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4" codeName="{00000000-0000-0000-0000-000000000000}"/>
  <workbookPr codeName="ThisWorkbook" defaultThemeVersion="124226"/>
  <mc:AlternateContent xmlns:mc="http://schemas.openxmlformats.org/markup-compatibility/2006">
    <mc:Choice Requires="x15">
      <x15ac:absPath xmlns:x15ac="http://schemas.microsoft.com/office/spreadsheetml/2010/11/ac" url="C:\Temp\05_May\Inflow Forecasts\"/>
    </mc:Choice>
  </mc:AlternateContent>
  <xr:revisionPtr revIDLastSave="0" documentId="13_ncr:1_{DE174FBA-B6F9-4A91-9C87-23311F4FA86A}" xr6:coauthVersionLast="47" xr6:coauthVersionMax="47" xr10:uidLastSave="{00000000-0000-0000-0000-000000000000}"/>
  <bookViews>
    <workbookView xWindow="-110" yWindow="-110" windowWidth="19420" windowHeight="10300" tabRatio="918" activeTab="2"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18" localSheetId="21">TempForecast!$A$4:$AE$64</definedName>
    <definedName name="BMDC2.espmvol.5yr.adj.espmvol_119" localSheetId="21">TempForecast!$A$4:$AE$64</definedName>
    <definedName name="BMDC2.espmvol.5yr.adj.espmvol_12" localSheetId="21">TempForecast!$A$4:$AE$64</definedName>
    <definedName name="BMDC2.espmvol.5yr.adj.espmvol_120" localSheetId="21">TempForecast!$A$4:$AE$64</definedName>
    <definedName name="BMDC2.espmvol.5yr.adj.espmvol_121" localSheetId="21">TempForecast!$A$4:$AE$64</definedName>
    <definedName name="BMDC2.espmvol.5yr.adj.espmvol_122" localSheetId="21">TempForecast!$A$4:$AE$64</definedName>
    <definedName name="BMDC2.espmvol.5yr.adj.espmvol_123" localSheetId="21">TempForecast!$A$4:$AE$64</definedName>
    <definedName name="BMDC2.espmvol.5yr.adj.espmvol_124" localSheetId="21">TempForecast!$A$4:$AE$64</definedName>
    <definedName name="BMDC2.espmvol.5yr.adj.espmvol_125" localSheetId="21">TempForecast!$A$4:$AE$64</definedName>
    <definedName name="BMDC2.espmvol.5yr.adj.espmvol_126" localSheetId="21">TempForecast!$A$4:$AE$64</definedName>
    <definedName name="BMDC2.espmvol.5yr.adj.espmvol_127" localSheetId="21">TempForecast!$A$4:$AE$64</definedName>
    <definedName name="BMDC2.espmvol.5yr.adj.espmvol_128" localSheetId="21">TempForecast!$A$4:$AE$64</definedName>
    <definedName name="BMDC2.espmvol.5yr.adj.espmvol_129" localSheetId="21">TempForecast!$A$4:$AE$64</definedName>
    <definedName name="BMDC2.espmvol.5yr.adj.espmvol_13" localSheetId="21">TempForecast!$A$4:$AE$64</definedName>
    <definedName name="BMDC2.espmvol.5yr.adj.espmvol_130" localSheetId="21">TempForecast!$A$4:$AE$64</definedName>
    <definedName name="BMDC2.espmvol.5yr.adj.espmvol_131" localSheetId="21">TempForecast!$A$4:$AE$64</definedName>
    <definedName name="BMDC2.espmvol.5yr.adj.espmvol_132" localSheetId="21">TempForecast!$A$4:$AE$64</definedName>
    <definedName name="BMDC2.espmvol.5yr.adj.espmvol_133" localSheetId="21">TempForecast!$A$4:$AE$64</definedName>
    <definedName name="BMDC2.espmvol.5yr.adj.espmvol_134" localSheetId="21">TempForecast!$A$4:$AE$64</definedName>
    <definedName name="BMDC2.espmvol.5yr.adj.espmvol_135" localSheetId="21">TempForecast!$A$4:$AE$64</definedName>
    <definedName name="BMDC2.espmvol.5yr.adj.espmvol_136" localSheetId="21">TempForecast!$A$4:$AE$64</definedName>
    <definedName name="BMDC2.espmvol.5yr.adj.espmvol_137" localSheetId="21">TempForecast!$A$4:$AE$64</definedName>
    <definedName name="BMDC2.espmvol.5yr.adj.espmvol_138" localSheetId="21">TempForecast!$A$4:$AE$64</definedName>
    <definedName name="BMDC2.espmvol.5yr.adj.espmvol_139" localSheetId="21">TempForecast!$A$4:$AE$64</definedName>
    <definedName name="BMDC2.espmvol.5yr.adj.espmvol_14" localSheetId="21">TempForecast!$A$4:$AE$64</definedName>
    <definedName name="BMDC2.espmvol.5yr.adj.espmvol_140" localSheetId="21">TempForecast!$A$4:$AE$64</definedName>
    <definedName name="BMDC2.espmvol.5yr.adj.espmvol_141" localSheetId="21">TempForecast!$A$4:$AE$64</definedName>
    <definedName name="BMDC2.espmvol.5yr.adj.espmvol_142" localSheetId="21">TempForecast!$A$4:$AE$64</definedName>
    <definedName name="BMDC2.espmvol.5yr.adj.espmvol_143"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17" localSheetId="21">TempForecast!$A$4:$AE$64</definedName>
    <definedName name="CLSC2.espmvol.5yr.adj.espmvol_118" localSheetId="21">TempForecast!$A$4:$AE$64</definedName>
    <definedName name="CLSC2.espmvol.5yr.adj.espmvol_119" localSheetId="21">TempForecast!$A$4:$AE$64</definedName>
    <definedName name="CLSC2.espmvol.5yr.adj.espmvol_12" localSheetId="21">TempForecast!$A$4:$AE$64</definedName>
    <definedName name="CLSC2.espmvol.5yr.adj.espmvol_120" localSheetId="21">TempForecast!$A$4:$AE$64</definedName>
    <definedName name="CLSC2.espmvol.5yr.adj.espmvol_121" localSheetId="21">TempForecast!$A$4:$AE$64</definedName>
    <definedName name="CLSC2.espmvol.5yr.adj.espmvol_122" localSheetId="21">TempForecast!$A$4:$AE$64</definedName>
    <definedName name="CLSC2.espmvol.5yr.adj.espmvol_123" localSheetId="21">TempForecast!$A$4:$AE$64</definedName>
    <definedName name="CLSC2.espmvol.5yr.adj.espmvol_124" localSheetId="21">TempForecast!$A$4:$AE$64</definedName>
    <definedName name="CLSC2.espmvol.5yr.adj.espmvol_125" localSheetId="21">TempForecast!$A$4:$AE$64</definedName>
    <definedName name="CLSC2.espmvol.5yr.adj.espmvol_126" localSheetId="21">TempForecast!$A$4:$AE$64</definedName>
    <definedName name="CLSC2.espmvol.5yr.adj.espmvol_127" localSheetId="21">TempForecast!$A$4:$AE$64</definedName>
    <definedName name="CLSC2.espmvol.5yr.adj.espmvol_128" localSheetId="21">TempForecast!$A$4:$AE$64</definedName>
    <definedName name="CLSC2.espmvol.5yr.adj.espmvol_129" localSheetId="21">TempForecast!$A$4:$AE$64</definedName>
    <definedName name="CLSC2.espmvol.5yr.adj.espmvol_13" localSheetId="21">TempForecast!$A$4:$AE$64</definedName>
    <definedName name="CLSC2.espmvol.5yr.adj.espmvol_130" localSheetId="21">TempForecast!$A$4:$AE$64</definedName>
    <definedName name="CLSC2.espmvol.5yr.adj.espmvol_131" localSheetId="21">TempForecast!$A$4:$AE$64</definedName>
    <definedName name="CLSC2.espmvol.5yr.adj.espmvol_132" localSheetId="21">TempForecast!$A$4:$AE$64</definedName>
    <definedName name="CLSC2.espmvol.5yr.adj.espmvol_133" localSheetId="21">TempForecast!$A$4:$AE$64</definedName>
    <definedName name="CLSC2.espmvol.5yr.adj.espmvol_134" localSheetId="21">TempForecast!$A$4:$AE$64</definedName>
    <definedName name="CLSC2.espmvol.5yr.adj.espmvol_135" localSheetId="21">TempForecast!$A$4:$AE$64</definedName>
    <definedName name="CLSC2.espmvol.5yr.adj.espmvol_136" localSheetId="21">TempForecast!$A$4:$AE$64</definedName>
    <definedName name="CLSC2.espmvol.5yr.adj.espmvol_137" localSheetId="21">TempForecast!$A$4:$AE$64</definedName>
    <definedName name="CLSC2.espmvol.5yr.adj.espmvol_138" localSheetId="21">TempForecast!$A$4:$AE$64</definedName>
    <definedName name="CLSC2.espmvol.5yr.adj.espmvol_139" localSheetId="21">TempForecast!$A$4:$AE$64</definedName>
    <definedName name="CLSC2.espmvol.5yr.adj.espmvol_14" localSheetId="21">TempForecast!$A$4:$AE$64</definedName>
    <definedName name="CLSC2.espmvol.5yr.adj.espmvol_140" localSheetId="21">TempForecast!$A$4:$AE$64</definedName>
    <definedName name="CLSC2.espmvol.5yr.adj.espmvol_141" localSheetId="21">TempForecast!$A$4:$AE$64</definedName>
    <definedName name="CLSC2.espmvol.5yr.adj.espmvol_142"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17" localSheetId="21">TempForecast!$A$4:$AE$64</definedName>
    <definedName name="DRGC2.espmvol.5yr.adj.espmvol_118" localSheetId="21">TempForecast!$A$4:$AE$64</definedName>
    <definedName name="DRGC2.espmvol.5yr.adj.espmvol_119" localSheetId="21">TempForecast!$A$4:$AE$64</definedName>
    <definedName name="DRGC2.espmvol.5yr.adj.espmvol_12" localSheetId="21">TempForecast!$A$4:$AE$64</definedName>
    <definedName name="DRGC2.espmvol.5yr.adj.espmvol_120" localSheetId="21">TempForecast!$A$4:$AE$64</definedName>
    <definedName name="DRGC2.espmvol.5yr.adj.espmvol_121" localSheetId="21">TempForecast!$A$4:$AE$64</definedName>
    <definedName name="DRGC2.espmvol.5yr.adj.espmvol_122" localSheetId="21">TempForecast!$A$4:$AE$64</definedName>
    <definedName name="DRGC2.espmvol.5yr.adj.espmvol_123" localSheetId="21">TempForecast!$A$4:$AE$64</definedName>
    <definedName name="DRGC2.espmvol.5yr.adj.espmvol_124" localSheetId="21">TempForecast!$A$4:$AE$64</definedName>
    <definedName name="DRGC2.espmvol.5yr.adj.espmvol_125" localSheetId="21">TempForecast!$A$4:$AE$64</definedName>
    <definedName name="DRGC2.espmvol.5yr.adj.espmvol_126" localSheetId="21">TempForecast!$A$4:$AE$64</definedName>
    <definedName name="DRGC2.espmvol.5yr.adj.espmvol_127" localSheetId="21">TempForecast!$A$4:$AE$64</definedName>
    <definedName name="DRGC2.espmvol.5yr.adj.espmvol_128" localSheetId="21">TempForecast!$A$4:$AE$64</definedName>
    <definedName name="DRGC2.espmvol.5yr.adj.espmvol_129" localSheetId="21">TempForecast!$A$4:$AE$64</definedName>
    <definedName name="DRGC2.espmvol.5yr.adj.espmvol_13" localSheetId="21">TempForecast!$A$4:$AE$64</definedName>
    <definedName name="DRGC2.espmvol.5yr.adj.espmvol_130" localSheetId="21">TempForecast!$A$4:$AE$64</definedName>
    <definedName name="DRGC2.espmvol.5yr.adj.espmvol_131" localSheetId="21">TempForecast!$A$4:$AE$64</definedName>
    <definedName name="DRGC2.espmvol.5yr.adj.espmvol_132" localSheetId="21">TempForecast!$A$4:$AE$64</definedName>
    <definedName name="DRGC2.espmvol.5yr.adj.espmvol_133" localSheetId="21">TempForecast!$A$4:$AE$64</definedName>
    <definedName name="DRGC2.espmvol.5yr.adj.espmvol_134" localSheetId="21">TempForecast!$A$4:$AE$64</definedName>
    <definedName name="DRGC2.espmvol.5yr.adj.espmvol_135" localSheetId="21">TempForecast!$A$4:$AE$64</definedName>
    <definedName name="DRGC2.espmvol.5yr.adj.espmvol_136" localSheetId="21">TempForecast!$A$4:$AE$64</definedName>
    <definedName name="DRGC2.espmvol.5yr.adj.espmvol_137" localSheetId="21">TempForecast!$A$4:$AE$64</definedName>
    <definedName name="DRGC2.espmvol.5yr.adj.espmvol_138" localSheetId="21">TempForecast!$A$4:$AE$64</definedName>
    <definedName name="DRGC2.espmvol.5yr.adj.espmvol_139" localSheetId="21">TempForecast!$A$4:$AE$64</definedName>
    <definedName name="DRGC2.espmvol.5yr.adj.espmvol_14" localSheetId="21">TempForecast!$A$4:$AE$64</definedName>
    <definedName name="DRGC2.espmvol.5yr.adj.espmvol_140" localSheetId="21">TempForecast!$A$4:$AE$64</definedName>
    <definedName name="DRGC2.espmvol.5yr.adj.espmvol_141" localSheetId="21">TempForecast!$A$4:$AE$64</definedName>
    <definedName name="DRGC2.espmvol.5yr.adj.espmvol_142"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17" localSheetId="21">TempForecast!$A$4:$AE$64</definedName>
    <definedName name="GBRW4.espmvol.5yr.adj.espmvol_118" localSheetId="21">TempForecast!$A$4:$AE$64</definedName>
    <definedName name="GBRW4.espmvol.5yr.adj.espmvol_119" localSheetId="21">TempForecast!$A$4:$AE$64</definedName>
    <definedName name="GBRW4.espmvol.5yr.adj.espmvol_12" localSheetId="21">TempForecast!$A$4:$AE$64</definedName>
    <definedName name="GBRW4.espmvol.5yr.adj.espmvol_120" localSheetId="21">TempForecast!$A$4:$AE$64</definedName>
    <definedName name="GBRW4.espmvol.5yr.adj.espmvol_121" localSheetId="21">TempForecast!$A$4:$AE$64</definedName>
    <definedName name="GBRW4.espmvol.5yr.adj.espmvol_122" localSheetId="21">TempForecast!$A$4:$AE$64</definedName>
    <definedName name="GBRW4.espmvol.5yr.adj.espmvol_123" localSheetId="21">TempForecast!$A$4:$AE$64</definedName>
    <definedName name="GBRW4.espmvol.5yr.adj.espmvol_124" localSheetId="21">TempForecast!$A$4:$AE$64</definedName>
    <definedName name="GBRW4.espmvol.5yr.adj.espmvol_125" localSheetId="21">TempForecast!$A$4:$AE$64</definedName>
    <definedName name="GBRW4.espmvol.5yr.adj.espmvol_126" localSheetId="21">TempForecast!$A$4:$AE$64</definedName>
    <definedName name="GBRW4.espmvol.5yr.adj.espmvol_127" localSheetId="21">TempForecast!$A$4:$AE$64</definedName>
    <definedName name="GBRW4.espmvol.5yr.adj.espmvol_128" localSheetId="21">TempForecast!$A$4:$AE$64</definedName>
    <definedName name="GBRW4.espmvol.5yr.adj.espmvol_129" localSheetId="21">TempForecast!$A$4:$AE$64</definedName>
    <definedName name="GBRW4.espmvol.5yr.adj.espmvol_13" localSheetId="21">TempForecast!$A$4:$AE$64</definedName>
    <definedName name="GBRW4.espmvol.5yr.adj.espmvol_130" localSheetId="21">TempForecast!$A$4:$AE$64</definedName>
    <definedName name="GBRW4.espmvol.5yr.adj.espmvol_131" localSheetId="21">TempForecast!$A$4:$AE$64</definedName>
    <definedName name="GBRW4.espmvol.5yr.adj.espmvol_132" localSheetId="21">TempForecast!$A$4:$AE$64</definedName>
    <definedName name="GBRW4.espmvol.5yr.adj.espmvol_133" localSheetId="21">TempForecast!$A$4:$AE$64</definedName>
    <definedName name="GBRW4.espmvol.5yr.adj.espmvol_134" localSheetId="21">TempForecast!$A$4:$AE$64</definedName>
    <definedName name="GBRW4.espmvol.5yr.adj.espmvol_135" localSheetId="21">TempForecast!$A$4:$AE$64</definedName>
    <definedName name="GBRW4.espmvol.5yr.adj.espmvol_136" localSheetId="21">TempForecast!$A$4:$AE$64</definedName>
    <definedName name="GBRW4.espmvol.5yr.adj.espmvol_137" localSheetId="21">TempForecast!$A$4:$AE$64</definedName>
    <definedName name="GBRW4.espmvol.5yr.adj.espmvol_138" localSheetId="21">TempForecast!$A$4:$AE$64</definedName>
    <definedName name="GBRW4.espmvol.5yr.adj.espmvol_139" localSheetId="21">TempForecast!$A$4:$AE$64</definedName>
    <definedName name="GBRW4.espmvol.5yr.adj.espmvol_14" localSheetId="21">TempForecast!$A$4:$AE$64</definedName>
    <definedName name="GBRW4.espmvol.5yr.adj.espmvol_140" localSheetId="21">TempForecast!$A$4:$AE$64</definedName>
    <definedName name="GBRW4.espmvol.5yr.adj.espmvol_141" localSheetId="21">TempForecast!$A$4:$AE$64</definedName>
    <definedName name="GBRW4.espmvol.5yr.adj.espmvol_142"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17" localSheetId="21">TempForecast!$A$4:$AE$64</definedName>
    <definedName name="GJNC2LOC.espmvol.5yr.adj.espmvol_118" localSheetId="21">TempForecast!$A$4:$AE$64</definedName>
    <definedName name="GJNC2LOC.espmvol.5yr.adj.espmvol_119" localSheetId="21">TempForecast!$A$4:$AE$64</definedName>
    <definedName name="GJNC2LOC.espmvol.5yr.adj.espmvol_12" localSheetId="21">TempForecast!$A$4:$AE$64</definedName>
    <definedName name="GJNC2LOC.espmvol.5yr.adj.espmvol_120" localSheetId="21">TempForecast!$A$4:$AE$64</definedName>
    <definedName name="GJNC2LOC.espmvol.5yr.adj.espmvol_121" localSheetId="21">TempForecast!$A$4:$AE$64</definedName>
    <definedName name="GJNC2LOC.espmvol.5yr.adj.espmvol_122" localSheetId="21">TempForecast!$A$4:$AE$64</definedName>
    <definedName name="GJNC2LOC.espmvol.5yr.adj.espmvol_123" localSheetId="21">TempForecast!$A$4:$AE$64</definedName>
    <definedName name="GJNC2LOC.espmvol.5yr.adj.espmvol_124" localSheetId="21">TempForecast!$A$4:$AE$64</definedName>
    <definedName name="GJNC2LOC.espmvol.5yr.adj.espmvol_125" localSheetId="21">TempForecast!$A$4:$AE$64</definedName>
    <definedName name="GJNC2LOC.espmvol.5yr.adj.espmvol_126" localSheetId="21">TempForecast!$A$4:$AE$64</definedName>
    <definedName name="GJNC2LOC.espmvol.5yr.adj.espmvol_127" localSheetId="21">TempForecast!$A$4:$AE$64</definedName>
    <definedName name="GJNC2LOC.espmvol.5yr.adj.espmvol_128" localSheetId="21">TempForecast!$A$4:$AE$64</definedName>
    <definedName name="GJNC2LOC.espmvol.5yr.adj.espmvol_129" localSheetId="21">TempForecast!$A$4:$AE$64</definedName>
    <definedName name="GJNC2LOC.espmvol.5yr.adj.espmvol_13" localSheetId="21">TempForecast!$A$4:$AE$64</definedName>
    <definedName name="GJNC2LOC.espmvol.5yr.adj.espmvol_130" localSheetId="21">TempForecast!$A$4:$AE$64</definedName>
    <definedName name="GJNC2LOC.espmvol.5yr.adj.espmvol_131" localSheetId="21">TempForecast!$A$4:$AE$64</definedName>
    <definedName name="GJNC2LOC.espmvol.5yr.adj.espmvol_132" localSheetId="21">TempForecast!$A$4:$AE$64</definedName>
    <definedName name="GJNC2LOC.espmvol.5yr.adj.espmvol_133" localSheetId="21">TempForecast!$A$4:$AE$64</definedName>
    <definedName name="GJNC2LOC.espmvol.5yr.adj.espmvol_134" localSheetId="21">TempForecast!$A$4:$AE$64</definedName>
    <definedName name="GJNC2LOC.espmvol.5yr.adj.espmvol_135" localSheetId="21">TempForecast!$A$4:$AE$64</definedName>
    <definedName name="GJNC2LOC.espmvol.5yr.adj.espmvol_136" localSheetId="21">TempForecast!$A$4:$AE$64</definedName>
    <definedName name="GJNC2LOC.espmvol.5yr.adj.espmvol_137" localSheetId="21">TempForecast!$A$4:$AE$64</definedName>
    <definedName name="GJNC2LOC.espmvol.5yr.adj.espmvol_138" localSheetId="21">TempForecast!$A$4:$AE$64</definedName>
    <definedName name="GJNC2LOC.espmvol.5yr.adj.espmvol_139" localSheetId="21">TempForecast!$A$4:$AE$64</definedName>
    <definedName name="GJNC2LOC.espmvol.5yr.adj.espmvol_14" localSheetId="21">TempForecast!$A$4:$AE$64</definedName>
    <definedName name="GJNC2LOC.espmvol.5yr.adj.espmvol_140" localSheetId="21">TempForecast!$A$4:$AE$64</definedName>
    <definedName name="GJNC2LOC.espmvol.5yr.adj.espmvol_141" localSheetId="21">TempForecast!$A$4:$AE$64</definedName>
    <definedName name="GJNC2LOC.espmvol.5yr.adj.espmvol_142"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17" localSheetId="21">TempForecast!$A$4:$AE$64</definedName>
    <definedName name="GLDA3.espmvol.5yr.adj.espmvol_118" localSheetId="21">TempForecast!$A$4:$AE$64</definedName>
    <definedName name="GLDA3.espmvol.5yr.adj.espmvol_119" localSheetId="21">TempForecast!$A$4:$AE$64</definedName>
    <definedName name="GLDA3.espmvol.5yr.adj.espmvol_12" localSheetId="21">TempForecast!$A$4:$AE$64</definedName>
    <definedName name="GLDA3.espmvol.5yr.adj.espmvol_120" localSheetId="21">TempForecast!$A$4:$AE$64</definedName>
    <definedName name="GLDA3.espmvol.5yr.adj.espmvol_121" localSheetId="21">TempForecast!$A$4:$AE$64</definedName>
    <definedName name="GLDA3.espmvol.5yr.adj.espmvol_122" localSheetId="21">TempForecast!$A$4:$AE$64</definedName>
    <definedName name="GLDA3.espmvol.5yr.adj.espmvol_123" localSheetId="21">TempForecast!$A$4:$AE$64</definedName>
    <definedName name="GLDA3.espmvol.5yr.adj.espmvol_124" localSheetId="21">TempForecast!$A$4:$AE$64</definedName>
    <definedName name="GLDA3.espmvol.5yr.adj.espmvol_125" localSheetId="21">TempForecast!$A$4:$AE$64</definedName>
    <definedName name="GLDA3.espmvol.5yr.adj.espmvol_126" localSheetId="21">TempForecast!$A$4:$AE$64</definedName>
    <definedName name="GLDA3.espmvol.5yr.adj.espmvol_127" localSheetId="21">TempForecast!$A$4:$AE$64</definedName>
    <definedName name="GLDA3.espmvol.5yr.adj.espmvol_128" localSheetId="21">TempForecast!$A$4:$AE$64</definedName>
    <definedName name="GLDA3.espmvol.5yr.adj.espmvol_129" localSheetId="21">TempForecast!$A$4:$AE$64</definedName>
    <definedName name="GLDA3.espmvol.5yr.adj.espmvol_13" localSheetId="21">TempForecast!$A$4:$AE$64</definedName>
    <definedName name="GLDA3.espmvol.5yr.adj.espmvol_130" localSheetId="21">TempForecast!$A$4:$AE$64</definedName>
    <definedName name="GLDA3.espmvol.5yr.adj.espmvol_131" localSheetId="21">TempForecast!$A$4:$AE$64</definedName>
    <definedName name="GLDA3.espmvol.5yr.adj.espmvol_132" localSheetId="21">TempForecast!$A$4:$AE$64</definedName>
    <definedName name="GLDA3.espmvol.5yr.adj.espmvol_133" localSheetId="21">TempForecast!$A$4:$AE$64</definedName>
    <definedName name="GLDA3.espmvol.5yr.adj.espmvol_134" localSheetId="21">TempForecast!$A$4:$AE$64</definedName>
    <definedName name="GLDA3.espmvol.5yr.adj.espmvol_135" localSheetId="21">TempForecast!$A$4:$AE$64</definedName>
    <definedName name="GLDA3.espmvol.5yr.adj.espmvol_136" localSheetId="21">TempForecast!$A$4:$AE$64</definedName>
    <definedName name="GLDA3.espmvol.5yr.adj.espmvol_137" localSheetId="21">TempForecast!$A$4:$AE$64</definedName>
    <definedName name="GLDA3.espmvol.5yr.adj.espmvol_138" localSheetId="21">TempForecast!$A$4:$AE$64</definedName>
    <definedName name="GLDA3.espmvol.5yr.adj.espmvol_139" localSheetId="21">TempForecast!$A$4:$AE$64</definedName>
    <definedName name="GLDA3.espmvol.5yr.adj.espmvol_14" localSheetId="21">TempForecast!$A$4:$AE$64</definedName>
    <definedName name="GLDA3.espmvol.5yr.adj.espmvol_140" localSheetId="21">TempForecast!$A$4:$AE$64</definedName>
    <definedName name="GLDA3.espmvol.5yr.adj.espmvol_141" localSheetId="21">TempForecast!$A$4:$AE$64</definedName>
    <definedName name="GLDA3.espmvol.5yr.adj.espmvol_142"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17" localSheetId="21">TempForecast!$A$4:$AE$64</definedName>
    <definedName name="GRNU1.espmvol.5yr.adj.espmvol_118" localSheetId="21">TempForecast!$A$4:$AE$64</definedName>
    <definedName name="GRNU1.espmvol.5yr.adj.espmvol_119" localSheetId="21">TempForecast!$A$4:$AE$64</definedName>
    <definedName name="GRNU1.espmvol.5yr.adj.espmvol_12" localSheetId="21">TempForecast!$A$4:$AE$64</definedName>
    <definedName name="GRNU1.espmvol.5yr.adj.espmvol_120" localSheetId="21">TempForecast!$A$4:$AE$64</definedName>
    <definedName name="GRNU1.espmvol.5yr.adj.espmvol_121" localSheetId="21">TempForecast!$A$4:$AE$64</definedName>
    <definedName name="GRNU1.espmvol.5yr.adj.espmvol_122" localSheetId="21">TempForecast!$A$4:$AE$64</definedName>
    <definedName name="GRNU1.espmvol.5yr.adj.espmvol_123" localSheetId="21">TempForecast!$A$4:$AE$64</definedName>
    <definedName name="GRNU1.espmvol.5yr.adj.espmvol_124" localSheetId="21">TempForecast!$A$4:$AE$64</definedName>
    <definedName name="GRNU1.espmvol.5yr.adj.espmvol_125" localSheetId="21">TempForecast!$A$4:$AE$64</definedName>
    <definedName name="GRNU1.espmvol.5yr.adj.espmvol_126" localSheetId="21">TempForecast!$A$4:$AE$64</definedName>
    <definedName name="GRNU1.espmvol.5yr.adj.espmvol_127" localSheetId="21">TempForecast!$A$4:$AE$64</definedName>
    <definedName name="GRNU1.espmvol.5yr.adj.espmvol_128" localSheetId="21">TempForecast!$A$4:$AE$64</definedName>
    <definedName name="GRNU1.espmvol.5yr.adj.espmvol_129" localSheetId="21">TempForecast!$A$4:$AE$64</definedName>
    <definedName name="GRNU1.espmvol.5yr.adj.espmvol_13" localSheetId="21">TempForecast!$A$4:$AE$64</definedName>
    <definedName name="GRNU1.espmvol.5yr.adj.espmvol_130" localSheetId="21">TempForecast!$A$4:$AE$64</definedName>
    <definedName name="GRNU1.espmvol.5yr.adj.espmvol_131" localSheetId="21">TempForecast!$A$4:$AE$64</definedName>
    <definedName name="GRNU1.espmvol.5yr.adj.espmvol_132" localSheetId="21">TempForecast!$A$4:$AE$64</definedName>
    <definedName name="GRNU1.espmvol.5yr.adj.espmvol_133" localSheetId="21">TempForecast!$A$4:$AE$64</definedName>
    <definedName name="GRNU1.espmvol.5yr.adj.espmvol_134" localSheetId="21">TempForecast!$A$4:$AE$64</definedName>
    <definedName name="GRNU1.espmvol.5yr.adj.espmvol_135" localSheetId="21">TempForecast!$A$4:$AE$64</definedName>
    <definedName name="GRNU1.espmvol.5yr.adj.espmvol_136" localSheetId="21">TempForecast!$A$4:$AE$64</definedName>
    <definedName name="GRNU1.espmvol.5yr.adj.espmvol_137" localSheetId="21">TempForecast!$A$4:$AE$64</definedName>
    <definedName name="GRNU1.espmvol.5yr.adj.espmvol_138" localSheetId="21">TempForecast!$A$4:$AE$64</definedName>
    <definedName name="GRNU1.espmvol.5yr.adj.espmvol_139" localSheetId="21">TempForecast!$A$4:$AE$64</definedName>
    <definedName name="GRNU1.espmvol.5yr.adj.espmvol_14" localSheetId="21">TempForecast!$A$4:$AE$64</definedName>
    <definedName name="GRNU1.espmvol.5yr.adj.espmvol_140" localSheetId="21">TempForecast!$A$4:$AE$64</definedName>
    <definedName name="GRNU1.espmvol.5yr.adj.espmvol_141" localSheetId="21">TempForecast!$A$4:$AE$64</definedName>
    <definedName name="GRNU1.espmvol.5yr.adj.espmvol_142"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17" localSheetId="21">TempForecast!$A$4:$AE$64</definedName>
    <definedName name="MPSC2.espmvol.5yr.adj.espmvol_118" localSheetId="21">TempForecast!$A$4:$AE$64</definedName>
    <definedName name="MPSC2.espmvol.5yr.adj.espmvol_119" localSheetId="21">TempForecast!$A$4:$AE$64</definedName>
    <definedName name="MPSC2.espmvol.5yr.adj.espmvol_12" localSheetId="21">TempForecast!$A$4:$AE$64</definedName>
    <definedName name="MPSC2.espmvol.5yr.adj.espmvol_120" localSheetId="21">TempForecast!$A$4:$AE$64</definedName>
    <definedName name="MPSC2.espmvol.5yr.adj.espmvol_121" localSheetId="21">TempForecast!$A$4:$AE$64</definedName>
    <definedName name="MPSC2.espmvol.5yr.adj.espmvol_122" localSheetId="21">TempForecast!$A$4:$AE$64</definedName>
    <definedName name="MPSC2.espmvol.5yr.adj.espmvol_123" localSheetId="21">TempForecast!$A$4:$AE$64</definedName>
    <definedName name="MPSC2.espmvol.5yr.adj.espmvol_124" localSheetId="21">TempForecast!$A$4:$AE$64</definedName>
    <definedName name="MPSC2.espmvol.5yr.adj.espmvol_125" localSheetId="21">TempForecast!$A$4:$AE$64</definedName>
    <definedName name="MPSC2.espmvol.5yr.adj.espmvol_126" localSheetId="21">TempForecast!$A$4:$AE$64</definedName>
    <definedName name="MPSC2.espmvol.5yr.adj.espmvol_127" localSheetId="21">TempForecast!$A$4:$AE$64</definedName>
    <definedName name="MPSC2.espmvol.5yr.adj.espmvol_128" localSheetId="21">TempForecast!$A$4:$AE$64</definedName>
    <definedName name="MPSC2.espmvol.5yr.adj.espmvol_129" localSheetId="21">TempForecast!$A$4:$AE$64</definedName>
    <definedName name="MPSC2.espmvol.5yr.adj.espmvol_13" localSheetId="21">TempForecast!$A$4:$AE$64</definedName>
    <definedName name="MPSC2.espmvol.5yr.adj.espmvol_130" localSheetId="21">TempForecast!$A$4:$AE$64</definedName>
    <definedName name="MPSC2.espmvol.5yr.adj.espmvol_131" localSheetId="21">TempForecast!$A$4:$AE$64</definedName>
    <definedName name="MPSC2.espmvol.5yr.adj.espmvol_132" localSheetId="21">TempForecast!$A$4:$AE$64</definedName>
    <definedName name="MPSC2.espmvol.5yr.adj.espmvol_133" localSheetId="21">TempForecast!$A$4:$AE$64</definedName>
    <definedName name="MPSC2.espmvol.5yr.adj.espmvol_134" localSheetId="21">TempForecast!$A$4:$AE$64</definedName>
    <definedName name="MPSC2.espmvol.5yr.adj.espmvol_135" localSheetId="21">TempForecast!$A$4:$AE$64</definedName>
    <definedName name="MPSC2.espmvol.5yr.adj.espmvol_136" localSheetId="21">TempForecast!$A$4:$AE$64</definedName>
    <definedName name="MPSC2.espmvol.5yr.adj.espmvol_137" localSheetId="21">TempForecast!$A$4:$AE$64</definedName>
    <definedName name="MPSC2.espmvol.5yr.adj.espmvol_138" localSheetId="21">TempForecast!$A$4:$AE$64</definedName>
    <definedName name="MPSC2.espmvol.5yr.adj.espmvol_139" localSheetId="21">TempForecast!$A$4:$AE$64</definedName>
    <definedName name="MPSC2.espmvol.5yr.adj.espmvol_14" localSheetId="21">TempForecast!$A$4:$AE$64</definedName>
    <definedName name="MPSC2.espmvol.5yr.adj.espmvol_140" localSheetId="21">TempForecast!$A$4:$AE$64</definedName>
    <definedName name="MPSC2.espmvol.5yr.adj.espmvol_141" localSheetId="21">TempForecast!$A$4:$AE$64</definedName>
    <definedName name="MPSC2.espmvol.5yr.adj.espmvol_142"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17" localSheetId="21">TempForecast!$A$4:$AE$64</definedName>
    <definedName name="NVRN5.espmvol.5yr.adj.espmvol_118" localSheetId="21">TempForecast!$A$4:$AE$64</definedName>
    <definedName name="NVRN5.espmvol.5yr.adj.espmvol_119" localSheetId="21">TempForecast!$A$4:$AE$64</definedName>
    <definedName name="NVRN5.espmvol.5yr.adj.espmvol_12" localSheetId="21">TempForecast!$A$4:$AE$64</definedName>
    <definedName name="NVRN5.espmvol.5yr.adj.espmvol_120" localSheetId="21">TempForecast!$A$4:$AE$64</definedName>
    <definedName name="NVRN5.espmvol.5yr.adj.espmvol_121" localSheetId="21">TempForecast!$A$4:$AE$64</definedName>
    <definedName name="NVRN5.espmvol.5yr.adj.espmvol_122" localSheetId="21">TempForecast!$A$4:$AE$64</definedName>
    <definedName name="NVRN5.espmvol.5yr.adj.espmvol_123" localSheetId="21">TempForecast!$A$4:$AE$64</definedName>
    <definedName name="NVRN5.espmvol.5yr.adj.espmvol_124" localSheetId="21">TempForecast!$A$4:$AE$64</definedName>
    <definedName name="NVRN5.espmvol.5yr.adj.espmvol_125" localSheetId="21">TempForecast!$A$4:$AE$64</definedName>
    <definedName name="NVRN5.espmvol.5yr.adj.espmvol_126" localSheetId="21">TempForecast!$A$4:$AE$64</definedName>
    <definedName name="NVRN5.espmvol.5yr.adj.espmvol_127" localSheetId="21">TempForecast!$A$4:$AE$64</definedName>
    <definedName name="NVRN5.espmvol.5yr.adj.espmvol_128" localSheetId="21">TempForecast!$A$4:$AE$64</definedName>
    <definedName name="NVRN5.espmvol.5yr.adj.espmvol_129" localSheetId="21">TempForecast!$A$4:$AE$64</definedName>
    <definedName name="NVRN5.espmvol.5yr.adj.espmvol_13" localSheetId="21">TempForecast!$A$4:$AE$64</definedName>
    <definedName name="NVRN5.espmvol.5yr.adj.espmvol_130" localSheetId="21">TempForecast!$A$4:$AE$64</definedName>
    <definedName name="NVRN5.espmvol.5yr.adj.espmvol_131" localSheetId="21">TempForecast!$A$4:$AE$64</definedName>
    <definedName name="NVRN5.espmvol.5yr.adj.espmvol_132" localSheetId="21">TempForecast!$A$4:$AE$64</definedName>
    <definedName name="NVRN5.espmvol.5yr.adj.espmvol_133" localSheetId="21">TempForecast!$A$4:$AE$64</definedName>
    <definedName name="NVRN5.espmvol.5yr.adj.espmvol_134" localSheetId="21">TempForecast!$A$4:$AE$64</definedName>
    <definedName name="NVRN5.espmvol.5yr.adj.espmvol_135" localSheetId="21">TempForecast!$A$4:$AE$64</definedName>
    <definedName name="NVRN5.espmvol.5yr.adj.espmvol_136" localSheetId="21">TempForecast!$A$4:$AE$64</definedName>
    <definedName name="NVRN5.espmvol.5yr.adj.espmvol_137" localSheetId="21">TempForecast!$A$4:$AE$64</definedName>
    <definedName name="NVRN5.espmvol.5yr.adj.espmvol_138" localSheetId="21">TempForecast!$A$4:$AE$64</definedName>
    <definedName name="NVRN5.espmvol.5yr.adj.espmvol_139" localSheetId="21">TempForecast!$A$4:$AE$64</definedName>
    <definedName name="NVRN5.espmvol.5yr.adj.espmvol_14" localSheetId="21">TempForecast!$A$4:$AE$64</definedName>
    <definedName name="NVRN5.espmvol.5yr.adj.espmvol_140" localSheetId="21">TempForecast!$A$4:$AE$64</definedName>
    <definedName name="NVRN5.espmvol.5yr.adj.espmvol_141" localSheetId="21">TempForecast!$A$4:$AE$64</definedName>
    <definedName name="NVRN5.espmvol.5yr.adj.espmvol_142"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17" localSheetId="21">TempForecast!$A$4:$AE$64</definedName>
    <definedName name="TPIC2.espmvol.5yr.adj.espmvol_118" localSheetId="21">TempForecast!$A$4:$AE$64</definedName>
    <definedName name="TPIC2.espmvol.5yr.adj.espmvol_119" localSheetId="21">TempForecast!$A$4:$AE$64</definedName>
    <definedName name="TPIC2.espmvol.5yr.adj.espmvol_12" localSheetId="21">TempForecast!$A$4:$AE$64</definedName>
    <definedName name="TPIC2.espmvol.5yr.adj.espmvol_120" localSheetId="21">TempForecast!$A$4:$AE$64</definedName>
    <definedName name="TPIC2.espmvol.5yr.adj.espmvol_121" localSheetId="21">TempForecast!$A$4:$AE$64</definedName>
    <definedName name="TPIC2.espmvol.5yr.adj.espmvol_122" localSheetId="21">TempForecast!$A$4:$AE$64</definedName>
    <definedName name="TPIC2.espmvol.5yr.adj.espmvol_123" localSheetId="21">TempForecast!$A$4:$AE$64</definedName>
    <definedName name="TPIC2.espmvol.5yr.adj.espmvol_124" localSheetId="21">TempForecast!$A$4:$AE$64</definedName>
    <definedName name="TPIC2.espmvol.5yr.adj.espmvol_125" localSheetId="21">TempForecast!$A$4:$AE$64</definedName>
    <definedName name="TPIC2.espmvol.5yr.adj.espmvol_126" localSheetId="21">TempForecast!$A$4:$AE$64</definedName>
    <definedName name="TPIC2.espmvol.5yr.adj.espmvol_127" localSheetId="21">TempForecast!$A$4:$AE$64</definedName>
    <definedName name="TPIC2.espmvol.5yr.adj.espmvol_128" localSheetId="21">TempForecast!$A$4:$AE$64</definedName>
    <definedName name="TPIC2.espmvol.5yr.adj.espmvol_129" localSheetId="21">TempForecast!$A$4:$AE$64</definedName>
    <definedName name="TPIC2.espmvol.5yr.adj.espmvol_13" localSheetId="21">TempForecast!$A$4:$AE$64</definedName>
    <definedName name="TPIC2.espmvol.5yr.adj.espmvol_130" localSheetId="21">TempForecast!$A$4:$AE$64</definedName>
    <definedName name="TPIC2.espmvol.5yr.adj.espmvol_131" localSheetId="21">TempForecast!$A$4:$AE$64</definedName>
    <definedName name="TPIC2.espmvol.5yr.adj.espmvol_132" localSheetId="21">TempForecast!$A$4:$AE$64</definedName>
    <definedName name="TPIC2.espmvol.5yr.adj.espmvol_133" localSheetId="21">TempForecast!$A$4:$AE$64</definedName>
    <definedName name="TPIC2.espmvol.5yr.adj.espmvol_134" localSheetId="21">TempForecast!$A$4:$AE$64</definedName>
    <definedName name="TPIC2.espmvol.5yr.adj.espmvol_135" localSheetId="21">TempForecast!$A$4:$AE$64</definedName>
    <definedName name="TPIC2.espmvol.5yr.adj.espmvol_136" localSheetId="21">TempForecast!$A$4:$AE$64</definedName>
    <definedName name="TPIC2.espmvol.5yr.adj.espmvol_137" localSheetId="21">TempForecast!$A$4:$AE$64</definedName>
    <definedName name="TPIC2.espmvol.5yr.adj.espmvol_138" localSheetId="21">TempForecast!$A$4:$AE$64</definedName>
    <definedName name="TPIC2.espmvol.5yr.adj.espmvol_139" localSheetId="21">TempForecast!$A$4:$AE$64</definedName>
    <definedName name="TPIC2.espmvol.5yr.adj.espmvol_14" localSheetId="21">TempForecast!$A$4:$AE$64</definedName>
    <definedName name="TPIC2.espmvol.5yr.adj.espmvol_140" localSheetId="21">TempForecast!$A$4:$AE$64</definedName>
    <definedName name="TPIC2.espmvol.5yr.adj.espmvol_141" localSheetId="21">TempForecast!$A$4:$AE$64</definedName>
    <definedName name="TPIC2.espmvol.5yr.adj.espmvol_142"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17" localSheetId="21">TempForecast!$A$4:$AE$64</definedName>
    <definedName name="VCRC2.espmvol.5yr.adj.espmvol_118" localSheetId="21">TempForecast!$A$4:$AE$64</definedName>
    <definedName name="VCRC2.espmvol.5yr.adj.espmvol_119" localSheetId="21">TempForecast!$A$4:$AE$64</definedName>
    <definedName name="VCRC2.espmvol.5yr.adj.espmvol_12" localSheetId="21">TempForecast!$A$4:$AE$64</definedName>
    <definedName name="VCRC2.espmvol.5yr.adj.espmvol_120" localSheetId="21">TempForecast!$A$4:$AE$64</definedName>
    <definedName name="VCRC2.espmvol.5yr.adj.espmvol_121" localSheetId="21">TempForecast!$A$4:$AE$64</definedName>
    <definedName name="VCRC2.espmvol.5yr.adj.espmvol_122" localSheetId="21">TempForecast!$A$4:$AE$64</definedName>
    <definedName name="VCRC2.espmvol.5yr.adj.espmvol_123" localSheetId="21">TempForecast!$A$4:$AE$64</definedName>
    <definedName name="VCRC2.espmvol.5yr.adj.espmvol_124" localSheetId="21">TempForecast!$A$4:$AE$64</definedName>
    <definedName name="VCRC2.espmvol.5yr.adj.espmvol_125" localSheetId="21">TempForecast!$A$4:$AE$64</definedName>
    <definedName name="VCRC2.espmvol.5yr.adj.espmvol_126" localSheetId="21">TempForecast!$A$4:$AE$64</definedName>
    <definedName name="VCRC2.espmvol.5yr.adj.espmvol_127" localSheetId="21">TempForecast!$A$4:$AE$64</definedName>
    <definedName name="VCRC2.espmvol.5yr.adj.espmvol_128" localSheetId="21">TempForecast!$A$4:$AE$64</definedName>
    <definedName name="VCRC2.espmvol.5yr.adj.espmvol_129" localSheetId="21">TempForecast!$A$4:$AE$64</definedName>
    <definedName name="VCRC2.espmvol.5yr.adj.espmvol_13" localSheetId="21">TempForecast!$A$4:$AE$64</definedName>
    <definedName name="VCRC2.espmvol.5yr.adj.espmvol_130" localSheetId="21">TempForecast!$A$4:$AE$64</definedName>
    <definedName name="VCRC2.espmvol.5yr.adj.espmvol_131" localSheetId="21">TempForecast!$A$4:$AE$64</definedName>
    <definedName name="VCRC2.espmvol.5yr.adj.espmvol_132" localSheetId="21">TempForecast!$A$4:$AE$64</definedName>
    <definedName name="VCRC2.espmvol.5yr.adj.espmvol_133" localSheetId="21">TempForecast!$A$4:$AE$64</definedName>
    <definedName name="VCRC2.espmvol.5yr.adj.espmvol_134" localSheetId="21">TempForecast!$A$4:$AE$64</definedName>
    <definedName name="VCRC2.espmvol.5yr.adj.espmvol_135" localSheetId="21">TempForecast!$A$4:$AE$64</definedName>
    <definedName name="VCRC2.espmvol.5yr.adj.espmvol_136" localSheetId="21">TempForecast!$A$4:$AE$64</definedName>
    <definedName name="VCRC2.espmvol.5yr.adj.espmvol_137" localSheetId="21">TempForecast!$A$4:$AE$64</definedName>
    <definedName name="VCRC2.espmvol.5yr.adj.espmvol_138" localSheetId="21">TempForecast!$A$4:$AE$64</definedName>
    <definedName name="VCRC2.espmvol.5yr.adj.espmvol_139" localSheetId="21">TempForecast!$A$4:$AE$64</definedName>
    <definedName name="VCRC2.espmvol.5yr.adj.espmvol_14" localSheetId="21">TempForecast!$A$4:$AE$64</definedName>
    <definedName name="VCRC2.espmvol.5yr.adj.espmvol_140" localSheetId="21">TempForecast!$A$4:$AE$64</definedName>
    <definedName name="VCRC2.espmvol.5yr.adj.espmvol_141" localSheetId="21">TempForecast!$A$4:$AE$64</definedName>
    <definedName name="VCRC2.espmvol.5yr.adj.espmvol_142"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17" localSheetId="21">TempForecast!$A$4:$AE$64</definedName>
    <definedName name="YDLC2.espmvol.5yr.adj.espmvol_118" localSheetId="21">TempForecast!$A$4:$AE$64</definedName>
    <definedName name="YDLC2.espmvol.5yr.adj.espmvol_119" localSheetId="21">TempForecast!$A$4:$AE$64</definedName>
    <definedName name="YDLC2.espmvol.5yr.adj.espmvol_12" localSheetId="21">TempForecast!$A$4:$AE$64</definedName>
    <definedName name="YDLC2.espmvol.5yr.adj.espmvol_120" localSheetId="21">TempForecast!$A$4:$AE$64</definedName>
    <definedName name="YDLC2.espmvol.5yr.adj.espmvol_121" localSheetId="21">TempForecast!$A$4:$AE$64</definedName>
    <definedName name="YDLC2.espmvol.5yr.adj.espmvol_122" localSheetId="21">TempForecast!$A$4:$AE$64</definedName>
    <definedName name="YDLC2.espmvol.5yr.adj.espmvol_123" localSheetId="21">TempForecast!$A$4:$AE$64</definedName>
    <definedName name="YDLC2.espmvol.5yr.adj.espmvol_124" localSheetId="21">TempForecast!$A$4:$AE$64</definedName>
    <definedName name="YDLC2.espmvol.5yr.adj.espmvol_125" localSheetId="21">TempForecast!$A$4:$AE$64</definedName>
    <definedName name="YDLC2.espmvol.5yr.adj.espmvol_126" localSheetId="21">TempForecast!$A$4:$AE$64</definedName>
    <definedName name="YDLC2.espmvol.5yr.adj.espmvol_127" localSheetId="21">TempForecast!$A$4:$AE$64</definedName>
    <definedName name="YDLC2.espmvol.5yr.adj.espmvol_128" localSheetId="21">TempForecast!$A$4:$AE$64</definedName>
    <definedName name="YDLC2.espmvol.5yr.adj.espmvol_129" localSheetId="21">TempForecast!$A$4:$AE$64</definedName>
    <definedName name="YDLC2.espmvol.5yr.adj.espmvol_13" localSheetId="21">TempForecast!$A$4:$AE$64</definedName>
    <definedName name="YDLC2.espmvol.5yr.adj.espmvol_130" localSheetId="21">TempForecast!$A$4:$AE$64</definedName>
    <definedName name="YDLC2.espmvol.5yr.adj.espmvol_131" localSheetId="21">TempForecast!$A$4:$AE$64</definedName>
    <definedName name="YDLC2.espmvol.5yr.adj.espmvol_132" localSheetId="21">TempForecast!$A$4:$AE$64</definedName>
    <definedName name="YDLC2.espmvol.5yr.adj.espmvol_133" localSheetId="21">TempForecast!$A$4:$AE$64</definedName>
    <definedName name="YDLC2.espmvol.5yr.adj.espmvol_134" localSheetId="21">TempForecast!$A$4:$AE$64</definedName>
    <definedName name="YDLC2.espmvol.5yr.adj.espmvol_135" localSheetId="21">TempForecast!$A$4:$AE$64</definedName>
    <definedName name="YDLC2.espmvol.5yr.adj.espmvol_136" localSheetId="21">TempForecast!$A$4:$AE$64</definedName>
    <definedName name="YDLC2.espmvol.5yr.adj.espmvol_137" localSheetId="21">TempForecast!$A$4:$AE$64</definedName>
    <definedName name="YDLC2.espmvol.5yr.adj.espmvol_138" localSheetId="21">TempForecast!$A$4:$AE$64</definedName>
    <definedName name="YDLC2.espmvol.5yr.adj.espmvol_139" localSheetId="21">TempForecast!$A$4:$AE$64</definedName>
    <definedName name="YDLC2.espmvol.5yr.adj.espmvol_14" localSheetId="21">TempForecast!$A$4:$AE$64</definedName>
    <definedName name="YDLC2.espmvol.5yr.adj.espmvol_140" localSheetId="21">TempForecast!$A$4:$AE$64</definedName>
    <definedName name="YDLC2.espmvol.5yr.adj.espmvol_141" localSheetId="21">TempForecast!$A$4:$AE$64</definedName>
    <definedName name="YDLC2.espmvol.5yr.adj.espmvol_142"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s="1"/>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2"/>
  <c r="G4" i="51"/>
  <c r="O4" i="52"/>
  <c r="O4" i="32"/>
  <c r="H4" i="50"/>
  <c r="W4" i="32"/>
  <c r="J4" i="51"/>
  <c r="M4" i="49"/>
  <c r="E4" i="35"/>
  <c r="AE4" i="39"/>
  <c r="AH4" i="51"/>
  <c r="AC4" i="52"/>
  <c r="I4" i="49"/>
  <c r="Z4" i="49"/>
  <c r="I4" i="35"/>
  <c r="AE4" i="52"/>
  <c r="O4" i="49"/>
  <c r="F4" i="32"/>
  <c r="AG4" i="49"/>
  <c r="Y4" i="35"/>
  <c r="Q4" i="51"/>
  <c r="P4" i="51"/>
  <c r="G4" i="52"/>
  <c r="AE4" i="32"/>
  <c r="AC4" i="32"/>
  <c r="F4" i="49"/>
  <c r="K4" i="32"/>
  <c r="AB4" i="50"/>
  <c r="T4" i="49"/>
  <c r="T4" i="51"/>
  <c r="J4" i="35"/>
  <c r="M4" i="52"/>
  <c r="AG4" i="51"/>
  <c r="AD4" i="35"/>
  <c r="Z4" i="39"/>
  <c r="E4" i="52"/>
  <c r="AB4" i="51"/>
  <c r="Q4" i="35"/>
  <c r="E4" i="51"/>
  <c r="AE4" i="51"/>
  <c r="AE4" i="50"/>
  <c r="J4" i="32"/>
  <c r="V4" i="32"/>
  <c r="V4" i="49"/>
  <c r="N4" i="32"/>
  <c r="P4" i="32"/>
  <c r="Q4" i="49"/>
  <c r="AD4" i="51"/>
  <c r="AB4" i="32"/>
  <c r="V4" i="39"/>
  <c r="AC4" i="49"/>
  <c r="AA4" i="32"/>
  <c r="Y4" i="50"/>
  <c r="Z4" i="50"/>
  <c r="X4" i="52"/>
  <c r="AH4" i="52"/>
  <c r="AF4" i="39"/>
  <c r="K4" i="39"/>
  <c r="AE4" i="49"/>
  <c r="X4" i="50"/>
  <c r="AA4" i="49"/>
  <c r="M4" i="32"/>
  <c r="H4" i="35"/>
  <c r="T4" i="50"/>
  <c r="P4" i="39"/>
  <c r="Y4" i="49"/>
  <c r="I4" i="32"/>
  <c r="AD4" i="32"/>
  <c r="AF4" i="35"/>
  <c r="X4" i="32"/>
  <c r="R4" i="39"/>
  <c r="W4" i="50"/>
  <c r="H4" i="32"/>
  <c r="AC4" i="35"/>
  <c r="Y4" i="32"/>
  <c r="U4" i="50"/>
  <c r="U4" i="51"/>
  <c r="AH4" i="32"/>
  <c r="AH4" i="35"/>
  <c r="N4" i="49"/>
  <c r="L4" i="49"/>
  <c r="AF4" i="50"/>
  <c r="L4" i="35"/>
  <c r="AB4" i="49"/>
  <c r="U4" i="35"/>
  <c r="J4" i="50"/>
  <c r="R4" i="35"/>
  <c r="Q4" i="39"/>
  <c r="F4" i="35"/>
  <c r="Q4" i="32"/>
  <c r="S4" i="35"/>
  <c r="AB4" i="52"/>
  <c r="Z4" i="35"/>
  <c r="R4" i="32"/>
  <c r="G4" i="32"/>
  <c r="G4" i="35"/>
  <c r="U4" i="32"/>
  <c r="W4" i="51"/>
  <c r="W4" i="25"/>
  <c r="W4" i="52"/>
  <c r="U4" i="52"/>
  <c r="H4" i="52"/>
  <c r="AA4" i="52"/>
  <c r="Z4" i="32"/>
  <c r="AC4" i="51"/>
  <c r="T4" i="32"/>
  <c r="AA4" i="35"/>
  <c r="O4" i="51"/>
  <c r="O4" i="50"/>
  <c r="AG4" i="32"/>
  <c r="P4" i="49"/>
  <c r="S4" i="32"/>
  <c r="AF4" i="32"/>
  <c r="X4" i="35"/>
  <c r="J4" i="52"/>
  <c r="U4" i="49"/>
  <c r="U5" i="25" l="1"/>
  <c r="V4" i="25"/>
  <c r="X4" i="39"/>
  <c r="AA4" i="39"/>
  <c r="AB4" i="39"/>
  <c r="W4" i="39"/>
  <c r="F4" i="39"/>
  <c r="U4" i="39"/>
  <c r="L4" i="39"/>
  <c r="N4" i="39"/>
  <c r="E4" i="39"/>
  <c r="E4" i="32"/>
  <c r="U6" i="25" l="1"/>
  <c r="P4" i="50"/>
  <c r="L4" i="50"/>
  <c r="N4" i="35"/>
  <c r="Y4" i="39"/>
  <c r="G4" i="50"/>
  <c r="T4" i="35"/>
  <c r="I4" i="50"/>
  <c r="AF4" i="52"/>
  <c r="R4" i="51"/>
  <c r="AC4" i="39"/>
  <c r="E4" i="50"/>
  <c r="N4" i="51"/>
  <c r="S4" i="52"/>
  <c r="AA4" i="51"/>
  <c r="F4" i="50"/>
  <c r="P4" i="52"/>
  <c r="X4" i="51"/>
  <c r="AC4" i="50"/>
  <c r="AH4" i="49"/>
  <c r="Z4" i="51"/>
  <c r="M4" i="39"/>
  <c r="AG4" i="52"/>
  <c r="T4" i="52"/>
  <c r="K4" i="35"/>
  <c r="K4" i="51"/>
  <c r="P4" i="35"/>
  <c r="J4" i="39"/>
  <c r="G4" i="39"/>
  <c r="K4" i="50"/>
  <c r="Q4" i="52"/>
  <c r="AG4" i="35"/>
  <c r="Q4" i="50"/>
  <c r="S4" i="39"/>
  <c r="H4" i="51"/>
  <c r="V4" i="50"/>
  <c r="S4" i="51"/>
  <c r="AH4" i="50"/>
  <c r="AG4" i="39"/>
  <c r="I4" i="51"/>
  <c r="AG4" i="50"/>
  <c r="N4" i="50"/>
  <c r="E4" i="49"/>
  <c r="G4" i="49"/>
  <c r="V4" i="35"/>
  <c r="I4" i="39"/>
  <c r="I4" i="52"/>
  <c r="K4" i="52"/>
  <c r="AH4" i="39"/>
  <c r="W4" i="35"/>
  <c r="M4" i="50"/>
  <c r="M4" i="51"/>
  <c r="AD4" i="39"/>
  <c r="R4" i="52"/>
  <c r="J4" i="49"/>
  <c r="AD4" i="50"/>
  <c r="Z4" i="52"/>
  <c r="AF4" i="49"/>
  <c r="AO4" i="25"/>
  <c r="H4" i="49"/>
  <c r="N4" i="52"/>
  <c r="AE4" i="35"/>
  <c r="Y4" i="51"/>
  <c r="AB4" i="35"/>
  <c r="X4" i="25"/>
  <c r="V4" i="51"/>
  <c r="R4" i="50"/>
  <c r="T4" i="39"/>
  <c r="AF4" i="51"/>
  <c r="S4" i="50"/>
  <c r="L4" i="51"/>
  <c r="V4" i="52"/>
  <c r="L4" i="52"/>
  <c r="AD4" i="52"/>
  <c r="AA4" i="50"/>
  <c r="AD4" i="49"/>
  <c r="W4" i="49"/>
  <c r="F4" i="51"/>
  <c r="S4" i="49"/>
  <c r="M4" i="35"/>
  <c r="X4" i="49"/>
  <c r="R4" i="49"/>
  <c r="F4" i="52"/>
  <c r="O4" i="39"/>
  <c r="O4" i="35"/>
  <c r="H4" i="39"/>
  <c r="Y4" i="52"/>
  <c r="K4" i="49"/>
  <c r="U7" i="25" l="1"/>
  <c r="AK4" i="25"/>
  <c r="AX4" i="25"/>
  <c r="AU4" i="25"/>
  <c r="AZ4" i="25"/>
  <c r="BA4" i="25"/>
  <c r="AA4" i="25"/>
  <c r="AB4" i="25"/>
  <c r="AS4" i="25"/>
  <c r="AE4" i="25"/>
  <c r="AP4" i="25"/>
  <c r="AM4" i="25"/>
  <c r="Z4" i="25"/>
  <c r="AC4" i="25"/>
  <c r="AJ4" i="25"/>
  <c r="Y4" i="25"/>
  <c r="AF4" i="25"/>
  <c r="AT4" i="25"/>
  <c r="AW4" i="25"/>
  <c r="AY4" i="25"/>
  <c r="AR4" i="25"/>
  <c r="AI4" i="25"/>
  <c r="AL4" i="25"/>
  <c r="AV4" i="25"/>
  <c r="AN4" i="25"/>
  <c r="BB4" i="25"/>
  <c r="AG4" i="25"/>
  <c r="AD4" i="25"/>
  <c r="AQ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11DE00-19BF-42A7-BBBF-BC1B3B4E4EDF}" name="BMDC2.espmvol.5yr.adj" type="6" refreshedVersion="0" deleted="1" background="1" saveData="1">
    <textPr prompt="0" sourceFile="C:\Temp\05_Ma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23C72173-8423-4D6E-9C89-C06274681356}" name="CLSC2.espmvol.5yr.adj" type="6" refreshedVersion="0" deleted="1" background="1" saveData="1">
    <textPr prompt="0" sourceFile="C:\Temp\05_Ma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extLst>
      <ext xmlns:x15="http://schemas.microsoft.com/office/spreadsheetml/2010/11/main" uri="{DE250136-89BD-433C-8126-D09CA5730AF9}">
        <x15:connection id="" excludeFromRefreshAll="1"/>
      </ext>
    </extLst>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extLst>
      <ext xmlns:x15="http://schemas.microsoft.com/office/spreadsheetml/2010/11/main" uri="{DE250136-89BD-433C-8126-D09CA5730AF9}">
        <x15:connection id="" excludeFromRefreshAll="1"/>
      </ext>
    </extLst>
  </connection>
  <connection id="6" xr16:uid="{91F055FB-78B7-4521-8505-395E270AE626}" name="DRGC2.espmvol.5yr.adj" type="6" refreshedVersion="0" deleted="1" background="1" saveData="1">
    <textPr prompt="0" sourceFile="C:\Temp\05_May\Inflow Forecasts\ESP_Traces\DRGC2.espmvol.5yr.adj.csv">
      <textFields>
        <textField/>
      </textFields>
    </textPr>
  </connection>
  <connection id="7" xr16:uid="{9D08D9E3-D3D3-4D0B-85DE-45C022039800}" name="GBRW4.espmvol.5yr.adj" type="6" refreshedVersion="0" deleted="1" background="1" saveData="1">
    <textPr prompt="0" sourceFile="C:\Temp\05_May\Inflow Forecasts\ESP_Traces\GBRW4.espmvol.5yr.adj.csv">
      <textFields>
        <textField/>
      </textFields>
    </textPr>
  </connection>
  <connection id="8" xr16:uid="{C7A96909-D74B-4599-96A9-97695ABA152E}" name="GJNC2LOC.espmvol.5yr.adj" type="6" refreshedVersion="0" deleted="1" background="1" saveData="1">
    <textPr prompt="0" sourceFile="C:\Temp\05_May\Inflow Forecasts\ESP_Traces\GJNC2LOC.espmvol.5yr.adj.csv">
      <textFields>
        <textField/>
      </textFields>
    </textPr>
  </connection>
  <connection id="9" xr16:uid="{CC75D884-91FB-4A4C-9D3C-3BF61B759983}" name="GLDA3.espmvol.5yr.adj" type="6" refreshedVersion="0" deleted="1" background="1" saveData="1">
    <textPr prompt="0" sourceFile="C:\Temp\05_May\Inflow Forecasts\ESP_Traces\GLDA3.espmvol.5yr.adj.csv">
      <textFields>
        <textField/>
      </textFields>
    </textPr>
  </connection>
  <connection id="10" xr16:uid="{EA63162B-9DC2-41D0-B898-2EFEEF9C22A3}" name="GRNU1.espmvol.5yr.adj" type="6" refreshedVersion="0" deleted="1" background="1" saveData="1">
    <textPr prompt="0" sourceFile="C:\Temp\05_May\Inflow Forecasts\ESP_Traces\GRNU1.espmvol.5yr.adj.csv">
      <textFields>
        <textField/>
      </textFields>
    </textPr>
  </connection>
  <connection id="11" xr16:uid="{11D2E027-31E1-46E1-BF2C-1D4EDE07E380}" name="MPSC2.espmvol.5yr.adj" type="6" refreshedVersion="0" deleted="1" background="1" saveData="1">
    <textPr prompt="0" sourceFile="C:\Temp\05_May\Inflow Forecasts\ESP_Traces\MPSC2.espmvol.5yr.adj.csv">
      <textFields>
        <textField/>
      </textFields>
    </textPr>
  </connection>
  <connection id="12" xr16:uid="{89881763-2589-4882-AB67-FEB169DAE450}" name="NVRN5.espmvol.5yr.adj" type="6" refreshedVersion="0" deleted="1" background="1" saveData="1">
    <textPr prompt="0" sourceFile="C:\Temp\05_May\Inflow Forecasts\ESP_Traces\NVRN5.espmvol.5yr.adj.csv">
      <textFields>
        <textField/>
      </textFields>
    </textPr>
  </connection>
  <connection id="13" xr16:uid="{AE4C8EB5-6E57-4B93-99B2-B3B71F5E0B4F}" name="TPIC2.espmvol.5yr.adj" type="6" refreshedVersion="0" deleted="1" background="1" saveData="1">
    <textPr prompt="0" sourceFile="C:\Temp\05_May\Inflow Forecasts\ESP_Traces\TPIC2.espmvol.5yr.adj.csv">
      <textFields>
        <textField/>
      </textFields>
    </textPr>
  </connection>
  <connection id="14" xr16:uid="{D16E02AE-ED66-4AAB-A817-0FCD1A2EA8FD}" name="VCRC2.espmvol.5yr.adj" type="6" refreshedVersion="0" deleted="1" background="1" saveData="1">
    <textPr prompt="0" sourceFile="C:\Temp\05_May\Inflow Forecasts\ESP_Traces\VCRC2.espmvol.5yr.adj.csv">
      <textFields>
        <textField/>
      </textFields>
    </textPr>
  </connection>
  <connection id="15" xr16:uid="{D4D3931E-1CA5-449D-88C6-A64720D78404}" name="YDLC2.espmvol.5yr.adj" type="6" refreshedVersion="0" deleted="1" background="1" saveData="1">
    <textPr prompt="0" sourceFile="C:\Temp\05_May\Inflow Forecasts\ESP_Traces\YDLC2.espmvol.5yr.adj.csv">
      <textFields>
        <textField/>
      </textFields>
    </textPr>
  </connection>
</connections>
</file>

<file path=xl/sharedStrings.xml><?xml version="1.0" encoding="utf-8"?>
<sst xmlns="http://schemas.openxmlformats.org/spreadsheetml/2006/main" count="2860" uniqueCount="214">
  <si>
    <t>Deterministic Forecasts</t>
  </si>
  <si>
    <t>Max</t>
  </si>
  <si>
    <t>Min</t>
  </si>
  <si>
    <t>Most</t>
  </si>
  <si>
    <t>To Change the Range of the Traces and Number of Months press the button below. Do not use this if you are happy with the number of months and traces in the sheet</t>
  </si>
  <si>
    <t>C:\Colorado\MTOM_Production\Inflow Forecasts\</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</si>
  <si>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</si>
  <si>
    <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</si>
  <si>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</si>
  <si>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</si>
  <si>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</si>
  <si>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</si>
  <si>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</si>
  <si>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</si>
  <si>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</si>
  <si>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</si>
  <si>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</si>
  <si>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</si>
  <si>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</si>
  <si>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</si>
  <si>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</si>
  <si>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</si>
  <si>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</si>
  <si>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</si>
  <si>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</si>
  <si>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</si>
  <si>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</si>
  <si>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</si>
  <si>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</si>
  <si>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</si>
  <si>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</si>
  <si>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</si>
  <si>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</si>
  <si>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</si>
  <si>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</si>
  <si>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</si>
  <si>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</si>
  <si>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</si>
  <si>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</si>
  <si>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</si>
  <si>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</si>
  <si>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MPOIN_IN_</t>
  </si>
  <si>
    <t>Gains Crystal to Grand Junction</t>
  </si>
  <si>
    <t>ImpToMex_In</t>
  </si>
  <si>
    <t>HvrToDvs_In</t>
  </si>
  <si>
    <t>PkrToImp_In</t>
  </si>
  <si>
    <t>DvsToPkr_In</t>
  </si>
  <si>
    <t>Node Information</t>
  </si>
  <si>
    <t>Trace Information</t>
  </si>
  <si>
    <t>Timestep Information</t>
  </si>
  <si>
    <t>Ensemble Forecast File Information</t>
  </si>
  <si>
    <t>Named Range Size</t>
  </si>
  <si>
    <t>BlueMesaInflow.Unregulated</t>
  </si>
  <si>
    <t>ID</t>
  </si>
  <si>
    <t>Slot</t>
  </si>
  <si>
    <t>Excel Name</t>
  </si>
  <si>
    <t>Trace Year</t>
  </si>
  <si>
    <t>Start Month</t>
  </si>
  <si>
    <t>Start Year</t>
  </si>
  <si>
    <t>Duration (months)</t>
  </si>
  <si>
    <t xml:space="preserve">Path: </t>
  </si>
  <si>
    <t>Traces</t>
  </si>
  <si>
    <t>Months</t>
  </si>
  <si>
    <t>CrystalInflow.Unregulated</t>
  </si>
  <si>
    <t>BMESA_IN</t>
  </si>
  <si>
    <t>January</t>
  </si>
  <si>
    <t>Sheet Name</t>
  </si>
  <si>
    <t>File Names</t>
  </si>
  <si>
    <t>Sheet Index</t>
  </si>
  <si>
    <t>Fontenelle.Inflow</t>
  </si>
  <si>
    <t>CRYST_IN</t>
  </si>
  <si>
    <t>February</t>
  </si>
  <si>
    <t>BMDC2.espmvol.5yr.adj</t>
  </si>
  <si>
    <t>User Defined No.s</t>
  </si>
  <si>
    <t>PowellInflow.Unregulated</t>
  </si>
  <si>
    <t>FONTE_IN</t>
  </si>
  <si>
    <t>March</t>
  </si>
  <si>
    <t>CLSC2.espmvol.5yr.adj</t>
  </si>
  <si>
    <t>FlamingGorgeInflow.Unregulated</t>
  </si>
  <si>
    <t>Plotting Colors for Viewing plots</t>
  </si>
  <si>
    <t>HDB Parameters</t>
  </si>
  <si>
    <t>Additional Sheets</t>
  </si>
  <si>
    <t>Month and Duration Table</t>
  </si>
  <si>
    <t>Two Year</t>
  </si>
  <si>
    <t>Five-Year</t>
  </si>
  <si>
    <t>POWEL_IN</t>
  </si>
  <si>
    <t>April</t>
  </si>
  <si>
    <t>GBRW4.espmvol.5yr.adj</t>
  </si>
  <si>
    <t>MorrowPointInflow.Unregulated</t>
  </si>
  <si>
    <t>R</t>
  </si>
  <si>
    <t>G</t>
  </si>
  <si>
    <t>B</t>
  </si>
  <si>
    <t>Symbol</t>
  </si>
  <si>
    <t>Min - 2117</t>
  </si>
  <si>
    <t>RunInformation</t>
  </si>
  <si>
    <t>FGORG_IN</t>
  </si>
  <si>
    <t>May</t>
  </si>
  <si>
    <t>GLDA3.espmvol.5yr.adj</t>
  </si>
  <si>
    <t>NavajoInflow.ModUnregulated</t>
  </si>
  <si>
    <t>Max - 2116</t>
  </si>
  <si>
    <t>TempForecast</t>
  </si>
  <si>
    <t>MPOIN_IN</t>
  </si>
  <si>
    <t>June</t>
  </si>
  <si>
    <t>GRNU1.espmvol.5yr.adj</t>
  </si>
  <si>
    <t>TaylorPark.Inflow</t>
  </si>
  <si>
    <t>Most - 2118</t>
  </si>
  <si>
    <t>HDBQueries</t>
  </si>
  <si>
    <t>NAVAJ_IN</t>
  </si>
  <si>
    <t>July</t>
  </si>
  <si>
    <t>MPSC2.espmvol.5yr.adj</t>
  </si>
  <si>
    <t>Vallecito.Inflow</t>
  </si>
  <si>
    <t>TempSheet</t>
  </si>
  <si>
    <t>TPARK_IN</t>
  </si>
  <si>
    <t>August</t>
  </si>
  <si>
    <t>NVRN5.espmvol.5yr.adj</t>
  </si>
  <si>
    <t>YampaRiverInflow.TotalOutflow</t>
  </si>
  <si>
    <t>AboveLeesFerryLocal</t>
  </si>
  <si>
    <t>VALLE_IN</t>
  </si>
  <si>
    <t>September</t>
  </si>
  <si>
    <t>TPIC2.espmvol.5yr.adj</t>
  </si>
  <si>
    <t>AnimasRiverTotalOutflow</t>
  </si>
  <si>
    <t>PowelltoMeadGainsGC</t>
  </si>
  <si>
    <t>YRITO_IN</t>
  </si>
  <si>
    <t>October</t>
  </si>
  <si>
    <t>VCRC2.espmvol.5yr.adj</t>
  </si>
  <si>
    <t>GainsCrystalToGJ</t>
  </si>
  <si>
    <t>PowelltoMeadGainsAH</t>
  </si>
  <si>
    <t>ARFN5_IN</t>
  </si>
  <si>
    <t>November</t>
  </si>
  <si>
    <t>YDLC2.espmvol.5yr.adj</t>
  </si>
  <si>
    <t>PowellToMeadGainsGrandCanyon</t>
  </si>
  <si>
    <t>DONOTCHANGE</t>
  </si>
  <si>
    <t>NFTOF_IN</t>
  </si>
  <si>
    <t>December</t>
  </si>
  <si>
    <t>DRGC2.espmvol.5yr.adj</t>
  </si>
  <si>
    <t>PowellToMeadGainsAboveHoover</t>
  </si>
  <si>
    <t>24MSInflowForecasts</t>
  </si>
  <si>
    <t>PTMGC_IN</t>
  </si>
  <si>
    <t>GJNC2LOC.espmvol.5yr.adj</t>
  </si>
  <si>
    <t>PowellToMeadGainsAbvLeesFerry</t>
  </si>
  <si>
    <t>ImpToMex</t>
  </si>
  <si>
    <t>PTMGH_IN</t>
  </si>
  <si>
    <t>GainsImpToNib</t>
  </si>
  <si>
    <t>HvrToDvs</t>
  </si>
  <si>
    <t>PTMGAL_IN</t>
  </si>
  <si>
    <t>GainsAboveDavis</t>
  </si>
  <si>
    <t>PkrToImp</t>
  </si>
  <si>
    <t>GainsPkrToImp</t>
  </si>
  <si>
    <t>DvsToPkr</t>
  </si>
  <si>
    <t>GainsAboveParker</t>
  </si>
  <si>
    <t>AllBlwPkr</t>
  </si>
  <si>
    <t>DNC</t>
  </si>
  <si>
    <t>SacWYTypeDes</t>
  </si>
  <si>
    <t>SWYTD</t>
  </si>
  <si>
    <t>Max MRID</t>
  </si>
  <si>
    <t>Min MRID</t>
  </si>
  <si>
    <t>Most MRID</t>
  </si>
  <si>
    <t>Start Date</t>
  </si>
  <si>
    <t>End Date</t>
  </si>
  <si>
    <t>UCHDB2</t>
  </si>
  <si>
    <t>LCHDB</t>
  </si>
  <si>
    <t>DatesMin</t>
  </si>
  <si>
    <t>BlueMesaMin</t>
  </si>
  <si>
    <t>CrystalMin</t>
  </si>
  <si>
    <t>FontenelleMin</t>
  </si>
  <si>
    <t>PowellMin</t>
  </si>
  <si>
    <t>FlamingGorgeMin</t>
  </si>
  <si>
    <t>MorrowPointMin</t>
  </si>
  <si>
    <t>NavajoMin</t>
  </si>
  <si>
    <t>TaylorParkMin</t>
  </si>
  <si>
    <t>VallecitoMin</t>
  </si>
  <si>
    <t>YampaMin</t>
  </si>
  <si>
    <t>AnimasMin</t>
  </si>
  <si>
    <t>CrystaltoGCMin</t>
  </si>
  <si>
    <t>GainsGrandCanyonMin</t>
  </si>
  <si>
    <t>GainsAboveMeadMin</t>
  </si>
  <si>
    <t>GainsLeesFerryMin</t>
  </si>
  <si>
    <t>BlwImpGainsImpToNibMin</t>
  </si>
  <si>
    <t>BlwImpGainsAbvDavisMin</t>
  </si>
  <si>
    <t>BlwImpGainsPkrToImpMin</t>
  </si>
  <si>
    <t>BlwImpGainsAbvPkrMin</t>
  </si>
  <si>
    <t>Determination of Deterministic or Ensemble run for lower basin demads.  These values should never change</t>
  </si>
  <si>
    <t>Trace34</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</si>
  <si>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</si>
  <si>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</si>
  <si>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</si>
  <si>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</si>
  <si>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</si>
  <si>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</si>
  <si>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</si>
  <si>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</si>
  <si>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</si>
  <si>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</si>
  <si>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</si>
  <si>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</si>
  <si>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</si>
  <si>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</si>
  <si>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</si>
  <si>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</si>
  <si>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</si>
  <si>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</si>
  <si>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</si>
  <si>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Trace54</t>
  </si>
  <si>
    <t>Trace55</t>
  </si>
  <si>
    <t>Trace56</t>
  </si>
  <si>
    <t>Trace57</t>
  </si>
  <si>
    <t>Trace58</t>
  </si>
  <si>
    <t>Make Sure correct Year</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</si>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</sst>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409]mmmm\ d\,\ yyyy;@"/>
    <numFmt numFmtId="165" formatCode="[$-409]mmmm\-yy;@"/>
    <numFmt numFmtId="166" formatCode="0.000"/>
    <numFmt numFmtId="167" formatCode="[$-409]mmm\-yy;@"/>
    <numFmt numFmtId="168" formatCode="mm/dd/yy;@"/>
    <numFmt numFmtId="169" formatCode="#,##0.0"/>
    <numFmt numFmtId="170" formatCode="mm/dd/yyyy"/>
  </numFmts>
  <fonts count="42">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color rgb="FFFF0000"/>
      <name val="Calibri"/>
      <family val="2"/>
      <scheme val="minor"/>
    </font>
    <font>
      <sz val="9"/>
      <color indexed="81"/>
      <name val="Tahoma"/>
      <family val="2"/>
    </font>
    <font>
      <sz val="8"/>
      <color indexed="81"/>
      <name val="Tahoma"/>
      <family val="2"/>
    </font>
    <font>
      <b/>
      <sz val="8"/>
      <color indexed="81"/>
      <name val="Tahoma"/>
      <family val="2"/>
    </font>
    <font>
      <sz val="10"/>
      <name val="Arial"/>
      <family val="2"/>
    </font>
    <font>
      <b/>
      <sz val="9"/>
      <color indexed="81"/>
      <name val="Tahoma"/>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
      <sz val="10"/>
      <color theme="1"/>
      <name val="Arial"/>
      <family val="2"/>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9" fillId="0" borderId="0"/>
    <xf numFmtId="0" fontId="9" fillId="0" borderId="0"/>
    <xf numFmtId="0" fontId="15" fillId="50" borderId="0" applyNumberFormat="0" applyBorder="0" applyAlignment="0" applyProtection="0"/>
    <xf numFmtId="0" fontId="15" fillId="51" borderId="0" applyNumberFormat="0" applyBorder="0" applyAlignment="0" applyProtection="0"/>
    <xf numFmtId="0" fontId="15" fillId="52" borderId="0" applyNumberFormat="0" applyBorder="0" applyAlignment="0" applyProtection="0"/>
    <xf numFmtId="0" fontId="15" fillId="53" borderId="0" applyNumberFormat="0" applyBorder="0" applyAlignment="0" applyProtection="0"/>
    <xf numFmtId="0" fontId="15" fillId="54" borderId="0" applyNumberFormat="0" applyBorder="0" applyAlignment="0" applyProtection="0"/>
    <xf numFmtId="0" fontId="15" fillId="55" borderId="0" applyNumberFormat="0" applyBorder="0" applyAlignment="0" applyProtection="0"/>
    <xf numFmtId="0" fontId="15" fillId="56" borderId="0" applyNumberFormat="0" applyBorder="0" applyAlignment="0" applyProtection="0"/>
    <xf numFmtId="0" fontId="15" fillId="57" borderId="0" applyNumberFormat="0" applyBorder="0" applyAlignment="0" applyProtection="0"/>
    <xf numFmtId="0" fontId="15" fillId="58" borderId="0" applyNumberFormat="0" applyBorder="0" applyAlignment="0" applyProtection="0"/>
    <xf numFmtId="0" fontId="15" fillId="53" borderId="0" applyNumberFormat="0" applyBorder="0" applyAlignment="0" applyProtection="0"/>
    <xf numFmtId="0" fontId="15" fillId="56" borderId="0" applyNumberFormat="0" applyBorder="0" applyAlignment="0" applyProtection="0"/>
    <xf numFmtId="0" fontId="15" fillId="59" borderId="0" applyNumberFormat="0" applyBorder="0" applyAlignment="0" applyProtection="0"/>
    <xf numFmtId="0" fontId="16" fillId="60" borderId="0" applyNumberFormat="0" applyBorder="0" applyAlignment="0" applyProtection="0"/>
    <xf numFmtId="0" fontId="16" fillId="57" borderId="0" applyNumberFormat="0" applyBorder="0" applyAlignment="0" applyProtection="0"/>
    <xf numFmtId="0" fontId="16" fillId="58" borderId="0" applyNumberFormat="0" applyBorder="0" applyAlignment="0" applyProtection="0"/>
    <xf numFmtId="0" fontId="16" fillId="61" borderId="0" applyNumberFormat="0" applyBorder="0" applyAlignment="0" applyProtection="0"/>
    <xf numFmtId="0" fontId="16" fillId="62" borderId="0" applyNumberFormat="0" applyBorder="0" applyAlignment="0" applyProtection="0"/>
    <xf numFmtId="0" fontId="16" fillId="63" borderId="0" applyNumberFormat="0" applyBorder="0" applyAlignment="0" applyProtection="0"/>
    <xf numFmtId="0" fontId="16" fillId="64" borderId="0" applyNumberFormat="0" applyBorder="0" applyAlignment="0" applyProtection="0"/>
    <xf numFmtId="0" fontId="16" fillId="65" borderId="0" applyNumberFormat="0" applyBorder="0" applyAlignment="0" applyProtection="0"/>
    <xf numFmtId="0" fontId="16" fillId="66" borderId="0" applyNumberFormat="0" applyBorder="0" applyAlignment="0" applyProtection="0"/>
    <xf numFmtId="0" fontId="16" fillId="61" borderId="0" applyNumberFormat="0" applyBorder="0" applyAlignment="0" applyProtection="0"/>
    <xf numFmtId="0" fontId="16" fillId="62" borderId="0" applyNumberFormat="0" applyBorder="0" applyAlignment="0" applyProtection="0"/>
    <xf numFmtId="0" fontId="16" fillId="67" borderId="0" applyNumberFormat="0" applyBorder="0" applyAlignment="0" applyProtection="0"/>
    <xf numFmtId="0" fontId="17" fillId="51" borderId="0" applyNumberFormat="0" applyBorder="0" applyAlignment="0" applyProtection="0"/>
    <xf numFmtId="0" fontId="18" fillId="68" borderId="29" applyNumberFormat="0" applyAlignment="0" applyProtection="0"/>
    <xf numFmtId="0" fontId="19" fillId="69" borderId="30" applyNumberFormat="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xf numFmtId="0" fontId="21" fillId="52" borderId="0" applyNumberFormat="0" applyBorder="0" applyAlignment="0" applyProtection="0"/>
    <xf numFmtId="0" fontId="22" fillId="0" borderId="31" applyNumberFormat="0" applyFill="0" applyAlignment="0" applyProtection="0"/>
    <xf numFmtId="0" fontId="23" fillId="0" borderId="32" applyNumberFormat="0" applyFill="0" applyAlignment="0" applyProtection="0"/>
    <xf numFmtId="0" fontId="24" fillId="0" borderId="33" applyNumberFormat="0" applyFill="0" applyAlignment="0" applyProtection="0"/>
    <xf numFmtId="0" fontId="13" fillId="0" borderId="28" applyNumberFormat="0" applyFill="0" applyAlignment="0" applyProtection="0"/>
    <xf numFmtId="0" fontId="24" fillId="0" borderId="0" applyNumberFormat="0" applyFill="0" applyBorder="0" applyAlignment="0" applyProtection="0"/>
    <xf numFmtId="0" fontId="25" fillId="55" borderId="29" applyNumberFormat="0" applyAlignment="0" applyProtection="0"/>
    <xf numFmtId="0" fontId="26" fillId="0" borderId="34" applyNumberFormat="0" applyFill="0" applyAlignment="0" applyProtection="0"/>
    <xf numFmtId="0" fontId="27" fillId="70" borderId="0" applyNumberFormat="0" applyBorder="0" applyAlignment="0" applyProtection="0"/>
    <xf numFmtId="0" fontId="9" fillId="0" borderId="0"/>
    <xf numFmtId="0" fontId="11" fillId="0" borderId="0"/>
    <xf numFmtId="0" fontId="9" fillId="0" borderId="0" applyBorder="0"/>
    <xf numFmtId="0" fontId="11" fillId="0" borderId="0"/>
    <xf numFmtId="0" fontId="11" fillId="0" borderId="0"/>
    <xf numFmtId="0" fontId="11" fillId="0" borderId="0"/>
    <xf numFmtId="0" fontId="9" fillId="0" borderId="0"/>
    <xf numFmtId="0" fontId="9" fillId="0" borderId="0" applyBorder="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applyBorder="0"/>
    <xf numFmtId="0" fontId="9" fillId="0" borderId="0"/>
    <xf numFmtId="0" fontId="9" fillId="0" borderId="0" applyBorder="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applyBorder="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applyBorder="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applyBorder="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applyBorder="0"/>
    <xf numFmtId="0" fontId="11" fillId="0" borderId="0"/>
    <xf numFmtId="0" fontId="11" fillId="0" borderId="0"/>
    <xf numFmtId="0" fontId="9" fillId="0" borderId="0"/>
    <xf numFmtId="0" fontId="11" fillId="0" borderId="0"/>
    <xf numFmtId="0" fontId="11" fillId="0" borderId="0"/>
    <xf numFmtId="0" fontId="11" fillId="0" borderId="0"/>
    <xf numFmtId="0" fontId="11" fillId="0" borderId="0"/>
    <xf numFmtId="0" fontId="11" fillId="0" borderId="0"/>
    <xf numFmtId="0" fontId="9"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9" fillId="0" borderId="0"/>
    <xf numFmtId="0" fontId="14" fillId="0" borderId="0"/>
    <xf numFmtId="0" fontId="9" fillId="0" borderId="0"/>
    <xf numFmtId="0" fontId="14" fillId="0" borderId="0"/>
    <xf numFmtId="0" fontId="14"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14" fillId="0" borderId="0"/>
    <xf numFmtId="0" fontId="14"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0" borderId="0"/>
    <xf numFmtId="0" fontId="9"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applyBorder="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4" fillId="71" borderId="25" applyNumberFormat="0" applyFont="0" applyAlignment="0" applyProtection="0"/>
    <xf numFmtId="0" fontId="28" fillId="68" borderId="35" applyNumberFormat="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29" fillId="0" borderId="0" applyNumberFormat="0" applyFill="0" applyBorder="0" applyAlignment="0" applyProtection="0"/>
    <xf numFmtId="0" fontId="12" fillId="0" borderId="0" applyNumberFormat="0" applyFill="0" applyBorder="0" applyAlignment="0" applyProtection="0"/>
    <xf numFmtId="0" fontId="30" fillId="0" borderId="36" applyNumberFormat="0" applyFill="0" applyAlignment="0" applyProtection="0"/>
    <xf numFmtId="0" fontId="31" fillId="0" borderId="0" applyNumberFormat="0" applyFill="0" applyBorder="0" applyAlignment="0" applyProtection="0"/>
  </cellStyleXfs>
  <cellXfs count="273">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Alignment="1">
      <alignment horizontal="center"/>
    </xf>
    <xf numFmtId="0" fontId="0" fillId="4" borderId="0" xfId="0" applyFill="1"/>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5" fillId="5" borderId="0" xfId="0" applyFont="1" applyFill="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6" fontId="9" fillId="0" borderId="0" xfId="2" applyNumberFormat="1"/>
    <xf numFmtId="2" fontId="0" fillId="44" borderId="0" xfId="0" applyNumberFormat="1" applyFill="1" applyAlignment="1">
      <alignment horizontal="center"/>
    </xf>
    <xf numFmtId="2" fontId="0" fillId="44" borderId="0" xfId="0" applyNumberFormat="1" applyFill="1"/>
    <xf numFmtId="2" fontId="0" fillId="44" borderId="1" xfId="0" applyNumberFormat="1" applyFill="1" applyBorder="1"/>
    <xf numFmtId="2" fontId="0" fillId="45" borderId="24" xfId="0" applyNumberFormat="1" applyFill="1" applyBorder="1"/>
    <xf numFmtId="2" fontId="0" fillId="45" borderId="25" xfId="0" applyNumberFormat="1" applyFill="1" applyBorder="1"/>
    <xf numFmtId="2" fontId="0" fillId="0" borderId="0" xfId="0" applyNumberFormat="1" applyAlignment="1">
      <alignment horizontal="right"/>
    </xf>
    <xf numFmtId="0" fontId="0" fillId="0" borderId="26" xfId="0" applyBorder="1" applyAlignment="1">
      <alignment horizontal="center"/>
    </xf>
    <xf numFmtId="0" fontId="0" fillId="0" borderId="27" xfId="0"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9" fillId="0" borderId="0" xfId="1"/>
    <xf numFmtId="0" fontId="0" fillId="0" borderId="26" xfId="0" applyBorder="1"/>
    <xf numFmtId="0" fontId="0" fillId="0" borderId="27" xfId="0" applyBorder="1"/>
    <xf numFmtId="0" fontId="1" fillId="49" borderId="1" xfId="0" applyFont="1" applyFill="1" applyBorder="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17" fontId="1" fillId="0" borderId="1" xfId="0" applyNumberFormat="1" applyFont="1" applyBorder="1" applyAlignment="1">
      <alignment horizontal="center"/>
    </xf>
    <xf numFmtId="0" fontId="1" fillId="72" borderId="2" xfId="0" applyFont="1" applyFill="1" applyBorder="1" applyAlignment="1">
      <alignment horizontal="center"/>
    </xf>
    <xf numFmtId="0" fontId="1" fillId="9" borderId="0" xfId="0" applyFont="1" applyFill="1" applyAlignment="1">
      <alignment horizontal="right"/>
    </xf>
    <xf numFmtId="0" fontId="1" fillId="7" borderId="0" xfId="0" applyFont="1" applyFill="1" applyAlignment="1">
      <alignment horizontal="right"/>
    </xf>
    <xf numFmtId="0" fontId="1" fillId="11" borderId="0" xfId="0" applyFont="1" applyFill="1" applyAlignment="1">
      <alignment horizontal="right"/>
    </xf>
    <xf numFmtId="0" fontId="1" fillId="12" borderId="0" xfId="0" applyFont="1" applyFill="1"/>
    <xf numFmtId="0" fontId="1" fillId="13" borderId="0" xfId="0" applyFont="1" applyFill="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xf numFmtId="0" fontId="1" fillId="49" borderId="0" xfId="0" applyFont="1" applyFill="1"/>
    <xf numFmtId="17" fontId="1" fillId="47" borderId="0" xfId="0" applyNumberFormat="1" applyFont="1" applyFill="1" applyAlignment="1">
      <alignment horizontal="center"/>
    </xf>
    <xf numFmtId="0" fontId="1" fillId="75" borderId="1"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Alignment="1">
      <alignment horizontal="center"/>
    </xf>
    <xf numFmtId="17" fontId="1" fillId="75" borderId="1" xfId="0" applyNumberFormat="1" applyFont="1" applyFill="1" applyBorder="1" applyAlignment="1">
      <alignment horizontal="center"/>
    </xf>
    <xf numFmtId="0" fontId="0" fillId="46" borderId="0" xfId="0" applyFill="1" applyAlignment="1">
      <alignment horizontal="center"/>
    </xf>
    <xf numFmtId="167" fontId="1" fillId="72" borderId="1" xfId="0" applyNumberFormat="1" applyFont="1" applyFill="1" applyBorder="1" applyAlignment="1">
      <alignment horizontal="center"/>
    </xf>
    <xf numFmtId="167" fontId="1" fillId="0" borderId="0" xfId="0" applyNumberFormat="1" applyFont="1" applyAlignment="1">
      <alignment horizontal="center"/>
    </xf>
    <xf numFmtId="0" fontId="32" fillId="0" borderId="0" xfId="0" applyFont="1"/>
    <xf numFmtId="0" fontId="34" fillId="6" borderId="11" xfId="0" applyFont="1" applyFill="1" applyBorder="1"/>
    <xf numFmtId="0" fontId="34" fillId="6" borderId="0" xfId="0" applyFont="1" applyFill="1"/>
    <xf numFmtId="0" fontId="34" fillId="6" borderId="0" xfId="0" applyFont="1" applyFill="1" applyAlignment="1">
      <alignment horizontal="center"/>
    </xf>
    <xf numFmtId="0" fontId="36" fillId="0" borderId="0" xfId="0" applyFont="1"/>
    <xf numFmtId="0" fontId="37" fillId="0" borderId="0" xfId="0" applyFont="1"/>
    <xf numFmtId="0" fontId="38" fillId="0" borderId="0" xfId="0" applyFont="1"/>
    <xf numFmtId="17" fontId="1" fillId="76" borderId="1" xfId="0" applyNumberFormat="1" applyFont="1" applyFill="1" applyBorder="1" applyAlignment="1">
      <alignment horizontal="center"/>
    </xf>
    <xf numFmtId="14" fontId="0" fillId="0" borderId="0" xfId="0" applyNumberFormat="1"/>
    <xf numFmtId="3" fontId="0" fillId="0" borderId="0" xfId="0" applyNumberFormat="1"/>
    <xf numFmtId="4" fontId="0" fillId="0" borderId="0" xfId="0" applyNumberFormat="1"/>
    <xf numFmtId="0" fontId="1" fillId="73" borderId="0" xfId="0" applyFont="1"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168" fontId="0" fillId="0" borderId="0" xfId="0" applyNumberFormat="1"/>
    <xf numFmtId="167" fontId="1" fillId="72" borderId="37" xfId="0" applyNumberFormat="1" applyFont="1" applyFill="1" applyBorder="1" applyAlignment="1">
      <alignment horizontal="center"/>
    </xf>
    <xf numFmtId="167" fontId="1" fillId="72" borderId="38" xfId="0" applyNumberFormat="1" applyFont="1" applyFill="1" applyBorder="1" applyAlignment="1">
      <alignment horizontal="center"/>
    </xf>
    <xf numFmtId="0" fontId="0" fillId="12" borderId="0" xfId="0" applyFill="1"/>
    <xf numFmtId="2" fontId="0" fillId="12" borderId="0" xfId="0" applyNumberFormat="1" applyFill="1" applyAlignment="1">
      <alignment horizontal="center"/>
    </xf>
    <xf numFmtId="0" fontId="0" fillId="12" borderId="0" xfId="0" applyFill="1" applyAlignment="1">
      <alignment horizontal="center"/>
    </xf>
    <xf numFmtId="0" fontId="0" fillId="12" borderId="5" xfId="0" applyFill="1" applyBorder="1"/>
    <xf numFmtId="0" fontId="0" fillId="12" borderId="1" xfId="0" applyFill="1" applyBorder="1"/>
    <xf numFmtId="0" fontId="0" fillId="12" borderId="1" xfId="0"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ill="1" applyBorder="1" applyAlignment="1">
      <alignment horizontal="center"/>
    </xf>
    <xf numFmtId="0" fontId="0" fillId="12" borderId="11" xfId="0" applyFill="1" applyBorder="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ill="1" applyBorder="1" applyAlignment="1">
      <alignment horizontal="center"/>
    </xf>
    <xf numFmtId="2" fontId="4" fillId="12" borderId="0" xfId="0" applyNumberFormat="1" applyFont="1" applyFill="1" applyAlignment="1">
      <alignment horizontal="center"/>
    </xf>
    <xf numFmtId="2" fontId="4" fillId="12" borderId="11" xfId="0" applyNumberFormat="1" applyFont="1" applyFill="1" applyBorder="1" applyAlignment="1">
      <alignment horizontal="center"/>
    </xf>
    <xf numFmtId="167" fontId="1" fillId="72" borderId="0" xfId="0" applyNumberFormat="1" applyFont="1" applyFill="1" applyAlignment="1">
      <alignment horizontal="center"/>
    </xf>
    <xf numFmtId="0" fontId="1" fillId="12" borderId="11" xfId="0" applyFont="1" applyFill="1" applyBorder="1" applyAlignment="1">
      <alignment horizontal="center"/>
    </xf>
    <xf numFmtId="2" fontId="0" fillId="12" borderId="10" xfId="0" applyNumberFormat="1" applyFill="1" applyBorder="1" applyAlignment="1">
      <alignment horizontal="center"/>
    </xf>
    <xf numFmtId="2" fontId="0" fillId="12" borderId="6" xfId="0" applyNumberFormat="1" applyFill="1" applyBorder="1" applyAlignment="1">
      <alignment horizontal="center"/>
    </xf>
    <xf numFmtId="17" fontId="1" fillId="2" borderId="0" xfId="0" applyNumberFormat="1" applyFont="1" applyFill="1" applyAlignment="1">
      <alignment horizontal="center"/>
    </xf>
    <xf numFmtId="2" fontId="0" fillId="12" borderId="0" xfId="0" applyNumberFormat="1" applyFill="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ill="1" applyBorder="1" applyAlignment="1">
      <alignment horizontal="center"/>
    </xf>
    <xf numFmtId="2" fontId="0" fillId="44" borderId="11" xfId="0" applyNumberFormat="1" applyFill="1" applyBorder="1" applyAlignment="1">
      <alignment horizontal="center"/>
    </xf>
    <xf numFmtId="2" fontId="0" fillId="12" borderId="5" xfId="0" applyNumberFormat="1" applyFill="1" applyBorder="1" applyAlignment="1">
      <alignment horizontal="center"/>
    </xf>
    <xf numFmtId="17" fontId="1" fillId="49" borderId="0" xfId="0" applyNumberFormat="1" applyFont="1" applyFill="1" applyAlignment="1">
      <alignment horizontal="center"/>
    </xf>
    <xf numFmtId="3" fontId="9" fillId="0" borderId="0" xfId="1" applyNumberFormat="1"/>
    <xf numFmtId="1" fontId="0" fillId="0" borderId="0" xfId="0" applyNumberFormat="1"/>
    <xf numFmtId="166" fontId="0" fillId="0" borderId="0" xfId="0" applyNumberFormat="1"/>
    <xf numFmtId="169" fontId="9" fillId="0" borderId="0" xfId="1" applyNumberFormat="1"/>
    <xf numFmtId="0" fontId="1" fillId="3" borderId="11" xfId="0" applyFont="1" applyFill="1" applyBorder="1" applyAlignment="1">
      <alignment horizontal="center"/>
    </xf>
    <xf numFmtId="0" fontId="1" fillId="3" borderId="0" xfId="0" applyFont="1" applyFill="1" applyAlignment="1">
      <alignment horizontal="center"/>
    </xf>
    <xf numFmtId="4" fontId="41" fillId="0" borderId="0" xfId="0" applyNumberFormat="1" applyFont="1"/>
    <xf numFmtId="170" fontId="0" fillId="0" borderId="0" xfId="0" applyNumberFormat="1"/>
    <xf numFmtId="170" fontId="0" fillId="45" borderId="23" xfId="0" applyNumberFormat="1" applyFill="1" applyBorder="1"/>
    <xf numFmtId="170" fontId="0" fillId="45" borderId="22" xfId="0" applyNumberFormat="1" applyFill="1" applyBorder="1"/>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xf numFmtId="0" fontId="33" fillId="3" borderId="8" xfId="0" applyFont="1" applyFill="1" applyBorder="1" applyAlignment="1">
      <alignment horizontal="center"/>
    </xf>
    <xf numFmtId="0" fontId="4" fillId="77" borderId="0" xfId="0" applyFont="1" applyFill="1" applyAlignment="1">
      <alignment horizontal="center"/>
    </xf>
    <xf numFmtId="19" fontId="35" fillId="6" borderId="0" xfId="0" applyNumberFormat="1" applyFont="1" applyFill="1" applyAlignment="1">
      <alignment horizontal="center" vertical="top"/>
    </xf>
    <xf numFmtId="0" fontId="35" fillId="6" borderId="0" xfId="0" applyFont="1" applyFill="1" applyAlignment="1">
      <alignment horizontal="center" vertical="top"/>
    </xf>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xf numFmtId="0" fontId="11" fillId="6" borderId="10" xfId="0" applyFont="1" applyFill="1" applyBorder="1"/>
    <xf numFmtId="0" fontId="11" fillId="6" borderId="6" xfId="0" applyFont="1" applyFill="1" applyBorder="1"/>
    <xf numFmtId="0" fontId="11" fillId="6" borderId="5" xfId="0" applyFont="1" applyFill="1" applyBorder="1"/>
    <xf numFmtId="0" fontId="1" fillId="3" borderId="1" xfId="0" applyFont="1" applyFill="1" applyBorder="1" applyAlignment="1">
      <alignment horizontal="center"/>
    </xf>
    <xf numFmtId="0" fontId="1" fillId="3" borderId="7" xfId="0" applyFont="1" applyFill="1" applyBorder="1" applyAlignment="1">
      <alignment horizontal="center"/>
    </xf>
    <xf numFmtId="0" fontId="1" fillId="3" borderId="8" xfId="0" applyFont="1" applyFill="1" applyBorder="1" applyAlignment="1">
      <alignment horizontal="center"/>
    </xf>
    <xf numFmtId="0" fontId="1" fillId="3" borderId="9" xfId="0" applyFont="1" applyFill="1" applyBorder="1" applyAlignment="1">
      <alignment horizontal="center"/>
    </xf>
    <xf numFmtId="0" fontId="11" fillId="0" borderId="0" xfId="0" applyFont="1"/>
    <xf numFmtId="0" fontId="11" fillId="6" borderId="0" xfId="0" applyFont="1" applyFill="1"/>
    <xf numFmtId="0" fontId="11" fillId="6" borderId="1" xfId="0" applyFont="1" applyFill="1" applyBorder="1"/>
    <xf numFmtId="0" fontId="1" fillId="3" borderId="6" xfId="0" applyFont="1" applyFill="1" applyBorder="1" applyAlignment="1">
      <alignment horizontal="center"/>
    </xf>
    <xf numFmtId="0" fontId="1" fillId="3" borderId="3" xfId="0" applyFont="1" applyFill="1" applyBorder="1" applyAlignment="1">
      <alignment horizontal="center"/>
    </xf>
    <xf numFmtId="0" fontId="1" fillId="3" borderId="12" xfId="0" applyFont="1" applyFill="1" applyBorder="1" applyAlignment="1">
      <alignment horizontal="center"/>
    </xf>
    <xf numFmtId="0" fontId="1" fillId="3" borderId="2" xfId="0" applyFont="1" applyFill="1" applyBorder="1" applyAlignment="1">
      <alignment horizontal="center"/>
    </xf>
    <xf numFmtId="2" fontId="11" fillId="6" borderId="1" xfId="0" applyNumberFormat="1" applyFont="1" applyFill="1" applyBorder="1"/>
    <xf numFmtId="165" fontId="1" fillId="3" borderId="10" xfId="0" applyNumberFormat="1" applyFont="1" applyFill="1" applyBorder="1" applyAlignment="1">
      <alignment horizontal="center"/>
    </xf>
    <xf numFmtId="2" fontId="11" fillId="44" borderId="10" xfId="0" applyNumberFormat="1" applyFont="1" applyFill="1" applyBorder="1" applyAlignment="1">
      <alignment horizontal="center"/>
    </xf>
    <xf numFmtId="2" fontId="11" fillId="44" borderId="6" xfId="0" applyNumberFormat="1" applyFont="1" applyFill="1" applyBorder="1" applyAlignment="1">
      <alignment horizontal="center"/>
    </xf>
    <xf numFmtId="2" fontId="11" fillId="44" borderId="5" xfId="0" applyNumberFormat="1" applyFont="1" applyFill="1" applyBorder="1" applyAlignment="1">
      <alignment horizontal="center"/>
    </xf>
    <xf numFmtId="2" fontId="11" fillId="14" borderId="0" xfId="0" applyNumberFormat="1" applyFont="1" applyFill="1" applyAlignment="1">
      <alignment horizontal="center"/>
    </xf>
    <xf numFmtId="2" fontId="11" fillId="14" borderId="6" xfId="0" applyNumberFormat="1" applyFont="1" applyFill="1" applyBorder="1" applyAlignment="1">
      <alignment horizontal="center"/>
    </xf>
    <xf numFmtId="2" fontId="11" fillId="0" borderId="0" xfId="0" applyNumberFormat="1" applyFont="1" applyAlignment="1">
      <alignment horizontal="center"/>
    </xf>
    <xf numFmtId="0" fontId="4" fillId="6" borderId="0" xfId="0" applyFont="1" applyFill="1"/>
    <xf numFmtId="165" fontId="1" fillId="3" borderId="11" xfId="0" applyNumberFormat="1" applyFont="1" applyFill="1" applyBorder="1" applyAlignment="1">
      <alignment horizontal="center"/>
    </xf>
    <xf numFmtId="2" fontId="11" fillId="44" borderId="11" xfId="0" applyNumberFormat="1" applyFont="1" applyFill="1" applyBorder="1" applyAlignment="1">
      <alignment horizontal="center"/>
    </xf>
    <xf numFmtId="2" fontId="11" fillId="44" borderId="0" xfId="0" applyNumberFormat="1" applyFont="1" applyFill="1" applyAlignment="1">
      <alignment horizontal="center"/>
    </xf>
    <xf numFmtId="2" fontId="11" fillId="44" borderId="1" xfId="0" applyNumberFormat="1" applyFont="1" applyFill="1" applyBorder="1" applyAlignment="1">
      <alignment horizontal="center"/>
    </xf>
    <xf numFmtId="0" fontId="11" fillId="6" borderId="11" xfId="0" applyFont="1" applyFill="1" applyBorder="1"/>
    <xf numFmtId="0" fontId="11" fillId="6" borderId="12" xfId="0" applyFont="1" applyFill="1" applyBorder="1"/>
    <xf numFmtId="0" fontId="11" fillId="6" borderId="2" xfId="0" applyFont="1" applyFill="1" applyBorder="1"/>
    <xf numFmtId="0" fontId="11" fillId="6" borderId="3" xfId="0" applyFont="1" applyFill="1" applyBorder="1"/>
    <xf numFmtId="0" fontId="4" fillId="6" borderId="0" xfId="0" applyFont="1" applyFill="1" applyAlignment="1">
      <alignment horizontal="center"/>
    </xf>
    <xf numFmtId="2" fontId="11" fillId="0" borderId="0" xfId="0" applyNumberFormat="1" applyFont="1"/>
    <xf numFmtId="164" fontId="1" fillId="0" borderId="0" xfId="0" applyNumberFormat="1" applyFont="1" applyAlignment="1">
      <alignment horizontal="center"/>
    </xf>
    <xf numFmtId="19" fontId="11" fillId="0" borderId="0" xfId="0" applyNumberFormat="1" applyFont="1"/>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Comparison!$Y$4:$Y$68</c:f>
              <c:numCache>
                <c:formatCode>0.00</c:formatCode>
                <c:ptCount val="65"/>
                <c:pt idx="0">
                  <c:v>51.395000000000003</c:v>
                </c:pt>
                <c:pt idx="1">
                  <c:v>273.85300000000001</c:v>
                </c:pt>
                <c:pt idx="2">
                  <c:v>60.514000000000003</c:v>
                </c:pt>
                <c:pt idx="3">
                  <c:v>108.26900000000001</c:v>
                </c:pt>
                <c:pt idx="4">
                  <c:v>200.61699999999999</c:v>
                </c:pt>
                <c:pt idx="5">
                  <c:v>214.34899999999999</c:v>
                </c:pt>
                <c:pt idx="6">
                  <c:v>330.94600000000003</c:v>
                </c:pt>
                <c:pt idx="7">
                  <c:v>284.52800000000002</c:v>
                </c:pt>
                <c:pt idx="8">
                  <c:v>237.875</c:v>
                </c:pt>
                <c:pt idx="9">
                  <c:v>256.06900000000002</c:v>
                </c:pt>
                <c:pt idx="10">
                  <c:v>451.584</c:v>
                </c:pt>
                <c:pt idx="11">
                  <c:v>852.851</c:v>
                </c:pt>
                <c:pt idx="12">
                  <c:v>1597.163</c:v>
                </c:pt>
                <c:pt idx="13">
                  <c:v>1049.2650000000001</c:v>
                </c:pt>
                <c:pt idx="14">
                  <c:v>370.35199999999998</c:v>
                </c:pt>
                <c:pt idx="15">
                  <c:v>255.37200000000001</c:v>
                </c:pt>
                <c:pt idx="16">
                  <c:v>282.60500000000002</c:v>
                </c:pt>
                <c:pt idx="17">
                  <c:v>260.75099999999998</c:v>
                </c:pt>
                <c:pt idx="18">
                  <c:v>338.62299999999999</c:v>
                </c:pt>
                <c:pt idx="19">
                  <c:v>288.63299999999998</c:v>
                </c:pt>
                <c:pt idx="20">
                  <c:v>361.322</c:v>
                </c:pt>
                <c:pt idx="21">
                  <c:v>476.79899999999998</c:v>
                </c:pt>
                <c:pt idx="22">
                  <c:v>586.71</c:v>
                </c:pt>
                <c:pt idx="23">
                  <c:v>1315.2619999999999</c:v>
                </c:pt>
                <c:pt idx="24">
                  <c:v>3429.3629999999998</c:v>
                </c:pt>
                <c:pt idx="25">
                  <c:v>4323.5039999999999</c:v>
                </c:pt>
                <c:pt idx="26">
                  <c:v>1910.683</c:v>
                </c:pt>
                <c:pt idx="27">
                  <c:v>703.31299999999999</c:v>
                </c:pt>
                <c:pt idx="28">
                  <c:v>599.46400000000006</c:v>
                </c:pt>
                <c:pt idx="29">
                  <c:v>568.38400000000001</c:v>
                </c:pt>
                <c:pt idx="30">
                  <c:v>554.32799999999997</c:v>
                </c:pt>
                <c:pt idx="31">
                  <c:v>424.11099999999999</c:v>
                </c:pt>
                <c:pt idx="32">
                  <c:v>390.154</c:v>
                </c:pt>
                <c:pt idx="33">
                  <c:v>365.303</c:v>
                </c:pt>
                <c:pt idx="34">
                  <c:v>618.84500000000003</c:v>
                </c:pt>
                <c:pt idx="35">
                  <c:v>996.21299999999997</c:v>
                </c:pt>
                <c:pt idx="36">
                  <c:v>2088.11</c:v>
                </c:pt>
                <c:pt idx="37">
                  <c:v>1632.7339999999999</c:v>
                </c:pt>
                <c:pt idx="38">
                  <c:v>318.18900000000002</c:v>
                </c:pt>
                <c:pt idx="39">
                  <c:v>199.59399999999999</c:v>
                </c:pt>
                <c:pt idx="40">
                  <c:v>310.94</c:v>
                </c:pt>
                <c:pt idx="41">
                  <c:v>460.00900000000001</c:v>
                </c:pt>
                <c:pt idx="42">
                  <c:v>481.17</c:v>
                </c:pt>
                <c:pt idx="43">
                  <c:v>372.59</c:v>
                </c:pt>
                <c:pt idx="44">
                  <c:v>358.96800000000002</c:v>
                </c:pt>
                <c:pt idx="45">
                  <c:v>392.45</c:v>
                </c:pt>
                <c:pt idx="46">
                  <c:v>979.71400000000006</c:v>
                </c:pt>
                <c:pt idx="47">
                  <c:v>913.35400000000004</c:v>
                </c:pt>
                <c:pt idx="48">
                  <c:v>2468.1860000000001</c:v>
                </c:pt>
                <c:pt idx="49">
                  <c:v>4957.0129999999999</c:v>
                </c:pt>
                <c:pt idx="50">
                  <c:v>3907.1660000000002</c:v>
                </c:pt>
                <c:pt idx="51">
                  <c:v>1054.8779999999999</c:v>
                </c:pt>
                <c:pt idx="52">
                  <c:v>565.52499999999998</c:v>
                </c:pt>
                <c:pt idx="53">
                  <c:v>607.15099999999995</c:v>
                </c:pt>
                <c:pt idx="54">
                  <c:v>554.26700000000005</c:v>
                </c:pt>
                <c:pt idx="55">
                  <c:v>479.416</c:v>
                </c:pt>
                <c:pt idx="56">
                  <c:v>422.80599999999998</c:v>
                </c:pt>
                <c:pt idx="57">
                  <c:v>456.81</c:v>
                </c:pt>
                <c:pt idx="58">
                  <c:v>617.30600000000004</c:v>
                </c:pt>
                <c:pt idx="59">
                  <c:v>1054.729</c:v>
                </c:pt>
                <c:pt idx="60">
                  <c:v>3029.1</c:v>
                </c:pt>
                <c:pt idx="61">
                  <c:v>2887.08</c:v>
                </c:pt>
                <c:pt idx="62">
                  <c:v>1181.5039999999999</c:v>
                </c:pt>
                <c:pt idx="63">
                  <c:v>376.49200000000002</c:v>
                </c:pt>
                <c:pt idx="64">
                  <c:v>383.245</c:v>
                </c:pt>
              </c:numCache>
            </c:numRef>
          </c:yVal>
          <c:smooth val="1"/>
          <c:extLst>
            <c:ext xmlns:c16="http://schemas.microsoft.com/office/drawing/2014/chart" uri="{C3380CC4-5D6E-409C-BE32-E72D297353CC}">
              <c16:uniqueId val="{00000003-022E-4D19-8FF3-1BD04DAA5EDA}"/>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Comparison!$Z$4:$Z$68</c:f>
              <c:numCache>
                <c:formatCode>0.00</c:formatCode>
                <c:ptCount val="65"/>
                <c:pt idx="0">
                  <c:v>348.96</c:v>
                </c:pt>
                <c:pt idx="1">
                  <c:v>231.42699999999999</c:v>
                </c:pt>
                <c:pt idx="2">
                  <c:v>27.306999999999999</c:v>
                </c:pt>
                <c:pt idx="3">
                  <c:v>107.994</c:v>
                </c:pt>
                <c:pt idx="4">
                  <c:v>162.83699999999999</c:v>
                </c:pt>
                <c:pt idx="5">
                  <c:v>202.88300000000001</c:v>
                </c:pt>
                <c:pt idx="6">
                  <c:v>288.49799999999999</c:v>
                </c:pt>
                <c:pt idx="7">
                  <c:v>249.55</c:v>
                </c:pt>
                <c:pt idx="8">
                  <c:v>320.98500000000001</c:v>
                </c:pt>
                <c:pt idx="9">
                  <c:v>420.93099999999998</c:v>
                </c:pt>
                <c:pt idx="10">
                  <c:v>497.67399999999998</c:v>
                </c:pt>
                <c:pt idx="11">
                  <c:v>1176.78</c:v>
                </c:pt>
                <c:pt idx="12">
                  <c:v>3058.6950000000002</c:v>
                </c:pt>
                <c:pt idx="13">
                  <c:v>4259.4579999999996</c:v>
                </c:pt>
                <c:pt idx="14">
                  <c:v>1951.56</c:v>
                </c:pt>
                <c:pt idx="15">
                  <c:v>683.74400000000003</c:v>
                </c:pt>
                <c:pt idx="16">
                  <c:v>605.21600000000001</c:v>
                </c:pt>
                <c:pt idx="17">
                  <c:v>554.11900000000003</c:v>
                </c:pt>
                <c:pt idx="18">
                  <c:v>548.755</c:v>
                </c:pt>
                <c:pt idx="19">
                  <c:v>415.93700000000001</c:v>
                </c:pt>
                <c:pt idx="20">
                  <c:v>380.64600000000002</c:v>
                </c:pt>
                <c:pt idx="21">
                  <c:v>369.25400000000002</c:v>
                </c:pt>
                <c:pt idx="22">
                  <c:v>607.86300000000006</c:v>
                </c:pt>
                <c:pt idx="23">
                  <c:v>984.47400000000005</c:v>
                </c:pt>
                <c:pt idx="24">
                  <c:v>2086.643</c:v>
                </c:pt>
                <c:pt idx="25">
                  <c:v>1630.3679999999999</c:v>
                </c:pt>
                <c:pt idx="26">
                  <c:v>317.94900000000001</c:v>
                </c:pt>
                <c:pt idx="27">
                  <c:v>197.958</c:v>
                </c:pt>
                <c:pt idx="28">
                  <c:v>307.76100000000002</c:v>
                </c:pt>
                <c:pt idx="29">
                  <c:v>456.53899999999999</c:v>
                </c:pt>
                <c:pt idx="30">
                  <c:v>477.47399999999999</c:v>
                </c:pt>
                <c:pt idx="31">
                  <c:v>369.01600000000002</c:v>
                </c:pt>
                <c:pt idx="32">
                  <c:v>355.303</c:v>
                </c:pt>
                <c:pt idx="33">
                  <c:v>388.166</c:v>
                </c:pt>
                <c:pt idx="34">
                  <c:v>973.13800000000003</c:v>
                </c:pt>
                <c:pt idx="35">
                  <c:v>909.02499999999998</c:v>
                </c:pt>
                <c:pt idx="36">
                  <c:v>2463.8809999999999</c:v>
                </c:pt>
                <c:pt idx="37">
                  <c:v>4955.634</c:v>
                </c:pt>
                <c:pt idx="38">
                  <c:v>3904.9</c:v>
                </c:pt>
                <c:pt idx="39">
                  <c:v>1053.0329999999999</c:v>
                </c:pt>
                <c:pt idx="40">
                  <c:v>563.82100000000003</c:v>
                </c:pt>
                <c:pt idx="41">
                  <c:v>605.49599999999998</c:v>
                </c:pt>
                <c:pt idx="42">
                  <c:v>552.71500000000003</c:v>
                </c:pt>
                <c:pt idx="43">
                  <c:v>478.07</c:v>
                </c:pt>
                <c:pt idx="44">
                  <c:v>421.416</c:v>
                </c:pt>
                <c:pt idx="45">
                  <c:v>455.24799999999999</c:v>
                </c:pt>
                <c:pt idx="46">
                  <c:v>615.60900000000004</c:v>
                </c:pt>
                <c:pt idx="47">
                  <c:v>1053.0309999999999</c:v>
                </c:pt>
                <c:pt idx="48">
                  <c:v>3029.1</c:v>
                </c:pt>
                <c:pt idx="49">
                  <c:v>2887.08</c:v>
                </c:pt>
                <c:pt idx="50">
                  <c:v>1181.5039999999999</c:v>
                </c:pt>
                <c:pt idx="51">
                  <c:v>376.49200000000002</c:v>
                </c:pt>
                <c:pt idx="52">
                  <c:v>383.245</c:v>
                </c:pt>
                <c:pt idx="53">
                  <c:v>542.50699999999995</c:v>
                </c:pt>
                <c:pt idx="54">
                  <c:v>568.322</c:v>
                </c:pt>
                <c:pt idx="55">
                  <c:v>498.476</c:v>
                </c:pt>
                <c:pt idx="56">
                  <c:v>456.214</c:v>
                </c:pt>
                <c:pt idx="57">
                  <c:v>428.80500000000001</c:v>
                </c:pt>
                <c:pt idx="58">
                  <c:v>812.54899999999998</c:v>
                </c:pt>
                <c:pt idx="59">
                  <c:v>1422.3989999999999</c:v>
                </c:pt>
                <c:pt idx="60">
                  <c:v>4003.3389999999999</c:v>
                </c:pt>
                <c:pt idx="61">
                  <c:v>4852.3959999999997</c:v>
                </c:pt>
                <c:pt idx="62">
                  <c:v>1750.979</c:v>
                </c:pt>
                <c:pt idx="63">
                  <c:v>852.81700000000001</c:v>
                </c:pt>
                <c:pt idx="64">
                  <c:v>761.05</c:v>
                </c:pt>
              </c:numCache>
            </c:numRef>
          </c:yVal>
          <c:smooth val="1"/>
          <c:extLst>
            <c:ext xmlns:c16="http://schemas.microsoft.com/office/drawing/2014/chart" uri="{C3380CC4-5D6E-409C-BE32-E72D297353CC}">
              <c16:uniqueId val="{00000004-022E-4D19-8FF3-1BD04DAA5EDA}"/>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Comparison!$AA$4:$AA$68</c:f>
              <c:numCache>
                <c:formatCode>0.00</c:formatCode>
                <c:ptCount val="65"/>
                <c:pt idx="0">
                  <c:v>269.28100000000001</c:v>
                </c:pt>
                <c:pt idx="1">
                  <c:v>270.76799999999997</c:v>
                </c:pt>
                <c:pt idx="2">
                  <c:v>42.362000000000002</c:v>
                </c:pt>
                <c:pt idx="3">
                  <c:v>138.624</c:v>
                </c:pt>
                <c:pt idx="4">
                  <c:v>209.90100000000001</c:v>
                </c:pt>
                <c:pt idx="5">
                  <c:v>296.221</c:v>
                </c:pt>
                <c:pt idx="6">
                  <c:v>340.32299999999998</c:v>
                </c:pt>
                <c:pt idx="7">
                  <c:v>257.62599999999998</c:v>
                </c:pt>
                <c:pt idx="8">
                  <c:v>220.874</c:v>
                </c:pt>
                <c:pt idx="9">
                  <c:v>195.65299999999999</c:v>
                </c:pt>
                <c:pt idx="10">
                  <c:v>392.83499999999998</c:v>
                </c:pt>
                <c:pt idx="11">
                  <c:v>620.39099999999996</c:v>
                </c:pt>
                <c:pt idx="12">
                  <c:v>1539.095</c:v>
                </c:pt>
                <c:pt idx="13">
                  <c:v>1400.346</c:v>
                </c:pt>
                <c:pt idx="14">
                  <c:v>250.959</c:v>
                </c:pt>
                <c:pt idx="15">
                  <c:v>130.70599999999999</c:v>
                </c:pt>
                <c:pt idx="16">
                  <c:v>235.553</c:v>
                </c:pt>
                <c:pt idx="17">
                  <c:v>378.23700000000002</c:v>
                </c:pt>
                <c:pt idx="18">
                  <c:v>417.589</c:v>
                </c:pt>
                <c:pt idx="19">
                  <c:v>321.15600000000001</c:v>
                </c:pt>
                <c:pt idx="20">
                  <c:v>304.19400000000002</c:v>
                </c:pt>
                <c:pt idx="21">
                  <c:v>343.11</c:v>
                </c:pt>
                <c:pt idx="22">
                  <c:v>895.15300000000002</c:v>
                </c:pt>
                <c:pt idx="23">
                  <c:v>835.399</c:v>
                </c:pt>
                <c:pt idx="24">
                  <c:v>2349.8020000000001</c:v>
                </c:pt>
                <c:pt idx="25">
                  <c:v>4845.1940000000004</c:v>
                </c:pt>
                <c:pt idx="26">
                  <c:v>3865.5659999999998</c:v>
                </c:pt>
                <c:pt idx="27">
                  <c:v>1037.2</c:v>
                </c:pt>
                <c:pt idx="28">
                  <c:v>547.96299999999997</c:v>
                </c:pt>
                <c:pt idx="29">
                  <c:v>589.07399999999996</c:v>
                </c:pt>
                <c:pt idx="30">
                  <c:v>538.33500000000004</c:v>
                </c:pt>
                <c:pt idx="31">
                  <c:v>465.33499999999998</c:v>
                </c:pt>
                <c:pt idx="32">
                  <c:v>408.76600000000002</c:v>
                </c:pt>
                <c:pt idx="33">
                  <c:v>440.81799999999998</c:v>
                </c:pt>
                <c:pt idx="34">
                  <c:v>600.13300000000004</c:v>
                </c:pt>
                <c:pt idx="35">
                  <c:v>1033.5830000000001</c:v>
                </c:pt>
                <c:pt idx="36">
                  <c:v>3010.7139999999999</c:v>
                </c:pt>
                <c:pt idx="37">
                  <c:v>2875.953</c:v>
                </c:pt>
                <c:pt idx="38">
                  <c:v>1173.952</c:v>
                </c:pt>
                <c:pt idx="39">
                  <c:v>370.149</c:v>
                </c:pt>
                <c:pt idx="40">
                  <c:v>376.57400000000001</c:v>
                </c:pt>
                <c:pt idx="41">
                  <c:v>535.91499999999996</c:v>
                </c:pt>
                <c:pt idx="42">
                  <c:v>561.59699999999998</c:v>
                </c:pt>
                <c:pt idx="43">
                  <c:v>492.803</c:v>
                </c:pt>
                <c:pt idx="44">
                  <c:v>450.47199999999998</c:v>
                </c:pt>
                <c:pt idx="45">
                  <c:v>422.589</c:v>
                </c:pt>
                <c:pt idx="46">
                  <c:v>803.44200000000001</c:v>
                </c:pt>
                <c:pt idx="47">
                  <c:v>1413.046</c:v>
                </c:pt>
                <c:pt idx="48">
                  <c:v>4003.3389999999999</c:v>
                </c:pt>
                <c:pt idx="49">
                  <c:v>4852.3959999999997</c:v>
                </c:pt>
                <c:pt idx="50">
                  <c:v>1750.979</c:v>
                </c:pt>
                <c:pt idx="51">
                  <c:v>852.81700000000001</c:v>
                </c:pt>
                <c:pt idx="52">
                  <c:v>761.05</c:v>
                </c:pt>
                <c:pt idx="53">
                  <c:v>902.88800000000003</c:v>
                </c:pt>
                <c:pt idx="54">
                  <c:v>646.32299999999998</c:v>
                </c:pt>
                <c:pt idx="55">
                  <c:v>469.74299999999999</c:v>
                </c:pt>
                <c:pt idx="56">
                  <c:v>431.24200000000002</c:v>
                </c:pt>
                <c:pt idx="57">
                  <c:v>433.99099999999999</c:v>
                </c:pt>
                <c:pt idx="58">
                  <c:v>563.90499999999997</c:v>
                </c:pt>
                <c:pt idx="59">
                  <c:v>1087.8009999999999</c:v>
                </c:pt>
                <c:pt idx="60">
                  <c:v>2660.645</c:v>
                </c:pt>
                <c:pt idx="61">
                  <c:v>2548.1190000000001</c:v>
                </c:pt>
                <c:pt idx="62">
                  <c:v>1515.153</c:v>
                </c:pt>
                <c:pt idx="63">
                  <c:v>564.69500000000005</c:v>
                </c:pt>
                <c:pt idx="64">
                  <c:v>423.399</c:v>
                </c:pt>
              </c:numCache>
            </c:numRef>
          </c:yVal>
          <c:smooth val="1"/>
          <c:extLst>
            <c:ext xmlns:c16="http://schemas.microsoft.com/office/drawing/2014/chart" uri="{C3380CC4-5D6E-409C-BE32-E72D297353CC}">
              <c16:uniqueId val="{00000005-022E-4D19-8FF3-1BD04DAA5EDA}"/>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Comparison!$AB$4:$AB$68</c:f>
              <c:numCache>
                <c:formatCode>0.00</c:formatCode>
                <c:ptCount val="65"/>
                <c:pt idx="0">
                  <c:v>158.18700000000001</c:v>
                </c:pt>
                <c:pt idx="1">
                  <c:v>40.421999999999997</c:v>
                </c:pt>
                <c:pt idx="2">
                  <c:v>-71.661000000000001</c:v>
                </c:pt>
                <c:pt idx="3">
                  <c:v>21.181000000000001</c:v>
                </c:pt>
                <c:pt idx="4">
                  <c:v>121.746</c:v>
                </c:pt>
                <c:pt idx="5">
                  <c:v>304.27100000000002</c:v>
                </c:pt>
                <c:pt idx="6">
                  <c:v>355.92200000000003</c:v>
                </c:pt>
                <c:pt idx="7">
                  <c:v>277.589</c:v>
                </c:pt>
                <c:pt idx="8">
                  <c:v>261.40300000000002</c:v>
                </c:pt>
                <c:pt idx="9">
                  <c:v>281.084</c:v>
                </c:pt>
                <c:pt idx="10">
                  <c:v>808.25599999999997</c:v>
                </c:pt>
                <c:pt idx="11">
                  <c:v>745.26300000000003</c:v>
                </c:pt>
                <c:pt idx="12">
                  <c:v>2047.56</c:v>
                </c:pt>
                <c:pt idx="13">
                  <c:v>4555.152</c:v>
                </c:pt>
                <c:pt idx="14">
                  <c:v>3878.5810000000001</c:v>
                </c:pt>
                <c:pt idx="15">
                  <c:v>1054.6410000000001</c:v>
                </c:pt>
                <c:pt idx="16">
                  <c:v>550.26199999999994</c:v>
                </c:pt>
                <c:pt idx="17">
                  <c:v>580.58399999999995</c:v>
                </c:pt>
                <c:pt idx="18">
                  <c:v>532.82000000000005</c:v>
                </c:pt>
                <c:pt idx="19">
                  <c:v>461.67</c:v>
                </c:pt>
                <c:pt idx="20">
                  <c:v>403.774</c:v>
                </c:pt>
                <c:pt idx="21">
                  <c:v>448.49099999999999</c:v>
                </c:pt>
                <c:pt idx="22">
                  <c:v>593.03599999999994</c:v>
                </c:pt>
                <c:pt idx="23">
                  <c:v>1024.421</c:v>
                </c:pt>
                <c:pt idx="24">
                  <c:v>3000.5740000000001</c:v>
                </c:pt>
                <c:pt idx="25">
                  <c:v>2868.2310000000002</c:v>
                </c:pt>
                <c:pt idx="26">
                  <c:v>1177.172</c:v>
                </c:pt>
                <c:pt idx="27">
                  <c:v>370.86799999999999</c:v>
                </c:pt>
                <c:pt idx="28">
                  <c:v>375.72899999999998</c:v>
                </c:pt>
                <c:pt idx="29">
                  <c:v>535.38699999999994</c:v>
                </c:pt>
                <c:pt idx="30">
                  <c:v>560.32500000000005</c:v>
                </c:pt>
                <c:pt idx="31">
                  <c:v>491.06400000000002</c:v>
                </c:pt>
                <c:pt idx="32">
                  <c:v>448.77499999999998</c:v>
                </c:pt>
                <c:pt idx="33">
                  <c:v>420.90600000000001</c:v>
                </c:pt>
                <c:pt idx="34">
                  <c:v>800.83299999999997</c:v>
                </c:pt>
                <c:pt idx="35">
                  <c:v>1410.2329999999999</c:v>
                </c:pt>
                <c:pt idx="36">
                  <c:v>4000.1309999999999</c:v>
                </c:pt>
                <c:pt idx="37">
                  <c:v>4851.076</c:v>
                </c:pt>
                <c:pt idx="38">
                  <c:v>1750.154</c:v>
                </c:pt>
                <c:pt idx="39">
                  <c:v>851.92700000000002</c:v>
                </c:pt>
                <c:pt idx="40">
                  <c:v>760.26900000000001</c:v>
                </c:pt>
                <c:pt idx="41">
                  <c:v>902.15700000000004</c:v>
                </c:pt>
                <c:pt idx="42">
                  <c:v>645.72400000000005</c:v>
                </c:pt>
                <c:pt idx="43">
                  <c:v>469.23899999999998</c:v>
                </c:pt>
                <c:pt idx="44">
                  <c:v>430.70800000000003</c:v>
                </c:pt>
                <c:pt idx="45">
                  <c:v>433.44400000000002</c:v>
                </c:pt>
                <c:pt idx="46">
                  <c:v>563.20500000000004</c:v>
                </c:pt>
                <c:pt idx="47">
                  <c:v>1086.9580000000001</c:v>
                </c:pt>
                <c:pt idx="48">
                  <c:v>2660.645</c:v>
                </c:pt>
                <c:pt idx="49">
                  <c:v>2548.1190000000001</c:v>
                </c:pt>
                <c:pt idx="50">
                  <c:v>1515.153</c:v>
                </c:pt>
                <c:pt idx="51">
                  <c:v>564.69500000000005</c:v>
                </c:pt>
                <c:pt idx="52">
                  <c:v>423.399</c:v>
                </c:pt>
                <c:pt idx="53">
                  <c:v>523.00199999999995</c:v>
                </c:pt>
                <c:pt idx="54">
                  <c:v>623.95500000000004</c:v>
                </c:pt>
                <c:pt idx="55">
                  <c:v>473.31400000000002</c:v>
                </c:pt>
                <c:pt idx="56">
                  <c:v>396.24400000000003</c:v>
                </c:pt>
                <c:pt idx="57">
                  <c:v>393.35599999999999</c:v>
                </c:pt>
                <c:pt idx="58">
                  <c:v>520.28399999999999</c:v>
                </c:pt>
                <c:pt idx="59">
                  <c:v>712.34</c:v>
                </c:pt>
                <c:pt idx="60">
                  <c:v>2192.6489999999999</c:v>
                </c:pt>
                <c:pt idx="61">
                  <c:v>3311.4960000000001</c:v>
                </c:pt>
                <c:pt idx="62">
                  <c:v>1850.712</c:v>
                </c:pt>
                <c:pt idx="63">
                  <c:v>765.00800000000004</c:v>
                </c:pt>
                <c:pt idx="64">
                  <c:v>526.58500000000004</c:v>
                </c:pt>
              </c:numCache>
            </c:numRef>
          </c:yVal>
          <c:smooth val="1"/>
          <c:extLst>
            <c:ext xmlns:c16="http://schemas.microsoft.com/office/drawing/2014/chart" uri="{C3380CC4-5D6E-409C-BE32-E72D297353CC}">
              <c16:uniqueId val="{00000006-022E-4D19-8FF3-1BD04DAA5EDA}"/>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Comparison!$AC$4:$AC$68</c:f>
              <c:numCache>
                <c:formatCode>0.00</c:formatCode>
                <c:ptCount val="65"/>
                <c:pt idx="0">
                  <c:v>510.75200000000001</c:v>
                </c:pt>
                <c:pt idx="1">
                  <c:v>910.38199999999995</c:v>
                </c:pt>
                <c:pt idx="2">
                  <c:v>531.827</c:v>
                </c:pt>
                <c:pt idx="3">
                  <c:v>238.626</c:v>
                </c:pt>
                <c:pt idx="4">
                  <c:v>205.875</c:v>
                </c:pt>
                <c:pt idx="5">
                  <c:v>354.53399999999999</c:v>
                </c:pt>
                <c:pt idx="6">
                  <c:v>370.096</c:v>
                </c:pt>
                <c:pt idx="7">
                  <c:v>337.64800000000002</c:v>
                </c:pt>
                <c:pt idx="8">
                  <c:v>284.238</c:v>
                </c:pt>
                <c:pt idx="9">
                  <c:v>294.70699999999999</c:v>
                </c:pt>
                <c:pt idx="10">
                  <c:v>462.18200000000002</c:v>
                </c:pt>
                <c:pt idx="11">
                  <c:v>792.91300000000001</c:v>
                </c:pt>
                <c:pt idx="12">
                  <c:v>2501.14</c:v>
                </c:pt>
                <c:pt idx="13">
                  <c:v>2633.761</c:v>
                </c:pt>
                <c:pt idx="14">
                  <c:v>1093.9269999999999</c:v>
                </c:pt>
                <c:pt idx="15">
                  <c:v>315.49200000000002</c:v>
                </c:pt>
                <c:pt idx="16">
                  <c:v>322.495</c:v>
                </c:pt>
                <c:pt idx="17">
                  <c:v>488.31200000000001</c:v>
                </c:pt>
                <c:pt idx="18">
                  <c:v>516.66200000000003</c:v>
                </c:pt>
                <c:pt idx="19">
                  <c:v>457.4</c:v>
                </c:pt>
                <c:pt idx="20">
                  <c:v>415.49799999999999</c:v>
                </c:pt>
                <c:pt idx="21">
                  <c:v>400.339</c:v>
                </c:pt>
                <c:pt idx="22">
                  <c:v>774.31399999999996</c:v>
                </c:pt>
                <c:pt idx="23">
                  <c:v>1373.1859999999999</c:v>
                </c:pt>
                <c:pt idx="24">
                  <c:v>4019.518</c:v>
                </c:pt>
                <c:pt idx="25">
                  <c:v>4803.5940000000001</c:v>
                </c:pt>
                <c:pt idx="26">
                  <c:v>1661.1289999999999</c:v>
                </c:pt>
                <c:pt idx="27">
                  <c:v>824.62599999999998</c:v>
                </c:pt>
                <c:pt idx="28">
                  <c:v>760.51199999999994</c:v>
                </c:pt>
                <c:pt idx="29">
                  <c:v>873.26800000000003</c:v>
                </c:pt>
                <c:pt idx="30">
                  <c:v>627.84199999999998</c:v>
                </c:pt>
                <c:pt idx="31">
                  <c:v>458.38900000000001</c:v>
                </c:pt>
                <c:pt idx="32">
                  <c:v>421.947</c:v>
                </c:pt>
                <c:pt idx="33">
                  <c:v>426.24700000000001</c:v>
                </c:pt>
                <c:pt idx="34">
                  <c:v>578.73400000000004</c:v>
                </c:pt>
                <c:pt idx="35">
                  <c:v>1105.2529999999999</c:v>
                </c:pt>
                <c:pt idx="36">
                  <c:v>2687.5639999999999</c:v>
                </c:pt>
                <c:pt idx="37">
                  <c:v>2521.6109999999999</c:v>
                </c:pt>
                <c:pt idx="38">
                  <c:v>1469.4739999999999</c:v>
                </c:pt>
                <c:pt idx="39">
                  <c:v>538.26099999999997</c:v>
                </c:pt>
                <c:pt idx="40">
                  <c:v>415.46699999999998</c:v>
                </c:pt>
                <c:pt idx="41">
                  <c:v>529.096</c:v>
                </c:pt>
                <c:pt idx="42">
                  <c:v>607.15099999999995</c:v>
                </c:pt>
                <c:pt idx="43">
                  <c:v>466.44299999999998</c:v>
                </c:pt>
                <c:pt idx="44">
                  <c:v>391.88</c:v>
                </c:pt>
                <c:pt idx="45">
                  <c:v>388.87799999999999</c:v>
                </c:pt>
                <c:pt idx="46">
                  <c:v>527.78800000000001</c:v>
                </c:pt>
                <c:pt idx="47">
                  <c:v>739.25099999999998</c:v>
                </c:pt>
                <c:pt idx="48">
                  <c:v>2192.6489999999999</c:v>
                </c:pt>
                <c:pt idx="49">
                  <c:v>3311.4960000000001</c:v>
                </c:pt>
                <c:pt idx="50">
                  <c:v>1850.712</c:v>
                </c:pt>
                <c:pt idx="51">
                  <c:v>765.00800000000004</c:v>
                </c:pt>
                <c:pt idx="52">
                  <c:v>526.58500000000004</c:v>
                </c:pt>
                <c:pt idx="53">
                  <c:v>399.49900000000002</c:v>
                </c:pt>
                <c:pt idx="54">
                  <c:v>417.47899999999998</c:v>
                </c:pt>
                <c:pt idx="55">
                  <c:v>363.64699999999999</c:v>
                </c:pt>
                <c:pt idx="56">
                  <c:v>349.43099999999998</c:v>
                </c:pt>
                <c:pt idx="57">
                  <c:v>381.44499999999999</c:v>
                </c:pt>
                <c:pt idx="58">
                  <c:v>493.64800000000002</c:v>
                </c:pt>
                <c:pt idx="59">
                  <c:v>818.23099999999999</c:v>
                </c:pt>
                <c:pt idx="60">
                  <c:v>2023.39</c:v>
                </c:pt>
                <c:pt idx="61">
                  <c:v>1394.1949999999999</c:v>
                </c:pt>
                <c:pt idx="62">
                  <c:v>257.11500000000001</c:v>
                </c:pt>
                <c:pt idx="63">
                  <c:v>167.756</c:v>
                </c:pt>
                <c:pt idx="64">
                  <c:v>249.70400000000001</c:v>
                </c:pt>
              </c:numCache>
            </c:numRef>
          </c:yVal>
          <c:smooth val="1"/>
          <c:extLst>
            <c:ext xmlns:c16="http://schemas.microsoft.com/office/drawing/2014/chart" uri="{C3380CC4-5D6E-409C-BE32-E72D297353CC}">
              <c16:uniqueId val="{00000007-022E-4D19-8FF3-1BD04DAA5EDA}"/>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Comparison!$AD$4:$AD$68</c:f>
              <c:numCache>
                <c:formatCode>0.00</c:formatCode>
                <c:ptCount val="65"/>
                <c:pt idx="0">
                  <c:v>135.529</c:v>
                </c:pt>
                <c:pt idx="1">
                  <c:v>70.995000000000005</c:v>
                </c:pt>
                <c:pt idx="2">
                  <c:v>0.95499999999999996</c:v>
                </c:pt>
                <c:pt idx="3">
                  <c:v>31.34</c:v>
                </c:pt>
                <c:pt idx="4">
                  <c:v>121.759</c:v>
                </c:pt>
                <c:pt idx="5">
                  <c:v>316.03199999999998</c:v>
                </c:pt>
                <c:pt idx="6">
                  <c:v>377.899</c:v>
                </c:pt>
                <c:pt idx="7">
                  <c:v>352.03399999999999</c:v>
                </c:pt>
                <c:pt idx="8">
                  <c:v>313.99200000000002</c:v>
                </c:pt>
                <c:pt idx="9">
                  <c:v>288.35899999999998</c:v>
                </c:pt>
                <c:pt idx="10">
                  <c:v>626.72199999999998</c:v>
                </c:pt>
                <c:pt idx="11">
                  <c:v>1171.287</c:v>
                </c:pt>
                <c:pt idx="12">
                  <c:v>3393.57</c:v>
                </c:pt>
                <c:pt idx="13">
                  <c:v>4472.4089999999997</c:v>
                </c:pt>
                <c:pt idx="14">
                  <c:v>1663.221</c:v>
                </c:pt>
                <c:pt idx="15">
                  <c:v>804.91200000000003</c:v>
                </c:pt>
                <c:pt idx="16">
                  <c:v>715.27099999999996</c:v>
                </c:pt>
                <c:pt idx="17">
                  <c:v>860.76</c:v>
                </c:pt>
                <c:pt idx="18">
                  <c:v>613.54200000000003</c:v>
                </c:pt>
                <c:pt idx="19">
                  <c:v>443.21699999999998</c:v>
                </c:pt>
                <c:pt idx="20">
                  <c:v>404.08</c:v>
                </c:pt>
                <c:pt idx="21">
                  <c:v>421.40699999999998</c:v>
                </c:pt>
                <c:pt idx="22">
                  <c:v>557.93100000000004</c:v>
                </c:pt>
                <c:pt idx="23">
                  <c:v>1083.1780000000001</c:v>
                </c:pt>
                <c:pt idx="24">
                  <c:v>2658.5749999999998</c:v>
                </c:pt>
                <c:pt idx="25">
                  <c:v>2504.1460000000002</c:v>
                </c:pt>
                <c:pt idx="26">
                  <c:v>1466.269</c:v>
                </c:pt>
                <c:pt idx="27">
                  <c:v>534.20500000000004</c:v>
                </c:pt>
                <c:pt idx="28">
                  <c:v>410.30900000000003</c:v>
                </c:pt>
                <c:pt idx="29">
                  <c:v>523.73500000000001</c:v>
                </c:pt>
                <c:pt idx="30">
                  <c:v>601.65800000000002</c:v>
                </c:pt>
                <c:pt idx="31">
                  <c:v>461.31</c:v>
                </c:pt>
                <c:pt idx="32">
                  <c:v>386.81900000000002</c:v>
                </c:pt>
                <c:pt idx="33">
                  <c:v>384.15199999999999</c:v>
                </c:pt>
                <c:pt idx="34">
                  <c:v>522.10699999999997</c:v>
                </c:pt>
                <c:pt idx="35">
                  <c:v>732.93200000000002</c:v>
                </c:pt>
                <c:pt idx="36">
                  <c:v>2185.2040000000002</c:v>
                </c:pt>
                <c:pt idx="37">
                  <c:v>3295.7629999999999</c:v>
                </c:pt>
                <c:pt idx="38">
                  <c:v>1846.4829999999999</c:v>
                </c:pt>
                <c:pt idx="39">
                  <c:v>762.67</c:v>
                </c:pt>
                <c:pt idx="40">
                  <c:v>524.24300000000005</c:v>
                </c:pt>
                <c:pt idx="41">
                  <c:v>397.23099999999999</c:v>
                </c:pt>
                <c:pt idx="42">
                  <c:v>415.35199999999998</c:v>
                </c:pt>
                <c:pt idx="43">
                  <c:v>361.85199999999998</c:v>
                </c:pt>
                <c:pt idx="44">
                  <c:v>347.54700000000003</c:v>
                </c:pt>
                <c:pt idx="45">
                  <c:v>379.46899999999999</c:v>
                </c:pt>
                <c:pt idx="46">
                  <c:v>491.61500000000001</c:v>
                </c:pt>
                <c:pt idx="47">
                  <c:v>815.68899999999996</c:v>
                </c:pt>
                <c:pt idx="48">
                  <c:v>2023.39</c:v>
                </c:pt>
                <c:pt idx="49">
                  <c:v>1394.1949999999999</c:v>
                </c:pt>
                <c:pt idx="50">
                  <c:v>257.11500000000001</c:v>
                </c:pt>
                <c:pt idx="51">
                  <c:v>167.756</c:v>
                </c:pt>
                <c:pt idx="52">
                  <c:v>249.70400000000001</c:v>
                </c:pt>
                <c:pt idx="53">
                  <c:v>415.404</c:v>
                </c:pt>
                <c:pt idx="54">
                  <c:v>415.30099999999999</c:v>
                </c:pt>
                <c:pt idx="55">
                  <c:v>321.32</c:v>
                </c:pt>
                <c:pt idx="56">
                  <c:v>298.52600000000001</c:v>
                </c:pt>
                <c:pt idx="57">
                  <c:v>280.82299999999998</c:v>
                </c:pt>
                <c:pt idx="58">
                  <c:v>484.50200000000001</c:v>
                </c:pt>
                <c:pt idx="59">
                  <c:v>787.49900000000002</c:v>
                </c:pt>
                <c:pt idx="60">
                  <c:v>2254.13</c:v>
                </c:pt>
                <c:pt idx="61">
                  <c:v>1557.36</c:v>
                </c:pt>
                <c:pt idx="62">
                  <c:v>342.78399999999999</c:v>
                </c:pt>
                <c:pt idx="63">
                  <c:v>258.34500000000003</c:v>
                </c:pt>
                <c:pt idx="64">
                  <c:v>233.81700000000001</c:v>
                </c:pt>
              </c:numCache>
            </c:numRef>
          </c:yVal>
          <c:smooth val="1"/>
          <c:extLst>
            <c:ext xmlns:c16="http://schemas.microsoft.com/office/drawing/2014/chart" uri="{C3380CC4-5D6E-409C-BE32-E72D297353CC}">
              <c16:uniqueId val="{00000008-022E-4D19-8FF3-1BD04DAA5EDA}"/>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Comparison!$AE$4:$AE$68</c:f>
              <c:numCache>
                <c:formatCode>0.00</c:formatCode>
                <c:ptCount val="65"/>
                <c:pt idx="0">
                  <c:v>232.89099999999999</c:v>
                </c:pt>
                <c:pt idx="1">
                  <c:v>315.69200000000001</c:v>
                </c:pt>
                <c:pt idx="2">
                  <c:v>39.409999999999997</c:v>
                </c:pt>
                <c:pt idx="3">
                  <c:v>190.30199999999999</c:v>
                </c:pt>
                <c:pt idx="4">
                  <c:v>291.608</c:v>
                </c:pt>
                <c:pt idx="5">
                  <c:v>554.86900000000003</c:v>
                </c:pt>
                <c:pt idx="6">
                  <c:v>406.50400000000002</c:v>
                </c:pt>
                <c:pt idx="7">
                  <c:v>294.81299999999999</c:v>
                </c:pt>
                <c:pt idx="8">
                  <c:v>257.84399999999999</c:v>
                </c:pt>
                <c:pt idx="9">
                  <c:v>260.87299999999999</c:v>
                </c:pt>
                <c:pt idx="10">
                  <c:v>356.64600000000002</c:v>
                </c:pt>
                <c:pt idx="11">
                  <c:v>761.23</c:v>
                </c:pt>
                <c:pt idx="12">
                  <c:v>2042.1320000000001</c:v>
                </c:pt>
                <c:pt idx="13">
                  <c:v>2182.64</c:v>
                </c:pt>
                <c:pt idx="14">
                  <c:v>1373.768</c:v>
                </c:pt>
                <c:pt idx="15">
                  <c:v>492.76400000000001</c:v>
                </c:pt>
                <c:pt idx="16">
                  <c:v>358.93700000000001</c:v>
                </c:pt>
                <c:pt idx="17">
                  <c:v>454.53899999999999</c:v>
                </c:pt>
                <c:pt idx="18">
                  <c:v>561.00300000000004</c:v>
                </c:pt>
                <c:pt idx="19">
                  <c:v>424.017</c:v>
                </c:pt>
                <c:pt idx="20">
                  <c:v>348.99799999999999</c:v>
                </c:pt>
                <c:pt idx="21">
                  <c:v>356.14600000000002</c:v>
                </c:pt>
                <c:pt idx="22">
                  <c:v>475.529</c:v>
                </c:pt>
                <c:pt idx="23">
                  <c:v>680.16600000000005</c:v>
                </c:pt>
                <c:pt idx="24">
                  <c:v>2117.4079999999999</c:v>
                </c:pt>
                <c:pt idx="25">
                  <c:v>3245.7109999999998</c:v>
                </c:pt>
                <c:pt idx="26">
                  <c:v>1823.963</c:v>
                </c:pt>
                <c:pt idx="27">
                  <c:v>748.43899999999996</c:v>
                </c:pt>
                <c:pt idx="28">
                  <c:v>510.18799999999999</c:v>
                </c:pt>
                <c:pt idx="29">
                  <c:v>384.08499999999998</c:v>
                </c:pt>
                <c:pt idx="30">
                  <c:v>402.93299999999999</c:v>
                </c:pt>
                <c:pt idx="31">
                  <c:v>350.53199999999998</c:v>
                </c:pt>
                <c:pt idx="32">
                  <c:v>335.72899999999998</c:v>
                </c:pt>
                <c:pt idx="33">
                  <c:v>366.82299999999998</c:v>
                </c:pt>
                <c:pt idx="34">
                  <c:v>478.49200000000002</c:v>
                </c:pt>
                <c:pt idx="35">
                  <c:v>796.995</c:v>
                </c:pt>
                <c:pt idx="36">
                  <c:v>2009.421</c:v>
                </c:pt>
                <c:pt idx="37">
                  <c:v>1386.1410000000001</c:v>
                </c:pt>
                <c:pt idx="38">
                  <c:v>251.226</c:v>
                </c:pt>
                <c:pt idx="39">
                  <c:v>162.59700000000001</c:v>
                </c:pt>
                <c:pt idx="40">
                  <c:v>244.10400000000001</c:v>
                </c:pt>
                <c:pt idx="41">
                  <c:v>409.60500000000002</c:v>
                </c:pt>
                <c:pt idx="42">
                  <c:v>409.20100000000002</c:v>
                </c:pt>
                <c:pt idx="43">
                  <c:v>316.47699999999998</c:v>
                </c:pt>
                <c:pt idx="44">
                  <c:v>293.464</c:v>
                </c:pt>
                <c:pt idx="45">
                  <c:v>275.58600000000001</c:v>
                </c:pt>
                <c:pt idx="46">
                  <c:v>477.72899999999998</c:v>
                </c:pt>
                <c:pt idx="47">
                  <c:v>779.14800000000002</c:v>
                </c:pt>
                <c:pt idx="48">
                  <c:v>2254.13</c:v>
                </c:pt>
                <c:pt idx="49">
                  <c:v>1557.36</c:v>
                </c:pt>
                <c:pt idx="50">
                  <c:v>342.78399999999999</c:v>
                </c:pt>
                <c:pt idx="51">
                  <c:v>258.34500000000003</c:v>
                </c:pt>
                <c:pt idx="52">
                  <c:v>233.81700000000001</c:v>
                </c:pt>
                <c:pt idx="53">
                  <c:v>275.06299999999999</c:v>
                </c:pt>
                <c:pt idx="54">
                  <c:v>360.892</c:v>
                </c:pt>
                <c:pt idx="55">
                  <c:v>319.49700000000001</c:v>
                </c:pt>
                <c:pt idx="56">
                  <c:v>281.35199999999998</c:v>
                </c:pt>
                <c:pt idx="57">
                  <c:v>230.57300000000001</c:v>
                </c:pt>
                <c:pt idx="58">
                  <c:v>280.14299999999997</c:v>
                </c:pt>
                <c:pt idx="59">
                  <c:v>477.26400000000001</c:v>
                </c:pt>
                <c:pt idx="60">
                  <c:v>302.24599999999998</c:v>
                </c:pt>
                <c:pt idx="61">
                  <c:v>387.31900000000002</c:v>
                </c:pt>
                <c:pt idx="62">
                  <c:v>15.012</c:v>
                </c:pt>
                <c:pt idx="63">
                  <c:v>61.115000000000002</c:v>
                </c:pt>
                <c:pt idx="64">
                  <c:v>205.94200000000001</c:v>
                </c:pt>
              </c:numCache>
            </c:numRef>
          </c:yVal>
          <c:smooth val="1"/>
          <c:extLst>
            <c:ext xmlns:c16="http://schemas.microsoft.com/office/drawing/2014/chart" uri="{C3380CC4-5D6E-409C-BE32-E72D297353CC}">
              <c16:uniqueId val="{00000009-022E-4D19-8FF3-1BD04DAA5EDA}"/>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Comparison!$AF$4:$AF$68</c:f>
              <c:numCache>
                <c:formatCode>0.00</c:formatCode>
                <c:ptCount val="65"/>
                <c:pt idx="0">
                  <c:v>70.602999999999994</c:v>
                </c:pt>
                <c:pt idx="1">
                  <c:v>133.90799999999999</c:v>
                </c:pt>
                <c:pt idx="2">
                  <c:v>105.63800000000001</c:v>
                </c:pt>
                <c:pt idx="3">
                  <c:v>122.733</c:v>
                </c:pt>
                <c:pt idx="4">
                  <c:v>142.75700000000001</c:v>
                </c:pt>
                <c:pt idx="5">
                  <c:v>296.03899999999999</c:v>
                </c:pt>
                <c:pt idx="6">
                  <c:v>424.58300000000003</c:v>
                </c:pt>
                <c:pt idx="7">
                  <c:v>320.57100000000003</c:v>
                </c:pt>
                <c:pt idx="8">
                  <c:v>251.779</c:v>
                </c:pt>
                <c:pt idx="9">
                  <c:v>242.62100000000001</c:v>
                </c:pt>
                <c:pt idx="10">
                  <c:v>346.334</c:v>
                </c:pt>
                <c:pt idx="11">
                  <c:v>488.30200000000002</c:v>
                </c:pt>
                <c:pt idx="12">
                  <c:v>1638.508</c:v>
                </c:pt>
                <c:pt idx="13">
                  <c:v>2920.7449999999999</c:v>
                </c:pt>
                <c:pt idx="14">
                  <c:v>1810.548</c:v>
                </c:pt>
                <c:pt idx="15">
                  <c:v>719.72199999999998</c:v>
                </c:pt>
                <c:pt idx="16">
                  <c:v>480.02699999999999</c:v>
                </c:pt>
                <c:pt idx="17">
                  <c:v>354.72800000000001</c:v>
                </c:pt>
                <c:pt idx="18">
                  <c:v>374.24400000000003</c:v>
                </c:pt>
                <c:pt idx="19">
                  <c:v>326.99299999999999</c:v>
                </c:pt>
                <c:pt idx="20">
                  <c:v>308.42399999999998</c:v>
                </c:pt>
                <c:pt idx="21">
                  <c:v>353.29599999999999</c:v>
                </c:pt>
                <c:pt idx="22">
                  <c:v>449.31</c:v>
                </c:pt>
                <c:pt idx="23">
                  <c:v>755.36900000000003</c:v>
                </c:pt>
                <c:pt idx="24">
                  <c:v>1972.934</c:v>
                </c:pt>
                <c:pt idx="25">
                  <c:v>1369.164</c:v>
                </c:pt>
                <c:pt idx="26">
                  <c:v>243.86600000000001</c:v>
                </c:pt>
                <c:pt idx="27">
                  <c:v>155.244</c:v>
                </c:pt>
                <c:pt idx="28">
                  <c:v>234.44</c:v>
                </c:pt>
                <c:pt idx="29">
                  <c:v>399.71199999999999</c:v>
                </c:pt>
                <c:pt idx="30">
                  <c:v>399.24299999999999</c:v>
                </c:pt>
                <c:pt idx="31">
                  <c:v>307.99799999999999</c:v>
                </c:pt>
                <c:pt idx="32">
                  <c:v>284.78500000000003</c:v>
                </c:pt>
                <c:pt idx="33">
                  <c:v>266.714</c:v>
                </c:pt>
                <c:pt idx="34">
                  <c:v>466.84</c:v>
                </c:pt>
                <c:pt idx="35">
                  <c:v>764.06799999999998</c:v>
                </c:pt>
                <c:pt idx="36">
                  <c:v>2239.04</c:v>
                </c:pt>
                <c:pt idx="37">
                  <c:v>1550.3409999999999</c:v>
                </c:pt>
                <c:pt idx="38">
                  <c:v>338.26</c:v>
                </c:pt>
                <c:pt idx="39">
                  <c:v>254.31399999999999</c:v>
                </c:pt>
                <c:pt idx="40">
                  <c:v>229.93299999999999</c:v>
                </c:pt>
                <c:pt idx="41">
                  <c:v>271.3</c:v>
                </c:pt>
                <c:pt idx="42">
                  <c:v>357.15199999999999</c:v>
                </c:pt>
                <c:pt idx="43">
                  <c:v>316.20800000000003</c:v>
                </c:pt>
                <c:pt idx="44">
                  <c:v>277.89999999999998</c:v>
                </c:pt>
                <c:pt idx="45">
                  <c:v>227.05199999999999</c:v>
                </c:pt>
                <c:pt idx="46">
                  <c:v>276.44299999999998</c:v>
                </c:pt>
                <c:pt idx="47">
                  <c:v>472.46800000000002</c:v>
                </c:pt>
                <c:pt idx="48">
                  <c:v>302.24599999999998</c:v>
                </c:pt>
                <c:pt idx="49">
                  <c:v>387.31900000000002</c:v>
                </c:pt>
                <c:pt idx="50">
                  <c:v>15.012</c:v>
                </c:pt>
                <c:pt idx="51">
                  <c:v>61.115000000000002</c:v>
                </c:pt>
                <c:pt idx="52">
                  <c:v>205.94200000000001</c:v>
                </c:pt>
                <c:pt idx="53">
                  <c:v>320.173</c:v>
                </c:pt>
                <c:pt idx="54">
                  <c:v>334.72300000000001</c:v>
                </c:pt>
                <c:pt idx="55">
                  <c:v>271.92599999999999</c:v>
                </c:pt>
                <c:pt idx="56">
                  <c:v>234.761</c:v>
                </c:pt>
                <c:pt idx="57">
                  <c:v>252.934</c:v>
                </c:pt>
                <c:pt idx="58">
                  <c:v>411.58100000000002</c:v>
                </c:pt>
                <c:pt idx="59">
                  <c:v>553.846</c:v>
                </c:pt>
                <c:pt idx="60">
                  <c:v>1405.5909999999999</c:v>
                </c:pt>
                <c:pt idx="61">
                  <c:v>2128.2350000000001</c:v>
                </c:pt>
                <c:pt idx="62">
                  <c:v>507.36200000000002</c:v>
                </c:pt>
                <c:pt idx="63">
                  <c:v>217.65299999999999</c:v>
                </c:pt>
                <c:pt idx="64">
                  <c:v>399.98700000000002</c:v>
                </c:pt>
              </c:numCache>
            </c:numRef>
          </c:yVal>
          <c:smooth val="1"/>
          <c:extLst>
            <c:ext xmlns:c16="http://schemas.microsoft.com/office/drawing/2014/chart" uri="{C3380CC4-5D6E-409C-BE32-E72D297353CC}">
              <c16:uniqueId val="{0000000A-022E-4D19-8FF3-1BD04DAA5EDA}"/>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Comparison!$AG$4:$AG$68</c:f>
              <c:numCache>
                <c:formatCode>0.00</c:formatCode>
                <c:ptCount val="65"/>
                <c:pt idx="0">
                  <c:v>225.964</c:v>
                </c:pt>
                <c:pt idx="1">
                  <c:v>388.23599999999999</c:v>
                </c:pt>
                <c:pt idx="2">
                  <c:v>149.86099999999999</c:v>
                </c:pt>
                <c:pt idx="3">
                  <c:v>242.351</c:v>
                </c:pt>
                <c:pt idx="4">
                  <c:v>232.989</c:v>
                </c:pt>
                <c:pt idx="5">
                  <c:v>230.64699999999999</c:v>
                </c:pt>
                <c:pt idx="6">
                  <c:v>275.25200000000001</c:v>
                </c:pt>
                <c:pt idx="7">
                  <c:v>250.90100000000001</c:v>
                </c:pt>
                <c:pt idx="8">
                  <c:v>229.02600000000001</c:v>
                </c:pt>
                <c:pt idx="9">
                  <c:v>258.19600000000003</c:v>
                </c:pt>
                <c:pt idx="10">
                  <c:v>361.27499999999998</c:v>
                </c:pt>
                <c:pt idx="11">
                  <c:v>604.02099999999996</c:v>
                </c:pt>
                <c:pt idx="12">
                  <c:v>1639.6189999999999</c:v>
                </c:pt>
                <c:pt idx="13">
                  <c:v>1226.8979999999999</c:v>
                </c:pt>
                <c:pt idx="14">
                  <c:v>198.583</c:v>
                </c:pt>
                <c:pt idx="15">
                  <c:v>125.45</c:v>
                </c:pt>
                <c:pt idx="16">
                  <c:v>205.172</c:v>
                </c:pt>
                <c:pt idx="17">
                  <c:v>365.89800000000002</c:v>
                </c:pt>
                <c:pt idx="18">
                  <c:v>371.10399999999998</c:v>
                </c:pt>
                <c:pt idx="19">
                  <c:v>287.18099999999998</c:v>
                </c:pt>
                <c:pt idx="20">
                  <c:v>263.64499999999998</c:v>
                </c:pt>
                <c:pt idx="21">
                  <c:v>256.75700000000001</c:v>
                </c:pt>
                <c:pt idx="22">
                  <c:v>452.44799999999998</c:v>
                </c:pt>
                <c:pt idx="23">
                  <c:v>755.92100000000005</c:v>
                </c:pt>
                <c:pt idx="24">
                  <c:v>2250.9679999999998</c:v>
                </c:pt>
                <c:pt idx="25">
                  <c:v>1487.7429999999999</c:v>
                </c:pt>
                <c:pt idx="26">
                  <c:v>309.89400000000001</c:v>
                </c:pt>
                <c:pt idx="27">
                  <c:v>245.553</c:v>
                </c:pt>
                <c:pt idx="28">
                  <c:v>221.261</c:v>
                </c:pt>
                <c:pt idx="29">
                  <c:v>264.97199999999998</c:v>
                </c:pt>
                <c:pt idx="30">
                  <c:v>350.05399999999997</c:v>
                </c:pt>
                <c:pt idx="31">
                  <c:v>309.20400000000001</c:v>
                </c:pt>
                <c:pt idx="32">
                  <c:v>271.18700000000001</c:v>
                </c:pt>
                <c:pt idx="33">
                  <c:v>220.351</c:v>
                </c:pt>
                <c:pt idx="34">
                  <c:v>273.976</c:v>
                </c:pt>
                <c:pt idx="35">
                  <c:v>476.61500000000001</c:v>
                </c:pt>
                <c:pt idx="36">
                  <c:v>310.58300000000003</c:v>
                </c:pt>
                <c:pt idx="37">
                  <c:v>375.42</c:v>
                </c:pt>
                <c:pt idx="38">
                  <c:v>3.407</c:v>
                </c:pt>
                <c:pt idx="39">
                  <c:v>56.720999999999997</c:v>
                </c:pt>
                <c:pt idx="40">
                  <c:v>205.33099999999999</c:v>
                </c:pt>
                <c:pt idx="41">
                  <c:v>316.81099999999998</c:v>
                </c:pt>
                <c:pt idx="42">
                  <c:v>326.63299999999998</c:v>
                </c:pt>
                <c:pt idx="43">
                  <c:v>267.75299999999999</c:v>
                </c:pt>
                <c:pt idx="44">
                  <c:v>231.63200000000001</c:v>
                </c:pt>
                <c:pt idx="45">
                  <c:v>254.809</c:v>
                </c:pt>
                <c:pt idx="46">
                  <c:v>412.93599999999998</c:v>
                </c:pt>
                <c:pt idx="47">
                  <c:v>566.05100000000004</c:v>
                </c:pt>
                <c:pt idx="48">
                  <c:v>1405.5909999999999</c:v>
                </c:pt>
                <c:pt idx="49">
                  <c:v>2128.2350000000001</c:v>
                </c:pt>
                <c:pt idx="50">
                  <c:v>507.36200000000002</c:v>
                </c:pt>
                <c:pt idx="51">
                  <c:v>217.65299999999999</c:v>
                </c:pt>
                <c:pt idx="52">
                  <c:v>399.98700000000002</c:v>
                </c:pt>
                <c:pt idx="53">
                  <c:v>315.721</c:v>
                </c:pt>
                <c:pt idx="54">
                  <c:v>364.71300000000002</c:v>
                </c:pt>
                <c:pt idx="55">
                  <c:v>327.54199999999997</c:v>
                </c:pt>
                <c:pt idx="56">
                  <c:v>287.46199999999999</c:v>
                </c:pt>
                <c:pt idx="57">
                  <c:v>261.81400000000002</c:v>
                </c:pt>
                <c:pt idx="58">
                  <c:v>608.56100000000004</c:v>
                </c:pt>
                <c:pt idx="59">
                  <c:v>1378.7339999999999</c:v>
                </c:pt>
                <c:pt idx="60">
                  <c:v>1775.7829999999999</c:v>
                </c:pt>
                <c:pt idx="61">
                  <c:v>1030.8789999999999</c:v>
                </c:pt>
                <c:pt idx="62">
                  <c:v>405.43200000000002</c:v>
                </c:pt>
                <c:pt idx="63">
                  <c:v>208.321</c:v>
                </c:pt>
                <c:pt idx="64">
                  <c:v>334.22899999999998</c:v>
                </c:pt>
              </c:numCache>
            </c:numRef>
          </c:yVal>
          <c:smooth val="1"/>
          <c:extLst>
            <c:ext xmlns:c16="http://schemas.microsoft.com/office/drawing/2014/chart" uri="{C3380CC4-5D6E-409C-BE32-E72D297353CC}">
              <c16:uniqueId val="{0000000B-022E-4D19-8FF3-1BD04DAA5EDA}"/>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Comparison!$AH$4:$AH$68</c:f>
              <c:numCache>
                <c:formatCode>0.00</c:formatCode>
                <c:ptCount val="65"/>
                <c:pt idx="0">
                  <c:v>231.63</c:v>
                </c:pt>
                <c:pt idx="1">
                  <c:v>113.59</c:v>
                </c:pt>
                <c:pt idx="2">
                  <c:v>-44.826999999999998</c:v>
                </c:pt>
                <c:pt idx="3">
                  <c:v>31.420999999999999</c:v>
                </c:pt>
                <c:pt idx="4">
                  <c:v>111.136</c:v>
                </c:pt>
                <c:pt idx="5">
                  <c:v>303.101</c:v>
                </c:pt>
                <c:pt idx="6">
                  <c:v>320.74</c:v>
                </c:pt>
                <c:pt idx="7">
                  <c:v>248.10900000000001</c:v>
                </c:pt>
                <c:pt idx="8">
                  <c:v>224.821</c:v>
                </c:pt>
                <c:pt idx="9">
                  <c:v>206.17400000000001</c:v>
                </c:pt>
                <c:pt idx="10">
                  <c:v>397.733</c:v>
                </c:pt>
                <c:pt idx="11">
                  <c:v>656.59900000000005</c:v>
                </c:pt>
                <c:pt idx="12">
                  <c:v>1986.6510000000001</c:v>
                </c:pt>
                <c:pt idx="13">
                  <c:v>1443.6890000000001</c:v>
                </c:pt>
                <c:pt idx="14">
                  <c:v>305.15899999999999</c:v>
                </c:pt>
                <c:pt idx="15">
                  <c:v>230.52699999999999</c:v>
                </c:pt>
                <c:pt idx="16">
                  <c:v>208.65199999999999</c:v>
                </c:pt>
                <c:pt idx="17">
                  <c:v>250.84800000000001</c:v>
                </c:pt>
                <c:pt idx="18">
                  <c:v>338.00900000000001</c:v>
                </c:pt>
                <c:pt idx="19">
                  <c:v>300.58499999999998</c:v>
                </c:pt>
                <c:pt idx="20">
                  <c:v>261.65499999999997</c:v>
                </c:pt>
                <c:pt idx="21">
                  <c:v>218.64400000000001</c:v>
                </c:pt>
                <c:pt idx="22">
                  <c:v>263.67</c:v>
                </c:pt>
                <c:pt idx="23">
                  <c:v>460.8</c:v>
                </c:pt>
                <c:pt idx="24">
                  <c:v>296.97399999999999</c:v>
                </c:pt>
                <c:pt idx="25">
                  <c:v>369.99700000000001</c:v>
                </c:pt>
                <c:pt idx="26">
                  <c:v>2.4329999999999998</c:v>
                </c:pt>
                <c:pt idx="27">
                  <c:v>54.835999999999999</c:v>
                </c:pt>
                <c:pt idx="28">
                  <c:v>202.05099999999999</c:v>
                </c:pt>
                <c:pt idx="29">
                  <c:v>313.27800000000002</c:v>
                </c:pt>
                <c:pt idx="30">
                  <c:v>322.99799999999999</c:v>
                </c:pt>
                <c:pt idx="31">
                  <c:v>264.30599999999998</c:v>
                </c:pt>
                <c:pt idx="32">
                  <c:v>228.166</c:v>
                </c:pt>
                <c:pt idx="33">
                  <c:v>251.14699999999999</c:v>
                </c:pt>
                <c:pt idx="34">
                  <c:v>408.673</c:v>
                </c:pt>
                <c:pt idx="35">
                  <c:v>560.43200000000002</c:v>
                </c:pt>
                <c:pt idx="36">
                  <c:v>1398.2439999999999</c:v>
                </c:pt>
                <c:pt idx="37">
                  <c:v>2124.0169999999998</c:v>
                </c:pt>
                <c:pt idx="38">
                  <c:v>505.66</c:v>
                </c:pt>
                <c:pt idx="39">
                  <c:v>216.33699999999999</c:v>
                </c:pt>
                <c:pt idx="40">
                  <c:v>398.46499999999997</c:v>
                </c:pt>
                <c:pt idx="41">
                  <c:v>314.35700000000003</c:v>
                </c:pt>
                <c:pt idx="42">
                  <c:v>363.452</c:v>
                </c:pt>
                <c:pt idx="43">
                  <c:v>326.44900000000001</c:v>
                </c:pt>
                <c:pt idx="44">
                  <c:v>286.35000000000002</c:v>
                </c:pt>
                <c:pt idx="45">
                  <c:v>260.67200000000003</c:v>
                </c:pt>
                <c:pt idx="46">
                  <c:v>606.90700000000004</c:v>
                </c:pt>
                <c:pt idx="47">
                  <c:v>1376.79</c:v>
                </c:pt>
                <c:pt idx="48">
                  <c:v>1775.7829999999999</c:v>
                </c:pt>
                <c:pt idx="49">
                  <c:v>1030.8789999999999</c:v>
                </c:pt>
                <c:pt idx="50">
                  <c:v>405.43200000000002</c:v>
                </c:pt>
                <c:pt idx="51">
                  <c:v>208.321</c:v>
                </c:pt>
                <c:pt idx="52">
                  <c:v>334.22899999999998</c:v>
                </c:pt>
                <c:pt idx="53">
                  <c:v>500.04700000000003</c:v>
                </c:pt>
                <c:pt idx="54">
                  <c:v>604.87800000000004</c:v>
                </c:pt>
                <c:pt idx="55">
                  <c:v>377.15499999999997</c:v>
                </c:pt>
                <c:pt idx="56">
                  <c:v>526.00699999999995</c:v>
                </c:pt>
                <c:pt idx="57">
                  <c:v>531.30799999999999</c:v>
                </c:pt>
                <c:pt idx="58">
                  <c:v>701.44299999999998</c:v>
                </c:pt>
                <c:pt idx="59">
                  <c:v>1396.5740000000001</c:v>
                </c:pt>
                <c:pt idx="60">
                  <c:v>2997.5639999999999</c:v>
                </c:pt>
                <c:pt idx="61">
                  <c:v>3526.7759999999998</c:v>
                </c:pt>
                <c:pt idx="62">
                  <c:v>1468.558</c:v>
                </c:pt>
                <c:pt idx="63">
                  <c:v>508.28399999999999</c:v>
                </c:pt>
                <c:pt idx="64">
                  <c:v>388.91899999999998</c:v>
                </c:pt>
              </c:numCache>
            </c:numRef>
          </c:yVal>
          <c:smooth val="1"/>
          <c:extLst>
            <c:ext xmlns:c16="http://schemas.microsoft.com/office/drawing/2014/chart" uri="{C3380CC4-5D6E-409C-BE32-E72D297353CC}">
              <c16:uniqueId val="{0000000C-022E-4D19-8FF3-1BD04DAA5EDA}"/>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Comparison!$AI$4:$AI$68</c:f>
              <c:numCache>
                <c:formatCode>0.00</c:formatCode>
                <c:ptCount val="65"/>
                <c:pt idx="0">
                  <c:v>330</c:v>
                </c:pt>
                <c:pt idx="1">
                  <c:v>87.793000000000006</c:v>
                </c:pt>
                <c:pt idx="2">
                  <c:v>-40.640999999999998</c:v>
                </c:pt>
                <c:pt idx="3">
                  <c:v>78.507000000000005</c:v>
                </c:pt>
                <c:pt idx="4">
                  <c:v>99.501000000000005</c:v>
                </c:pt>
                <c:pt idx="5">
                  <c:v>179.12799999999999</c:v>
                </c:pt>
                <c:pt idx="6">
                  <c:v>272.32100000000003</c:v>
                </c:pt>
                <c:pt idx="7">
                  <c:v>250.047</c:v>
                </c:pt>
                <c:pt idx="8">
                  <c:v>210.82599999999999</c:v>
                </c:pt>
                <c:pt idx="9">
                  <c:v>159.50700000000001</c:v>
                </c:pt>
                <c:pt idx="10">
                  <c:v>208.143</c:v>
                </c:pt>
                <c:pt idx="11">
                  <c:v>369.78199999999998</c:v>
                </c:pt>
                <c:pt idx="12">
                  <c:v>165.31700000000001</c:v>
                </c:pt>
                <c:pt idx="13">
                  <c:v>311.70400000000001</c:v>
                </c:pt>
                <c:pt idx="14">
                  <c:v>-16.372</c:v>
                </c:pt>
                <c:pt idx="15">
                  <c:v>37.691000000000003</c:v>
                </c:pt>
                <c:pt idx="16">
                  <c:v>177.81800000000001</c:v>
                </c:pt>
                <c:pt idx="17">
                  <c:v>286.99599999999998</c:v>
                </c:pt>
                <c:pt idx="18">
                  <c:v>306.14100000000002</c:v>
                </c:pt>
                <c:pt idx="19">
                  <c:v>248.72300000000001</c:v>
                </c:pt>
                <c:pt idx="20">
                  <c:v>211.2</c:v>
                </c:pt>
                <c:pt idx="21">
                  <c:v>240.333</c:v>
                </c:pt>
                <c:pt idx="22">
                  <c:v>387.92399999999998</c:v>
                </c:pt>
                <c:pt idx="23">
                  <c:v>534.34900000000005</c:v>
                </c:pt>
                <c:pt idx="24">
                  <c:v>1361.069</c:v>
                </c:pt>
                <c:pt idx="25">
                  <c:v>2103.8960000000002</c:v>
                </c:pt>
                <c:pt idx="26">
                  <c:v>501.39</c:v>
                </c:pt>
                <c:pt idx="27">
                  <c:v>212.279</c:v>
                </c:pt>
                <c:pt idx="28">
                  <c:v>392.50099999999998</c:v>
                </c:pt>
                <c:pt idx="29">
                  <c:v>309.99900000000002</c:v>
                </c:pt>
                <c:pt idx="30">
                  <c:v>358.09300000000002</c:v>
                </c:pt>
                <c:pt idx="31">
                  <c:v>321.315</c:v>
                </c:pt>
                <c:pt idx="32">
                  <c:v>281.23500000000001</c:v>
                </c:pt>
                <c:pt idx="33">
                  <c:v>255.36699999999999</c:v>
                </c:pt>
                <c:pt idx="34">
                  <c:v>598.57299999999998</c:v>
                </c:pt>
                <c:pt idx="35">
                  <c:v>1367.3119999999999</c:v>
                </c:pt>
                <c:pt idx="36">
                  <c:v>1768.2750000000001</c:v>
                </c:pt>
                <c:pt idx="37">
                  <c:v>1027.0329999999999</c:v>
                </c:pt>
                <c:pt idx="38">
                  <c:v>403.02300000000002</c:v>
                </c:pt>
                <c:pt idx="39">
                  <c:v>206.40100000000001</c:v>
                </c:pt>
                <c:pt idx="40">
                  <c:v>332.05099999999999</c:v>
                </c:pt>
                <c:pt idx="41">
                  <c:v>497.53100000000001</c:v>
                </c:pt>
                <c:pt idx="42">
                  <c:v>602.37599999999998</c:v>
                </c:pt>
                <c:pt idx="43">
                  <c:v>375.202</c:v>
                </c:pt>
                <c:pt idx="44">
                  <c:v>523.70799999999997</c:v>
                </c:pt>
                <c:pt idx="45">
                  <c:v>528.84100000000001</c:v>
                </c:pt>
                <c:pt idx="46">
                  <c:v>698.50699999999995</c:v>
                </c:pt>
                <c:pt idx="47">
                  <c:v>1392.8389999999999</c:v>
                </c:pt>
                <c:pt idx="48">
                  <c:v>2997.5639999999999</c:v>
                </c:pt>
                <c:pt idx="49">
                  <c:v>3526.7759999999998</c:v>
                </c:pt>
                <c:pt idx="50">
                  <c:v>1468.558</c:v>
                </c:pt>
                <c:pt idx="51">
                  <c:v>508.28399999999999</c:v>
                </c:pt>
                <c:pt idx="52">
                  <c:v>388.91899999999998</c:v>
                </c:pt>
                <c:pt idx="53">
                  <c:v>607.67399999999998</c:v>
                </c:pt>
                <c:pt idx="54">
                  <c:v>578.02300000000002</c:v>
                </c:pt>
                <c:pt idx="55">
                  <c:v>420.06599999999997</c:v>
                </c:pt>
                <c:pt idx="56">
                  <c:v>391.90100000000001</c:v>
                </c:pt>
                <c:pt idx="57">
                  <c:v>343.75</c:v>
                </c:pt>
                <c:pt idx="58">
                  <c:v>451.54199999999997</c:v>
                </c:pt>
                <c:pt idx="59">
                  <c:v>1071.4010000000001</c:v>
                </c:pt>
                <c:pt idx="60">
                  <c:v>2392.268</c:v>
                </c:pt>
                <c:pt idx="61">
                  <c:v>2006.0260000000001</c:v>
                </c:pt>
                <c:pt idx="62">
                  <c:v>500.56099999999998</c:v>
                </c:pt>
                <c:pt idx="63">
                  <c:v>314.47500000000002</c:v>
                </c:pt>
                <c:pt idx="64">
                  <c:v>362.92599999999999</c:v>
                </c:pt>
              </c:numCache>
            </c:numRef>
          </c:yVal>
          <c:smooth val="1"/>
          <c:extLst>
            <c:ext xmlns:c16="http://schemas.microsoft.com/office/drawing/2014/chart" uri="{C3380CC4-5D6E-409C-BE32-E72D297353CC}">
              <c16:uniqueId val="{0000000D-022E-4D19-8FF3-1BD04DAA5EDA}"/>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Comparison!$AJ$4:$AJ$68</c:f>
              <c:numCache>
                <c:formatCode>0.00</c:formatCode>
                <c:ptCount val="65"/>
                <c:pt idx="0">
                  <c:v>0.78600000000000003</c:v>
                </c:pt>
                <c:pt idx="1">
                  <c:v>25.94</c:v>
                </c:pt>
                <c:pt idx="2">
                  <c:v>-52.164000000000001</c:v>
                </c:pt>
                <c:pt idx="3">
                  <c:v>26.898</c:v>
                </c:pt>
                <c:pt idx="4">
                  <c:v>151.029</c:v>
                </c:pt>
                <c:pt idx="5">
                  <c:v>293.92</c:v>
                </c:pt>
                <c:pt idx="6">
                  <c:v>315.16399999999999</c:v>
                </c:pt>
                <c:pt idx="7">
                  <c:v>255.00899999999999</c:v>
                </c:pt>
                <c:pt idx="8">
                  <c:v>217.92599999999999</c:v>
                </c:pt>
                <c:pt idx="9">
                  <c:v>235.44800000000001</c:v>
                </c:pt>
                <c:pt idx="10">
                  <c:v>392.94499999999999</c:v>
                </c:pt>
                <c:pt idx="11">
                  <c:v>530.39800000000002</c:v>
                </c:pt>
                <c:pt idx="12">
                  <c:v>1242.9280000000001</c:v>
                </c:pt>
                <c:pt idx="13">
                  <c:v>2146.3009999999999</c:v>
                </c:pt>
                <c:pt idx="14">
                  <c:v>525.61400000000003</c:v>
                </c:pt>
                <c:pt idx="15">
                  <c:v>216.202</c:v>
                </c:pt>
                <c:pt idx="16">
                  <c:v>394.14600000000002</c:v>
                </c:pt>
                <c:pt idx="17">
                  <c:v>315.44</c:v>
                </c:pt>
                <c:pt idx="18">
                  <c:v>361.02600000000001</c:v>
                </c:pt>
                <c:pt idx="19">
                  <c:v>323.87400000000002</c:v>
                </c:pt>
                <c:pt idx="20">
                  <c:v>285.25099999999998</c:v>
                </c:pt>
                <c:pt idx="21">
                  <c:v>266.815</c:v>
                </c:pt>
                <c:pt idx="22">
                  <c:v>604.36699999999996</c:v>
                </c:pt>
                <c:pt idx="23">
                  <c:v>1376.905</c:v>
                </c:pt>
                <c:pt idx="24">
                  <c:v>1772.7070000000001</c:v>
                </c:pt>
                <c:pt idx="25">
                  <c:v>1030.538</c:v>
                </c:pt>
                <c:pt idx="26">
                  <c:v>408.39499999999998</c:v>
                </c:pt>
                <c:pt idx="27">
                  <c:v>209.81100000000001</c:v>
                </c:pt>
                <c:pt idx="28">
                  <c:v>334.45299999999997</c:v>
                </c:pt>
                <c:pt idx="29">
                  <c:v>500.00299999999999</c:v>
                </c:pt>
                <c:pt idx="30">
                  <c:v>604.67200000000003</c:v>
                </c:pt>
                <c:pt idx="31">
                  <c:v>376.36700000000002</c:v>
                </c:pt>
                <c:pt idx="32">
                  <c:v>525.28300000000002</c:v>
                </c:pt>
                <c:pt idx="33">
                  <c:v>530.50199999999995</c:v>
                </c:pt>
                <c:pt idx="34">
                  <c:v>700.39499999999998</c:v>
                </c:pt>
                <c:pt idx="35">
                  <c:v>1395.4849999999999</c:v>
                </c:pt>
                <c:pt idx="36">
                  <c:v>3000.3519999999999</c:v>
                </c:pt>
                <c:pt idx="37">
                  <c:v>3525.056</c:v>
                </c:pt>
                <c:pt idx="38">
                  <c:v>1469.11</c:v>
                </c:pt>
                <c:pt idx="39">
                  <c:v>508.68299999999999</c:v>
                </c:pt>
                <c:pt idx="40">
                  <c:v>389.346</c:v>
                </c:pt>
                <c:pt idx="41">
                  <c:v>608.19899999999996</c:v>
                </c:pt>
                <c:pt idx="42">
                  <c:v>578.52200000000005</c:v>
                </c:pt>
                <c:pt idx="43">
                  <c:v>420.50599999999997</c:v>
                </c:pt>
                <c:pt idx="44">
                  <c:v>392.36599999999999</c:v>
                </c:pt>
                <c:pt idx="45">
                  <c:v>344.226</c:v>
                </c:pt>
                <c:pt idx="46">
                  <c:v>452.05</c:v>
                </c:pt>
                <c:pt idx="47">
                  <c:v>1072.1320000000001</c:v>
                </c:pt>
                <c:pt idx="48">
                  <c:v>2392.268</c:v>
                </c:pt>
                <c:pt idx="49">
                  <c:v>2006.0260000000001</c:v>
                </c:pt>
                <c:pt idx="50">
                  <c:v>500.56099999999998</c:v>
                </c:pt>
                <c:pt idx="51">
                  <c:v>314.47500000000002</c:v>
                </c:pt>
                <c:pt idx="52">
                  <c:v>362.92599999999999</c:v>
                </c:pt>
                <c:pt idx="53">
                  <c:v>1089.1379999999999</c:v>
                </c:pt>
                <c:pt idx="54">
                  <c:v>620.68399999999997</c:v>
                </c:pt>
                <c:pt idx="55">
                  <c:v>426.23</c:v>
                </c:pt>
                <c:pt idx="56">
                  <c:v>369.721</c:v>
                </c:pt>
                <c:pt idx="57">
                  <c:v>379.14100000000002</c:v>
                </c:pt>
                <c:pt idx="58">
                  <c:v>801.89</c:v>
                </c:pt>
                <c:pt idx="59">
                  <c:v>1168.752</c:v>
                </c:pt>
                <c:pt idx="60">
                  <c:v>2074.5889999999999</c:v>
                </c:pt>
                <c:pt idx="61">
                  <c:v>1160.0070000000001</c:v>
                </c:pt>
                <c:pt idx="62">
                  <c:v>317.82</c:v>
                </c:pt>
                <c:pt idx="63">
                  <c:v>290.39499999999998</c:v>
                </c:pt>
                <c:pt idx="64">
                  <c:v>359.50299999999999</c:v>
                </c:pt>
              </c:numCache>
            </c:numRef>
          </c:yVal>
          <c:smooth val="1"/>
          <c:extLst>
            <c:ext xmlns:c16="http://schemas.microsoft.com/office/drawing/2014/chart" uri="{C3380CC4-5D6E-409C-BE32-E72D297353CC}">
              <c16:uniqueId val="{0000000E-022E-4D19-8FF3-1BD04DAA5EDA}"/>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Comparison!$AK$4:$AK$68</c:f>
              <c:numCache>
                <c:formatCode>0.00</c:formatCode>
                <c:ptCount val="65"/>
                <c:pt idx="0">
                  <c:v>257.72300000000001</c:v>
                </c:pt>
                <c:pt idx="1">
                  <c:v>257.80099999999999</c:v>
                </c:pt>
                <c:pt idx="2">
                  <c:v>-9.0190000000000001</c:v>
                </c:pt>
                <c:pt idx="3">
                  <c:v>60.406999999999996</c:v>
                </c:pt>
                <c:pt idx="4">
                  <c:v>228.744</c:v>
                </c:pt>
                <c:pt idx="5">
                  <c:v>239.68899999999999</c:v>
                </c:pt>
                <c:pt idx="6">
                  <c:v>303.56099999999998</c:v>
                </c:pt>
                <c:pt idx="7">
                  <c:v>277.98399999999998</c:v>
                </c:pt>
                <c:pt idx="8">
                  <c:v>239.60499999999999</c:v>
                </c:pt>
                <c:pt idx="9">
                  <c:v>207.648</c:v>
                </c:pt>
                <c:pt idx="10">
                  <c:v>531.96699999999998</c:v>
                </c:pt>
                <c:pt idx="11">
                  <c:v>1218.578</c:v>
                </c:pt>
                <c:pt idx="12">
                  <c:v>1549.7840000000001</c:v>
                </c:pt>
                <c:pt idx="13">
                  <c:v>912.43299999999999</c:v>
                </c:pt>
                <c:pt idx="14">
                  <c:v>355.93799999999999</c:v>
                </c:pt>
                <c:pt idx="15">
                  <c:v>181.40299999999999</c:v>
                </c:pt>
                <c:pt idx="16">
                  <c:v>310.375</c:v>
                </c:pt>
                <c:pt idx="17">
                  <c:v>475.70699999999999</c:v>
                </c:pt>
                <c:pt idx="18">
                  <c:v>582.947</c:v>
                </c:pt>
                <c:pt idx="19">
                  <c:v>361.88799999999998</c:v>
                </c:pt>
                <c:pt idx="20">
                  <c:v>509.642</c:v>
                </c:pt>
                <c:pt idx="21">
                  <c:v>536.21299999999997</c:v>
                </c:pt>
                <c:pt idx="22">
                  <c:v>685.57100000000003</c:v>
                </c:pt>
                <c:pt idx="23">
                  <c:v>1425.933</c:v>
                </c:pt>
                <c:pt idx="24">
                  <c:v>3104.2919999999999</c:v>
                </c:pt>
                <c:pt idx="25">
                  <c:v>3440.4459999999999</c:v>
                </c:pt>
                <c:pt idx="26">
                  <c:v>1386.2629999999999</c:v>
                </c:pt>
                <c:pt idx="27">
                  <c:v>491.61700000000002</c:v>
                </c:pt>
                <c:pt idx="28">
                  <c:v>387.61200000000002</c:v>
                </c:pt>
                <c:pt idx="29">
                  <c:v>607.75900000000001</c:v>
                </c:pt>
                <c:pt idx="30">
                  <c:v>564.49699999999996</c:v>
                </c:pt>
                <c:pt idx="31">
                  <c:v>414.68799999999999</c:v>
                </c:pt>
                <c:pt idx="32">
                  <c:v>388.60500000000002</c:v>
                </c:pt>
                <c:pt idx="33">
                  <c:v>339.041</c:v>
                </c:pt>
                <c:pt idx="34">
                  <c:v>456.43299999999999</c:v>
                </c:pt>
                <c:pt idx="35">
                  <c:v>1107.886</c:v>
                </c:pt>
                <c:pt idx="36">
                  <c:v>2469.558</c:v>
                </c:pt>
                <c:pt idx="37">
                  <c:v>1920.2650000000001</c:v>
                </c:pt>
                <c:pt idx="38">
                  <c:v>477.42500000000001</c:v>
                </c:pt>
                <c:pt idx="39">
                  <c:v>310.541</c:v>
                </c:pt>
                <c:pt idx="40">
                  <c:v>361.50200000000001</c:v>
                </c:pt>
                <c:pt idx="41">
                  <c:v>1088.3109999999999</c:v>
                </c:pt>
                <c:pt idx="42">
                  <c:v>608.46500000000003</c:v>
                </c:pt>
                <c:pt idx="43">
                  <c:v>420.92099999999999</c:v>
                </c:pt>
                <c:pt idx="44">
                  <c:v>366.17500000000001</c:v>
                </c:pt>
                <c:pt idx="45">
                  <c:v>379.61200000000002</c:v>
                </c:pt>
                <c:pt idx="46">
                  <c:v>822.81799999999998</c:v>
                </c:pt>
                <c:pt idx="47">
                  <c:v>1158.0409999999999</c:v>
                </c:pt>
                <c:pt idx="48">
                  <c:v>2074.5889999999999</c:v>
                </c:pt>
                <c:pt idx="49">
                  <c:v>1160.0070000000001</c:v>
                </c:pt>
                <c:pt idx="50">
                  <c:v>317.82</c:v>
                </c:pt>
                <c:pt idx="51">
                  <c:v>290.39499999999998</c:v>
                </c:pt>
                <c:pt idx="52">
                  <c:v>359.50299999999999</c:v>
                </c:pt>
                <c:pt idx="53">
                  <c:v>525.83500000000004</c:v>
                </c:pt>
                <c:pt idx="54">
                  <c:v>483.78</c:v>
                </c:pt>
                <c:pt idx="55">
                  <c:v>403.43299999999999</c:v>
                </c:pt>
                <c:pt idx="56">
                  <c:v>332.82799999999997</c:v>
                </c:pt>
                <c:pt idx="57">
                  <c:v>317.51900000000001</c:v>
                </c:pt>
                <c:pt idx="58">
                  <c:v>427.07400000000001</c:v>
                </c:pt>
                <c:pt idx="59">
                  <c:v>666.28800000000001</c:v>
                </c:pt>
                <c:pt idx="60">
                  <c:v>2150.605</c:v>
                </c:pt>
                <c:pt idx="61">
                  <c:v>3711.2689999999998</c:v>
                </c:pt>
                <c:pt idx="62">
                  <c:v>1877.1320000000001</c:v>
                </c:pt>
                <c:pt idx="63">
                  <c:v>577.07899999999995</c:v>
                </c:pt>
                <c:pt idx="64">
                  <c:v>440.97800000000001</c:v>
                </c:pt>
              </c:numCache>
            </c:numRef>
          </c:yVal>
          <c:smooth val="1"/>
          <c:extLst>
            <c:ext xmlns:c16="http://schemas.microsoft.com/office/drawing/2014/chart" uri="{C3380CC4-5D6E-409C-BE32-E72D297353CC}">
              <c16:uniqueId val="{0000000F-022E-4D19-8FF3-1BD04DAA5EDA}"/>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Comparison!$AL$4:$AL$68</c:f>
              <c:numCache>
                <c:formatCode>0.00</c:formatCode>
                <c:ptCount val="65"/>
                <c:pt idx="0">
                  <c:v>157.84299999999999</c:v>
                </c:pt>
                <c:pt idx="1">
                  <c:v>3.032</c:v>
                </c:pt>
                <c:pt idx="2">
                  <c:v>28.693000000000001</c:v>
                </c:pt>
                <c:pt idx="3">
                  <c:v>67.694000000000003</c:v>
                </c:pt>
                <c:pt idx="4">
                  <c:v>172.2</c:v>
                </c:pt>
                <c:pt idx="5">
                  <c:v>376.47500000000002</c:v>
                </c:pt>
                <c:pt idx="6">
                  <c:v>504.67200000000003</c:v>
                </c:pt>
                <c:pt idx="7">
                  <c:v>310.72500000000002</c:v>
                </c:pt>
                <c:pt idx="8">
                  <c:v>450.94799999999998</c:v>
                </c:pt>
                <c:pt idx="9">
                  <c:v>453.67</c:v>
                </c:pt>
                <c:pt idx="10">
                  <c:v>608.971</c:v>
                </c:pt>
                <c:pt idx="11">
                  <c:v>1232.239</c:v>
                </c:pt>
                <c:pt idx="12">
                  <c:v>2699.26</c:v>
                </c:pt>
                <c:pt idx="13">
                  <c:v>3353.5970000000002</c:v>
                </c:pt>
                <c:pt idx="14">
                  <c:v>1414.704</c:v>
                </c:pt>
                <c:pt idx="15">
                  <c:v>484.57100000000003</c:v>
                </c:pt>
                <c:pt idx="16">
                  <c:v>368.95</c:v>
                </c:pt>
                <c:pt idx="17">
                  <c:v>586.58000000000004</c:v>
                </c:pt>
                <c:pt idx="18">
                  <c:v>560.26700000000005</c:v>
                </c:pt>
                <c:pt idx="19">
                  <c:v>406.00099999999998</c:v>
                </c:pt>
                <c:pt idx="20">
                  <c:v>377.56900000000002</c:v>
                </c:pt>
                <c:pt idx="21">
                  <c:v>341.06200000000001</c:v>
                </c:pt>
                <c:pt idx="22">
                  <c:v>444.87</c:v>
                </c:pt>
                <c:pt idx="23">
                  <c:v>1090.0329999999999</c:v>
                </c:pt>
                <c:pt idx="24">
                  <c:v>2452.8580000000002</c:v>
                </c:pt>
                <c:pt idx="25">
                  <c:v>1914.9570000000001</c:v>
                </c:pt>
                <c:pt idx="26">
                  <c:v>477.142</c:v>
                </c:pt>
                <c:pt idx="27">
                  <c:v>308.52</c:v>
                </c:pt>
                <c:pt idx="28">
                  <c:v>357.84100000000001</c:v>
                </c:pt>
                <c:pt idx="29">
                  <c:v>1083.8610000000001</c:v>
                </c:pt>
                <c:pt idx="30">
                  <c:v>604.721</c:v>
                </c:pt>
                <c:pt idx="31">
                  <c:v>417.47</c:v>
                </c:pt>
                <c:pt idx="32">
                  <c:v>362.56400000000002</c:v>
                </c:pt>
                <c:pt idx="33">
                  <c:v>375.54899999999998</c:v>
                </c:pt>
                <c:pt idx="34">
                  <c:v>817.78399999999999</c:v>
                </c:pt>
                <c:pt idx="35">
                  <c:v>1153.58</c:v>
                </c:pt>
                <c:pt idx="36">
                  <c:v>2071.355</c:v>
                </c:pt>
                <c:pt idx="37">
                  <c:v>1157.7349999999999</c:v>
                </c:pt>
                <c:pt idx="38">
                  <c:v>316.11700000000002</c:v>
                </c:pt>
                <c:pt idx="39">
                  <c:v>288.75900000000001</c:v>
                </c:pt>
                <c:pt idx="40">
                  <c:v>357.697</c:v>
                </c:pt>
                <c:pt idx="41">
                  <c:v>524.04399999999998</c:v>
                </c:pt>
                <c:pt idx="42">
                  <c:v>482.15</c:v>
                </c:pt>
                <c:pt idx="43">
                  <c:v>401.91699999999997</c:v>
                </c:pt>
                <c:pt idx="44">
                  <c:v>331.28199999999998</c:v>
                </c:pt>
                <c:pt idx="45">
                  <c:v>315.923</c:v>
                </c:pt>
                <c:pt idx="46">
                  <c:v>424.96600000000001</c:v>
                </c:pt>
                <c:pt idx="47">
                  <c:v>663.70399999999995</c:v>
                </c:pt>
                <c:pt idx="48">
                  <c:v>2150.605</c:v>
                </c:pt>
                <c:pt idx="49">
                  <c:v>3711.2689999999998</c:v>
                </c:pt>
                <c:pt idx="50">
                  <c:v>1877.1320000000001</c:v>
                </c:pt>
                <c:pt idx="51">
                  <c:v>577.07899999999995</c:v>
                </c:pt>
                <c:pt idx="52">
                  <c:v>440.97800000000001</c:v>
                </c:pt>
                <c:pt idx="53">
                  <c:v>427.36399999999998</c:v>
                </c:pt>
                <c:pt idx="54">
                  <c:v>461.24599999999998</c:v>
                </c:pt>
                <c:pt idx="55">
                  <c:v>399.71699999999998</c:v>
                </c:pt>
                <c:pt idx="56">
                  <c:v>388.58499999999998</c:v>
                </c:pt>
                <c:pt idx="57">
                  <c:v>388.84199999999998</c:v>
                </c:pt>
                <c:pt idx="58">
                  <c:v>626.42999999999995</c:v>
                </c:pt>
                <c:pt idx="59">
                  <c:v>793.88199999999995</c:v>
                </c:pt>
                <c:pt idx="60">
                  <c:v>2767.837</c:v>
                </c:pt>
                <c:pt idx="61">
                  <c:v>2567.931</c:v>
                </c:pt>
                <c:pt idx="62">
                  <c:v>1537.0530000000001</c:v>
                </c:pt>
                <c:pt idx="63">
                  <c:v>459.51100000000002</c:v>
                </c:pt>
                <c:pt idx="64">
                  <c:v>324.22300000000001</c:v>
                </c:pt>
              </c:numCache>
            </c:numRef>
          </c:yVal>
          <c:smooth val="1"/>
          <c:extLst>
            <c:ext xmlns:c16="http://schemas.microsoft.com/office/drawing/2014/chart" uri="{C3380CC4-5D6E-409C-BE32-E72D297353CC}">
              <c16:uniqueId val="{00000010-022E-4D19-8FF3-1BD04DAA5EDA}"/>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Comparison!$AM$4:$AM$68</c:f>
              <c:numCache>
                <c:formatCode>0.00</c:formatCode>
                <c:ptCount val="65"/>
                <c:pt idx="0">
                  <c:v>245.381</c:v>
                </c:pt>
                <c:pt idx="1">
                  <c:v>258.06799999999998</c:v>
                </c:pt>
                <c:pt idx="2">
                  <c:v>80.450999999999993</c:v>
                </c:pt>
                <c:pt idx="3">
                  <c:v>104.08</c:v>
                </c:pt>
                <c:pt idx="4">
                  <c:v>122.56100000000001</c:v>
                </c:pt>
                <c:pt idx="5">
                  <c:v>360.50299999999999</c:v>
                </c:pt>
                <c:pt idx="6">
                  <c:v>386.10500000000002</c:v>
                </c:pt>
                <c:pt idx="7">
                  <c:v>279.88299999999998</c:v>
                </c:pt>
                <c:pt idx="8">
                  <c:v>250.58199999999999</c:v>
                </c:pt>
                <c:pt idx="9">
                  <c:v>204.54900000000001</c:v>
                </c:pt>
                <c:pt idx="10">
                  <c:v>304.49799999999999</c:v>
                </c:pt>
                <c:pt idx="11">
                  <c:v>795.68600000000004</c:v>
                </c:pt>
                <c:pt idx="12">
                  <c:v>1955.751</c:v>
                </c:pt>
                <c:pt idx="13">
                  <c:v>1792.538</c:v>
                </c:pt>
                <c:pt idx="14">
                  <c:v>423.62400000000002</c:v>
                </c:pt>
                <c:pt idx="15">
                  <c:v>251.81100000000001</c:v>
                </c:pt>
                <c:pt idx="16">
                  <c:v>292.404</c:v>
                </c:pt>
                <c:pt idx="17">
                  <c:v>1012.121</c:v>
                </c:pt>
                <c:pt idx="18">
                  <c:v>567.20399999999995</c:v>
                </c:pt>
                <c:pt idx="19">
                  <c:v>386.75099999999998</c:v>
                </c:pt>
                <c:pt idx="20">
                  <c:v>329.28699999999998</c:v>
                </c:pt>
                <c:pt idx="21">
                  <c:v>348.173</c:v>
                </c:pt>
                <c:pt idx="22">
                  <c:v>768.673</c:v>
                </c:pt>
                <c:pt idx="23">
                  <c:v>1106.845</c:v>
                </c:pt>
                <c:pt idx="24">
                  <c:v>2017.0509999999999</c:v>
                </c:pt>
                <c:pt idx="25">
                  <c:v>1137.1990000000001</c:v>
                </c:pt>
                <c:pt idx="26">
                  <c:v>306.15300000000002</c:v>
                </c:pt>
                <c:pt idx="27">
                  <c:v>277.41500000000002</c:v>
                </c:pt>
                <c:pt idx="28">
                  <c:v>343.529</c:v>
                </c:pt>
                <c:pt idx="29">
                  <c:v>509.61399999999998</c:v>
                </c:pt>
                <c:pt idx="30">
                  <c:v>469.29300000000001</c:v>
                </c:pt>
                <c:pt idx="31">
                  <c:v>389.822</c:v>
                </c:pt>
                <c:pt idx="32">
                  <c:v>319.20499999999998</c:v>
                </c:pt>
                <c:pt idx="33">
                  <c:v>303.55399999999997</c:v>
                </c:pt>
                <c:pt idx="34">
                  <c:v>409.74400000000003</c:v>
                </c:pt>
                <c:pt idx="35">
                  <c:v>642.827</c:v>
                </c:pt>
                <c:pt idx="36">
                  <c:v>2130.306</c:v>
                </c:pt>
                <c:pt idx="37">
                  <c:v>3699.39</c:v>
                </c:pt>
                <c:pt idx="38">
                  <c:v>1870.0170000000001</c:v>
                </c:pt>
                <c:pt idx="39">
                  <c:v>571.47299999999996</c:v>
                </c:pt>
                <c:pt idx="40">
                  <c:v>435.779</c:v>
                </c:pt>
                <c:pt idx="41">
                  <c:v>422.26</c:v>
                </c:pt>
                <c:pt idx="42">
                  <c:v>456.23200000000003</c:v>
                </c:pt>
                <c:pt idx="43">
                  <c:v>395.40699999999998</c:v>
                </c:pt>
                <c:pt idx="44">
                  <c:v>384.01499999999999</c:v>
                </c:pt>
                <c:pt idx="45">
                  <c:v>383.755</c:v>
                </c:pt>
                <c:pt idx="46">
                  <c:v>620.27200000000005</c:v>
                </c:pt>
                <c:pt idx="47">
                  <c:v>787.92</c:v>
                </c:pt>
                <c:pt idx="48">
                  <c:v>2767.837</c:v>
                </c:pt>
                <c:pt idx="49">
                  <c:v>2567.931</c:v>
                </c:pt>
                <c:pt idx="50">
                  <c:v>1537.0530000000001</c:v>
                </c:pt>
                <c:pt idx="51">
                  <c:v>459.51100000000002</c:v>
                </c:pt>
                <c:pt idx="52">
                  <c:v>324.22300000000001</c:v>
                </c:pt>
                <c:pt idx="53">
                  <c:v>392.995</c:v>
                </c:pt>
                <c:pt idx="54">
                  <c:v>459.60899999999998</c:v>
                </c:pt>
                <c:pt idx="55">
                  <c:v>379.22699999999998</c:v>
                </c:pt>
                <c:pt idx="56">
                  <c:v>343.25299999999999</c:v>
                </c:pt>
                <c:pt idx="57">
                  <c:v>376.767</c:v>
                </c:pt>
                <c:pt idx="58">
                  <c:v>523.99199999999996</c:v>
                </c:pt>
                <c:pt idx="59">
                  <c:v>733.53300000000002</c:v>
                </c:pt>
                <c:pt idx="60">
                  <c:v>988.46500000000003</c:v>
                </c:pt>
                <c:pt idx="61">
                  <c:v>2575.1579999999999</c:v>
                </c:pt>
                <c:pt idx="62">
                  <c:v>876.904</c:v>
                </c:pt>
                <c:pt idx="63">
                  <c:v>415.94200000000001</c:v>
                </c:pt>
                <c:pt idx="64">
                  <c:v>295.62400000000002</c:v>
                </c:pt>
              </c:numCache>
            </c:numRef>
          </c:yVal>
          <c:smooth val="1"/>
          <c:extLst>
            <c:ext xmlns:c16="http://schemas.microsoft.com/office/drawing/2014/chart" uri="{C3380CC4-5D6E-409C-BE32-E72D297353CC}">
              <c16:uniqueId val="{00000011-022E-4D19-8FF3-1BD04DAA5EDA}"/>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Comparison!$AN$4:$AN$68</c:f>
              <c:numCache>
                <c:formatCode>0.00</c:formatCode>
                <c:ptCount val="65"/>
                <c:pt idx="0">
                  <c:v>153.23400000000001</c:v>
                </c:pt>
                <c:pt idx="1">
                  <c:v>28.385999999999999</c:v>
                </c:pt>
                <c:pt idx="2">
                  <c:v>-60.921999999999997</c:v>
                </c:pt>
                <c:pt idx="3">
                  <c:v>66.010999999999996</c:v>
                </c:pt>
                <c:pt idx="4">
                  <c:v>142.59200000000001</c:v>
                </c:pt>
                <c:pt idx="5">
                  <c:v>846.34</c:v>
                </c:pt>
                <c:pt idx="6">
                  <c:v>458.387</c:v>
                </c:pt>
                <c:pt idx="7">
                  <c:v>313.553</c:v>
                </c:pt>
                <c:pt idx="8">
                  <c:v>260.81400000000002</c:v>
                </c:pt>
                <c:pt idx="9">
                  <c:v>264.423</c:v>
                </c:pt>
                <c:pt idx="10">
                  <c:v>633.12900000000002</c:v>
                </c:pt>
                <c:pt idx="11">
                  <c:v>948.59100000000001</c:v>
                </c:pt>
                <c:pt idx="12">
                  <c:v>1721.184</c:v>
                </c:pt>
                <c:pt idx="13">
                  <c:v>1061.5170000000001</c:v>
                </c:pt>
                <c:pt idx="14">
                  <c:v>294.745</c:v>
                </c:pt>
                <c:pt idx="15">
                  <c:v>254.976</c:v>
                </c:pt>
                <c:pt idx="16">
                  <c:v>311.52199999999999</c:v>
                </c:pt>
                <c:pt idx="17">
                  <c:v>487.55700000000002</c:v>
                </c:pt>
                <c:pt idx="18">
                  <c:v>455.529</c:v>
                </c:pt>
                <c:pt idx="19">
                  <c:v>375.62700000000001</c:v>
                </c:pt>
                <c:pt idx="20">
                  <c:v>303.572</c:v>
                </c:pt>
                <c:pt idx="21">
                  <c:v>297.13</c:v>
                </c:pt>
                <c:pt idx="22">
                  <c:v>393.86</c:v>
                </c:pt>
                <c:pt idx="23">
                  <c:v>623.048</c:v>
                </c:pt>
                <c:pt idx="24">
                  <c:v>2094.2719999999999</c:v>
                </c:pt>
                <c:pt idx="25">
                  <c:v>3667.2950000000001</c:v>
                </c:pt>
                <c:pt idx="26">
                  <c:v>1862.2090000000001</c:v>
                </c:pt>
                <c:pt idx="27">
                  <c:v>568.33600000000001</c:v>
                </c:pt>
                <c:pt idx="28">
                  <c:v>431.57100000000003</c:v>
                </c:pt>
                <c:pt idx="29">
                  <c:v>418.202</c:v>
                </c:pt>
                <c:pt idx="30">
                  <c:v>452.221</c:v>
                </c:pt>
                <c:pt idx="31">
                  <c:v>391.41899999999998</c:v>
                </c:pt>
                <c:pt idx="32">
                  <c:v>379.99200000000002</c:v>
                </c:pt>
                <c:pt idx="33">
                  <c:v>379.37400000000002</c:v>
                </c:pt>
                <c:pt idx="34">
                  <c:v>615.39700000000005</c:v>
                </c:pt>
                <c:pt idx="35">
                  <c:v>782.399</c:v>
                </c:pt>
                <c:pt idx="36">
                  <c:v>2760.87</c:v>
                </c:pt>
                <c:pt idx="37">
                  <c:v>2562.451</c:v>
                </c:pt>
                <c:pt idx="38">
                  <c:v>1524.3779999999999</c:v>
                </c:pt>
                <c:pt idx="39">
                  <c:v>457.72199999999998</c:v>
                </c:pt>
                <c:pt idx="40">
                  <c:v>322.52300000000002</c:v>
                </c:pt>
                <c:pt idx="41">
                  <c:v>391.28800000000001</c:v>
                </c:pt>
                <c:pt idx="42">
                  <c:v>458.01100000000002</c:v>
                </c:pt>
                <c:pt idx="43">
                  <c:v>377.85599999999999</c:v>
                </c:pt>
                <c:pt idx="44">
                  <c:v>341.839</c:v>
                </c:pt>
                <c:pt idx="45">
                  <c:v>375.34699999999998</c:v>
                </c:pt>
                <c:pt idx="46">
                  <c:v>522.54100000000005</c:v>
                </c:pt>
                <c:pt idx="47">
                  <c:v>731.649</c:v>
                </c:pt>
                <c:pt idx="48">
                  <c:v>988.46500000000003</c:v>
                </c:pt>
                <c:pt idx="49">
                  <c:v>2575.1579999999999</c:v>
                </c:pt>
                <c:pt idx="50">
                  <c:v>876.904</c:v>
                </c:pt>
                <c:pt idx="51">
                  <c:v>415.94200000000001</c:v>
                </c:pt>
                <c:pt idx="52">
                  <c:v>295.62400000000002</c:v>
                </c:pt>
                <c:pt idx="53">
                  <c:v>450.44900000000001</c:v>
                </c:pt>
                <c:pt idx="54">
                  <c:v>474.87599999999998</c:v>
                </c:pt>
                <c:pt idx="55">
                  <c:v>412.58499999999998</c:v>
                </c:pt>
                <c:pt idx="56">
                  <c:v>385.88</c:v>
                </c:pt>
                <c:pt idx="57">
                  <c:v>332.202</c:v>
                </c:pt>
                <c:pt idx="58">
                  <c:v>492.05</c:v>
                </c:pt>
                <c:pt idx="59">
                  <c:v>1107.1990000000001</c:v>
                </c:pt>
                <c:pt idx="60">
                  <c:v>2409.2570000000001</c:v>
                </c:pt>
                <c:pt idx="61">
                  <c:v>5040.0349999999999</c:v>
                </c:pt>
                <c:pt idx="62">
                  <c:v>3676.848</c:v>
                </c:pt>
                <c:pt idx="63">
                  <c:v>861.17200000000003</c:v>
                </c:pt>
                <c:pt idx="64">
                  <c:v>548.14</c:v>
                </c:pt>
              </c:numCache>
            </c:numRef>
          </c:yVal>
          <c:smooth val="1"/>
          <c:extLst>
            <c:ext xmlns:c16="http://schemas.microsoft.com/office/drawing/2014/chart" uri="{C3380CC4-5D6E-409C-BE32-E72D297353CC}">
              <c16:uniqueId val="{00000012-022E-4D19-8FF3-1BD04DAA5EDA}"/>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Comparison!$AO$4:$AO$68</c:f>
              <c:numCache>
                <c:formatCode>0.00</c:formatCode>
                <c:ptCount val="65"/>
                <c:pt idx="0">
                  <c:v>334.9</c:v>
                </c:pt>
                <c:pt idx="1">
                  <c:v>82.248999999999995</c:v>
                </c:pt>
                <c:pt idx="2">
                  <c:v>-52.671999999999997</c:v>
                </c:pt>
                <c:pt idx="3">
                  <c:v>97.441000000000003</c:v>
                </c:pt>
                <c:pt idx="4">
                  <c:v>177.428</c:v>
                </c:pt>
                <c:pt idx="5">
                  <c:v>395.72</c:v>
                </c:pt>
                <c:pt idx="6">
                  <c:v>388.26400000000001</c:v>
                </c:pt>
                <c:pt idx="7">
                  <c:v>329.673</c:v>
                </c:pt>
                <c:pt idx="8">
                  <c:v>261.30500000000001</c:v>
                </c:pt>
                <c:pt idx="9">
                  <c:v>243.30500000000001</c:v>
                </c:pt>
                <c:pt idx="10">
                  <c:v>343.76299999999998</c:v>
                </c:pt>
                <c:pt idx="11">
                  <c:v>552.88599999999997</c:v>
                </c:pt>
                <c:pt idx="12">
                  <c:v>1940.6289999999999</c:v>
                </c:pt>
                <c:pt idx="13">
                  <c:v>3494.0830000000001</c:v>
                </c:pt>
                <c:pt idx="14">
                  <c:v>1820.3630000000001</c:v>
                </c:pt>
                <c:pt idx="15">
                  <c:v>551.64200000000005</c:v>
                </c:pt>
                <c:pt idx="16">
                  <c:v>419.04700000000003</c:v>
                </c:pt>
                <c:pt idx="17">
                  <c:v>406.81599999999997</c:v>
                </c:pt>
                <c:pt idx="18">
                  <c:v>442.24599999999998</c:v>
                </c:pt>
                <c:pt idx="19">
                  <c:v>384.04899999999998</c:v>
                </c:pt>
                <c:pt idx="20">
                  <c:v>372.30700000000002</c:v>
                </c:pt>
                <c:pt idx="21">
                  <c:v>385.90600000000001</c:v>
                </c:pt>
                <c:pt idx="22">
                  <c:v>614.47299999999996</c:v>
                </c:pt>
                <c:pt idx="23">
                  <c:v>816.01800000000003</c:v>
                </c:pt>
                <c:pt idx="24">
                  <c:v>2818.886</c:v>
                </c:pt>
                <c:pt idx="25">
                  <c:v>2559.7640000000001</c:v>
                </c:pt>
                <c:pt idx="26">
                  <c:v>1462.9690000000001</c:v>
                </c:pt>
                <c:pt idx="27">
                  <c:v>442.67500000000001</c:v>
                </c:pt>
                <c:pt idx="28">
                  <c:v>319.09399999999999</c:v>
                </c:pt>
                <c:pt idx="29">
                  <c:v>390.83699999999999</c:v>
                </c:pt>
                <c:pt idx="30">
                  <c:v>451.95499999999998</c:v>
                </c:pt>
                <c:pt idx="31">
                  <c:v>374.12400000000002</c:v>
                </c:pt>
                <c:pt idx="32">
                  <c:v>340.59100000000001</c:v>
                </c:pt>
                <c:pt idx="33">
                  <c:v>373.08199999999999</c:v>
                </c:pt>
                <c:pt idx="34">
                  <c:v>525.61099999999999</c:v>
                </c:pt>
                <c:pt idx="35">
                  <c:v>758.43</c:v>
                </c:pt>
                <c:pt idx="36">
                  <c:v>1036.6079999999999</c:v>
                </c:pt>
                <c:pt idx="37">
                  <c:v>2575.056</c:v>
                </c:pt>
                <c:pt idx="38">
                  <c:v>830.78399999999999</c:v>
                </c:pt>
                <c:pt idx="39">
                  <c:v>404.99900000000002</c:v>
                </c:pt>
                <c:pt idx="40">
                  <c:v>292.84300000000002</c:v>
                </c:pt>
                <c:pt idx="41">
                  <c:v>449.18400000000003</c:v>
                </c:pt>
                <c:pt idx="42">
                  <c:v>469.87299999999999</c:v>
                </c:pt>
                <c:pt idx="43">
                  <c:v>413.13299999999998</c:v>
                </c:pt>
                <c:pt idx="44">
                  <c:v>380.66699999999997</c:v>
                </c:pt>
                <c:pt idx="45">
                  <c:v>332.23500000000001</c:v>
                </c:pt>
                <c:pt idx="46">
                  <c:v>496.75299999999999</c:v>
                </c:pt>
                <c:pt idx="47">
                  <c:v>1153.393</c:v>
                </c:pt>
                <c:pt idx="48">
                  <c:v>2409.2570000000001</c:v>
                </c:pt>
                <c:pt idx="49">
                  <c:v>5040.0349999999999</c:v>
                </c:pt>
                <c:pt idx="50">
                  <c:v>3676.848</c:v>
                </c:pt>
                <c:pt idx="51">
                  <c:v>861.17200000000003</c:v>
                </c:pt>
                <c:pt idx="52">
                  <c:v>548.14</c:v>
                </c:pt>
                <c:pt idx="53">
                  <c:v>625.10699999999997</c:v>
                </c:pt>
                <c:pt idx="54">
                  <c:v>586.74900000000002</c:v>
                </c:pt>
                <c:pt idx="55">
                  <c:v>459.858</c:v>
                </c:pt>
                <c:pt idx="56">
                  <c:v>433.01299999999998</c:v>
                </c:pt>
                <c:pt idx="57">
                  <c:v>404.08</c:v>
                </c:pt>
                <c:pt idx="58">
                  <c:v>578.66</c:v>
                </c:pt>
                <c:pt idx="59">
                  <c:v>1194.5039999999999</c:v>
                </c:pt>
                <c:pt idx="60">
                  <c:v>1367.7059999999999</c:v>
                </c:pt>
                <c:pt idx="61">
                  <c:v>433.11200000000002</c:v>
                </c:pt>
                <c:pt idx="62">
                  <c:v>105.676</c:v>
                </c:pt>
                <c:pt idx="63">
                  <c:v>156.74100000000001</c:v>
                </c:pt>
                <c:pt idx="64">
                  <c:v>190.67099999999999</c:v>
                </c:pt>
              </c:numCache>
            </c:numRef>
          </c:yVal>
          <c:smooth val="1"/>
          <c:extLst>
            <c:ext xmlns:c16="http://schemas.microsoft.com/office/drawing/2014/chart" uri="{C3380CC4-5D6E-409C-BE32-E72D297353CC}">
              <c16:uniqueId val="{00000013-022E-4D19-8FF3-1BD04DAA5EDA}"/>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Comparison!$AP$4:$AP$68</c:f>
              <c:numCache>
                <c:formatCode>0.00</c:formatCode>
                <c:ptCount val="65"/>
                <c:pt idx="0">
                  <c:v>161.762</c:v>
                </c:pt>
                <c:pt idx="1">
                  <c:v>234.83600000000001</c:v>
                </c:pt>
                <c:pt idx="2">
                  <c:v>58.23</c:v>
                </c:pt>
                <c:pt idx="3">
                  <c:v>91.405000000000001</c:v>
                </c:pt>
                <c:pt idx="4">
                  <c:v>148.971</c:v>
                </c:pt>
                <c:pt idx="5">
                  <c:v>232.268</c:v>
                </c:pt>
                <c:pt idx="6">
                  <c:v>297.93200000000002</c:v>
                </c:pt>
                <c:pt idx="7">
                  <c:v>273.18799999999999</c:v>
                </c:pt>
                <c:pt idx="8">
                  <c:v>258.267</c:v>
                </c:pt>
                <c:pt idx="9">
                  <c:v>255.386</c:v>
                </c:pt>
                <c:pt idx="10">
                  <c:v>456.15499999999997</c:v>
                </c:pt>
                <c:pt idx="11">
                  <c:v>573.86</c:v>
                </c:pt>
                <c:pt idx="12">
                  <c:v>2214.9050000000002</c:v>
                </c:pt>
                <c:pt idx="13">
                  <c:v>2281.5700000000002</c:v>
                </c:pt>
                <c:pt idx="14">
                  <c:v>1430.2149999999999</c:v>
                </c:pt>
                <c:pt idx="15">
                  <c:v>409.44</c:v>
                </c:pt>
                <c:pt idx="16">
                  <c:v>274.06799999999998</c:v>
                </c:pt>
                <c:pt idx="17">
                  <c:v>349.76</c:v>
                </c:pt>
                <c:pt idx="18">
                  <c:v>420.80200000000002</c:v>
                </c:pt>
                <c:pt idx="19">
                  <c:v>348.10199999999998</c:v>
                </c:pt>
                <c:pt idx="20">
                  <c:v>311.51900000000001</c:v>
                </c:pt>
                <c:pt idx="21">
                  <c:v>356.21499999999997</c:v>
                </c:pt>
                <c:pt idx="22">
                  <c:v>492.46300000000002</c:v>
                </c:pt>
                <c:pt idx="23">
                  <c:v>708.07299999999998</c:v>
                </c:pt>
                <c:pt idx="24">
                  <c:v>994.79600000000005</c:v>
                </c:pt>
                <c:pt idx="25">
                  <c:v>2546.2249999999999</c:v>
                </c:pt>
                <c:pt idx="26">
                  <c:v>819.05700000000002</c:v>
                </c:pt>
                <c:pt idx="27">
                  <c:v>393.23899999999998</c:v>
                </c:pt>
                <c:pt idx="28">
                  <c:v>281.798</c:v>
                </c:pt>
                <c:pt idx="29">
                  <c:v>438.642</c:v>
                </c:pt>
                <c:pt idx="30">
                  <c:v>459.20400000000001</c:v>
                </c:pt>
                <c:pt idx="31">
                  <c:v>403.49</c:v>
                </c:pt>
                <c:pt idx="32">
                  <c:v>370.976</c:v>
                </c:pt>
                <c:pt idx="33">
                  <c:v>322.45299999999997</c:v>
                </c:pt>
                <c:pt idx="34">
                  <c:v>485.02300000000002</c:v>
                </c:pt>
                <c:pt idx="35">
                  <c:v>1137.8109999999999</c:v>
                </c:pt>
                <c:pt idx="36">
                  <c:v>2390.4580000000001</c:v>
                </c:pt>
                <c:pt idx="37">
                  <c:v>5021.9750000000004</c:v>
                </c:pt>
                <c:pt idx="38">
                  <c:v>3669.1570000000002</c:v>
                </c:pt>
                <c:pt idx="39">
                  <c:v>856.88300000000004</c:v>
                </c:pt>
                <c:pt idx="40">
                  <c:v>544.11699999999996</c:v>
                </c:pt>
                <c:pt idx="41">
                  <c:v>620.92999999999995</c:v>
                </c:pt>
                <c:pt idx="42">
                  <c:v>583.22400000000005</c:v>
                </c:pt>
                <c:pt idx="43">
                  <c:v>456.97</c:v>
                </c:pt>
                <c:pt idx="44">
                  <c:v>429.90600000000001</c:v>
                </c:pt>
                <c:pt idx="45">
                  <c:v>400.84100000000001</c:v>
                </c:pt>
                <c:pt idx="46">
                  <c:v>574.649</c:v>
                </c:pt>
                <c:pt idx="47">
                  <c:v>1190.6669999999999</c:v>
                </c:pt>
                <c:pt idx="48">
                  <c:v>1367.7059999999999</c:v>
                </c:pt>
                <c:pt idx="49">
                  <c:v>433.11200000000002</c:v>
                </c:pt>
                <c:pt idx="50">
                  <c:v>105.676</c:v>
                </c:pt>
                <c:pt idx="51">
                  <c:v>156.74100000000001</c:v>
                </c:pt>
                <c:pt idx="52">
                  <c:v>190.67099999999999</c:v>
                </c:pt>
                <c:pt idx="53">
                  <c:v>266.01799999999997</c:v>
                </c:pt>
                <c:pt idx="54">
                  <c:v>331.37400000000002</c:v>
                </c:pt>
                <c:pt idx="55">
                  <c:v>308.005</c:v>
                </c:pt>
                <c:pt idx="56">
                  <c:v>283.654</c:v>
                </c:pt>
                <c:pt idx="57">
                  <c:v>279.82</c:v>
                </c:pt>
                <c:pt idx="58">
                  <c:v>370.483</c:v>
                </c:pt>
                <c:pt idx="59">
                  <c:v>368.94499999999999</c:v>
                </c:pt>
                <c:pt idx="60">
                  <c:v>753.78</c:v>
                </c:pt>
                <c:pt idx="61">
                  <c:v>1239.434</c:v>
                </c:pt>
                <c:pt idx="62">
                  <c:v>298.00700000000001</c:v>
                </c:pt>
                <c:pt idx="63">
                  <c:v>239.971</c:v>
                </c:pt>
                <c:pt idx="64">
                  <c:v>476.81200000000001</c:v>
                </c:pt>
              </c:numCache>
            </c:numRef>
          </c:yVal>
          <c:smooth val="1"/>
          <c:extLst>
            <c:ext xmlns:c16="http://schemas.microsoft.com/office/drawing/2014/chart" uri="{C3380CC4-5D6E-409C-BE32-E72D297353CC}">
              <c16:uniqueId val="{00000014-022E-4D19-8FF3-1BD04DAA5EDA}"/>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Comparison!$AQ$4:$AQ$68</c:f>
              <c:numCache>
                <c:formatCode>0.00</c:formatCode>
                <c:ptCount val="65"/>
                <c:pt idx="0">
                  <c:v>268.07600000000002</c:v>
                </c:pt>
                <c:pt idx="1">
                  <c:v>208.57300000000001</c:v>
                </c:pt>
                <c:pt idx="2">
                  <c:v>115.339</c:v>
                </c:pt>
                <c:pt idx="3">
                  <c:v>90.081000000000003</c:v>
                </c:pt>
                <c:pt idx="4">
                  <c:v>103.384</c:v>
                </c:pt>
                <c:pt idx="5">
                  <c:v>221.79900000000001</c:v>
                </c:pt>
                <c:pt idx="6">
                  <c:v>312.08199999999999</c:v>
                </c:pt>
                <c:pt idx="7">
                  <c:v>268.904</c:v>
                </c:pt>
                <c:pt idx="8">
                  <c:v>234.334</c:v>
                </c:pt>
                <c:pt idx="9">
                  <c:v>264.61200000000002</c:v>
                </c:pt>
                <c:pt idx="10">
                  <c:v>404.48599999999999</c:v>
                </c:pt>
                <c:pt idx="11">
                  <c:v>534.48199999999997</c:v>
                </c:pt>
                <c:pt idx="12">
                  <c:v>700.67700000000002</c:v>
                </c:pt>
                <c:pt idx="13">
                  <c:v>2282.915</c:v>
                </c:pt>
                <c:pt idx="14">
                  <c:v>775.18899999999996</c:v>
                </c:pt>
                <c:pt idx="15">
                  <c:v>360.59100000000001</c:v>
                </c:pt>
                <c:pt idx="16">
                  <c:v>252.23400000000001</c:v>
                </c:pt>
                <c:pt idx="17">
                  <c:v>408.47800000000001</c:v>
                </c:pt>
                <c:pt idx="18">
                  <c:v>434.62799999999999</c:v>
                </c:pt>
                <c:pt idx="19">
                  <c:v>380.57100000000003</c:v>
                </c:pt>
                <c:pt idx="20">
                  <c:v>354.15</c:v>
                </c:pt>
                <c:pt idx="21">
                  <c:v>311.334</c:v>
                </c:pt>
                <c:pt idx="22">
                  <c:v>461.13499999999999</c:v>
                </c:pt>
                <c:pt idx="23">
                  <c:v>1099.7529999999999</c:v>
                </c:pt>
                <c:pt idx="24">
                  <c:v>2340.3980000000001</c:v>
                </c:pt>
                <c:pt idx="25">
                  <c:v>4979.01</c:v>
                </c:pt>
                <c:pt idx="26">
                  <c:v>3654.451</c:v>
                </c:pt>
                <c:pt idx="27">
                  <c:v>853.99699999999996</c:v>
                </c:pt>
                <c:pt idx="28">
                  <c:v>540.21900000000005</c:v>
                </c:pt>
                <c:pt idx="29">
                  <c:v>616.97500000000002</c:v>
                </c:pt>
                <c:pt idx="30">
                  <c:v>579.03300000000002</c:v>
                </c:pt>
                <c:pt idx="31">
                  <c:v>453.36</c:v>
                </c:pt>
                <c:pt idx="32">
                  <c:v>425.916</c:v>
                </c:pt>
                <c:pt idx="33">
                  <c:v>396.8</c:v>
                </c:pt>
                <c:pt idx="34">
                  <c:v>569.75400000000002</c:v>
                </c:pt>
                <c:pt idx="35">
                  <c:v>1184.9380000000001</c:v>
                </c:pt>
                <c:pt idx="36">
                  <c:v>1363.44</c:v>
                </c:pt>
                <c:pt idx="37">
                  <c:v>430.70299999999997</c:v>
                </c:pt>
                <c:pt idx="38">
                  <c:v>103.807</c:v>
                </c:pt>
                <c:pt idx="39">
                  <c:v>154.82400000000001</c:v>
                </c:pt>
                <c:pt idx="40">
                  <c:v>188.89500000000001</c:v>
                </c:pt>
                <c:pt idx="41">
                  <c:v>264.09100000000001</c:v>
                </c:pt>
                <c:pt idx="42">
                  <c:v>329.52300000000002</c:v>
                </c:pt>
                <c:pt idx="43">
                  <c:v>306.41199999999998</c:v>
                </c:pt>
                <c:pt idx="44">
                  <c:v>282.02199999999999</c:v>
                </c:pt>
                <c:pt idx="45">
                  <c:v>278.08800000000002</c:v>
                </c:pt>
                <c:pt idx="46">
                  <c:v>368.58600000000001</c:v>
                </c:pt>
                <c:pt idx="47">
                  <c:v>366.95600000000002</c:v>
                </c:pt>
                <c:pt idx="48">
                  <c:v>753.78</c:v>
                </c:pt>
                <c:pt idx="49">
                  <c:v>1239.434</c:v>
                </c:pt>
                <c:pt idx="50">
                  <c:v>298.00700000000001</c:v>
                </c:pt>
                <c:pt idx="51">
                  <c:v>239.971</c:v>
                </c:pt>
                <c:pt idx="52">
                  <c:v>476.81200000000001</c:v>
                </c:pt>
                <c:pt idx="53">
                  <c:v>579.87199999999996</c:v>
                </c:pt>
                <c:pt idx="54">
                  <c:v>496.90899999999999</c:v>
                </c:pt>
                <c:pt idx="55">
                  <c:v>347.28800000000001</c:v>
                </c:pt>
                <c:pt idx="56">
                  <c:v>288.572</c:v>
                </c:pt>
                <c:pt idx="57">
                  <c:v>282.36399999999998</c:v>
                </c:pt>
                <c:pt idx="58">
                  <c:v>458.47</c:v>
                </c:pt>
                <c:pt idx="59">
                  <c:v>666.44500000000005</c:v>
                </c:pt>
                <c:pt idx="60">
                  <c:v>1672.3630000000001</c:v>
                </c:pt>
                <c:pt idx="61">
                  <c:v>2957.7539999999999</c:v>
                </c:pt>
                <c:pt idx="62">
                  <c:v>1071.355</c:v>
                </c:pt>
                <c:pt idx="63">
                  <c:v>453.13499999999999</c:v>
                </c:pt>
                <c:pt idx="64">
                  <c:v>459.06599999999997</c:v>
                </c:pt>
              </c:numCache>
            </c:numRef>
          </c:yVal>
          <c:smooth val="1"/>
          <c:extLst>
            <c:ext xmlns:c16="http://schemas.microsoft.com/office/drawing/2014/chart" uri="{C3380CC4-5D6E-409C-BE32-E72D297353CC}">
              <c16:uniqueId val="{00000015-022E-4D19-8FF3-1BD04DAA5EDA}"/>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Comparison!$AR$4:$AR$68</c:f>
              <c:numCache>
                <c:formatCode>0.00</c:formatCode>
                <c:ptCount val="65"/>
                <c:pt idx="0">
                  <c:v>43.182000000000002</c:v>
                </c:pt>
                <c:pt idx="1">
                  <c:v>296.06599999999997</c:v>
                </c:pt>
                <c:pt idx="2">
                  <c:v>107.08</c:v>
                </c:pt>
                <c:pt idx="3">
                  <c:v>143.66800000000001</c:v>
                </c:pt>
                <c:pt idx="4">
                  <c:v>129.226</c:v>
                </c:pt>
                <c:pt idx="5">
                  <c:v>324.07499999999999</c:v>
                </c:pt>
                <c:pt idx="6">
                  <c:v>356.98099999999999</c:v>
                </c:pt>
                <c:pt idx="7">
                  <c:v>322.68799999999999</c:v>
                </c:pt>
                <c:pt idx="8">
                  <c:v>298.67899999999997</c:v>
                </c:pt>
                <c:pt idx="9">
                  <c:v>243.49299999999999</c:v>
                </c:pt>
                <c:pt idx="10">
                  <c:v>389.596</c:v>
                </c:pt>
                <c:pt idx="11">
                  <c:v>928.96500000000003</c:v>
                </c:pt>
                <c:pt idx="12">
                  <c:v>2005.4749999999999</c:v>
                </c:pt>
                <c:pt idx="13">
                  <c:v>4639.3530000000001</c:v>
                </c:pt>
                <c:pt idx="14">
                  <c:v>3672.6590000000001</c:v>
                </c:pt>
                <c:pt idx="15">
                  <c:v>863.89700000000005</c:v>
                </c:pt>
                <c:pt idx="16">
                  <c:v>523.20100000000002</c:v>
                </c:pt>
                <c:pt idx="17">
                  <c:v>591.90599999999995</c:v>
                </c:pt>
                <c:pt idx="18">
                  <c:v>569.05100000000004</c:v>
                </c:pt>
                <c:pt idx="19">
                  <c:v>441.38299999999998</c:v>
                </c:pt>
                <c:pt idx="20">
                  <c:v>412.065</c:v>
                </c:pt>
                <c:pt idx="21">
                  <c:v>396.28899999999999</c:v>
                </c:pt>
                <c:pt idx="22">
                  <c:v>552.28700000000003</c:v>
                </c:pt>
                <c:pt idx="23">
                  <c:v>1168.9359999999999</c:v>
                </c:pt>
                <c:pt idx="24">
                  <c:v>1351.635</c:v>
                </c:pt>
                <c:pt idx="25">
                  <c:v>424.93900000000002</c:v>
                </c:pt>
                <c:pt idx="26">
                  <c:v>100.626</c:v>
                </c:pt>
                <c:pt idx="27">
                  <c:v>150.523</c:v>
                </c:pt>
                <c:pt idx="28">
                  <c:v>181.79499999999999</c:v>
                </c:pt>
                <c:pt idx="29">
                  <c:v>258.86799999999999</c:v>
                </c:pt>
                <c:pt idx="30">
                  <c:v>324.16199999999998</c:v>
                </c:pt>
                <c:pt idx="31">
                  <c:v>301.40800000000002</c:v>
                </c:pt>
                <c:pt idx="32">
                  <c:v>276.72699999999998</c:v>
                </c:pt>
                <c:pt idx="33">
                  <c:v>272.38200000000001</c:v>
                </c:pt>
                <c:pt idx="34">
                  <c:v>362.38499999999999</c:v>
                </c:pt>
                <c:pt idx="35">
                  <c:v>360.82100000000003</c:v>
                </c:pt>
                <c:pt idx="36">
                  <c:v>748.25400000000002</c:v>
                </c:pt>
                <c:pt idx="37">
                  <c:v>1235.867</c:v>
                </c:pt>
                <c:pt idx="38">
                  <c:v>295.05399999999997</c:v>
                </c:pt>
                <c:pt idx="39">
                  <c:v>237.18600000000001</c:v>
                </c:pt>
                <c:pt idx="40">
                  <c:v>473.52300000000002</c:v>
                </c:pt>
                <c:pt idx="41">
                  <c:v>576.85599999999999</c:v>
                </c:pt>
                <c:pt idx="42">
                  <c:v>494.26799999999997</c:v>
                </c:pt>
                <c:pt idx="43">
                  <c:v>345.005</c:v>
                </c:pt>
                <c:pt idx="44">
                  <c:v>286.19499999999999</c:v>
                </c:pt>
                <c:pt idx="45">
                  <c:v>279.85000000000002</c:v>
                </c:pt>
                <c:pt idx="46">
                  <c:v>455.60399999999998</c:v>
                </c:pt>
                <c:pt idx="47">
                  <c:v>663.77099999999996</c:v>
                </c:pt>
                <c:pt idx="48">
                  <c:v>1672.3630000000001</c:v>
                </c:pt>
                <c:pt idx="49">
                  <c:v>2957.7539999999999</c:v>
                </c:pt>
                <c:pt idx="50">
                  <c:v>1071.355</c:v>
                </c:pt>
                <c:pt idx="51">
                  <c:v>453.13499999999999</c:v>
                </c:pt>
                <c:pt idx="52">
                  <c:v>459.06599999999997</c:v>
                </c:pt>
                <c:pt idx="53">
                  <c:v>669.13900000000001</c:v>
                </c:pt>
                <c:pt idx="54">
                  <c:v>488.84500000000003</c:v>
                </c:pt>
                <c:pt idx="55">
                  <c:v>381.726</c:v>
                </c:pt>
                <c:pt idx="56">
                  <c:v>347.95699999999999</c:v>
                </c:pt>
                <c:pt idx="57">
                  <c:v>441.22800000000001</c:v>
                </c:pt>
                <c:pt idx="58">
                  <c:v>658.654</c:v>
                </c:pt>
                <c:pt idx="59">
                  <c:v>714.78499999999997</c:v>
                </c:pt>
                <c:pt idx="60">
                  <c:v>1419.6849999999999</c:v>
                </c:pt>
                <c:pt idx="61">
                  <c:v>2199.3989999999999</c:v>
                </c:pt>
                <c:pt idx="62">
                  <c:v>798.58600000000001</c:v>
                </c:pt>
                <c:pt idx="63">
                  <c:v>289.834</c:v>
                </c:pt>
                <c:pt idx="64">
                  <c:v>268.62799999999999</c:v>
                </c:pt>
              </c:numCache>
            </c:numRef>
          </c:yVal>
          <c:smooth val="1"/>
          <c:extLst>
            <c:ext xmlns:c16="http://schemas.microsoft.com/office/drawing/2014/chart" uri="{C3380CC4-5D6E-409C-BE32-E72D297353CC}">
              <c16:uniqueId val="{00000016-022E-4D19-8FF3-1BD04DAA5EDA}"/>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Comparison!$AS$4:$AS$68</c:f>
              <c:numCache>
                <c:formatCode>0.00</c:formatCode>
                <c:ptCount val="65"/>
                <c:pt idx="0">
                  <c:v>168.43799999999999</c:v>
                </c:pt>
                <c:pt idx="1">
                  <c:v>358.72</c:v>
                </c:pt>
                <c:pt idx="2">
                  <c:v>170.684</c:v>
                </c:pt>
                <c:pt idx="3">
                  <c:v>126.04600000000001</c:v>
                </c:pt>
                <c:pt idx="4">
                  <c:v>160.499</c:v>
                </c:pt>
                <c:pt idx="5">
                  <c:v>328.55</c:v>
                </c:pt>
                <c:pt idx="6">
                  <c:v>360.358</c:v>
                </c:pt>
                <c:pt idx="7">
                  <c:v>286.61399999999998</c:v>
                </c:pt>
                <c:pt idx="8">
                  <c:v>256.46800000000002</c:v>
                </c:pt>
                <c:pt idx="9">
                  <c:v>228.10300000000001</c:v>
                </c:pt>
                <c:pt idx="10">
                  <c:v>362.56299999999999</c:v>
                </c:pt>
                <c:pt idx="11">
                  <c:v>797.79899999999998</c:v>
                </c:pt>
                <c:pt idx="12">
                  <c:v>947.98800000000006</c:v>
                </c:pt>
                <c:pt idx="13">
                  <c:v>269.49200000000002</c:v>
                </c:pt>
                <c:pt idx="14">
                  <c:v>21.878</c:v>
                </c:pt>
                <c:pt idx="15">
                  <c:v>84.378</c:v>
                </c:pt>
                <c:pt idx="16">
                  <c:v>121.286</c:v>
                </c:pt>
                <c:pt idx="17">
                  <c:v>193.04499999999999</c:v>
                </c:pt>
                <c:pt idx="18">
                  <c:v>262.26600000000002</c:v>
                </c:pt>
                <c:pt idx="19">
                  <c:v>251.48500000000001</c:v>
                </c:pt>
                <c:pt idx="20">
                  <c:v>227.982</c:v>
                </c:pt>
                <c:pt idx="21">
                  <c:v>229.74299999999999</c:v>
                </c:pt>
                <c:pt idx="22">
                  <c:v>312.84899999999999</c:v>
                </c:pt>
                <c:pt idx="23">
                  <c:v>301.40600000000001</c:v>
                </c:pt>
                <c:pt idx="24">
                  <c:v>727.22199999999998</c:v>
                </c:pt>
                <c:pt idx="25">
                  <c:v>1154.944</c:v>
                </c:pt>
                <c:pt idx="26">
                  <c:v>256.08999999999997</c:v>
                </c:pt>
                <c:pt idx="27">
                  <c:v>217.864</c:v>
                </c:pt>
                <c:pt idx="28">
                  <c:v>459.02699999999999</c:v>
                </c:pt>
                <c:pt idx="29">
                  <c:v>545.01199999999994</c:v>
                </c:pt>
                <c:pt idx="30">
                  <c:v>466.14400000000001</c:v>
                </c:pt>
                <c:pt idx="31">
                  <c:v>324.488</c:v>
                </c:pt>
                <c:pt idx="32">
                  <c:v>268.12900000000002</c:v>
                </c:pt>
                <c:pt idx="33">
                  <c:v>264.64699999999999</c:v>
                </c:pt>
                <c:pt idx="34">
                  <c:v>434.51799999999997</c:v>
                </c:pt>
                <c:pt idx="35">
                  <c:v>670.30799999999999</c:v>
                </c:pt>
                <c:pt idx="36">
                  <c:v>1724.2639999999999</c:v>
                </c:pt>
                <c:pt idx="37">
                  <c:v>2896.6170000000002</c:v>
                </c:pt>
                <c:pt idx="38">
                  <c:v>1021.224</c:v>
                </c:pt>
                <c:pt idx="39">
                  <c:v>437.86500000000001</c:v>
                </c:pt>
                <c:pt idx="40">
                  <c:v>452.37599999999998</c:v>
                </c:pt>
                <c:pt idx="41">
                  <c:v>653.76199999999994</c:v>
                </c:pt>
                <c:pt idx="42">
                  <c:v>473.37400000000002</c:v>
                </c:pt>
                <c:pt idx="43">
                  <c:v>373.40600000000001</c:v>
                </c:pt>
                <c:pt idx="44">
                  <c:v>341.00799999999998</c:v>
                </c:pt>
                <c:pt idx="45">
                  <c:v>437.43299999999999</c:v>
                </c:pt>
                <c:pt idx="46">
                  <c:v>655.30100000000004</c:v>
                </c:pt>
                <c:pt idx="47">
                  <c:v>705.87199999999996</c:v>
                </c:pt>
                <c:pt idx="48">
                  <c:v>1419.6849999999999</c:v>
                </c:pt>
                <c:pt idx="49">
                  <c:v>2199.3989999999999</c:v>
                </c:pt>
                <c:pt idx="50">
                  <c:v>798.58600000000001</c:v>
                </c:pt>
                <c:pt idx="51">
                  <c:v>289.834</c:v>
                </c:pt>
                <c:pt idx="52">
                  <c:v>268.62799999999999</c:v>
                </c:pt>
                <c:pt idx="53">
                  <c:v>392.43799999999999</c:v>
                </c:pt>
                <c:pt idx="54">
                  <c:v>403.90800000000002</c:v>
                </c:pt>
                <c:pt idx="55">
                  <c:v>333.029</c:v>
                </c:pt>
                <c:pt idx="56">
                  <c:v>306.86200000000002</c:v>
                </c:pt>
                <c:pt idx="57">
                  <c:v>343.64400000000001</c:v>
                </c:pt>
                <c:pt idx="58">
                  <c:v>529.46799999999996</c:v>
                </c:pt>
                <c:pt idx="59">
                  <c:v>766.35900000000004</c:v>
                </c:pt>
                <c:pt idx="60">
                  <c:v>2033.998</c:v>
                </c:pt>
                <c:pt idx="61">
                  <c:v>2500.4780000000001</c:v>
                </c:pt>
                <c:pt idx="62">
                  <c:v>748.19600000000003</c:v>
                </c:pt>
                <c:pt idx="63">
                  <c:v>355.19900000000001</c:v>
                </c:pt>
                <c:pt idx="64">
                  <c:v>381.75</c:v>
                </c:pt>
              </c:numCache>
            </c:numRef>
          </c:yVal>
          <c:smooth val="1"/>
          <c:extLst>
            <c:ext xmlns:c16="http://schemas.microsoft.com/office/drawing/2014/chart" uri="{C3380CC4-5D6E-409C-BE32-E72D297353CC}">
              <c16:uniqueId val="{00000017-022E-4D19-8FF3-1BD04DAA5EDA}"/>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Comparison!$AT$4:$AT$68</c:f>
              <c:numCache>
                <c:formatCode>0.00</c:formatCode>
                <c:ptCount val="65"/>
                <c:pt idx="0">
                  <c:v>130.101</c:v>
                </c:pt>
                <c:pt idx="1">
                  <c:v>-22.666</c:v>
                </c:pt>
                <c:pt idx="2">
                  <c:v>-37.886000000000003</c:v>
                </c:pt>
                <c:pt idx="3">
                  <c:v>47.850999999999999</c:v>
                </c:pt>
                <c:pt idx="4">
                  <c:v>83.516999999999996</c:v>
                </c:pt>
                <c:pt idx="5">
                  <c:v>173.548</c:v>
                </c:pt>
                <c:pt idx="6">
                  <c:v>245.04599999999999</c:v>
                </c:pt>
                <c:pt idx="7">
                  <c:v>236.702</c:v>
                </c:pt>
                <c:pt idx="8">
                  <c:v>213.51400000000001</c:v>
                </c:pt>
                <c:pt idx="9">
                  <c:v>207.10499999999999</c:v>
                </c:pt>
                <c:pt idx="10">
                  <c:v>292.75599999999997</c:v>
                </c:pt>
                <c:pt idx="11">
                  <c:v>280.68799999999999</c:v>
                </c:pt>
                <c:pt idx="12">
                  <c:v>607.596</c:v>
                </c:pt>
                <c:pt idx="13">
                  <c:v>1138.211</c:v>
                </c:pt>
                <c:pt idx="14">
                  <c:v>261.34199999999998</c:v>
                </c:pt>
                <c:pt idx="15">
                  <c:v>211.636</c:v>
                </c:pt>
                <c:pt idx="16">
                  <c:v>442.93799999999999</c:v>
                </c:pt>
                <c:pt idx="17">
                  <c:v>546.78499999999997</c:v>
                </c:pt>
                <c:pt idx="18">
                  <c:v>469.322</c:v>
                </c:pt>
                <c:pt idx="19">
                  <c:v>325.09199999999998</c:v>
                </c:pt>
                <c:pt idx="20">
                  <c:v>265.86200000000002</c:v>
                </c:pt>
                <c:pt idx="21">
                  <c:v>270.738</c:v>
                </c:pt>
                <c:pt idx="22">
                  <c:v>433.24799999999999</c:v>
                </c:pt>
                <c:pt idx="23">
                  <c:v>669.40800000000002</c:v>
                </c:pt>
                <c:pt idx="24">
                  <c:v>1724.3789999999999</c:v>
                </c:pt>
                <c:pt idx="25">
                  <c:v>2895.058</c:v>
                </c:pt>
                <c:pt idx="26">
                  <c:v>1025.769</c:v>
                </c:pt>
                <c:pt idx="27">
                  <c:v>440.041</c:v>
                </c:pt>
                <c:pt idx="28">
                  <c:v>453.16399999999999</c:v>
                </c:pt>
                <c:pt idx="29">
                  <c:v>654.279</c:v>
                </c:pt>
                <c:pt idx="30">
                  <c:v>473.41500000000002</c:v>
                </c:pt>
                <c:pt idx="31">
                  <c:v>372.86700000000002</c:v>
                </c:pt>
                <c:pt idx="32">
                  <c:v>340.464</c:v>
                </c:pt>
                <c:pt idx="33">
                  <c:v>436.82600000000002</c:v>
                </c:pt>
                <c:pt idx="34">
                  <c:v>654.745</c:v>
                </c:pt>
                <c:pt idx="35">
                  <c:v>705.74400000000003</c:v>
                </c:pt>
                <c:pt idx="36">
                  <c:v>1420.126</c:v>
                </c:pt>
                <c:pt idx="37">
                  <c:v>2199.511</c:v>
                </c:pt>
                <c:pt idx="38">
                  <c:v>798.46299999999997</c:v>
                </c:pt>
                <c:pt idx="39">
                  <c:v>289.80700000000002</c:v>
                </c:pt>
                <c:pt idx="40">
                  <c:v>268.50900000000001</c:v>
                </c:pt>
                <c:pt idx="41">
                  <c:v>392.202</c:v>
                </c:pt>
                <c:pt idx="42">
                  <c:v>403.78100000000001</c:v>
                </c:pt>
                <c:pt idx="43">
                  <c:v>332.84</c:v>
                </c:pt>
                <c:pt idx="44">
                  <c:v>306.67700000000002</c:v>
                </c:pt>
                <c:pt idx="45">
                  <c:v>343.29899999999998</c:v>
                </c:pt>
                <c:pt idx="46">
                  <c:v>529.13900000000001</c:v>
                </c:pt>
                <c:pt idx="47">
                  <c:v>766.351</c:v>
                </c:pt>
                <c:pt idx="48">
                  <c:v>2033.998</c:v>
                </c:pt>
                <c:pt idx="49">
                  <c:v>2500.4780000000001</c:v>
                </c:pt>
                <c:pt idx="50">
                  <c:v>748.19600000000003</c:v>
                </c:pt>
                <c:pt idx="51">
                  <c:v>355.19900000000001</c:v>
                </c:pt>
                <c:pt idx="52">
                  <c:v>381.75</c:v>
                </c:pt>
                <c:pt idx="53">
                  <c:v>456.93900000000002</c:v>
                </c:pt>
                <c:pt idx="54">
                  <c:v>447.58100000000002</c:v>
                </c:pt>
                <c:pt idx="55">
                  <c:v>377.80099999999999</c:v>
                </c:pt>
                <c:pt idx="56">
                  <c:v>406.47699999999998</c:v>
                </c:pt>
                <c:pt idx="57">
                  <c:v>540.505</c:v>
                </c:pt>
                <c:pt idx="58">
                  <c:v>1184.3710000000001</c:v>
                </c:pt>
                <c:pt idx="59">
                  <c:v>1881.444</c:v>
                </c:pt>
                <c:pt idx="60">
                  <c:v>2471.4479999999999</c:v>
                </c:pt>
                <c:pt idx="61">
                  <c:v>3245.0230000000001</c:v>
                </c:pt>
                <c:pt idx="62">
                  <c:v>1157.116</c:v>
                </c:pt>
                <c:pt idx="63">
                  <c:v>496.20299999999997</c:v>
                </c:pt>
                <c:pt idx="64">
                  <c:v>367.839</c:v>
                </c:pt>
              </c:numCache>
            </c:numRef>
          </c:yVal>
          <c:smooth val="1"/>
          <c:extLst>
            <c:ext xmlns:c16="http://schemas.microsoft.com/office/drawing/2014/chart" uri="{C3380CC4-5D6E-409C-BE32-E72D297353CC}">
              <c16:uniqueId val="{00000018-022E-4D19-8FF3-1BD04DAA5EDA}"/>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Comparison!$AU$4:$AU$68</c:f>
              <c:numCache>
                <c:formatCode>0.00</c:formatCode>
                <c:ptCount val="65"/>
                <c:pt idx="0">
                  <c:v>183.059</c:v>
                </c:pt>
                <c:pt idx="1">
                  <c:v>93.912000000000006</c:v>
                </c:pt>
                <c:pt idx="2">
                  <c:v>-32.264000000000003</c:v>
                </c:pt>
                <c:pt idx="3">
                  <c:v>105.32</c:v>
                </c:pt>
                <c:pt idx="4">
                  <c:v>307.82799999999997</c:v>
                </c:pt>
                <c:pt idx="5">
                  <c:v>481.56400000000002</c:v>
                </c:pt>
                <c:pt idx="6">
                  <c:v>429.95600000000002</c:v>
                </c:pt>
                <c:pt idx="7">
                  <c:v>300.13799999999998</c:v>
                </c:pt>
                <c:pt idx="8">
                  <c:v>242.24299999999999</c:v>
                </c:pt>
                <c:pt idx="9">
                  <c:v>234.636</c:v>
                </c:pt>
                <c:pt idx="10">
                  <c:v>403.31900000000002</c:v>
                </c:pt>
                <c:pt idx="11">
                  <c:v>575.78800000000001</c:v>
                </c:pt>
                <c:pt idx="12">
                  <c:v>1480.712</c:v>
                </c:pt>
                <c:pt idx="13">
                  <c:v>2824.1010000000001</c:v>
                </c:pt>
                <c:pt idx="14">
                  <c:v>1040.54</c:v>
                </c:pt>
                <c:pt idx="15">
                  <c:v>434.78300000000002</c:v>
                </c:pt>
                <c:pt idx="16">
                  <c:v>439.13</c:v>
                </c:pt>
                <c:pt idx="17">
                  <c:v>649.70899999999995</c:v>
                </c:pt>
                <c:pt idx="18">
                  <c:v>473.35700000000003</c:v>
                </c:pt>
                <c:pt idx="19">
                  <c:v>368.78800000000001</c:v>
                </c:pt>
                <c:pt idx="20">
                  <c:v>334.70800000000003</c:v>
                </c:pt>
                <c:pt idx="21">
                  <c:v>443.56700000000001</c:v>
                </c:pt>
                <c:pt idx="22">
                  <c:v>648.85199999999998</c:v>
                </c:pt>
                <c:pt idx="23">
                  <c:v>700.01300000000003</c:v>
                </c:pt>
                <c:pt idx="24">
                  <c:v>1411.415</c:v>
                </c:pt>
                <c:pt idx="25">
                  <c:v>2197.085</c:v>
                </c:pt>
                <c:pt idx="26">
                  <c:v>800.31500000000005</c:v>
                </c:pt>
                <c:pt idx="27">
                  <c:v>290.00599999999997</c:v>
                </c:pt>
                <c:pt idx="28">
                  <c:v>267.34399999999999</c:v>
                </c:pt>
                <c:pt idx="29">
                  <c:v>391.25599999999997</c:v>
                </c:pt>
                <c:pt idx="30">
                  <c:v>402.27199999999999</c:v>
                </c:pt>
                <c:pt idx="31">
                  <c:v>331.13</c:v>
                </c:pt>
                <c:pt idx="32">
                  <c:v>305.11099999999999</c:v>
                </c:pt>
                <c:pt idx="33">
                  <c:v>341.44900000000001</c:v>
                </c:pt>
                <c:pt idx="34">
                  <c:v>527.1</c:v>
                </c:pt>
                <c:pt idx="35">
                  <c:v>763.625</c:v>
                </c:pt>
                <c:pt idx="36">
                  <c:v>2033.7950000000001</c:v>
                </c:pt>
                <c:pt idx="37">
                  <c:v>2510.0149999999999</c:v>
                </c:pt>
                <c:pt idx="38">
                  <c:v>747.57399999999996</c:v>
                </c:pt>
                <c:pt idx="39">
                  <c:v>354.37200000000001</c:v>
                </c:pt>
                <c:pt idx="40">
                  <c:v>380.93700000000001</c:v>
                </c:pt>
                <c:pt idx="41">
                  <c:v>456.99599999999998</c:v>
                </c:pt>
                <c:pt idx="42">
                  <c:v>446.93400000000003</c:v>
                </c:pt>
                <c:pt idx="43">
                  <c:v>377.24200000000002</c:v>
                </c:pt>
                <c:pt idx="44">
                  <c:v>405.85599999999999</c:v>
                </c:pt>
                <c:pt idx="45">
                  <c:v>539.76900000000001</c:v>
                </c:pt>
                <c:pt idx="46">
                  <c:v>1183.48</c:v>
                </c:pt>
                <c:pt idx="47">
                  <c:v>1880.7</c:v>
                </c:pt>
                <c:pt idx="48">
                  <c:v>2471.4479999999999</c:v>
                </c:pt>
                <c:pt idx="49">
                  <c:v>3245.0230000000001</c:v>
                </c:pt>
                <c:pt idx="50">
                  <c:v>1157.116</c:v>
                </c:pt>
                <c:pt idx="51">
                  <c:v>496.20299999999997</c:v>
                </c:pt>
                <c:pt idx="52">
                  <c:v>367.839</c:v>
                </c:pt>
                <c:pt idx="53">
                  <c:v>542.35400000000004</c:v>
                </c:pt>
                <c:pt idx="54">
                  <c:v>492.83699999999999</c:v>
                </c:pt>
                <c:pt idx="55">
                  <c:v>421.65300000000002</c:v>
                </c:pt>
                <c:pt idx="56">
                  <c:v>376.28699999999998</c:v>
                </c:pt>
                <c:pt idx="57">
                  <c:v>370.17599999999999</c:v>
                </c:pt>
                <c:pt idx="58">
                  <c:v>432.88799999999998</c:v>
                </c:pt>
                <c:pt idx="59">
                  <c:v>490.274</c:v>
                </c:pt>
                <c:pt idx="60">
                  <c:v>1275.5</c:v>
                </c:pt>
                <c:pt idx="61">
                  <c:v>960.24800000000005</c:v>
                </c:pt>
                <c:pt idx="62">
                  <c:v>251.464</c:v>
                </c:pt>
                <c:pt idx="63">
                  <c:v>159.63800000000001</c:v>
                </c:pt>
                <c:pt idx="64">
                  <c:v>175.39500000000001</c:v>
                </c:pt>
              </c:numCache>
            </c:numRef>
          </c:yVal>
          <c:smooth val="1"/>
          <c:extLst>
            <c:ext xmlns:c16="http://schemas.microsoft.com/office/drawing/2014/chart" uri="{C3380CC4-5D6E-409C-BE32-E72D297353CC}">
              <c16:uniqueId val="{00000019-022E-4D19-8FF3-1BD04DAA5EDA}"/>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Comparison!$AV$4:$AV$68</c:f>
              <c:numCache>
                <c:formatCode>0.00</c:formatCode>
                <c:ptCount val="65"/>
                <c:pt idx="0">
                  <c:v>176.941</c:v>
                </c:pt>
                <c:pt idx="1">
                  <c:v>241.35599999999999</c:v>
                </c:pt>
                <c:pt idx="2">
                  <c:v>6.6740000000000004</c:v>
                </c:pt>
                <c:pt idx="3">
                  <c:v>105.495</c:v>
                </c:pt>
                <c:pt idx="4">
                  <c:v>204.601</c:v>
                </c:pt>
                <c:pt idx="5">
                  <c:v>482.89</c:v>
                </c:pt>
                <c:pt idx="6">
                  <c:v>367.59300000000002</c:v>
                </c:pt>
                <c:pt idx="7">
                  <c:v>294.91899999999998</c:v>
                </c:pt>
                <c:pt idx="8">
                  <c:v>264.63099999999997</c:v>
                </c:pt>
                <c:pt idx="9">
                  <c:v>344.74299999999999</c:v>
                </c:pt>
                <c:pt idx="10">
                  <c:v>540.78300000000002</c:v>
                </c:pt>
                <c:pt idx="11">
                  <c:v>542.84500000000003</c:v>
                </c:pt>
                <c:pt idx="12">
                  <c:v>1072.019</c:v>
                </c:pt>
                <c:pt idx="13">
                  <c:v>1990.8889999999999</c:v>
                </c:pt>
                <c:pt idx="14">
                  <c:v>790.69</c:v>
                </c:pt>
                <c:pt idx="15">
                  <c:v>266.39600000000002</c:v>
                </c:pt>
                <c:pt idx="16">
                  <c:v>245.59200000000001</c:v>
                </c:pt>
                <c:pt idx="17">
                  <c:v>364.95499999999998</c:v>
                </c:pt>
                <c:pt idx="18">
                  <c:v>385.73399999999998</c:v>
                </c:pt>
                <c:pt idx="19">
                  <c:v>316.08300000000003</c:v>
                </c:pt>
                <c:pt idx="20">
                  <c:v>287.41800000000001</c:v>
                </c:pt>
                <c:pt idx="21">
                  <c:v>335.46199999999999</c:v>
                </c:pt>
                <c:pt idx="22">
                  <c:v>508.35199999999998</c:v>
                </c:pt>
                <c:pt idx="23">
                  <c:v>733.14099999999996</c:v>
                </c:pt>
                <c:pt idx="24">
                  <c:v>1989.556</c:v>
                </c:pt>
                <c:pt idx="25">
                  <c:v>2474.3209999999999</c:v>
                </c:pt>
                <c:pt idx="26">
                  <c:v>743.03499999999997</c:v>
                </c:pt>
                <c:pt idx="27">
                  <c:v>351.02</c:v>
                </c:pt>
                <c:pt idx="28">
                  <c:v>376.60700000000003</c:v>
                </c:pt>
                <c:pt idx="29">
                  <c:v>451.81599999999997</c:v>
                </c:pt>
                <c:pt idx="30">
                  <c:v>443.15100000000001</c:v>
                </c:pt>
                <c:pt idx="31">
                  <c:v>373.27499999999998</c:v>
                </c:pt>
                <c:pt idx="32">
                  <c:v>401.82600000000002</c:v>
                </c:pt>
                <c:pt idx="33">
                  <c:v>535.351</c:v>
                </c:pt>
                <c:pt idx="34">
                  <c:v>1177.42</c:v>
                </c:pt>
                <c:pt idx="35">
                  <c:v>1873.2429999999999</c:v>
                </c:pt>
                <c:pt idx="36">
                  <c:v>2459.424</c:v>
                </c:pt>
                <c:pt idx="37">
                  <c:v>3239.9920000000002</c:v>
                </c:pt>
                <c:pt idx="38">
                  <c:v>1154.854</c:v>
                </c:pt>
                <c:pt idx="39">
                  <c:v>494.45100000000002</c:v>
                </c:pt>
                <c:pt idx="40">
                  <c:v>366.22300000000001</c:v>
                </c:pt>
                <c:pt idx="41">
                  <c:v>540.72400000000005</c:v>
                </c:pt>
                <c:pt idx="42">
                  <c:v>491.447</c:v>
                </c:pt>
                <c:pt idx="43">
                  <c:v>420.471</c:v>
                </c:pt>
                <c:pt idx="44">
                  <c:v>375.07400000000001</c:v>
                </c:pt>
                <c:pt idx="45">
                  <c:v>368.91800000000001</c:v>
                </c:pt>
                <c:pt idx="46">
                  <c:v>431.58300000000003</c:v>
                </c:pt>
                <c:pt idx="47">
                  <c:v>488.75700000000001</c:v>
                </c:pt>
                <c:pt idx="48">
                  <c:v>1275.5</c:v>
                </c:pt>
                <c:pt idx="49">
                  <c:v>960.24800000000005</c:v>
                </c:pt>
                <c:pt idx="50">
                  <c:v>251.464</c:v>
                </c:pt>
                <c:pt idx="51">
                  <c:v>159.63800000000001</c:v>
                </c:pt>
                <c:pt idx="52">
                  <c:v>175.39500000000001</c:v>
                </c:pt>
                <c:pt idx="53">
                  <c:v>368.976</c:v>
                </c:pt>
                <c:pt idx="54">
                  <c:v>387.87200000000001</c:v>
                </c:pt>
                <c:pt idx="55">
                  <c:v>308.69200000000001</c:v>
                </c:pt>
                <c:pt idx="56">
                  <c:v>284.88900000000001</c:v>
                </c:pt>
                <c:pt idx="57">
                  <c:v>287.61599999999999</c:v>
                </c:pt>
                <c:pt idx="58">
                  <c:v>533.62099999999998</c:v>
                </c:pt>
                <c:pt idx="59">
                  <c:v>1113.6859999999999</c:v>
                </c:pt>
                <c:pt idx="60">
                  <c:v>2464.5500000000002</c:v>
                </c:pt>
                <c:pt idx="61">
                  <c:v>3767.66</c:v>
                </c:pt>
                <c:pt idx="62">
                  <c:v>2261.4589999999998</c:v>
                </c:pt>
                <c:pt idx="63">
                  <c:v>596.23</c:v>
                </c:pt>
                <c:pt idx="64">
                  <c:v>388.22699999999998</c:v>
                </c:pt>
              </c:numCache>
            </c:numRef>
          </c:yVal>
          <c:smooth val="1"/>
          <c:extLst>
            <c:ext xmlns:c16="http://schemas.microsoft.com/office/drawing/2014/chart" uri="{C3380CC4-5D6E-409C-BE32-E72D297353CC}">
              <c16:uniqueId val="{0000001A-022E-4D19-8FF3-1BD04DAA5EDA}"/>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Comparison!$AW$4:$AW$68</c:f>
              <c:numCache>
                <c:formatCode>0.00</c:formatCode>
                <c:ptCount val="65"/>
                <c:pt idx="0">
                  <c:v>442.60399999999998</c:v>
                </c:pt>
                <c:pt idx="1">
                  <c:v>728.78200000000004</c:v>
                </c:pt>
                <c:pt idx="2">
                  <c:v>251.49100000000001</c:v>
                </c:pt>
                <c:pt idx="3">
                  <c:v>149.82599999999999</c:v>
                </c:pt>
                <c:pt idx="4">
                  <c:v>164.82499999999999</c:v>
                </c:pt>
                <c:pt idx="5">
                  <c:v>329.42700000000002</c:v>
                </c:pt>
                <c:pt idx="6">
                  <c:v>356.99</c:v>
                </c:pt>
                <c:pt idx="7">
                  <c:v>295.125</c:v>
                </c:pt>
                <c:pt idx="8">
                  <c:v>266.91300000000001</c:v>
                </c:pt>
                <c:pt idx="9">
                  <c:v>298.78699999999998</c:v>
                </c:pt>
                <c:pt idx="10">
                  <c:v>485.56299999999999</c:v>
                </c:pt>
                <c:pt idx="11">
                  <c:v>708.98800000000006</c:v>
                </c:pt>
                <c:pt idx="12">
                  <c:v>1921.405</c:v>
                </c:pt>
                <c:pt idx="13">
                  <c:v>2415.6460000000002</c:v>
                </c:pt>
                <c:pt idx="14">
                  <c:v>725.27800000000002</c:v>
                </c:pt>
                <c:pt idx="15">
                  <c:v>340.39299999999997</c:v>
                </c:pt>
                <c:pt idx="16">
                  <c:v>366.1</c:v>
                </c:pt>
                <c:pt idx="17">
                  <c:v>444.27499999999998</c:v>
                </c:pt>
                <c:pt idx="18">
                  <c:v>437.25900000000001</c:v>
                </c:pt>
                <c:pt idx="19">
                  <c:v>369.351</c:v>
                </c:pt>
                <c:pt idx="20">
                  <c:v>397.30799999999999</c:v>
                </c:pt>
                <c:pt idx="21">
                  <c:v>554.53599999999994</c:v>
                </c:pt>
                <c:pt idx="22">
                  <c:v>1212.2650000000001</c:v>
                </c:pt>
                <c:pt idx="23">
                  <c:v>1869.271</c:v>
                </c:pt>
                <c:pt idx="24">
                  <c:v>2530.8609999999999</c:v>
                </c:pt>
                <c:pt idx="25">
                  <c:v>3227.1869999999999</c:v>
                </c:pt>
                <c:pt idx="26">
                  <c:v>1109.779</c:v>
                </c:pt>
                <c:pt idx="27">
                  <c:v>481.37</c:v>
                </c:pt>
                <c:pt idx="28">
                  <c:v>368.42099999999999</c:v>
                </c:pt>
                <c:pt idx="29">
                  <c:v>538.33900000000006</c:v>
                </c:pt>
                <c:pt idx="30">
                  <c:v>486.76100000000002</c:v>
                </c:pt>
                <c:pt idx="31">
                  <c:v>417.24900000000002</c:v>
                </c:pt>
                <c:pt idx="32">
                  <c:v>373.03899999999999</c:v>
                </c:pt>
                <c:pt idx="33">
                  <c:v>368.49099999999999</c:v>
                </c:pt>
                <c:pt idx="34">
                  <c:v>436.41800000000001</c:v>
                </c:pt>
                <c:pt idx="35">
                  <c:v>502.45499999999998</c:v>
                </c:pt>
                <c:pt idx="36">
                  <c:v>1323.2729999999999</c:v>
                </c:pt>
                <c:pt idx="37">
                  <c:v>928.00099999999998</c:v>
                </c:pt>
                <c:pt idx="38">
                  <c:v>232.01900000000001</c:v>
                </c:pt>
                <c:pt idx="39">
                  <c:v>155.041</c:v>
                </c:pt>
                <c:pt idx="40">
                  <c:v>173.84200000000001</c:v>
                </c:pt>
                <c:pt idx="41">
                  <c:v>370.78199999999998</c:v>
                </c:pt>
                <c:pt idx="42">
                  <c:v>383.43200000000002</c:v>
                </c:pt>
                <c:pt idx="43">
                  <c:v>307.22899999999998</c:v>
                </c:pt>
                <c:pt idx="44">
                  <c:v>284.286</c:v>
                </c:pt>
                <c:pt idx="45">
                  <c:v>288.64999999999998</c:v>
                </c:pt>
                <c:pt idx="46">
                  <c:v>545.48800000000006</c:v>
                </c:pt>
                <c:pt idx="47">
                  <c:v>1178.7159999999999</c:v>
                </c:pt>
                <c:pt idx="48">
                  <c:v>2464.5500000000002</c:v>
                </c:pt>
                <c:pt idx="49">
                  <c:v>3767.66</c:v>
                </c:pt>
                <c:pt idx="50">
                  <c:v>2261.4589999999998</c:v>
                </c:pt>
                <c:pt idx="51">
                  <c:v>596.23</c:v>
                </c:pt>
                <c:pt idx="52">
                  <c:v>388.22699999999998</c:v>
                </c:pt>
                <c:pt idx="53">
                  <c:v>420.46600000000001</c:v>
                </c:pt>
                <c:pt idx="54">
                  <c:v>471.59399999999999</c:v>
                </c:pt>
                <c:pt idx="55">
                  <c:v>432.32600000000002</c:v>
                </c:pt>
                <c:pt idx="56">
                  <c:v>385.18900000000002</c:v>
                </c:pt>
                <c:pt idx="57">
                  <c:v>355.60599999999999</c:v>
                </c:pt>
                <c:pt idx="58">
                  <c:v>531.03700000000003</c:v>
                </c:pt>
                <c:pt idx="59">
                  <c:v>626.60699999999997</c:v>
                </c:pt>
                <c:pt idx="60">
                  <c:v>1570.3309999999999</c:v>
                </c:pt>
                <c:pt idx="61">
                  <c:v>1778.9690000000001</c:v>
                </c:pt>
                <c:pt idx="62">
                  <c:v>472.29899999999998</c:v>
                </c:pt>
                <c:pt idx="63">
                  <c:v>227.05</c:v>
                </c:pt>
                <c:pt idx="64">
                  <c:v>247.691</c:v>
                </c:pt>
              </c:numCache>
            </c:numRef>
          </c:yVal>
          <c:smooth val="1"/>
          <c:extLst>
            <c:ext xmlns:c16="http://schemas.microsoft.com/office/drawing/2014/chart" uri="{C3380CC4-5D6E-409C-BE32-E72D297353CC}">
              <c16:uniqueId val="{0000001B-022E-4D19-8FF3-1BD04DAA5EDA}"/>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Comparison!$AX$4:$AX$68</c:f>
              <c:numCache>
                <c:formatCode>0.00</c:formatCode>
                <c:ptCount val="65"/>
                <c:pt idx="0">
                  <c:v>445.834</c:v>
                </c:pt>
                <c:pt idx="1">
                  <c:v>250.952</c:v>
                </c:pt>
                <c:pt idx="2">
                  <c:v>31.536000000000001</c:v>
                </c:pt>
                <c:pt idx="3">
                  <c:v>118.358</c:v>
                </c:pt>
                <c:pt idx="4">
                  <c:v>194.95</c:v>
                </c:pt>
                <c:pt idx="5">
                  <c:v>328.10399999999998</c:v>
                </c:pt>
                <c:pt idx="6">
                  <c:v>345.07100000000003</c:v>
                </c:pt>
                <c:pt idx="7">
                  <c:v>298.30700000000002</c:v>
                </c:pt>
                <c:pt idx="8">
                  <c:v>324.86799999999999</c:v>
                </c:pt>
                <c:pt idx="9">
                  <c:v>447.09</c:v>
                </c:pt>
                <c:pt idx="10">
                  <c:v>1037.175</c:v>
                </c:pt>
                <c:pt idx="11">
                  <c:v>1685.067</c:v>
                </c:pt>
                <c:pt idx="12">
                  <c:v>2171.3969999999999</c:v>
                </c:pt>
                <c:pt idx="13">
                  <c:v>3053.3150000000001</c:v>
                </c:pt>
                <c:pt idx="14">
                  <c:v>1107.711</c:v>
                </c:pt>
                <c:pt idx="15">
                  <c:v>464.26499999999999</c:v>
                </c:pt>
                <c:pt idx="16">
                  <c:v>340.00900000000001</c:v>
                </c:pt>
                <c:pt idx="17">
                  <c:v>513.197</c:v>
                </c:pt>
                <c:pt idx="18">
                  <c:v>468.565</c:v>
                </c:pt>
                <c:pt idx="19">
                  <c:v>401.57400000000001</c:v>
                </c:pt>
                <c:pt idx="20">
                  <c:v>355.98599999999999</c:v>
                </c:pt>
                <c:pt idx="21">
                  <c:v>361.928</c:v>
                </c:pt>
                <c:pt idx="22">
                  <c:v>415.48500000000001</c:v>
                </c:pt>
                <c:pt idx="23">
                  <c:v>476.23200000000003</c:v>
                </c:pt>
                <c:pt idx="24">
                  <c:v>1299.751</c:v>
                </c:pt>
                <c:pt idx="25">
                  <c:v>919.00099999999998</c:v>
                </c:pt>
                <c:pt idx="26">
                  <c:v>227.90600000000001</c:v>
                </c:pt>
                <c:pt idx="27">
                  <c:v>149.61099999999999</c:v>
                </c:pt>
                <c:pt idx="28">
                  <c:v>167.19399999999999</c:v>
                </c:pt>
                <c:pt idx="29">
                  <c:v>363.37799999999999</c:v>
                </c:pt>
                <c:pt idx="30">
                  <c:v>376.10899999999998</c:v>
                </c:pt>
                <c:pt idx="31">
                  <c:v>300.66500000000002</c:v>
                </c:pt>
                <c:pt idx="32">
                  <c:v>277.66000000000003</c:v>
                </c:pt>
                <c:pt idx="33">
                  <c:v>281.63400000000001</c:v>
                </c:pt>
                <c:pt idx="34">
                  <c:v>537.61900000000003</c:v>
                </c:pt>
                <c:pt idx="35">
                  <c:v>1163.472</c:v>
                </c:pt>
                <c:pt idx="36">
                  <c:v>2449.674</c:v>
                </c:pt>
                <c:pt idx="37">
                  <c:v>3758.625</c:v>
                </c:pt>
                <c:pt idx="38">
                  <c:v>2257.6460000000002</c:v>
                </c:pt>
                <c:pt idx="39">
                  <c:v>593.34799999999996</c:v>
                </c:pt>
                <c:pt idx="40">
                  <c:v>385.59500000000003</c:v>
                </c:pt>
                <c:pt idx="41">
                  <c:v>417.851</c:v>
                </c:pt>
                <c:pt idx="42">
                  <c:v>469.06</c:v>
                </c:pt>
                <c:pt idx="43">
                  <c:v>430.08699999999999</c:v>
                </c:pt>
                <c:pt idx="44">
                  <c:v>382.86599999999999</c:v>
                </c:pt>
                <c:pt idx="45">
                  <c:v>353.22899999999998</c:v>
                </c:pt>
                <c:pt idx="46">
                  <c:v>528.173</c:v>
                </c:pt>
                <c:pt idx="47">
                  <c:v>623.01300000000003</c:v>
                </c:pt>
                <c:pt idx="48">
                  <c:v>1570.3309999999999</c:v>
                </c:pt>
                <c:pt idx="49">
                  <c:v>1778.9690000000001</c:v>
                </c:pt>
                <c:pt idx="50">
                  <c:v>472.29899999999998</c:v>
                </c:pt>
                <c:pt idx="51">
                  <c:v>227.05</c:v>
                </c:pt>
                <c:pt idx="52">
                  <c:v>247.691</c:v>
                </c:pt>
                <c:pt idx="53">
                  <c:v>332.58</c:v>
                </c:pt>
                <c:pt idx="54">
                  <c:v>450.25</c:v>
                </c:pt>
                <c:pt idx="55">
                  <c:v>368.24400000000003</c:v>
                </c:pt>
                <c:pt idx="56">
                  <c:v>308.69499999999999</c:v>
                </c:pt>
                <c:pt idx="57">
                  <c:v>295.04199999999997</c:v>
                </c:pt>
                <c:pt idx="58">
                  <c:v>422.42</c:v>
                </c:pt>
                <c:pt idx="59">
                  <c:v>484.72699999999998</c:v>
                </c:pt>
                <c:pt idx="60">
                  <c:v>1000.218</c:v>
                </c:pt>
                <c:pt idx="61">
                  <c:v>2358.643</c:v>
                </c:pt>
                <c:pt idx="62">
                  <c:v>983.83799999999997</c:v>
                </c:pt>
                <c:pt idx="63">
                  <c:v>380.13600000000002</c:v>
                </c:pt>
                <c:pt idx="64">
                  <c:v>414.92899999999997</c:v>
                </c:pt>
              </c:numCache>
            </c:numRef>
          </c:yVal>
          <c:smooth val="1"/>
          <c:extLst>
            <c:ext xmlns:c16="http://schemas.microsoft.com/office/drawing/2014/chart" uri="{C3380CC4-5D6E-409C-BE32-E72D297353CC}">
              <c16:uniqueId val="{0000001C-022E-4D19-8FF3-1BD04DAA5EDA}"/>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Comparison!$AY$4:$AY$68</c:f>
              <c:numCache>
                <c:formatCode>0.00</c:formatCode>
                <c:ptCount val="65"/>
                <c:pt idx="0">
                  <c:v>154.46100000000001</c:v>
                </c:pt>
                <c:pt idx="1">
                  <c:v>164.434</c:v>
                </c:pt>
                <c:pt idx="2">
                  <c:v>-1.6519999999999999</c:v>
                </c:pt>
                <c:pt idx="3">
                  <c:v>71.319999999999993</c:v>
                </c:pt>
                <c:pt idx="4">
                  <c:v>98.308000000000007</c:v>
                </c:pt>
                <c:pt idx="5">
                  <c:v>296.41899999999998</c:v>
                </c:pt>
                <c:pt idx="6">
                  <c:v>301.87700000000001</c:v>
                </c:pt>
                <c:pt idx="7">
                  <c:v>270.19200000000001</c:v>
                </c:pt>
                <c:pt idx="8">
                  <c:v>227.48</c:v>
                </c:pt>
                <c:pt idx="9">
                  <c:v>218.13300000000001</c:v>
                </c:pt>
                <c:pt idx="10">
                  <c:v>277.19499999999999</c:v>
                </c:pt>
                <c:pt idx="11">
                  <c:v>305.96899999999999</c:v>
                </c:pt>
                <c:pt idx="12">
                  <c:v>920.12900000000002</c:v>
                </c:pt>
                <c:pt idx="13">
                  <c:v>759.13400000000001</c:v>
                </c:pt>
                <c:pt idx="14">
                  <c:v>179.72499999999999</c:v>
                </c:pt>
                <c:pt idx="15">
                  <c:v>108.245</c:v>
                </c:pt>
                <c:pt idx="16">
                  <c:v>125.179</c:v>
                </c:pt>
                <c:pt idx="17">
                  <c:v>307.49799999999999</c:v>
                </c:pt>
                <c:pt idx="18">
                  <c:v>332.21300000000002</c:v>
                </c:pt>
                <c:pt idx="19">
                  <c:v>264.43200000000002</c:v>
                </c:pt>
                <c:pt idx="20">
                  <c:v>238.11799999999999</c:v>
                </c:pt>
                <c:pt idx="21">
                  <c:v>250.767</c:v>
                </c:pt>
                <c:pt idx="22">
                  <c:v>490.59699999999998</c:v>
                </c:pt>
                <c:pt idx="23">
                  <c:v>1088.9280000000001</c:v>
                </c:pt>
                <c:pt idx="24">
                  <c:v>2361.7269999999999</c:v>
                </c:pt>
                <c:pt idx="25">
                  <c:v>3695.1840000000002</c:v>
                </c:pt>
                <c:pt idx="26">
                  <c:v>2231.7559999999999</c:v>
                </c:pt>
                <c:pt idx="27">
                  <c:v>582.62</c:v>
                </c:pt>
                <c:pt idx="28">
                  <c:v>374.88099999999997</c:v>
                </c:pt>
                <c:pt idx="29">
                  <c:v>407.02300000000002</c:v>
                </c:pt>
                <c:pt idx="30">
                  <c:v>458.452</c:v>
                </c:pt>
                <c:pt idx="31">
                  <c:v>420.42599999999999</c:v>
                </c:pt>
                <c:pt idx="32">
                  <c:v>373.02499999999998</c:v>
                </c:pt>
                <c:pt idx="33">
                  <c:v>343.24200000000002</c:v>
                </c:pt>
                <c:pt idx="34">
                  <c:v>515.99</c:v>
                </c:pt>
                <c:pt idx="35">
                  <c:v>611.06200000000001</c:v>
                </c:pt>
                <c:pt idx="36">
                  <c:v>1556.7049999999999</c:v>
                </c:pt>
                <c:pt idx="37">
                  <c:v>1770.9949999999999</c:v>
                </c:pt>
                <c:pt idx="38">
                  <c:v>466.952</c:v>
                </c:pt>
                <c:pt idx="39">
                  <c:v>222.78200000000001</c:v>
                </c:pt>
                <c:pt idx="40">
                  <c:v>243.21799999999999</c:v>
                </c:pt>
                <c:pt idx="41">
                  <c:v>328.23399999999998</c:v>
                </c:pt>
                <c:pt idx="42">
                  <c:v>445.94</c:v>
                </c:pt>
                <c:pt idx="43">
                  <c:v>364.51799999999997</c:v>
                </c:pt>
                <c:pt idx="44">
                  <c:v>304.82100000000003</c:v>
                </c:pt>
                <c:pt idx="45">
                  <c:v>290.77699999999999</c:v>
                </c:pt>
                <c:pt idx="46">
                  <c:v>417.77</c:v>
                </c:pt>
                <c:pt idx="47">
                  <c:v>480.21899999999999</c:v>
                </c:pt>
                <c:pt idx="48">
                  <c:v>1000.218</c:v>
                </c:pt>
                <c:pt idx="49">
                  <c:v>2358.643</c:v>
                </c:pt>
                <c:pt idx="50">
                  <c:v>983.83799999999997</c:v>
                </c:pt>
                <c:pt idx="51">
                  <c:v>380.13600000000002</c:v>
                </c:pt>
                <c:pt idx="52">
                  <c:v>414.92899999999997</c:v>
                </c:pt>
                <c:pt idx="53">
                  <c:v>327.49599999999998</c:v>
                </c:pt>
                <c:pt idx="54">
                  <c:v>428.66500000000002</c:v>
                </c:pt>
                <c:pt idx="55">
                  <c:v>357.92899999999997</c:v>
                </c:pt>
                <c:pt idx="56">
                  <c:v>314.61200000000002</c:v>
                </c:pt>
                <c:pt idx="57">
                  <c:v>333.75700000000001</c:v>
                </c:pt>
                <c:pt idx="58">
                  <c:v>547.01900000000001</c:v>
                </c:pt>
                <c:pt idx="59">
                  <c:v>1020.845</c:v>
                </c:pt>
                <c:pt idx="60">
                  <c:v>1882.442</c:v>
                </c:pt>
                <c:pt idx="61">
                  <c:v>1162.0150000000001</c:v>
                </c:pt>
                <c:pt idx="62">
                  <c:v>413.71499999999997</c:v>
                </c:pt>
                <c:pt idx="63">
                  <c:v>286.19</c:v>
                </c:pt>
                <c:pt idx="64">
                  <c:v>310.41199999999998</c:v>
                </c:pt>
              </c:numCache>
            </c:numRef>
          </c:yVal>
          <c:smooth val="1"/>
          <c:extLst>
            <c:ext xmlns:c16="http://schemas.microsoft.com/office/drawing/2014/chart" uri="{C3380CC4-5D6E-409C-BE32-E72D297353CC}">
              <c16:uniqueId val="{0000001D-022E-4D19-8FF3-1BD04DAA5EDA}"/>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Comparison!$AZ$4:$AZ$68</c:f>
              <c:numCache>
                <c:formatCode>0.00</c:formatCode>
                <c:ptCount val="65"/>
                <c:pt idx="0">
                  <c:v>262.38600000000002</c:v>
                </c:pt>
                <c:pt idx="1">
                  <c:v>33.088999999999999</c:v>
                </c:pt>
                <c:pt idx="2">
                  <c:v>-31.591000000000001</c:v>
                </c:pt>
                <c:pt idx="3">
                  <c:v>36.460999999999999</c:v>
                </c:pt>
                <c:pt idx="4">
                  <c:v>76.228999999999999</c:v>
                </c:pt>
                <c:pt idx="5">
                  <c:v>284.13299999999998</c:v>
                </c:pt>
                <c:pt idx="6">
                  <c:v>313.238</c:v>
                </c:pt>
                <c:pt idx="7">
                  <c:v>249.92699999999999</c:v>
                </c:pt>
                <c:pt idx="8">
                  <c:v>226.23</c:v>
                </c:pt>
                <c:pt idx="9">
                  <c:v>230.42099999999999</c:v>
                </c:pt>
                <c:pt idx="10">
                  <c:v>472.26299999999998</c:v>
                </c:pt>
                <c:pt idx="11">
                  <c:v>1024.375</c:v>
                </c:pt>
                <c:pt idx="12">
                  <c:v>2283.1590000000001</c:v>
                </c:pt>
                <c:pt idx="13">
                  <c:v>3570.1219999999998</c:v>
                </c:pt>
                <c:pt idx="14">
                  <c:v>2281.5770000000002</c:v>
                </c:pt>
                <c:pt idx="15">
                  <c:v>595.197</c:v>
                </c:pt>
                <c:pt idx="16">
                  <c:v>372.46100000000001</c:v>
                </c:pt>
                <c:pt idx="17">
                  <c:v>404.28500000000003</c:v>
                </c:pt>
                <c:pt idx="18">
                  <c:v>456.51299999999998</c:v>
                </c:pt>
                <c:pt idx="19">
                  <c:v>420.27499999999998</c:v>
                </c:pt>
                <c:pt idx="20">
                  <c:v>372.34899999999999</c:v>
                </c:pt>
                <c:pt idx="21">
                  <c:v>354.86700000000002</c:v>
                </c:pt>
                <c:pt idx="22">
                  <c:v>513.77700000000004</c:v>
                </c:pt>
                <c:pt idx="23">
                  <c:v>606.303</c:v>
                </c:pt>
                <c:pt idx="24">
                  <c:v>1553.098</c:v>
                </c:pt>
                <c:pt idx="25">
                  <c:v>1767.9449999999999</c:v>
                </c:pt>
                <c:pt idx="26">
                  <c:v>471.08300000000003</c:v>
                </c:pt>
                <c:pt idx="27">
                  <c:v>225.072</c:v>
                </c:pt>
                <c:pt idx="28">
                  <c:v>244.19</c:v>
                </c:pt>
                <c:pt idx="29">
                  <c:v>329.34899999999999</c:v>
                </c:pt>
                <c:pt idx="30">
                  <c:v>446.68799999999999</c:v>
                </c:pt>
                <c:pt idx="31">
                  <c:v>364.6</c:v>
                </c:pt>
                <c:pt idx="32">
                  <c:v>305.00299999999999</c:v>
                </c:pt>
                <c:pt idx="33">
                  <c:v>291.02100000000002</c:v>
                </c:pt>
                <c:pt idx="34">
                  <c:v>418.11200000000002</c:v>
                </c:pt>
                <c:pt idx="35">
                  <c:v>480.39800000000002</c:v>
                </c:pt>
                <c:pt idx="36">
                  <c:v>1000.0890000000001</c:v>
                </c:pt>
                <c:pt idx="37">
                  <c:v>2358.3980000000001</c:v>
                </c:pt>
                <c:pt idx="38">
                  <c:v>983.83500000000004</c:v>
                </c:pt>
                <c:pt idx="39">
                  <c:v>380.18700000000001</c:v>
                </c:pt>
                <c:pt idx="40">
                  <c:v>415.10500000000002</c:v>
                </c:pt>
                <c:pt idx="41">
                  <c:v>327.59899999999999</c:v>
                </c:pt>
                <c:pt idx="42">
                  <c:v>428.89600000000002</c:v>
                </c:pt>
                <c:pt idx="43">
                  <c:v>358.13900000000001</c:v>
                </c:pt>
                <c:pt idx="44">
                  <c:v>314.82900000000001</c:v>
                </c:pt>
                <c:pt idx="45">
                  <c:v>333.99400000000003</c:v>
                </c:pt>
                <c:pt idx="46">
                  <c:v>547.35199999999998</c:v>
                </c:pt>
                <c:pt idx="47">
                  <c:v>1021.27</c:v>
                </c:pt>
                <c:pt idx="48">
                  <c:v>1882.442</c:v>
                </c:pt>
                <c:pt idx="49">
                  <c:v>1162.0150000000001</c:v>
                </c:pt>
                <c:pt idx="50">
                  <c:v>413.71499999999997</c:v>
                </c:pt>
                <c:pt idx="51">
                  <c:v>286.19</c:v>
                </c:pt>
                <c:pt idx="52">
                  <c:v>310.41199999999998</c:v>
                </c:pt>
                <c:pt idx="53">
                  <c:v>289.16000000000003</c:v>
                </c:pt>
                <c:pt idx="54">
                  <c:v>365.08699999999999</c:v>
                </c:pt>
                <c:pt idx="55">
                  <c:v>309.82299999999998</c:v>
                </c:pt>
                <c:pt idx="56">
                  <c:v>383.48200000000003</c:v>
                </c:pt>
                <c:pt idx="57">
                  <c:v>486.00599999999997</c:v>
                </c:pt>
                <c:pt idx="58">
                  <c:v>583.99199999999996</c:v>
                </c:pt>
                <c:pt idx="59">
                  <c:v>1322.077</c:v>
                </c:pt>
                <c:pt idx="60">
                  <c:v>3481.8870000000002</c:v>
                </c:pt>
                <c:pt idx="61">
                  <c:v>4362.3140000000003</c:v>
                </c:pt>
                <c:pt idx="62">
                  <c:v>1916.4849999999999</c:v>
                </c:pt>
                <c:pt idx="63">
                  <c:v>705.96600000000001</c:v>
                </c:pt>
                <c:pt idx="64">
                  <c:v>602.97</c:v>
                </c:pt>
              </c:numCache>
            </c:numRef>
          </c:yVal>
          <c:smooth val="1"/>
          <c:extLst>
            <c:ext xmlns:c16="http://schemas.microsoft.com/office/drawing/2014/chart" uri="{C3380CC4-5D6E-409C-BE32-E72D297353CC}">
              <c16:uniqueId val="{0000001E-022E-4D19-8FF3-1BD04DAA5EDA}"/>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Comparison!$BA$4:$BA$68</c:f>
              <c:numCache>
                <c:formatCode>0.00</c:formatCode>
                <c:ptCount val="65"/>
                <c:pt idx="0">
                  <c:v>117.187</c:v>
                </c:pt>
                <c:pt idx="1">
                  <c:v>473.61099999999999</c:v>
                </c:pt>
                <c:pt idx="2">
                  <c:v>207.43</c:v>
                </c:pt>
                <c:pt idx="3">
                  <c:v>102.559</c:v>
                </c:pt>
                <c:pt idx="4">
                  <c:v>112.658</c:v>
                </c:pt>
                <c:pt idx="5">
                  <c:v>222.27500000000001</c:v>
                </c:pt>
                <c:pt idx="6">
                  <c:v>300.26799999999997</c:v>
                </c:pt>
                <c:pt idx="7">
                  <c:v>294.99099999999999</c:v>
                </c:pt>
                <c:pt idx="8">
                  <c:v>247.821</c:v>
                </c:pt>
                <c:pt idx="9">
                  <c:v>214.31700000000001</c:v>
                </c:pt>
                <c:pt idx="10">
                  <c:v>370.541</c:v>
                </c:pt>
                <c:pt idx="11">
                  <c:v>435.99</c:v>
                </c:pt>
                <c:pt idx="12">
                  <c:v>1181.4179999999999</c:v>
                </c:pt>
                <c:pt idx="13">
                  <c:v>1553.067</c:v>
                </c:pt>
                <c:pt idx="14">
                  <c:v>391.18700000000001</c:v>
                </c:pt>
                <c:pt idx="15">
                  <c:v>170.09100000000001</c:v>
                </c:pt>
                <c:pt idx="16">
                  <c:v>194.18</c:v>
                </c:pt>
                <c:pt idx="17">
                  <c:v>276.97399999999999</c:v>
                </c:pt>
                <c:pt idx="18">
                  <c:v>398.67599999999999</c:v>
                </c:pt>
                <c:pt idx="19">
                  <c:v>326.887</c:v>
                </c:pt>
                <c:pt idx="20">
                  <c:v>267.53899999999999</c:v>
                </c:pt>
                <c:pt idx="21">
                  <c:v>262.69200000000001</c:v>
                </c:pt>
                <c:pt idx="22">
                  <c:v>378.83100000000002</c:v>
                </c:pt>
                <c:pt idx="23">
                  <c:v>437.99700000000001</c:v>
                </c:pt>
                <c:pt idx="24">
                  <c:v>1026.3119999999999</c:v>
                </c:pt>
                <c:pt idx="25">
                  <c:v>2306.4830000000002</c:v>
                </c:pt>
                <c:pt idx="26">
                  <c:v>917.20600000000002</c:v>
                </c:pt>
                <c:pt idx="27">
                  <c:v>354.92399999999998</c:v>
                </c:pt>
                <c:pt idx="28">
                  <c:v>396.93099999999998</c:v>
                </c:pt>
                <c:pt idx="29">
                  <c:v>311.95600000000002</c:v>
                </c:pt>
                <c:pt idx="30">
                  <c:v>412.19400000000002</c:v>
                </c:pt>
                <c:pt idx="31">
                  <c:v>343.43900000000002</c:v>
                </c:pt>
                <c:pt idx="32">
                  <c:v>302.26299999999998</c:v>
                </c:pt>
                <c:pt idx="33">
                  <c:v>320.77600000000001</c:v>
                </c:pt>
                <c:pt idx="34">
                  <c:v>544.15</c:v>
                </c:pt>
                <c:pt idx="35">
                  <c:v>1018.974</c:v>
                </c:pt>
                <c:pt idx="36">
                  <c:v>1927.4490000000001</c:v>
                </c:pt>
                <c:pt idx="37">
                  <c:v>1106.07</c:v>
                </c:pt>
                <c:pt idx="38">
                  <c:v>393.291</c:v>
                </c:pt>
                <c:pt idx="39">
                  <c:v>280.43799999999999</c:v>
                </c:pt>
                <c:pt idx="40">
                  <c:v>295.49599999999998</c:v>
                </c:pt>
                <c:pt idx="41">
                  <c:v>282.18599999999998</c:v>
                </c:pt>
                <c:pt idx="42">
                  <c:v>358.69400000000002</c:v>
                </c:pt>
                <c:pt idx="43">
                  <c:v>305.47699999999998</c:v>
                </c:pt>
                <c:pt idx="44">
                  <c:v>380.12200000000001</c:v>
                </c:pt>
                <c:pt idx="45">
                  <c:v>481.82600000000002</c:v>
                </c:pt>
                <c:pt idx="46">
                  <c:v>606.04499999999996</c:v>
                </c:pt>
                <c:pt idx="47">
                  <c:v>1342.25</c:v>
                </c:pt>
                <c:pt idx="48">
                  <c:v>3481.8870000000002</c:v>
                </c:pt>
                <c:pt idx="49">
                  <c:v>4362.3140000000003</c:v>
                </c:pt>
                <c:pt idx="50">
                  <c:v>1916.4849999999999</c:v>
                </c:pt>
                <c:pt idx="51">
                  <c:v>705.96600000000001</c:v>
                </c:pt>
                <c:pt idx="52">
                  <c:v>602.97</c:v>
                </c:pt>
                <c:pt idx="53">
                  <c:v>572.23</c:v>
                </c:pt>
                <c:pt idx="54">
                  <c:v>558.43200000000002</c:v>
                </c:pt>
                <c:pt idx="55">
                  <c:v>427.64299999999997</c:v>
                </c:pt>
                <c:pt idx="56">
                  <c:v>393.71300000000002</c:v>
                </c:pt>
                <c:pt idx="57">
                  <c:v>368.88600000000002</c:v>
                </c:pt>
                <c:pt idx="58">
                  <c:v>622.48800000000006</c:v>
                </c:pt>
                <c:pt idx="59">
                  <c:v>1001.244</c:v>
                </c:pt>
                <c:pt idx="60">
                  <c:v>2091.2939999999999</c:v>
                </c:pt>
                <c:pt idx="61">
                  <c:v>1634.5340000000001</c:v>
                </c:pt>
                <c:pt idx="62">
                  <c:v>319.13499999999999</c:v>
                </c:pt>
                <c:pt idx="63">
                  <c:v>200.62100000000001</c:v>
                </c:pt>
                <c:pt idx="64">
                  <c:v>312.23200000000003</c:v>
                </c:pt>
              </c:numCache>
            </c:numRef>
          </c:yVal>
          <c:smooth val="1"/>
          <c:extLst>
            <c:ext xmlns:c16="http://schemas.microsoft.com/office/drawing/2014/chart" uri="{C3380CC4-5D6E-409C-BE32-E72D297353CC}">
              <c16:uniqueId val="{0000001F-022E-4D19-8FF3-1BD04DAA5EDA}"/>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Comparison!$BB$4:$BB$68</c:f>
              <c:numCache>
                <c:formatCode>0.00</c:formatCode>
                <c:ptCount val="65"/>
                <c:pt idx="0">
                  <c:v>137.93700000000001</c:v>
                </c:pt>
                <c:pt idx="1">
                  <c:v>82.558999999999997</c:v>
                </c:pt>
                <c:pt idx="2">
                  <c:v>-19.372</c:v>
                </c:pt>
                <c:pt idx="3">
                  <c:v>35.436999999999998</c:v>
                </c:pt>
                <c:pt idx="4">
                  <c:v>95.204999999999998</c:v>
                </c:pt>
                <c:pt idx="5">
                  <c:v>201.608</c:v>
                </c:pt>
                <c:pt idx="6">
                  <c:v>327.697</c:v>
                </c:pt>
                <c:pt idx="7">
                  <c:v>274.56700000000001</c:v>
                </c:pt>
                <c:pt idx="8">
                  <c:v>217.119</c:v>
                </c:pt>
                <c:pt idx="9">
                  <c:v>202.98099999999999</c:v>
                </c:pt>
                <c:pt idx="10">
                  <c:v>326.55200000000002</c:v>
                </c:pt>
                <c:pt idx="11">
                  <c:v>363.5</c:v>
                </c:pt>
                <c:pt idx="12">
                  <c:v>774.83600000000001</c:v>
                </c:pt>
                <c:pt idx="13">
                  <c:v>2159.6669999999999</c:v>
                </c:pt>
                <c:pt idx="14">
                  <c:v>918.65300000000002</c:v>
                </c:pt>
                <c:pt idx="15">
                  <c:v>341.76299999999998</c:v>
                </c:pt>
                <c:pt idx="16">
                  <c:v>377.32400000000001</c:v>
                </c:pt>
                <c:pt idx="17">
                  <c:v>294.59199999999998</c:v>
                </c:pt>
                <c:pt idx="18">
                  <c:v>397.2</c:v>
                </c:pt>
                <c:pt idx="19">
                  <c:v>333.32600000000002</c:v>
                </c:pt>
                <c:pt idx="20">
                  <c:v>289.97199999999998</c:v>
                </c:pt>
                <c:pt idx="21">
                  <c:v>318.29199999999997</c:v>
                </c:pt>
                <c:pt idx="22">
                  <c:v>529.60599999999999</c:v>
                </c:pt>
                <c:pt idx="23">
                  <c:v>1000.466</c:v>
                </c:pt>
                <c:pt idx="24">
                  <c:v>1904.8810000000001</c:v>
                </c:pt>
                <c:pt idx="25">
                  <c:v>1095.1089999999999</c:v>
                </c:pt>
                <c:pt idx="26">
                  <c:v>391.80200000000002</c:v>
                </c:pt>
                <c:pt idx="27">
                  <c:v>278.29500000000002</c:v>
                </c:pt>
                <c:pt idx="28">
                  <c:v>292.12799999999999</c:v>
                </c:pt>
                <c:pt idx="29">
                  <c:v>278.154</c:v>
                </c:pt>
                <c:pt idx="30">
                  <c:v>354.61099999999999</c:v>
                </c:pt>
                <c:pt idx="31">
                  <c:v>301.661</c:v>
                </c:pt>
                <c:pt idx="32">
                  <c:v>376.17500000000001</c:v>
                </c:pt>
                <c:pt idx="33">
                  <c:v>477.80099999999999</c:v>
                </c:pt>
                <c:pt idx="34">
                  <c:v>601.33000000000004</c:v>
                </c:pt>
                <c:pt idx="35">
                  <c:v>1335.2429999999999</c:v>
                </c:pt>
                <c:pt idx="36">
                  <c:v>3472.5050000000001</c:v>
                </c:pt>
                <c:pt idx="37">
                  <c:v>4357.0600000000004</c:v>
                </c:pt>
                <c:pt idx="38">
                  <c:v>1913.4639999999999</c:v>
                </c:pt>
                <c:pt idx="39">
                  <c:v>704.29499999999996</c:v>
                </c:pt>
                <c:pt idx="40">
                  <c:v>601.48599999999999</c:v>
                </c:pt>
                <c:pt idx="41">
                  <c:v>570.73</c:v>
                </c:pt>
                <c:pt idx="42">
                  <c:v>556.95000000000005</c:v>
                </c:pt>
                <c:pt idx="43">
                  <c:v>426.43799999999999</c:v>
                </c:pt>
                <c:pt idx="44">
                  <c:v>392.46699999999998</c:v>
                </c:pt>
                <c:pt idx="45">
                  <c:v>367.62</c:v>
                </c:pt>
                <c:pt idx="46">
                  <c:v>620.92499999999995</c:v>
                </c:pt>
                <c:pt idx="47">
                  <c:v>999.65200000000004</c:v>
                </c:pt>
                <c:pt idx="48">
                  <c:v>2091.2939999999999</c:v>
                </c:pt>
                <c:pt idx="49">
                  <c:v>1634.5340000000001</c:v>
                </c:pt>
                <c:pt idx="50">
                  <c:v>319.13499999999999</c:v>
                </c:pt>
                <c:pt idx="51">
                  <c:v>200.62100000000001</c:v>
                </c:pt>
                <c:pt idx="52">
                  <c:v>312.23200000000003</c:v>
                </c:pt>
                <c:pt idx="53">
                  <c:v>461.18299999999999</c:v>
                </c:pt>
                <c:pt idx="54">
                  <c:v>482.55900000000003</c:v>
                </c:pt>
                <c:pt idx="55">
                  <c:v>373.40100000000001</c:v>
                </c:pt>
                <c:pt idx="56">
                  <c:v>359.80500000000001</c:v>
                </c:pt>
                <c:pt idx="57">
                  <c:v>393.35500000000002</c:v>
                </c:pt>
                <c:pt idx="58">
                  <c:v>980.38900000000001</c:v>
                </c:pt>
                <c:pt idx="59">
                  <c:v>914.81399999999996</c:v>
                </c:pt>
                <c:pt idx="60">
                  <c:v>2091.2939999999999</c:v>
                </c:pt>
                <c:pt idx="61">
                  <c:v>1634.5340000000001</c:v>
                </c:pt>
                <c:pt idx="62">
                  <c:v>319.13499999999999</c:v>
                </c:pt>
                <c:pt idx="63">
                  <c:v>200.62100000000001</c:v>
                </c:pt>
                <c:pt idx="64">
                  <c:v>312.23200000000003</c:v>
                </c:pt>
              </c:numCache>
            </c:numRef>
          </c:yVal>
          <c:smooth val="1"/>
          <c:extLst>
            <c:ext xmlns:c16="http://schemas.microsoft.com/office/drawing/2014/chart" uri="{C3380CC4-5D6E-409C-BE32-E72D297353CC}">
              <c16:uniqueId val="{00000020-022E-4D19-8FF3-1BD04DAA5EDA}"/>
            </c:ext>
          </c:extLst>
        </c:ser>
        <c:ser>
          <c:idx val="0"/>
          <c:order val="30"/>
          <c:tx>
            <c:v>Min</c:v>
          </c:tx>
          <c:spPr>
            <a:ln w="28575">
              <a:solidFill>
                <a:srgbClr val="000000"/>
              </a:solidFill>
              <a:prstDash val="solid"/>
            </a:ln>
          </c:spPr>
          <c:marker>
            <c:symbol val="none"/>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Comparison!$V$4:$V$68</c:f>
              <c:numCache>
                <c:formatCode>0.00</c:formatCode>
                <c:ptCount val="65"/>
                <c:pt idx="0">
                  <c:v>517</c:v>
                </c:pt>
                <c:pt idx="1">
                  <c:v>631</c:v>
                </c:pt>
                <c:pt idx="2">
                  <c:v>80</c:v>
                </c:pt>
                <c:pt idx="3">
                  <c:v>181</c:v>
                </c:pt>
                <c:pt idx="4">
                  <c:v>273</c:v>
                </c:pt>
                <c:pt idx="5">
                  <c:v>516</c:v>
                </c:pt>
                <c:pt idx="6">
                  <c:v>456</c:v>
                </c:pt>
                <c:pt idx="7">
                  <c:v>354</c:v>
                </c:pt>
                <c:pt idx="8">
                  <c:v>364</c:v>
                </c:pt>
                <c:pt idx="9">
                  <c:v>398</c:v>
                </c:pt>
                <c:pt idx="10">
                  <c:v>660</c:v>
                </c:pt>
                <c:pt idx="11">
                  <c:v>1106</c:v>
                </c:pt>
                <c:pt idx="12">
                  <c:v>2555</c:v>
                </c:pt>
                <c:pt idx="13">
                  <c:v>3265</c:v>
                </c:pt>
                <c:pt idx="14">
                  <c:v>1366</c:v>
                </c:pt>
                <c:pt idx="15">
                  <c:v>520</c:v>
                </c:pt>
                <c:pt idx="16">
                  <c:v>427</c:v>
                </c:pt>
                <c:pt idx="17">
                  <c:v>515</c:v>
                </c:pt>
                <c:pt idx="18">
                  <c:v>503</c:v>
                </c:pt>
                <c:pt idx="19">
                  <c:v>361</c:v>
                </c:pt>
                <c:pt idx="20">
                  <c:v>350</c:v>
                </c:pt>
                <c:pt idx="21">
                  <c:v>397</c:v>
                </c:pt>
                <c:pt idx="22">
                  <c:v>614</c:v>
                </c:pt>
                <c:pt idx="23">
                  <c:v>920</c:v>
                </c:pt>
                <c:pt idx="24">
                  <c:v>2060</c:v>
                </c:pt>
                <c:pt idx="25">
                  <c:v>2423</c:v>
                </c:pt>
                <c:pt idx="26">
                  <c:v>711</c:v>
                </c:pt>
                <c:pt idx="27">
                  <c:v>371</c:v>
                </c:pt>
                <c:pt idx="28">
                  <c:v>316</c:v>
                </c:pt>
                <c:pt idx="29">
                  <c:v>515</c:v>
                </c:pt>
                <c:pt idx="30">
                  <c:v>503</c:v>
                </c:pt>
                <c:pt idx="31">
                  <c:v>361</c:v>
                </c:pt>
                <c:pt idx="32">
                  <c:v>350</c:v>
                </c:pt>
                <c:pt idx="33">
                  <c:v>397</c:v>
                </c:pt>
                <c:pt idx="34">
                  <c:v>614</c:v>
                </c:pt>
                <c:pt idx="35">
                  <c:v>920</c:v>
                </c:pt>
                <c:pt idx="36">
                  <c:v>2060</c:v>
                </c:pt>
                <c:pt idx="37">
                  <c:v>2423</c:v>
                </c:pt>
                <c:pt idx="38">
                  <c:v>711</c:v>
                </c:pt>
                <c:pt idx="39">
                  <c:v>371</c:v>
                </c:pt>
                <c:pt idx="40">
                  <c:v>316</c:v>
                </c:pt>
                <c:pt idx="41">
                  <c:v>515</c:v>
                </c:pt>
                <c:pt idx="42">
                  <c:v>503</c:v>
                </c:pt>
                <c:pt idx="43">
                  <c:v>361</c:v>
                </c:pt>
                <c:pt idx="44">
                  <c:v>350</c:v>
                </c:pt>
                <c:pt idx="45">
                  <c:v>397</c:v>
                </c:pt>
                <c:pt idx="46">
                  <c:v>614</c:v>
                </c:pt>
                <c:pt idx="47">
                  <c:v>920</c:v>
                </c:pt>
                <c:pt idx="48">
                  <c:v>2060</c:v>
                </c:pt>
                <c:pt idx="49">
                  <c:v>2423</c:v>
                </c:pt>
                <c:pt idx="50">
                  <c:v>711</c:v>
                </c:pt>
                <c:pt idx="51">
                  <c:v>371</c:v>
                </c:pt>
                <c:pt idx="52">
                  <c:v>316</c:v>
                </c:pt>
                <c:pt idx="53">
                  <c:v>515</c:v>
                </c:pt>
                <c:pt idx="54">
                  <c:v>503</c:v>
                </c:pt>
                <c:pt idx="55">
                  <c:v>361</c:v>
                </c:pt>
                <c:pt idx="56">
                  <c:v>350</c:v>
                </c:pt>
                <c:pt idx="57">
                  <c:v>397</c:v>
                </c:pt>
                <c:pt idx="58">
                  <c:v>614</c:v>
                </c:pt>
                <c:pt idx="59">
                  <c:v>920</c:v>
                </c:pt>
                <c:pt idx="60">
                  <c:v>2060</c:v>
                </c:pt>
                <c:pt idx="61">
                  <c:v>2423</c:v>
                </c:pt>
                <c:pt idx="62">
                  <c:v>711</c:v>
                </c:pt>
                <c:pt idx="63">
                  <c:v>371</c:v>
                </c:pt>
                <c:pt idx="64">
                  <c:v>316</c:v>
                </c:pt>
              </c:numCache>
            </c:numRef>
          </c:yVal>
          <c:smooth val="1"/>
          <c:extLst>
            <c:ext xmlns:c16="http://schemas.microsoft.com/office/drawing/2014/chart" uri="{C3380CC4-5D6E-409C-BE32-E72D297353CC}">
              <c16:uniqueId val="{00000021-022E-4D19-8FF3-1BD04DAA5EDA}"/>
            </c:ext>
          </c:extLst>
        </c:ser>
        <c:ser>
          <c:idx val="1"/>
          <c:order val="31"/>
          <c:tx>
            <c:v>Max</c:v>
          </c:tx>
          <c:spPr>
            <a:ln w="28575">
              <a:solidFill>
                <a:srgbClr val="000000"/>
              </a:solidFill>
              <a:prstDash val="solid"/>
            </a:ln>
          </c:spPr>
          <c:marker>
            <c:symbol val="none"/>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Comparison!$W$4:$W$68</c:f>
              <c:numCache>
                <c:formatCode>0.00</c:formatCode>
                <c:ptCount val="65"/>
                <c:pt idx="0">
                  <c:v>54</c:v>
                </c:pt>
                <c:pt idx="1">
                  <c:v>66</c:v>
                </c:pt>
                <c:pt idx="2">
                  <c:v>8</c:v>
                </c:pt>
                <c:pt idx="3">
                  <c:v>107</c:v>
                </c:pt>
                <c:pt idx="4">
                  <c:v>178</c:v>
                </c:pt>
                <c:pt idx="5">
                  <c:v>350</c:v>
                </c:pt>
                <c:pt idx="6">
                  <c:v>429</c:v>
                </c:pt>
                <c:pt idx="7">
                  <c:v>347</c:v>
                </c:pt>
                <c:pt idx="8">
                  <c:v>333</c:v>
                </c:pt>
                <c:pt idx="9">
                  <c:v>378</c:v>
                </c:pt>
                <c:pt idx="10">
                  <c:v>564</c:v>
                </c:pt>
                <c:pt idx="11">
                  <c:v>716</c:v>
                </c:pt>
                <c:pt idx="12">
                  <c:v>1552</c:v>
                </c:pt>
                <c:pt idx="13">
                  <c:v>1570</c:v>
                </c:pt>
                <c:pt idx="14">
                  <c:v>298</c:v>
                </c:pt>
                <c:pt idx="15">
                  <c:v>211</c:v>
                </c:pt>
                <c:pt idx="16">
                  <c:v>226</c:v>
                </c:pt>
                <c:pt idx="17">
                  <c:v>338</c:v>
                </c:pt>
                <c:pt idx="18">
                  <c:v>407</c:v>
                </c:pt>
                <c:pt idx="19">
                  <c:v>361</c:v>
                </c:pt>
                <c:pt idx="20">
                  <c:v>350</c:v>
                </c:pt>
                <c:pt idx="21">
                  <c:v>397</c:v>
                </c:pt>
                <c:pt idx="22">
                  <c:v>614</c:v>
                </c:pt>
                <c:pt idx="23">
                  <c:v>920</c:v>
                </c:pt>
                <c:pt idx="24">
                  <c:v>2060</c:v>
                </c:pt>
                <c:pt idx="25">
                  <c:v>2423</c:v>
                </c:pt>
                <c:pt idx="26">
                  <c:v>711</c:v>
                </c:pt>
                <c:pt idx="27">
                  <c:v>371</c:v>
                </c:pt>
                <c:pt idx="28">
                  <c:v>316</c:v>
                </c:pt>
                <c:pt idx="29">
                  <c:v>338</c:v>
                </c:pt>
                <c:pt idx="30">
                  <c:v>407</c:v>
                </c:pt>
                <c:pt idx="31">
                  <c:v>361</c:v>
                </c:pt>
                <c:pt idx="32">
                  <c:v>350</c:v>
                </c:pt>
                <c:pt idx="33">
                  <c:v>397</c:v>
                </c:pt>
                <c:pt idx="34">
                  <c:v>614</c:v>
                </c:pt>
                <c:pt idx="35">
                  <c:v>920</c:v>
                </c:pt>
                <c:pt idx="36">
                  <c:v>2060</c:v>
                </c:pt>
                <c:pt idx="37">
                  <c:v>2423</c:v>
                </c:pt>
                <c:pt idx="38">
                  <c:v>711</c:v>
                </c:pt>
                <c:pt idx="39">
                  <c:v>371</c:v>
                </c:pt>
                <c:pt idx="40">
                  <c:v>316</c:v>
                </c:pt>
                <c:pt idx="41">
                  <c:v>338</c:v>
                </c:pt>
                <c:pt idx="42">
                  <c:v>407</c:v>
                </c:pt>
                <c:pt idx="43">
                  <c:v>361</c:v>
                </c:pt>
                <c:pt idx="44">
                  <c:v>350</c:v>
                </c:pt>
                <c:pt idx="45">
                  <c:v>397</c:v>
                </c:pt>
                <c:pt idx="46">
                  <c:v>614</c:v>
                </c:pt>
                <c:pt idx="47">
                  <c:v>920</c:v>
                </c:pt>
                <c:pt idx="48">
                  <c:v>2060</c:v>
                </c:pt>
                <c:pt idx="49">
                  <c:v>2423</c:v>
                </c:pt>
                <c:pt idx="50">
                  <c:v>711</c:v>
                </c:pt>
                <c:pt idx="51">
                  <c:v>371</c:v>
                </c:pt>
                <c:pt idx="52">
                  <c:v>316</c:v>
                </c:pt>
                <c:pt idx="53">
                  <c:v>338</c:v>
                </c:pt>
                <c:pt idx="54">
                  <c:v>407</c:v>
                </c:pt>
                <c:pt idx="55">
                  <c:v>361</c:v>
                </c:pt>
                <c:pt idx="56">
                  <c:v>350</c:v>
                </c:pt>
                <c:pt idx="57">
                  <c:v>397</c:v>
                </c:pt>
                <c:pt idx="58">
                  <c:v>614</c:v>
                </c:pt>
                <c:pt idx="59">
                  <c:v>920</c:v>
                </c:pt>
                <c:pt idx="60">
                  <c:v>2060</c:v>
                </c:pt>
                <c:pt idx="61">
                  <c:v>2423</c:v>
                </c:pt>
                <c:pt idx="62">
                  <c:v>711</c:v>
                </c:pt>
                <c:pt idx="63">
                  <c:v>371</c:v>
                </c:pt>
                <c:pt idx="64">
                  <c:v>316</c:v>
                </c:pt>
              </c:numCache>
            </c:numRef>
          </c:yVal>
          <c:smooth val="1"/>
          <c:extLst>
            <c:ext xmlns:c16="http://schemas.microsoft.com/office/drawing/2014/chart" uri="{C3380CC4-5D6E-409C-BE32-E72D297353CC}">
              <c16:uniqueId val="{00000022-022E-4D19-8FF3-1BD04DAA5EDA}"/>
            </c:ext>
          </c:extLst>
        </c:ser>
        <c:ser>
          <c:idx val="2"/>
          <c:order val="32"/>
          <c:tx>
            <c:v>Most</c:v>
          </c:tx>
          <c:spPr>
            <a:ln w="28575">
              <a:solidFill>
                <a:srgbClr val="000000"/>
              </a:solidFill>
              <a:prstDash val="solid"/>
            </a:ln>
          </c:spPr>
          <c:marker>
            <c:symbol val="none"/>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formatCode="[$-409]mmmm\ d\,\ yyyy;@">
                  <c:v>48000</c:v>
                </c:pt>
                <c:pt idx="62" formatCode="[$-409]mmmm\ d\,\ yyyy;@">
                  <c:v>48030</c:v>
                </c:pt>
                <c:pt idx="63" formatCode="[$-409]mmmm\ d\,\ yyyy;@">
                  <c:v>48061</c:v>
                </c:pt>
                <c:pt idx="64" formatCode="[$-409]mmmm\ d\,\ yyyy;@">
                  <c:v>48092</c:v>
                </c:pt>
              </c:numCache>
            </c:numRef>
          </c:xVal>
          <c:yVal>
            <c:numRef>
              <c:f>Comparison!$X$4:$X$68</c:f>
              <c:numCache>
                <c:formatCode>0.00</c:formatCode>
                <c:ptCount val="65"/>
                <c:pt idx="0">
                  <c:v>180</c:v>
                </c:pt>
                <c:pt idx="1">
                  <c:v>220</c:v>
                </c:pt>
                <c:pt idx="2">
                  <c:v>28</c:v>
                </c:pt>
                <c:pt idx="3">
                  <c:v>100</c:v>
                </c:pt>
                <c:pt idx="4">
                  <c:v>150</c:v>
                </c:pt>
                <c:pt idx="5">
                  <c:v>271</c:v>
                </c:pt>
                <c:pt idx="6">
                  <c:v>371</c:v>
                </c:pt>
                <c:pt idx="7">
                  <c:v>361</c:v>
                </c:pt>
                <c:pt idx="8">
                  <c:v>350</c:v>
                </c:pt>
                <c:pt idx="9">
                  <c:v>397</c:v>
                </c:pt>
                <c:pt idx="10">
                  <c:v>614</c:v>
                </c:pt>
                <c:pt idx="11">
                  <c:v>920</c:v>
                </c:pt>
                <c:pt idx="12">
                  <c:v>2060</c:v>
                </c:pt>
                <c:pt idx="13">
                  <c:v>2423</c:v>
                </c:pt>
                <c:pt idx="14">
                  <c:v>711</c:v>
                </c:pt>
                <c:pt idx="15">
                  <c:v>371</c:v>
                </c:pt>
                <c:pt idx="16">
                  <c:v>316</c:v>
                </c:pt>
                <c:pt idx="17">
                  <c:v>417</c:v>
                </c:pt>
                <c:pt idx="18">
                  <c:v>450</c:v>
                </c:pt>
                <c:pt idx="19">
                  <c:v>361</c:v>
                </c:pt>
                <c:pt idx="20">
                  <c:v>350</c:v>
                </c:pt>
                <c:pt idx="21">
                  <c:v>397</c:v>
                </c:pt>
                <c:pt idx="22">
                  <c:v>614</c:v>
                </c:pt>
                <c:pt idx="23">
                  <c:v>920</c:v>
                </c:pt>
                <c:pt idx="24">
                  <c:v>2060</c:v>
                </c:pt>
                <c:pt idx="25">
                  <c:v>2423</c:v>
                </c:pt>
                <c:pt idx="26">
                  <c:v>711</c:v>
                </c:pt>
                <c:pt idx="27">
                  <c:v>371</c:v>
                </c:pt>
                <c:pt idx="28">
                  <c:v>316</c:v>
                </c:pt>
                <c:pt idx="29">
                  <c:v>417</c:v>
                </c:pt>
                <c:pt idx="30">
                  <c:v>450</c:v>
                </c:pt>
                <c:pt idx="31">
                  <c:v>361</c:v>
                </c:pt>
                <c:pt idx="32">
                  <c:v>350</c:v>
                </c:pt>
                <c:pt idx="33">
                  <c:v>397</c:v>
                </c:pt>
                <c:pt idx="34">
                  <c:v>614</c:v>
                </c:pt>
                <c:pt idx="35">
                  <c:v>920</c:v>
                </c:pt>
                <c:pt idx="36">
                  <c:v>2060</c:v>
                </c:pt>
                <c:pt idx="37">
                  <c:v>2423</c:v>
                </c:pt>
                <c:pt idx="38">
                  <c:v>711</c:v>
                </c:pt>
                <c:pt idx="39">
                  <c:v>371</c:v>
                </c:pt>
                <c:pt idx="40">
                  <c:v>316</c:v>
                </c:pt>
                <c:pt idx="41">
                  <c:v>417</c:v>
                </c:pt>
                <c:pt idx="42">
                  <c:v>450</c:v>
                </c:pt>
                <c:pt idx="43">
                  <c:v>361</c:v>
                </c:pt>
                <c:pt idx="44">
                  <c:v>350</c:v>
                </c:pt>
                <c:pt idx="45">
                  <c:v>397</c:v>
                </c:pt>
                <c:pt idx="46">
                  <c:v>614</c:v>
                </c:pt>
                <c:pt idx="47">
                  <c:v>920</c:v>
                </c:pt>
                <c:pt idx="48">
                  <c:v>2060</c:v>
                </c:pt>
                <c:pt idx="49">
                  <c:v>2423</c:v>
                </c:pt>
                <c:pt idx="50">
                  <c:v>711</c:v>
                </c:pt>
                <c:pt idx="51">
                  <c:v>371</c:v>
                </c:pt>
                <c:pt idx="52">
                  <c:v>316</c:v>
                </c:pt>
                <c:pt idx="53">
                  <c:v>417</c:v>
                </c:pt>
                <c:pt idx="54">
                  <c:v>450</c:v>
                </c:pt>
                <c:pt idx="55">
                  <c:v>361</c:v>
                </c:pt>
                <c:pt idx="56">
                  <c:v>350</c:v>
                </c:pt>
                <c:pt idx="57">
                  <c:v>397</c:v>
                </c:pt>
                <c:pt idx="58">
                  <c:v>614</c:v>
                </c:pt>
                <c:pt idx="59">
                  <c:v>920</c:v>
                </c:pt>
                <c:pt idx="60">
                  <c:v>2060</c:v>
                </c:pt>
                <c:pt idx="61">
                  <c:v>2423</c:v>
                </c:pt>
                <c:pt idx="62">
                  <c:v>711</c:v>
                </c:pt>
                <c:pt idx="63">
                  <c:v>371</c:v>
                </c:pt>
                <c:pt idx="64">
                  <c:v>316</c:v>
                </c:pt>
              </c:numCache>
            </c:numRef>
          </c:yVal>
          <c:smooth val="1"/>
          <c:extLst>
            <c:ext xmlns:c16="http://schemas.microsoft.com/office/drawing/2014/chart" uri="{C3380CC4-5D6E-409C-BE32-E72D297353CC}">
              <c16:uniqueId val="{00000023-022E-4D19-8FF3-1BD04DAA5EDA}"/>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25"/>
</file>

<file path=xl/ctrlProps/ctrlProp4.xml><?xml version="1.0" encoding="utf-8"?>
<formControlPr xmlns="http://schemas.microsoft.com/office/spreadsheetml/2009/9/main" objectType="CheckBox" checked="Checked" fmlaLink="$B$26"/>
</file>

<file path=xl/ctrlProps/ctrlProp5.xml><?xml version="1.0" encoding="utf-8"?>
<formControlPr xmlns="http://schemas.microsoft.com/office/spreadsheetml/2009/9/main" objectType="CheckBox" checked="Checked" fmlaLink="$B$27"/>
</file>

<file path=xl/ctrlProps/ctrlProp6.xml><?xml version="1.0" encoding="utf-8"?>
<formControlPr xmlns="http://schemas.microsoft.com/office/spreadsheetml/2009/9/main" objectType="CheckBox" checked="Checked" fmlaLink="$B$28"/>
</file>

<file path=xl/ctrlProps/ctrlProp7.xml><?xml version="1.0" encoding="utf-8"?>
<formControlPr xmlns="http://schemas.microsoft.com/office/spreadsheetml/2009/9/main" objectType="CheckBox" checked="Checked" fmlaLink="$B$15"/>
</file>

<file path=xl/ctrlProps/ctrlProp8.xml><?xml version="1.0" encoding="utf-8"?>
<formControlPr xmlns="http://schemas.microsoft.com/office/spreadsheetml/2009/9/main" objectType="CheckBox" checked="Checked" fmlaLink="$C$15"/>
</file>

<file path=xl/ctrlProps/ctrlProp9.xml><?xml version="1.0" encoding="utf-8"?>
<formControlPr xmlns="http://schemas.microsoft.com/office/spreadsheetml/2009/9/main" objectType="CheckBox" checked="Checked" fmlaLink="$B$29"/>
</file>

<file path=xl/ctrlProps/ctrlProp10.xml><?xml version="1.0" encoding="utf-8"?>
<formControlPr xmlns="http://schemas.microsoft.com/office/spreadsheetml/2009/9/main" objectType="CheckBox" checked="Checked" fmlaLink="$B$16"/>
</file>

<file path=xl/ctrlProps/ctrlProp11.xml><?xml version="1.0" encoding="utf-8"?>
<formControlPr xmlns="http://schemas.microsoft.com/office/spreadsheetml/2009/9/main" objectType="CheckBox" checked="Checked" fmlaLink="$C$16"/>
</file>

<file path=xl/ctrlProps/ctrlProp12.xml><?xml version="1.0" encoding="utf-8"?>
<formControlPr xmlns="http://schemas.microsoft.com/office/spreadsheetml/2009/9/main" objectType="CheckBox" checked="Checked" fmlaLink="$B$17"/>
</file>

<file path=xl/ctrlProps/ctrlProp13.xml><?xml version="1.0" encoding="utf-8"?>
<formControlPr xmlns="http://schemas.microsoft.com/office/spreadsheetml/2009/9/main" objectType="CheckBox" checked="Checked" fmlaLink="$C$17"/>
</file>

<file path=xl/ctrlProps/ctrlProp14.xml><?xml version="1.0" encoding="utf-8"?>
<formControlPr xmlns="http://schemas.microsoft.com/office/spreadsheetml/2009/9/main" objectType="CheckBox" checked="Checked" fmlaLink="$B$18"/>
</file>

<file path=xl/ctrlProps/ctrlProp15.xml><?xml version="1.0" encoding="utf-8"?>
<formControlPr xmlns="http://schemas.microsoft.com/office/spreadsheetml/2009/9/main" objectType="CheckBox" checked="Checked" fmlaLink="$C$18"/>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Lines="12" dropStyle="combo" dx="16" fmlaLink="$B$3" fmlaRange="RunInformation!$J$3:$J$14" sel="5" val="0"/>
</file>

<file path=xl/ctrlProps/ctrlProp20.xml><?xml version="1.0" encoding="utf-8"?>
<formControlPr xmlns="http://schemas.microsoft.com/office/spreadsheetml/2009/9/main" objectType="Drop" dropStyle="combo" dx="16" fmlaLink="$D$3" fmlaRange="RunInformation!$K$3:$K$52" sel="18" val="17"/>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Label" lockText="1"/>
</file>

<file path=xl/ctrlProps/ctrlProp24.xml><?xml version="1.0" encoding="utf-8"?>
<formControlPr xmlns="http://schemas.microsoft.com/office/spreadsheetml/2009/9/main" objectType="CheckBox" checked="Checked" fmlaLink="$B$19"/>
</file>

<file path=xl/ctrlProps/ctrlProp25.xml><?xml version="1.0" encoding="utf-8"?>
<formControlPr xmlns="http://schemas.microsoft.com/office/spreadsheetml/2009/9/main" objectType="CheckBox" checked="Checked" fmlaLink="$C$19"/>
</file>

<file path=xl/ctrlProps/ctrlProp26.xml><?xml version="1.0" encoding="utf-8"?>
<formControlPr xmlns="http://schemas.microsoft.com/office/spreadsheetml/2009/9/main" objectType="GBox"/>
</file>

<file path=xl/ctrlProps/ctrlProp27.xml><?xml version="1.0" encoding="utf-8"?>
<formControlPr xmlns="http://schemas.microsoft.com/office/spreadsheetml/2009/9/main" objectType="CheckBox" checked="Checked" fmlaLink="$B$34" lockText="1" noThreeD="1"/>
</file>

<file path=xl/ctrlProps/ctrlProp28.xml><?xml version="1.0" encoding="utf-8"?>
<formControlPr xmlns="http://schemas.microsoft.com/office/spreadsheetml/2009/9/main" objectType="CheckBox" checked="Checked" fmlaLink="$C$34" lockText="1" noThreeD="1"/>
</file>

<file path=xl/ctrlProps/ctrlProp29.xml><?xml version="1.0" encoding="utf-8"?>
<formControlPr xmlns="http://schemas.microsoft.com/office/spreadsheetml/2009/9/main" objectType="CheckBox" checked="Checked" fmlaLink="$D$34"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firstButton="1" fmlaLink="$C$41"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CheckBox" checked="Checked" fmlaLink="$B$20"/>
</file>

<file path=xl/ctrlProps/ctrlProp35.xml><?xml version="1.0" encoding="utf-8"?>
<formControlPr xmlns="http://schemas.microsoft.com/office/spreadsheetml/2009/9/main" objectType="CheckBox" checked="Checked" fmlaLink="$C$20"/>
</file>

<file path=xl/ctrlProps/ctrlProp36.xml><?xml version="1.0" encoding="utf-8"?>
<formControlPr xmlns="http://schemas.microsoft.com/office/spreadsheetml/2009/9/main" objectType="CheckBox" checked="Checked" fmlaLink="$B$21"/>
</file>

<file path=xl/ctrlProps/ctrlProp37.xml><?xml version="1.0" encoding="utf-8"?>
<formControlPr xmlns="http://schemas.microsoft.com/office/spreadsheetml/2009/9/main" objectType="CheckBox" checked="Checked" fmlaLink="$C$21"/>
</file>

<file path=xl/ctrlProps/ctrlProp38.xml><?xml version="1.0" encoding="utf-8"?>
<formControlPr xmlns="http://schemas.microsoft.com/office/spreadsheetml/2009/9/main" objectType="CheckBox" checked="Checked" fmlaLink="$B$22"/>
</file>

<file path=xl/ctrlProps/ctrlProp39.xml><?xml version="1.0" encoding="utf-8"?>
<formControlPr xmlns="http://schemas.microsoft.com/office/spreadsheetml/2009/9/main" objectType="CheckBox" checked="Checked" fmlaLink="$C$22"/>
</file>

<file path=xl/ctrlProps/ctrlProp40.xml><?xml version="1.0" encoding="utf-8"?>
<formControlPr xmlns="http://schemas.microsoft.com/office/spreadsheetml/2009/9/main" objectType="CheckBox" checked="Checked" fmlaLink="$B$23"/>
</file>

<file path=xl/ctrlProps/ctrlProp41.xml><?xml version="1.0" encoding="utf-8"?>
<formControlPr xmlns="http://schemas.microsoft.com/office/spreadsheetml/2009/9/main" objectType="CheckBox" checked="Checked" fmlaLink="$C$23"/>
</file>

<file path=xl/ctrlProps/ctrlProp42.xml><?xml version="1.0" encoding="utf-8"?>
<formControlPr xmlns="http://schemas.microsoft.com/office/spreadsheetml/2009/9/main" objectType="CheckBox" checked="Checked" fmlaLink="$B$24"/>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25400</xdr:rowOff>
        </xdr:from>
        <xdr:to>
          <xdr:col>3</xdr:col>
          <xdr:colOff>520700</xdr:colOff>
          <xdr:row>10</xdr:row>
          <xdr:rowOff>25400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11</xdr:row>
          <xdr:rowOff>63500</xdr:rowOff>
        </xdr:from>
        <xdr:to>
          <xdr:col>3</xdr:col>
          <xdr:colOff>571500</xdr:colOff>
          <xdr:row>31</xdr:row>
          <xdr:rowOff>69850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23</xdr:row>
          <xdr:rowOff>177800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24</xdr:row>
          <xdr:rowOff>152400</xdr:rowOff>
        </xdr:from>
        <xdr:to>
          <xdr:col>2</xdr:col>
          <xdr:colOff>0</xdr:colOff>
          <xdr:row>26</xdr:row>
          <xdr:rowOff>3175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25</xdr:row>
          <xdr:rowOff>177800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26</xdr:row>
          <xdr:rowOff>177800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13</xdr:row>
          <xdr:rowOff>177800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177800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27</xdr:row>
          <xdr:rowOff>177800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14</xdr:row>
          <xdr:rowOff>177800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184150</xdr:rowOff>
        </xdr:from>
        <xdr:to>
          <xdr:col>2</xdr:col>
          <xdr:colOff>457200</xdr:colOff>
          <xdr:row>16</xdr:row>
          <xdr:rowOff>25400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15</xdr:row>
          <xdr:rowOff>177800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31750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16</xdr:row>
          <xdr:rowOff>177800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31750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8</xdr:row>
          <xdr:rowOff>63500</xdr:rowOff>
        </xdr:from>
        <xdr:to>
          <xdr:col>3</xdr:col>
          <xdr:colOff>520700</xdr:colOff>
          <xdr:row>10</xdr:row>
          <xdr:rowOff>101600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69850</xdr:colOff>
          <xdr:row>12</xdr:row>
          <xdr:rowOff>0</xdr:rowOff>
        </xdr:from>
        <xdr:to>
          <xdr:col>2</xdr:col>
          <xdr:colOff>177800</xdr:colOff>
          <xdr:row>13</xdr:row>
          <xdr:rowOff>69850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ea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254000</xdr:colOff>
          <xdr:row>12</xdr:row>
          <xdr:rowOff>0</xdr:rowOff>
        </xdr:from>
        <xdr:to>
          <xdr:col>3</xdr:col>
          <xdr:colOff>495300</xdr:colOff>
          <xdr:row>13</xdr:row>
          <xdr:rowOff>69850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ea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2</xdr:row>
          <xdr:rowOff>0</xdr:rowOff>
        </xdr:from>
        <xdr:to>
          <xdr:col>2</xdr:col>
          <xdr:colOff>406400</xdr:colOff>
          <xdr:row>3</xdr:row>
          <xdr:rowOff>25400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482600</xdr:colOff>
          <xdr:row>2</xdr:row>
          <xdr:rowOff>25400</xdr:rowOff>
        </xdr:from>
        <xdr:to>
          <xdr:col>3</xdr:col>
          <xdr:colOff>412750</xdr:colOff>
          <xdr:row>3</xdr:row>
          <xdr:rowOff>25400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25400</xdr:rowOff>
        </xdr:from>
        <xdr:to>
          <xdr:col>3</xdr:col>
          <xdr:colOff>177800</xdr:colOff>
          <xdr:row>6</xdr:row>
          <xdr:rowOff>25400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xdr:row>
          <xdr:rowOff>31750</xdr:rowOff>
        </xdr:from>
        <xdr:to>
          <xdr:col>3</xdr:col>
          <xdr:colOff>558800</xdr:colOff>
          <xdr:row>3</xdr:row>
          <xdr:rowOff>63500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368300</xdr:colOff>
          <xdr:row>4</xdr:row>
          <xdr:rowOff>114300</xdr:rowOff>
        </xdr:from>
        <xdr:to>
          <xdr:col>3</xdr:col>
          <xdr:colOff>152400</xdr:colOff>
          <xdr:row>5</xdr:row>
          <xdr:rowOff>139700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17</xdr:row>
          <xdr:rowOff>152400</xdr:rowOff>
        </xdr:from>
        <xdr:to>
          <xdr:col>2</xdr:col>
          <xdr:colOff>0</xdr:colOff>
          <xdr:row>19</xdr:row>
          <xdr:rowOff>3175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31750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32</xdr:row>
          <xdr:rowOff>25400</xdr:rowOff>
        </xdr:from>
        <xdr:to>
          <xdr:col>3</xdr:col>
          <xdr:colOff>596900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32</xdr:row>
          <xdr:rowOff>139700</xdr:rowOff>
        </xdr:from>
        <xdr:to>
          <xdr:col>1</xdr:col>
          <xdr:colOff>444500</xdr:colOff>
          <xdr:row>34</xdr:row>
          <xdr:rowOff>25400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139700</xdr:rowOff>
        </xdr:from>
        <xdr:to>
          <xdr:col>2</xdr:col>
          <xdr:colOff>596900</xdr:colOff>
          <xdr:row>34</xdr:row>
          <xdr:rowOff>25400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32</xdr:row>
          <xdr:rowOff>139700</xdr:rowOff>
        </xdr:from>
        <xdr:to>
          <xdr:col>3</xdr:col>
          <xdr:colOff>419100</xdr:colOff>
          <xdr:row>34</xdr:row>
          <xdr:rowOff>25400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63500</xdr:colOff>
          <xdr:row>6</xdr:row>
          <xdr:rowOff>114300</xdr:rowOff>
        </xdr:from>
        <xdr:to>
          <xdr:col>2</xdr:col>
          <xdr:colOff>527050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ea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107950</xdr:rowOff>
        </xdr:from>
        <xdr:to>
          <xdr:col>6</xdr:col>
          <xdr:colOff>558800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596900</xdr:colOff>
          <xdr:row>41</xdr:row>
          <xdr:rowOff>25400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39</xdr:row>
          <xdr:rowOff>146050</xdr:rowOff>
        </xdr:from>
        <xdr:to>
          <xdr:col>5</xdr:col>
          <xdr:colOff>679450</xdr:colOff>
          <xdr:row>41</xdr:row>
          <xdr:rowOff>25400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18</xdr:row>
          <xdr:rowOff>177800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31750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19</xdr:row>
          <xdr:rowOff>177800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25400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20</xdr:row>
          <xdr:rowOff>177800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31750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21</xdr:row>
          <xdr:rowOff>177800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31750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177800</xdr:colOff>
          <xdr:row>22</xdr:row>
          <xdr:rowOff>177800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31750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184150</xdr:rowOff>
        </xdr:from>
        <xdr:to>
          <xdr:col>2</xdr:col>
          <xdr:colOff>457200</xdr:colOff>
          <xdr:row>25</xdr:row>
          <xdr:rowOff>25400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177800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177800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177800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177800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107950</xdr:rowOff>
        </xdr:from>
        <xdr:to>
          <xdr:col>6</xdr:col>
          <xdr:colOff>558800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63500</xdr:colOff>
          <xdr:row>2</xdr:row>
          <xdr:rowOff>25400</xdr:rowOff>
        </xdr:from>
        <xdr:to>
          <xdr:col>50</xdr:col>
          <xdr:colOff>101600</xdr:colOff>
          <xdr:row>3</xdr:row>
          <xdr:rowOff>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222250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YDLC2.espmvol.5yr.adj.espmvol_138" connectionId="15" xr16:uid="{19EA7C14-1F53-4A83-88A4-D8D063B76B4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YDLC2.espmvol.5yr.adj.espmvol_125" connectionId="15" xr16:uid="{3A508961-671D-4C2D-9020-6CDE70191BC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BRW4.espmvol.5yr.adj.espmvol_122" connectionId="7" xr16:uid="{99AB128B-775F-4D4B-BDD8-C5E948DDA6A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PIC2.espmvol.5yr.adj.espmvol_131" connectionId="13" xr16:uid="{24704733-073F-4B4F-A1EA-F6D360759FE3}"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132" connectionId="9" xr16:uid="{C6E7473A-1EC8-47FC-A79B-1EF82BABDC63}"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119" connectionId="10" xr16:uid="{88508A36-67C7-4942-99A8-EC1A2B32074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NC2LOC.espmvol.5yr.adj.espmvol_127" connectionId="8" xr16:uid="{67F6735C-A387-4535-8944-9523373D4A27}"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131" connectionId="14" xr16:uid="{01300648-763C-4837-AA43-2BDCBB8D9E2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MDC2.espmvol.5yr.adj.espmvol_123" connectionId="1" xr16:uid="{81AE9290-AE43-4484-9D3E-3C099DD691A9}"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5yr.adj.espmvol_132" connectionId="1" xr16:uid="{75E66FDC-BC1E-4A4C-A438-B5CB41F1E1A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5yr.adj.espmvol_132" connectionId="11" xr16:uid="{054DEE3A-F550-45E3-AFDD-8BB5B94FEABB}"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142" connectionId="9" xr16:uid="{63ED2BB0-7724-4A9F-A64E-74546F4464B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126" connectionId="1" xr16:uid="{53DCC19F-0B6D-4D59-B1BA-034EE80EE382}"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5yr.adj.espmvol_134" connectionId="12" xr16:uid="{E7E89000-2BC2-4FE7-B6CE-9F482F80B9D6}"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132" connectionId="12" xr16:uid="{0C4A3255-147F-41B4-9FF2-9F9A57796363}"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MDC2.espmvol.5yr.adj.espmvol_137" connectionId="1" xr16:uid="{DE5F5878-43B4-4A49-8E08-5BACB18DED4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5yr.adj.espmvol_136" connectionId="13" xr16:uid="{7F543E8B-2FFB-4EA2-BB4B-835301C58BD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LDA3.espmvol.5yr.adj.espmvol_141" connectionId="9" xr16:uid="{3A582C2F-874D-466D-B6EF-FBB5D65158F5}"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MDC2.espmvol.5yr.adj.espmvol_120" connectionId="1" xr16:uid="{834CE084-0DB3-44D4-9065-B7BDBBA0FA1C}"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5yr.adj.espmvol_127" connectionId="7" xr16:uid="{BD9184B3-528D-44AF-B545-6F667A54C1FD}"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YDLC2.espmvol.5yr.adj.espmvol_130" connectionId="15" xr16:uid="{05280447-4F13-4612-8CEF-A816A0EB532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MPSC2.espmvol.5yr.adj.espmvol_136" connectionId="11" xr16:uid="{C6480D35-BDAB-4B1B-98A2-1CEF9923FEB2}"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5yr.adj.espmvol_119" connectionId="9" xr16:uid="{6BDC1AB0-0BA6-4C9E-A167-B5FB8DBE1E0D}"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137" connectionId="3" xr16:uid="{69F4DB2C-5FC7-414F-9EB1-9E5DA8895026}"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DRGC2.espmvol.5yr.adj.espmvol_138" connectionId="6" xr16:uid="{74404C55-F3FB-46A6-BFF2-39A4DA7E040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5yr.adj.espmvol_118" connectionId="7" xr16:uid="{BA9B7D94-2F06-4DD2-B197-B46D6F998BB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VCRC2.espmvol.5yr.adj.espmvol_129" connectionId="14" xr16:uid="{FD36AA04-1A4F-43D4-AC53-7352C701194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YDLC2.espmvol.5yr.adj.espmvol_124" connectionId="15" xr16:uid="{AB956573-E8E7-4895-802E-3BBF6C2543B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CLSC2.espmvol.5yr.adj.espmvol_121" connectionId="3" xr16:uid="{A56A8DDB-240C-451F-AB02-7A79974EA1BE}"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5yr.adj.espmvol_120" connectionId="3" xr16:uid="{E9B034A3-47BA-4B00-AAA4-F5267DBAF9F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CLSC2.espmvol.5yr.adj.espmvol_130" connectionId="3" xr16:uid="{30A2DDA2-2CBA-4F40-9ECF-C8C2294F7A8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5yr.adj.espmvol_125" connectionId="10" xr16:uid="{758988A5-EE9C-43FE-845E-DA412163AB7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5yr.adj.espmvol_133" connectionId="15" xr16:uid="{A7B88E7F-AD58-45D4-B4C3-3EB61165CE5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5yr.adj.espmvol_139" connectionId="14" xr16:uid="{D6303F2D-FB0E-41BA-92E3-BD21789C15AF}"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5yr.adj.espmvol_126" connectionId="15" xr16:uid="{10DC6418-B08C-448D-A9FE-AF71A332C9C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5yr.adj.espmvol_136" connectionId="6" xr16:uid="{C850F298-1B09-4058-8CF1-CAAED22F5FFA}"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142" connectionId="1" xr16:uid="{4B3859C0-1D70-468F-AFE9-9FF2BCD1BFD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5yr.adj.espmvol_132" connectionId="10" xr16:uid="{F2D1BFB9-17A4-43E4-A7FE-E1D1AD60606B}"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5yr.adj.espmvol_138" connectionId="12" xr16:uid="{53AE12BC-FE05-47B1-A5C5-C08517E3BD4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5yr.adj.espmvol_132" connectionId="15" xr16:uid="{B889321B-7D5F-499D-9630-FAAEC51CD5D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5yr.adj.espmvol_126" connectionId="13" xr16:uid="{92EA3E0C-79ED-4723-9F35-56280BD5C3EE}"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5yr.adj.espmvol_138" connectionId="14" xr16:uid="{F2D16B00-CDC9-4808-9CBC-9A2400EA441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139" connectionId="3" xr16:uid="{C4E78B27-6D50-454C-91B4-C0BC42D4C1BE}"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5yr.adj.espmvol_135" connectionId="12" xr16:uid="{DDC7E129-D856-4259-BCD4-42D73BF735A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5yr.adj.espmvol_132" connectionId="13" xr16:uid="{F27421CF-5473-4A58-9F91-C70DAFC94FC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5yr.adj.espmvol_125" connectionId="14" xr16:uid="{18BD3FB5-5FA5-45ED-A136-D77B2AE8336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130" connectionId="8" xr16:uid="{31A72FC5-4E47-40BE-A841-FF6872B0DC6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NC2LOC.espmvol.5yr.adj.espmvol_142" connectionId="8" xr16:uid="{C5B72433-3115-4885-999D-1A383147C5DC}"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CLSC2.espmvol.5yr.adj.espmvol_128" connectionId="3" xr16:uid="{812B812A-4CD7-4354-A65A-D489CAC39AC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139" connectionId="6" xr16:uid="{2F8D166A-FCCA-4621-B20E-9C242C02369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5yr.adj.espmvol_118" connectionId="10" xr16:uid="{700D97BD-7F42-4B47-BEED-46690E2B7BB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PIC2.espmvol.5yr.adj.espmvol_128" connectionId="13" xr16:uid="{C9F8540E-FC02-4042-88FA-545C9A0D43BA}"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BRW4.espmvol.5yr.adj.espmvol_138" connectionId="7" xr16:uid="{358A069D-FAF7-44AA-A0BD-3F4A6D32EE0D}"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MDC2.espmvol.5yr.adj.espmvol_139" connectionId="1" xr16:uid="{3263DA49-A27C-4BC1-969D-41FC3DD5DF5C}"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5yr.adj.espmvol_122" connectionId="11" xr16:uid="{DFE91781-05DB-4582-A547-04528A70CF6E}"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134" connectionId="1" xr16:uid="{8FE4457C-0A44-4FFE-AF8B-5D95BB01A15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NVRN5.espmvol.5yr.adj.espmvol_122" connectionId="12" xr16:uid="{0DDD2C5F-3D17-4679-9801-AF310BA59B6E}"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PIC2.espmvol.5yr.adj.espmvol_127" connectionId="13" xr16:uid="{2FE471A7-FE19-4FF0-89F6-2C35EE535C6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5yr.adj.espmvol_141" connectionId="7" xr16:uid="{350E545B-9C50-4EFF-88AC-841E0A50D0C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YDLC2.espmvol.5yr.adj.espmvol_135" connectionId="15" xr16:uid="{8A0D049D-8E8F-4DF6-A39C-48C517A79FC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VCRC2.espmvol.5yr.adj.espmvol_136" connectionId="14" xr16:uid="{ECEACD8C-1A7D-40F0-9EB3-98181669D7AE}"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5yr.adj.espmvol_120" connectionId="12" xr16:uid="{2E5FE916-2248-4F7C-9628-8CF803C7E7E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CLSC2.espmvol.5yr.adj.espmvol_134" connectionId="3" xr16:uid="{04274754-99FD-4253-A392-CF8E52BBFC0F}"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133" connectionId="1" xr16:uid="{5B19B66C-56ED-4290-99CF-3917B6503FBE}"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TPIC2.espmvol.5yr.adj.espmvol_119" connectionId="13" xr16:uid="{29D12C46-E6BD-483B-AFC5-37388FF7321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129" connectionId="3" xr16:uid="{188A728E-1E7A-4726-9AB3-E863A9E2EA4D}"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NVRN5.espmvol.5yr.adj.espmvol_133" connectionId="12" xr16:uid="{57AC5A8E-E9C4-49EB-8FC6-69B368414AC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126" connectionId="9" xr16:uid="{69C9A4F1-5F98-44D7-8FB4-83209730CF3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130" connectionId="1" xr16:uid="{E3221213-8EE4-46CE-BF64-F23FA151FA1B}"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5yr.adj.espmvol_137" connectionId="11" xr16:uid="{796FC1C2-F1FE-4054-9EEE-5F1F39D3A12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VCRC2.espmvol.5yr.adj.espmvol_119" connectionId="14" xr16:uid="{3E9E486E-C1C1-4337-9888-95C4361907F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5yr.adj.espmvol_125" connectionId="6" xr16:uid="{68DBBB94-5E99-42D2-837E-D001FABFF70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TPIC2.espmvol.5yr.adj.espmvol_120" connectionId="13" xr16:uid="{CBC39F58-90C8-49D4-A3AE-895AC47EF23A}"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5yr.adj.espmvol_124" connectionId="10" xr16:uid="{613503FC-3BC5-49D3-9018-327E3A6EE08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5yr.adj.espmvol_126" connectionId="6" xr16:uid="{04BE32B9-3627-4A53-97BC-2E55FA4DD56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5yr.adj.espmvol_132" connectionId="7" xr16:uid="{A29A9481-1300-41A8-A935-B12535307FDA}"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5yr.adj.espmvol_128" connectionId="11" xr16:uid="{9F5B9827-2F88-4D5A-B60E-2F1D421BBA9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5yr.adj.espmvol_134" connectionId="7" xr16:uid="{0C42E03E-A08E-43A7-B18E-14EE62AB704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MPSC2.espmvol.5yr.adj.espmvol_117" connectionId="11" xr16:uid="{6AC16E0A-7F58-4728-93F2-5EC19B59B26F}"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5yr.adj.espmvol_141" connectionId="13" xr16:uid="{53B3E829-0828-4882-B934-8251B881CCF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5yr.adj.espmvol_128" connectionId="7" xr16:uid="{E14A47DB-ECAE-4DD5-8C28-191C6E51143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127" connectionId="6" xr16:uid="{3FA06D48-414C-41F6-B3CF-3F8787598B4E}"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5yr.adj.espmvol_142" connectionId="6" xr16:uid="{B7683396-0F71-48BA-89B7-1C3F7E07848C}"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NC2LOC.espmvol.5yr.adj.espmvol_137" connectionId="8" xr16:uid="{B622E20E-9A58-4C3F-9CDE-4657038AB05F}"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5yr.adj.espmvol_124" connectionId="3" xr16:uid="{4BC0968B-3230-46E7-B25D-F9DCE884BEB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130" connectionId="9" xr16:uid="{F0E2A64B-286E-4458-A001-9515222C349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5yr.adj.espmvol_133" connectionId="13" xr16:uid="{6E149577-9C83-48D9-A896-F48C0937173A}"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MPSC2.espmvol.5yr.adj.espmvol_126" connectionId="11" xr16:uid="{67588741-C1EA-4ECD-9E0F-2590C73491BB}"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127" connectionId="10" xr16:uid="{6CE6C372-0E82-435C-B2FA-E844ACDC69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NC2LOC.espmvol.5yr.adj.espmvol_140" connectionId="8" xr16:uid="{009F414B-8942-4BF7-95B9-18DCFFE998D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5yr.adj.espmvol_117" connectionId="9" xr16:uid="{949E0232-D830-4570-8F7B-C5C0EF4E76F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5yr.adj.espmvol_134" connectionId="14" xr16:uid="{D83E6F23-3ACD-45EA-B536-D6866566AE1F}"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5yr.adj.espmvol_138" connectionId="9" xr16:uid="{03E10A05-99C8-46F3-B361-BE21D47C621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5yr.adj.espmvol_141" connectionId="6" xr16:uid="{B0EA0D02-18A7-41E2-AEA8-8EBBCB09E1F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VCRC2.espmvol.5yr.adj.espmvol_124" connectionId="14" xr16:uid="{9C024A7F-6443-4C40-A75D-BAC16C89B97F}"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118" connectionId="6" xr16:uid="{7DB1835C-7758-405B-AD11-A82F6F75504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5yr.adj.espmvol_133" connectionId="7" xr16:uid="{32214337-0B51-4445-8A83-411DA02CCFCE}"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5yr.adj.espmvol_119" connectionId="6" xr16:uid="{34787E2D-690C-475F-9CCC-139EEBB7255C}"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5yr.adj.espmvol_124" connectionId="7" xr16:uid="{39684FA0-F75F-4377-A421-51B4599C5FBB}"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5yr.adj.espmvol_137" connectionId="14" xr16:uid="{D6B8AE5D-9B38-4722-A456-B0FDD933E89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5yr.adj.espmvol_131" connectionId="7" xr16:uid="{39794C0A-7C0D-44CF-91BE-1C75DED2402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5yr.adj.espmvol_139" connectionId="13" xr16:uid="{69CA9A01-9413-449F-9B4C-1679F0A687F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5yr.adj.espmvol_127" connectionId="9" xr16:uid="{B9539C32-2241-4DEE-8D53-9D06323116F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JNC2LOC.espmvol.5yr.adj.espmvol_129" connectionId="8" xr16:uid="{33BD3CB0-BB71-42F4-A509-FBA99DFD218F}"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NC2LOC.espmvol.5yr.adj.espmvol_118" connectionId="8" xr16:uid="{D56A8A58-BA98-43D3-AE60-7CB83DF4EC2D}"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5yr.adj.espmvol_130" connectionId="12" xr16:uid="{37A5F171-3F09-4EE6-8F47-C05B665422E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5yr.adj.espmvol_118" connectionId="13" xr16:uid="{CA273B0F-5934-4BB3-AD6C-3D589080B75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5yr.adj.espmvol_124" connectionId="11" xr16:uid="{CA931CBA-BE57-4641-9BF9-A5F5C449675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136" connectionId="12" xr16:uid="{CCF77233-5245-43D0-9377-AFDF7D4DF46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5yr.adj.espmvol_130" connectionId="14" xr16:uid="{820A2500-07DA-4534-981F-31B5919C885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NC2LOC.espmvol.5yr.adj.espmvol_133" connectionId="8" xr16:uid="{477A16BB-12B3-4B17-900A-B5EC11748E5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BRW4.espmvol.5yr.adj.espmvol_129" connectionId="7" xr16:uid="{E8D9EECA-77A9-446C-8B0B-9A893FA434C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5yr.adj.espmvol_141" connectionId="12" xr16:uid="{BB6AB403-3F92-4F66-A2EF-FF2E680805C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5yr.adj.espmvol_139" connectionId="12" xr16:uid="{9B7474BA-9793-49BF-861D-94E50A84AF1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130" connectionId="7" xr16:uid="{2A4A39B8-18A6-4E75-BEE2-226F731BC98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JNC2LOC.espmvol.5yr.adj.espmvol_126" connectionId="8" xr16:uid="{393F2E74-602A-4CF4-A32E-4814F02D99FA}"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5yr.adj.espmvol_140" connectionId="12" xr16:uid="{499DB9AF-B48D-40B3-BD67-2329853E8C8B}"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5yr.adj.espmvol_119" connectionId="15" xr16:uid="{69C0F299-41DC-4DEA-92D1-92CA9D4C44A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NC2LOC.espmvol.5yr.adj.espmvol_139" connectionId="8" xr16:uid="{BE3963B8-65BC-4272-AA51-06FCDC05D51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BRW4.espmvol.5yr.adj.espmvol_142" connectionId="7" xr16:uid="{BF931E96-415D-4FB4-B451-1B2591FCB31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5yr.adj.espmvol_133" connectionId="14" xr16:uid="{494B0723-2F9B-4806-A9CD-34FA8D245D7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5yr.adj.espmvol_125" connectionId="12" xr16:uid="{B168D605-C29B-4B99-ACF7-3EFA62DA521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TPIC2.espmvol.5yr.adj.espmvol_137" connectionId="13" xr16:uid="{C6806EA3-973D-4461-8746-B49C4A3AEE2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5yr.adj.espmvol_125" connectionId="7" xr16:uid="{AC6BB0AB-9601-4B94-BB60-E4157101428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5yr.adj.espmvol_137" connectionId="7" xr16:uid="{7A7BF10A-9564-4BBA-96AF-28B1164F9C5F}"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CLSC2.espmvol.5yr.adj.espmvol_118" connectionId="3" xr16:uid="{C15AA8D0-7537-41D3-B8BE-5296CC6F6E1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YDLC2.espmvol.5yr.adj.espmvol_142" connectionId="15" xr16:uid="{25FED5CA-F573-4A88-91BA-DEB91C6BEF5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5yr.adj.espmvol_123" connectionId="6" xr16:uid="{B7B1A22C-8ABA-4F07-BC20-5217C90D59DF}"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MPSC2.espmvol.5yr.adj.espmvol_134" connectionId="11" xr16:uid="{FCF57FE8-1F43-4495-B1B9-3DB1676A308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NVRN5.espmvol.5yr.adj.espmvol_131" connectionId="12" xr16:uid="{A0EE4F5C-A487-4CA1-BF7E-AB4B655AFC2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RNU1.espmvol.5yr.adj.espmvol_131" connectionId="10" xr16:uid="{FF63EA5A-FC4E-41CA-B4E1-5EC030955CEB}"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MDC2.espmvol.5yr.adj.espmvol_118" connectionId="1" xr16:uid="{651BBC1F-4B8C-408C-B314-0D48A3C0BD2F}"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136" connectionId="8" xr16:uid="{B0B427C2-6C7D-42B4-B8C4-3E0BC4EDBA1D}"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RNU1.espmvol.5yr.adj.espmvol_130" connectionId="10" xr16:uid="{B8AD8A73-4827-4DA1-9F27-9FD41460CAF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NC2LOC.espmvol.5yr.adj.espmvol_131" connectionId="8" xr16:uid="{F0CD6BFF-1B98-42A3-AC62-71D74098239E}"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121" connectionId="14" xr16:uid="{A6A1FB3D-844D-4027-9CAE-73E4EF8CC15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5yr.adj.espmvol_127" connectionId="11" xr16:uid="{09F3A3E1-6D96-46FC-964E-3AF91E866F1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JNC2LOC.espmvol.5yr.adj.espmvol_128" connectionId="8" xr16:uid="{E74EBAB6-41AF-4D3A-9014-ECEA20CA1F8B}"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JNC2LOC.espmvol.5yr.adj.espmvol_122" connectionId="8" xr16:uid="{5228DD13-46E3-4E60-BD67-63ED8A54C98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117" connectionId="3" xr16:uid="{4D13123E-45A8-487F-A8AD-0A4EA71332FA}"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JNC2LOC.espmvol.5yr.adj.espmvol_135" connectionId="8" xr16:uid="{6A00AA72-DCC7-43B1-889B-6C2F244D64F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MDC2.espmvol.5yr.adj.espmvol_129" connectionId="1" xr16:uid="{594B9E91-2F64-4756-A45C-996E407B896F}"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119" connectionId="12" xr16:uid="{4ADBCBC2-BA3C-4921-B51B-AE5F6624569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MPSC2.espmvol.5yr.adj.espmvol_141" connectionId="11" xr16:uid="{02DB20C1-DFB0-4784-ABD1-52D424FD2DB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MPSC2.espmvol.5yr.adj.espmvol_119" connectionId="11" xr16:uid="{2C6C9102-2BEB-4302-960F-D0B8039DC42B}"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5yr.adj.espmvol_128" connectionId="10" xr16:uid="{181ADC42-2E48-479C-924B-3D94063669BD}"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5yr.adj.espmvol_123" connectionId="3" xr16:uid="{F234A395-D1D9-493F-8A36-84911E9A9F8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NVRN5.espmvol.5yr.adj.espmvol_137" connectionId="12" xr16:uid="{747F53A9-D313-414D-845E-6EDB3B9EC28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LDA3.espmvol.5yr.adj.espmvol_118" connectionId="9" xr16:uid="{022CCAA9-2F59-4799-92A5-DA7834CD8D3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DRGC2.espmvol.5yr.adj.espmvol_130" connectionId="6" xr16:uid="{34E249D2-1812-4060-9E5E-24EF3E8202B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LDA3.espmvol.5yr.adj.espmvol_120" connectionId="9" xr16:uid="{8CBF317F-3AC0-4253-B298-A7E7EFA6043C}"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VCRC2.espmvol.5yr.adj.espmvol_141" connectionId="14" xr16:uid="{577A1960-19C6-44AC-A962-39249E0268F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TPIC2.espmvol.5yr.adj.espmvol_135" connectionId="13" xr16:uid="{9779EC8D-81FC-4A7E-955F-4709CC3EE0DF}"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JNC2LOC.espmvol.5yr.adj.espmvol_132" connectionId="8" xr16:uid="{154E4B63-9ED9-445A-9EF2-E4AE627D2F0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DRGC2.espmvol.5yr.adj.espmvol_132" connectionId="6" xr16:uid="{57BE8035-FD1A-46EA-ABEB-0F17AAC4835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5yr.adj.espmvol_117" connectionId="14" xr16:uid="{03995523-A561-443D-8105-D480C8DA55B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DRGC2.espmvol.5yr.adj.espmvol_131" connectionId="6" xr16:uid="{41347713-4101-494C-8CAD-27C5B917FA8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VCRC2.espmvol.5yr.adj.espmvol_123" connectionId="14" xr16:uid="{BD168ADA-4E1B-48BA-B2A8-D4337E4A93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NVRN5.espmvol.5yr.adj.espmvol_118" connectionId="12" xr16:uid="{84380FF1-AE70-45CE-BC76-D941CAF25FBD}"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MPSC2.espmvol.5yr.adj.espmvol_125" connectionId="11" xr16:uid="{9C86ED65-6F05-4061-8405-617833C2B1F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NVRN5.espmvol.5yr.adj.espmvol_121" connectionId="12" xr16:uid="{63B0BBEC-3515-48A9-A576-60623E041BA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MDC2.espmvol.5yr.adj.espmvol_141" connectionId="1" xr16:uid="{0E45B80B-97E2-4D1A-8733-FA5B086D69E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MPSC2.espmvol.5yr.adj.espmvol_140" connectionId="11" xr16:uid="{99DD4409-57BD-4FD8-B413-0AAD5FF4D3BC}"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RNU1.espmvol.5yr.adj.espmvol_136" connectionId="10" xr16:uid="{1EC93919-471F-444B-8ADC-45756B98747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MPSC2.espmvol.5yr.adj.espmvol_123" connectionId="11" xr16:uid="{7311DE0D-93AC-4F07-A483-1EE8F11F35D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YDLC2.espmvol.5yr.adj.espmvol_121" connectionId="15" xr16:uid="{FB32182A-B99C-42DE-9682-A3058AF80E7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5yr.adj.espmvol_118" connectionId="14" xr16:uid="{E0DEED22-FDBD-46F3-9625-C5B4296D764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RNU1.espmvol.5yr.adj.espmvol_142" connectionId="10" xr16:uid="{F08BBDD1-FAB8-456C-A6D2-C432653E05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YDLC2.espmvol.5yr.adj.espmvol_118" connectionId="15" xr16:uid="{5CBD1157-1E10-4EE7-872D-F67E28D7618D}"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LDA3.espmvol.5yr.adj.espmvol_121" connectionId="9" xr16:uid="{35F45A58-3662-40E2-A36A-D320760D925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MPSC2.espmvol.5yr.adj.espmvol_121" connectionId="11" xr16:uid="{14F95637-1321-4B8C-83FA-13F9886571D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DRGC2.espmvol.5yr.adj.espmvol_135" connectionId="6" xr16:uid="{C7EC418E-AC56-475F-A198-C39CA1D909EE}"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5yr.adj.espmvol_138" connectionId="10" xr16:uid="{19817C2B-4D13-4673-9821-B863BD48266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5yr.adj.espmvol_132" connectionId="14" xr16:uid="{EDCA900A-973B-4CB2-A1F1-2AF7887DDD2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BRW4.espmvol.5yr.adj.espmvol_139" connectionId="7" xr16:uid="{CFED94B8-C262-4283-9CD4-28F33E7776EF}"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YDLC2.espmvol.5yr.adj.espmvol_140" connectionId="15" xr16:uid="{2325A410-2DF2-43A5-871D-2EA82EB4725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MDC2.espmvol.5yr.adj.espmvol_138" connectionId="1" xr16:uid="{6ACED259-0CB3-4114-9FFA-CD47B4C27F6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DRGC2.espmvol.5yr.adj.espmvol_134" connectionId="6" xr16:uid="{A5A11F5B-DCE5-4924-AAE1-58E49F74219E}"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DRGC2.espmvol.5yr.adj.espmvol_129" connectionId="6" xr16:uid="{23C7ECCF-F4DB-4674-A6FB-F1440296497D}"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YDLC2.espmvol.5yr.adj.espmvol_128" connectionId="15" xr16:uid="{1E0D1199-7952-4FC7-AB85-F5D5AA7D221F}"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CLSC2.espmvol.5yr.adj.espmvol_125" connectionId="3" xr16:uid="{C65BCCA1-CF03-487B-970E-052DAF9FE8C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CLSC2.espmvol.5yr.adj.espmvol_135" connectionId="3" xr16:uid="{824D6B56-6DBE-4E20-9574-2C98C1EA2B2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131" connectionId="3" xr16:uid="{0C0602E2-B0BD-4501-9240-7E82385744FF}"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JNC2LOC.espmvol.5yr.adj.espmvol_123" connectionId="8" xr16:uid="{573E7D63-57C4-4A81-97EA-22F369AA376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CLSC2.espmvol.5yr.adj.espmvol_142" connectionId="3" xr16:uid="{58F2539D-43E0-4DD3-96FE-CACAFF442CD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MPSC2.espmvol.5yr.adj.espmvol_133" connectionId="11" xr16:uid="{40B7D439-73A9-4F2E-8FBD-847C6061011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TPIC2.espmvol.5yr.adj.espmvol_129" connectionId="13" xr16:uid="{5EBF79D4-60DE-4903-8F6D-D3EE797C72DF}"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CLSC2.espmvol.5yr.adj.espmvol_140" connectionId="3" xr16:uid="{113BDE19-020C-4AA6-9A41-F482BE4E7DDA}"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RNU1.espmvol.5yr.adj.espmvol_121" connectionId="10" xr16:uid="{45033B0B-314B-4F34-8445-63E68FA66F4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CLSC2.espmvol.5yr.adj.espmvol_141" connectionId="3" xr16:uid="{22E0A813-DEF3-4077-9368-5C360F41427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YDLC2.espmvol.5yr.adj.espmvol_127" connectionId="15" xr16:uid="{07EC3E71-83AF-444C-A89A-EB5FFC2F890B}"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5yr.adj.espmvol_126" connectionId="14" xr16:uid="{52C00527-B469-43B4-885D-2B2DF266A5D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MPSC2.espmvol.5yr.adj.espmvol_138" connectionId="11" xr16:uid="{007559A6-25B0-4F6D-863E-73792EE7F51A}"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VCRC2.espmvol.5yr.adj.espmvol_142" connectionId="14" xr16:uid="{60C81DB5-CF03-4BE2-872F-E83CCF9DCD7B}"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JNC2LOC.espmvol.5yr.adj.espmvol_124" connectionId="8" xr16:uid="{BED78FD7-A025-4052-A48F-396F744D5BAF}"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VCRC2.espmvol.5yr.adj.espmvol_140" connectionId="14" xr16:uid="{28B4DCC3-4F7B-4D67-9967-488531603AC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NVRN5.espmvol.5yr.adj.espmvol_128" connectionId="12" xr16:uid="{77985EC5-DF69-452D-8AFC-1166674A767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YDLC2.espmvol.5yr.adj.espmvol_123" connectionId="15" xr16:uid="{0BF86832-7BD1-4C7A-8C97-6CD57479892A}"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CLSC2.espmvol.5yr.adj.espmvol_126" connectionId="3" xr16:uid="{586FF3C6-929F-4986-9478-79B8A111DDA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BMDC2.espmvol.5yr.adj.espmvol_128" connectionId="1" xr16:uid="{182737A5-4812-4CC9-84AA-25C10B5F62A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LDA3.espmvol.5yr.adj.espmvol_133" connectionId="9" xr16:uid="{A4707BA7-5E1E-49DA-A8EA-176CB2FE7B3B}"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MPSC2.espmvol.5yr.adj.espmvol_135" connectionId="11" xr16:uid="{21C84F8C-EE31-4C37-BB8D-1A4AAED7011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GLDA3.espmvol.5yr.adj.espmvol_135" connectionId="9" xr16:uid="{7F1CF583-393E-4286-91A8-1954C8C84CE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BMDC2.espmvol.5yr.adj.espmvol_122" connectionId="1" xr16:uid="{50577551-8C0A-46AE-8C39-98EB8BCDAEDE}"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YDLC2.espmvol.5yr.adj.espmvol_141" connectionId="15" xr16:uid="{0E273670-68D1-462D-9DB5-DD954563C40D}"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LDA3.espmvol.5yr.adj.espmvol_124" connectionId="9" xr16:uid="{EFEA996E-6340-4FDA-9405-6743667EF7AB}"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DRGC2.espmvol.5yr.adj.espmvol_121" connectionId="6" xr16:uid="{64D06502-8C25-4C16-A31E-EA8C56A4E5F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126" connectionId="12" xr16:uid="{6172F060-BB44-4532-9441-E7D711D22C5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DRGC2.espmvol.5yr.adj.espmvol_117" connectionId="6" xr16:uid="{406038E8-BDB7-44F6-8DC9-32407DA6318A}"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BRW4.espmvol.5yr.adj.espmvol_121" connectionId="7" xr16:uid="{F13F372C-8946-43CF-A944-036B74826CE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RNU1.espmvol.5yr.adj.espmvol_134" connectionId="10" xr16:uid="{38665588-C66B-4D67-A338-57A01A29B6ED}"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138" connectionId="13" xr16:uid="{185CA644-7609-4E09-8FE7-ADC232B8A01E}"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NVRN5.espmvol.5yr.adj.espmvol_124" connectionId="12" xr16:uid="{D43922CF-8C54-430C-8FE4-66D56F59BC4D}"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LDA3.espmvol.5yr.adj.espmvol_122" connectionId="9" xr16:uid="{349D83DC-43D8-4DA1-AE10-5CA30639BD6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JNC2LOC.espmvol.5yr.adj.espmvol_125" connectionId="8" xr16:uid="{71C09DFA-5FD6-4D1A-A2FA-D7BEA92C703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DRGC2.espmvol.5yr.adj.espmvol_120" connectionId="6" xr16:uid="{1C3A5E1D-4324-4956-96F5-5B67EAF88D2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YDLC2.espmvol.5yr.adj.espmvol_134" connectionId="15" xr16:uid="{31BE83AA-A107-4EBC-96D1-0CCC1380977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MPSC2.espmvol.5yr.adj.espmvol_131" connectionId="11" xr16:uid="{0F236C5A-7325-410E-8F6B-B49C855B0F2D}"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LDA3.espmvol.5yr.adj.espmvol_136" connectionId="9" xr16:uid="{201C0958-6849-487A-B8A4-A2F953D8FE1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BRW4.espmvol.5yr.adj.espmvol_120" connectionId="7" xr16:uid="{DAE1385E-3FC2-4F14-B6F7-ED5BF08368C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RNU1.espmvol.5yr.adj.espmvol_135" connectionId="10" xr16:uid="{230A8E58-6C44-4021-B3DC-31CE337E00FC}"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TPIC2.espmvol.5yr.adj.espmvol_130" connectionId="13" xr16:uid="{9EDB8E28-55B8-4768-A343-F1159099DC9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NVRN5.espmvol.5yr.adj.espmvol_117" connectionId="12" xr16:uid="{E4434178-D020-4E27-ADD3-AA007AE52AAD}"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RNU1.espmvol.5yr.adj.espmvol_117" connectionId="10" xr16:uid="{866F921F-E3DA-40B8-850D-AAB12E15F08F}"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BMDC2.espmvol.5yr.adj.espmvol_140" connectionId="1" xr16:uid="{5106D1FF-0FF0-400A-80E5-0746B3C5580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YDLC2.espmvol.5yr.adj.espmvol_137" connectionId="15" xr16:uid="{7A7E6374-F2E4-4AB6-B0C6-C2FC58D2EA5D}"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GRNU1.espmvol.5yr.adj.espmvol_123" connectionId="10" xr16:uid="{2C442AA5-F4F1-4B2E-A3CC-EFA4AC5EDBDF}"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BMDC2.espmvol.5yr.adj.espmvol_127" connectionId="1" xr16:uid="{7E83B808-68D0-4A8E-9A0E-A7DD7F958B5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MDC2.espmvol.5yr.adj.espmvol_121" connectionId="1" xr16:uid="{62D17055-A462-4B32-9A91-7A545BBDD69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TPIC2.espmvol.5yr.adj.espmvol_123" connectionId="13" xr16:uid="{CEF4EFE8-5475-470B-AAB2-841EADE1638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BMDC2.espmvol.5yr.adj.espmvol_136" connectionId="1" xr16:uid="{7754C5B9-DF45-4B4A-B9A4-695E250DE56D}"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DRGC2.espmvol.5yr.adj.espmvol_140" connectionId="6" xr16:uid="{F8F3C1D9-6DE2-49CB-96E6-F8FD5EC85CEB}"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DRGC2.espmvol.5yr.adj.espmvol_122" connectionId="6" xr16:uid="{422736CE-B031-46F7-94D9-74AD60AA265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CLSC2.espmvol.5yr.adj.espmvol_132" connectionId="3" xr16:uid="{B87B9A16-99C7-4E70-A5D3-7C83D241F17B}"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VCRC2.espmvol.5yr.adj.espmvol_127" connectionId="14" xr16:uid="{3CC72025-EA5C-4E8E-93EA-C8C1FF33631F}"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MDC2.espmvol.5yr.adj.espmvol_143" connectionId="1" xr16:uid="{E26082F8-71DA-4D62-B2A1-93D5C013D02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RNU1.espmvol.5yr.adj.espmvol_122" connectionId="10" xr16:uid="{37D89E8D-A0BA-4F1C-BC8D-C22381B31F6C}"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GBRW4.espmvol.5yr.adj.espmvol_126" connectionId="7" xr16:uid="{6F32D108-632C-4616-8B1B-946C323F9A4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TPIC2.espmvol.5yr.adj.espmvol_117" connectionId="13" xr16:uid="{E8AC82EE-94BE-4DD5-97ED-44608E863C0F}"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TPIC2.espmvol.5yr.adj.espmvol_142" connectionId="13" xr16:uid="{1D7751A3-EB8E-4010-A43E-620E48A804A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MDC2.espmvol.5yr.adj.espmvol_131" connectionId="1" xr16:uid="{0E2B3856-C046-4BDE-8FDC-F82DA82525B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LDA3.espmvol.5yr.adj.espmvol_131" connectionId="9" xr16:uid="{0813E0ED-92B0-4C7A-80C6-046F099910D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GRNU1.espmvol.5yr.adj.espmvol_141" connectionId="10" xr16:uid="{973C167D-D0B7-4130-9027-8CB70B186B7E}"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RNU1.espmvol.5yr.adj.espmvol_133" connectionId="10" xr16:uid="{D2D0A29E-2430-490C-9EEF-18AEC2F3E87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YDLC2.espmvol.5yr.adj.espmvol_122" connectionId="15" xr16:uid="{FFEAF409-2817-4367-9E16-8341FB89D71D}"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TPIC2.espmvol.5yr.adj.espmvol_124" connectionId="13" xr16:uid="{A1A8835B-CF9F-4331-829A-33C17643358A}"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GBRW4.espmvol.5yr.adj.espmvol_117" connectionId="7" xr16:uid="{DC25F593-317B-44B8-979C-343CAE0AE26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DRGC2.espmvol.5yr.adj.espmvol_133" connectionId="6" xr16:uid="{1BB5397B-E1B4-4B8A-A061-A33AE9FF8CCD}"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GJNC2LOC.espmvol.5yr.adj.espmvol_119" connectionId="8" xr16:uid="{D1AA43F3-D3A2-4CAB-853D-CE11AE0BE88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BRW4.espmvol.5yr.adj.espmvol_140" connectionId="7" xr16:uid="{01D58673-F4AD-4D2F-9CC7-55EAB1A03FFC}"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MPSC2.espmvol.5yr.adj.espmvol_129" connectionId="11" xr16:uid="{6002DC4A-0B85-45BA-A943-E422020AE0B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TPIC2.espmvol.5yr.adj.espmvol_134" connectionId="13" xr16:uid="{9663A2FB-09F4-47F7-8086-2F0DCE7C8CFA}"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GJNC2LOC.espmvol.5yr.adj.espmvol_134" connectionId="8" xr16:uid="{340E6E9C-7DAC-48EF-801B-24AD44E7C1A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NVRN5.espmvol.5yr.adj.espmvol_129" connectionId="12" xr16:uid="{FEC83090-390E-4E90-B09B-DFBD5C57E49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GLDA3.espmvol.5yr.adj.espmvol_139" connectionId="9" xr16:uid="{8BB2F3F3-C57D-42F7-9281-B53A770CE83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YDLC2.espmvol.5yr.adj.espmvol_136" connectionId="15" xr16:uid="{B29AFBDB-A9B7-4C30-BB03-F54027D8579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YDLC2.espmvol.5yr.adj.espmvol_120" connectionId="15" xr16:uid="{393939B7-2FAE-4582-A196-B01862973CA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MPSC2.espmvol.5yr.adj.espmvol_130" connectionId="11" xr16:uid="{80551C4B-9700-49B8-8E83-3F27B6025DF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GJNC2LOC.espmvol.5yr.adj.espmvol_121" connectionId="8" xr16:uid="{4DACF50D-CAD5-4931-AB54-ABFA3BE2CC2D}"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BMDC2.espmvol.5yr.adj.espmvol_135" connectionId="1" xr16:uid="{5255436D-3E96-4944-A71A-1FDB58865FF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NVRN5.espmvol.5yr.adj.espmvol_127" connectionId="12" xr16:uid="{762ECA7F-D760-4A22-B286-5948AD65B5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GLDA3.espmvol.5yr.adj.espmvol_140" connectionId="9" xr16:uid="{349175D4-3793-4DE7-9BF9-074D0805033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GBRW4.espmvol.5yr.adj.espmvol_135" connectionId="7" xr16:uid="{79085E01-8355-476E-BA95-3F3AB4E47BD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TPIC2.espmvol.5yr.adj.espmvol_140" connectionId="13" xr16:uid="{2B54E9BB-7DDB-4D4F-B1D4-5776D70EAF7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GBRW4.espmvol.5yr.adj.espmvol_123" connectionId="7" xr16:uid="{BA98FDCB-4283-43CF-BA81-DE89CF8A3DA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GRNU1.espmvol.5yr.adj.espmvol_126" connectionId="10" xr16:uid="{B936284D-D411-4F8B-807D-84B87A30625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GLDA3.espmvol.5yr.adj.espmvol_123" connectionId="9" xr16:uid="{19EE4A29-517B-4C27-98BF-DC8B579539DB}"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GLDA3.espmvol.5yr.adj.espmvol_134" connectionId="9" xr16:uid="{F5A33300-9CA7-4820-8835-4A2999E4B95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VCRC2.espmvol.5yr.adj.espmvol_128" connectionId="14" xr16:uid="{744A497E-AA70-4FDF-9E0B-34105775E14A}"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GLDA3.espmvol.5yr.adj.espmvol_125" connectionId="9" xr16:uid="{9202DD97-A88A-4F94-8FD5-B91B788D4CEA}"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CLSC2.espmvol.5yr.adj.espmvol_122" connectionId="3" xr16:uid="{8882B544-66E6-409C-BE97-33CE4495F75D}"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NVRN5.espmvol.5yr.adj.espmvol_142" connectionId="12" xr16:uid="{EDD6D967-9DC6-4D2F-B6F5-06E532B3D07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DRGC2.espmvol.5yr.adj.espmvol_124" connectionId="6" xr16:uid="{66996FE0-AD09-4382-940A-2CD3AAC38D6F}"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GRNU1.espmvol.5yr.adj.espmvol_140" connectionId="10" xr16:uid="{56E76086-7526-4741-A8D8-7D2939E10CEE}"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YDLC2.espmvol.5yr.adj.espmvol_129" connectionId="15" xr16:uid="{A7F7F79D-29D0-4E05-997E-7D3013BB6AC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YDLC2.espmvol.5yr.adj.espmvol_131" connectionId="15" xr16:uid="{80FCE4F5-200A-4144-BEED-FC386599A03C}"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GJNC2LOC.espmvol.5yr.adj.espmvol_120" connectionId="8" xr16:uid="{1B1B42BC-0E84-4474-B2BD-63682B9FBC4A}"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TPIC2.espmvol.5yr.adj.espmvol_125" connectionId="13" xr16:uid="{D123EC62-3666-44A9-880E-27BF26C97B5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CLSC2.espmvol.5yr.adj.espmvol_136" connectionId="3" xr16:uid="{2F2D79FA-3540-4CC1-B17D-F4566CD65AD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GBRW4.espmvol.5yr.adj.espmvol_136" connectionId="7" xr16:uid="{C8FE1E7D-070E-484F-9B7C-2EAFF085832E}"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TPIC2.espmvol.5yr.adj.espmvol_122" connectionId="13" xr16:uid="{AD7C8F97-B481-44F4-BDA7-F1D308D7522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DRGC2.espmvol.5yr.adj.espmvol_128" connectionId="6" xr16:uid="{014F0C61-2A33-4EB5-93B8-3936A53A598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CLSC2.espmvol.5yr.adj.espmvol_133" connectionId="3" xr16:uid="{1926988F-E846-4DC9-9BFB-65C917C5D1C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NVRN5.espmvol.5yr.adj.espmvol_123" connectionId="12" xr16:uid="{D351B635-4B25-46AD-A9E1-8FFA258177CA}"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CLSC2.espmvol.5yr.adj.espmvol_127" connectionId="3" xr16:uid="{D079643F-233F-4CE0-966E-6A5E6AD0092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GBRW4.espmvol.5yr.adj.espmvol_119" connectionId="7" xr16:uid="{6F113ED5-17E2-4192-BDA2-50A42454F1C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VCRC2.espmvol.5yr.adj.espmvol_135" connectionId="14" xr16:uid="{96AEF710-F654-4347-9C45-0BA5840F11D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TPIC2.espmvol.5yr.adj.espmvol_121" connectionId="13" xr16:uid="{880D9DDB-DD49-4241-A047-7353D41D775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GLDA3.espmvol.5yr.adj.espmvol_129" connectionId="9" xr16:uid="{67F80B2A-2325-47AF-86C9-86CE19D293B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GLDA3.espmvol.5yr.adj.espmvol_128" connectionId="9" xr16:uid="{DCA564FE-4A21-4B42-8F16-6D1BD9A745EA}"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GLDA3.espmvol.5yr.adj.espmvol_137" connectionId="9" xr16:uid="{2AA1E537-9B32-477F-A949-20014F64671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GRNU1.espmvol.5yr.adj.espmvol_137" connectionId="10" xr16:uid="{AC9B3D20-0D12-4798-8FD4-D2951FFC94C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DRGC2.espmvol.5yr.adj.espmvol_137" connectionId="6" xr16:uid="{346EDF10-470A-472B-B928-B37F3F8EA5A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BMDC2.espmvol.5yr.adj.espmvol_119" connectionId="1" xr16:uid="{69EC9E8C-9446-4925-A32F-1F86814838B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BMDC2.espmvol.5yr.adj.espmvol_124" connectionId="1" xr16:uid="{8C4FBD75-2A56-4ECE-9B0B-1DF7932A4D5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MPSC2.espmvol.5yr.adj.espmvol_120" connectionId="11" xr16:uid="{41E468A3-CAC4-4503-9DBE-4F101BEE834F}"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GRNU1.espmvol.5yr.adj.espmvol_120" connectionId="10" xr16:uid="{754609BB-4B6E-43CA-94C2-CAF67017891D}"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GRNU1.espmvol.5yr.adj.espmvol_139" connectionId="10" xr16:uid="{F6F7019B-4989-4FC8-9672-0641811B1A0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BMDC2.espmvol.5yr.adj.espmvol_125" connectionId="1" xr16:uid="{E3E7B021-835D-4096-8CAE-05AB36D78C1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MPSC2.espmvol.5yr.adj.espmvol_118" connectionId="11" xr16:uid="{6CCF2E7E-264E-413F-97A7-A7243C4715F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YDLC2.espmvol.5yr.adj.espmvol_139" connectionId="15" xr16:uid="{CF0D8A70-3546-489D-96F9-841C5B14E6F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GJNC2LOC.espmvol.5yr.adj.espmvol_141" connectionId="8" xr16:uid="{6F40DE9F-D180-47DC-8D29-4C46FC3E3EBA}"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MPSC2.espmvol.5yr.adj.espmvol_142" connectionId="11" xr16:uid="{065EEB8E-B6AB-4E69-9119-6710684F2D58}"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YDLC2.espmvol.5yr.adj.espmvol_117" connectionId="15" xr16:uid="{49B4F0BB-87BE-4E1C-A644-32DE92B7B37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VCRC2.espmvol.5yr.adj.espmvol_122" connectionId="14" xr16:uid="{3CEBFFC0-228B-48F2-95F4-6FFB5849D8C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MPSC2.espmvol.5yr.adj.espmvol_139" connectionId="11" xr16:uid="{C7F9D573-5B8B-4732-B715-9C101E3C497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GRNU1.espmvol.5yr.adj.espmvol_129" connectionId="10" xr16:uid="{ADF1377C-995E-4070-87FB-4993ACA98F5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CLSC2.espmvol.5yr.adj.espmvol_119" connectionId="3" xr16:uid="{9A6E6AC5-249F-40C1-9A88-5A599414FCBC}"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GJNC2LOC.espmvol.5yr.adj.espmvol_138" connectionId="8" xr16:uid="{7E66025F-3818-4E76-B0F2-A4D9F121B6A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GJNC2LOC.espmvol.5yr.adj.espmvol_117" connectionId="8" xr16:uid="{90AF4EEB-9806-4492-A915-D56B823597EE}"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CLSC2.espmvol.5yr.adj.espmvol_138" connectionId="3" xr16:uid="{E95D24CD-893A-4412-977A-1FBD3269E67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VCRC2.espmvol.5yr.adj.espmvol_120" connectionId="14" xr16:uid="{FF1B5106-295F-4075-B106-F1886329D3AC}"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522" Type="http://schemas.openxmlformats.org/officeDocument/2006/relationships/queryTable" Target="../queryTables/queryTable1522.xml"/><Relationship Id="rId21" Type="http://schemas.openxmlformats.org/officeDocument/2006/relationships/queryTable" Target="../queryTables/queryTable21.xml"/><Relationship Id="rId170" Type="http://schemas.openxmlformats.org/officeDocument/2006/relationships/queryTable" Target="../queryTables/queryTable170.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1477" Type="http://schemas.openxmlformats.org/officeDocument/2006/relationships/queryTable" Target="../queryTables/queryTable1477.xml"/><Relationship Id="rId1684" Type="http://schemas.openxmlformats.org/officeDocument/2006/relationships/queryTable" Target="../queryTables/queryTable1684.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1544" Type="http://schemas.openxmlformats.org/officeDocument/2006/relationships/queryTable" Target="../queryTables/queryTable1544.xml"/><Relationship Id="rId43" Type="http://schemas.openxmlformats.org/officeDocument/2006/relationships/queryTable" Target="../queryTables/queryTable43.xml"/><Relationship Id="rId1404" Type="http://schemas.openxmlformats.org/officeDocument/2006/relationships/queryTable" Target="../queryTables/queryTable1404.xml"/><Relationship Id="rId1611" Type="http://schemas.openxmlformats.org/officeDocument/2006/relationships/queryTable" Target="../queryTables/queryTable1611.xml"/><Relationship Id="rId192" Type="http://schemas.openxmlformats.org/officeDocument/2006/relationships/queryTable" Target="../queryTables/queryTable192.xml"/><Relationship Id="rId1709" Type="http://schemas.openxmlformats.org/officeDocument/2006/relationships/queryTable" Target="../queryTables/queryTable1709.xml"/><Relationship Id="rId497" Type="http://schemas.openxmlformats.org/officeDocument/2006/relationships/queryTable" Target="../queryTables/queryTable497.xml"/><Relationship Id="rId357" Type="http://schemas.openxmlformats.org/officeDocument/2006/relationships/queryTable" Target="../queryTables/queryTable357.xml"/><Relationship Id="rId1194" Type="http://schemas.openxmlformats.org/officeDocument/2006/relationships/queryTable" Target="../queryTables/queryTable119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1499" Type="http://schemas.openxmlformats.org/officeDocument/2006/relationships/queryTable" Target="../queryTables/queryTable149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1566" Type="http://schemas.openxmlformats.org/officeDocument/2006/relationships/queryTable" Target="../queryTables/queryTable1566.xml"/><Relationship Id="rId65" Type="http://schemas.openxmlformats.org/officeDocument/2006/relationships/queryTable" Target="../queryTables/queryTable65.xml"/><Relationship Id="rId1426" Type="http://schemas.openxmlformats.org/officeDocument/2006/relationships/queryTable" Target="../queryTables/queryTable1426.xml"/><Relationship Id="rId1633" Type="http://schemas.openxmlformats.org/officeDocument/2006/relationships/queryTable" Target="../queryTables/queryTable1633.xml"/><Relationship Id="rId1700" Type="http://schemas.openxmlformats.org/officeDocument/2006/relationships/queryTable" Target="../queryTables/queryTable1700.xml"/><Relationship Id="rId281" Type="http://schemas.openxmlformats.org/officeDocument/2006/relationships/queryTable" Target="../queryTables/queryTable281.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1490" Type="http://schemas.openxmlformats.org/officeDocument/2006/relationships/queryTable" Target="../queryTables/queryTable1490.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1588" Type="http://schemas.openxmlformats.org/officeDocument/2006/relationships/queryTable" Target="../queryTables/queryTable1588.xml"/><Relationship Id="rId87" Type="http://schemas.openxmlformats.org/officeDocument/2006/relationships/queryTable" Target="../queryTables/queryTable87.xml"/><Relationship Id="rId513" Type="http://schemas.openxmlformats.org/officeDocument/2006/relationships/queryTable" Target="../queryTables/queryTable513.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448" Type="http://schemas.openxmlformats.org/officeDocument/2006/relationships/queryTable" Target="../queryTables/queryTable1448.xml"/><Relationship Id="rId1655" Type="http://schemas.openxmlformats.org/officeDocument/2006/relationships/queryTable" Target="../queryTables/queryTable1655.xml"/><Relationship Id="rId1003" Type="http://schemas.openxmlformats.org/officeDocument/2006/relationships/queryTable" Target="../queryTables/queryTable1003.xml"/><Relationship Id="rId1210" Type="http://schemas.openxmlformats.org/officeDocument/2006/relationships/queryTable" Target="../queryTables/queryTable1210.xml"/><Relationship Id="rId1308" Type="http://schemas.openxmlformats.org/officeDocument/2006/relationships/queryTable" Target="../queryTables/queryTable1308.xml"/><Relationship Id="rId1515" Type="http://schemas.openxmlformats.org/officeDocument/2006/relationships/queryTable" Target="../queryTables/queryTable1515.xml"/><Relationship Id="rId14" Type="http://schemas.openxmlformats.org/officeDocument/2006/relationships/queryTable" Target="../queryTables/queryTable14.xml"/><Relationship Id="rId163" Type="http://schemas.openxmlformats.org/officeDocument/2006/relationships/queryTable" Target="../queryTables/queryTable163.xml"/><Relationship Id="rId370" Type="http://schemas.openxmlformats.org/officeDocument/2006/relationships/queryTable" Target="../queryTables/queryTable370.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1677" Type="http://schemas.openxmlformats.org/officeDocument/2006/relationships/queryTable" Target="../queryTables/queryTable1677.xml"/><Relationship Id="rId907" Type="http://schemas.openxmlformats.org/officeDocument/2006/relationships/queryTable" Target="../queryTables/queryTable907.xml"/><Relationship Id="rId1537" Type="http://schemas.openxmlformats.org/officeDocument/2006/relationships/queryTable" Target="../queryTables/queryTable1537.xml"/><Relationship Id="rId36" Type="http://schemas.openxmlformats.org/officeDocument/2006/relationships/queryTable" Target="../queryTables/queryTable36.xml"/><Relationship Id="rId1604" Type="http://schemas.openxmlformats.org/officeDocument/2006/relationships/queryTable" Target="../queryTables/queryTable1604.xml"/><Relationship Id="rId185" Type="http://schemas.openxmlformats.org/officeDocument/2006/relationships/queryTable" Target="../queryTables/queryTable185.xml"/><Relationship Id="rId392" Type="http://schemas.openxmlformats.org/officeDocument/2006/relationships/queryTable" Target="../queryTables/queryTable392.xml"/><Relationship Id="rId697" Type="http://schemas.openxmlformats.org/officeDocument/2006/relationships/queryTable" Target="../queryTables/queryTable697.xml"/><Relationship Id="rId252" Type="http://schemas.openxmlformats.org/officeDocument/2006/relationships/queryTable" Target="../queryTables/queryTable252.xml"/><Relationship Id="rId1187" Type="http://schemas.openxmlformats.org/officeDocument/2006/relationships/queryTable" Target="../queryTables/queryTable118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699" Type="http://schemas.openxmlformats.org/officeDocument/2006/relationships/queryTable" Target="../queryTables/queryTable1699.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1461" Type="http://schemas.openxmlformats.org/officeDocument/2006/relationships/queryTable" Target="../queryTables/queryTable1461.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1559" Type="http://schemas.openxmlformats.org/officeDocument/2006/relationships/queryTable" Target="../queryTables/queryTable1559.xml"/><Relationship Id="rId58" Type="http://schemas.openxmlformats.org/officeDocument/2006/relationships/queryTable" Target="../queryTables/queryTable58.xml"/><Relationship Id="rId1419" Type="http://schemas.openxmlformats.org/officeDocument/2006/relationships/queryTable" Target="../queryTables/queryTable1419.xml"/><Relationship Id="rId1626" Type="http://schemas.openxmlformats.org/officeDocument/2006/relationships/queryTable" Target="../queryTables/queryTable1626.xml"/><Relationship Id="rId274" Type="http://schemas.openxmlformats.org/officeDocument/2006/relationships/queryTable" Target="../queryTables/queryTable274.xml"/><Relationship Id="rId481" Type="http://schemas.openxmlformats.org/officeDocument/2006/relationships/queryTable" Target="../queryTables/queryTable481.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1483" Type="http://schemas.openxmlformats.org/officeDocument/2006/relationships/queryTable" Target="../queryTables/queryTable1483.xml"/><Relationship Id="rId201" Type="http://schemas.openxmlformats.org/officeDocument/2006/relationships/queryTable" Target="../queryTables/queryTable201.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1690" Type="http://schemas.openxmlformats.org/officeDocument/2006/relationships/queryTable" Target="../queryTables/queryTable1690.xml"/><Relationship Id="rId713" Type="http://schemas.openxmlformats.org/officeDocument/2006/relationships/queryTable" Target="../queryTables/queryTable713.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550" Type="http://schemas.openxmlformats.org/officeDocument/2006/relationships/queryTable" Target="../queryTables/queryTable1550.xml"/><Relationship Id="rId1648" Type="http://schemas.openxmlformats.org/officeDocument/2006/relationships/queryTable" Target="../queryTables/queryTable1648.xml"/><Relationship Id="rId1203" Type="http://schemas.openxmlformats.org/officeDocument/2006/relationships/queryTable" Target="../queryTables/queryTable1203.xml"/><Relationship Id="rId1410" Type="http://schemas.openxmlformats.org/officeDocument/2006/relationships/queryTable" Target="../queryTables/queryTable1410.xml"/><Relationship Id="rId1508" Type="http://schemas.openxmlformats.org/officeDocument/2006/relationships/queryTable" Target="../queryTables/queryTable1508.xml"/><Relationship Id="rId1715" Type="http://schemas.openxmlformats.org/officeDocument/2006/relationships/queryTable" Target="../queryTables/queryTable1715.xml"/><Relationship Id="rId296" Type="http://schemas.openxmlformats.org/officeDocument/2006/relationships/queryTable" Target="../queryTables/queryTable296.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572" Type="http://schemas.openxmlformats.org/officeDocument/2006/relationships/queryTable" Target="../queryTables/queryTable1572.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1432" Type="http://schemas.openxmlformats.org/officeDocument/2006/relationships/queryTable" Target="../queryTables/queryTable1432.xml"/><Relationship Id="rId71" Type="http://schemas.openxmlformats.org/officeDocument/2006/relationships/queryTable" Target="../queryTables/queryTable71.xml"/><Relationship Id="rId802" Type="http://schemas.openxmlformats.org/officeDocument/2006/relationships/queryTable" Target="../queryTables/queryTable802.xml"/><Relationship Id="rId29" Type="http://schemas.openxmlformats.org/officeDocument/2006/relationships/queryTable" Target="../queryTables/queryTable29.xml"/><Relationship Id="rId178" Type="http://schemas.openxmlformats.org/officeDocument/2006/relationships/queryTable" Target="../queryTables/queryTable178.xml"/><Relationship Id="rId385" Type="http://schemas.openxmlformats.org/officeDocument/2006/relationships/queryTable" Target="../queryTables/queryTable385.xml"/><Relationship Id="rId592" Type="http://schemas.openxmlformats.org/officeDocument/2006/relationships/queryTable" Target="../queryTables/queryTable592.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1594" Type="http://schemas.openxmlformats.org/officeDocument/2006/relationships/queryTable" Target="../queryTables/queryTable1594.xml"/><Relationship Id="rId93" Type="http://schemas.openxmlformats.org/officeDocument/2006/relationships/queryTable" Target="../queryTables/queryTable93.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1454" Type="http://schemas.openxmlformats.org/officeDocument/2006/relationships/queryTable" Target="../queryTables/queryTable1454.xml"/><Relationship Id="rId1661" Type="http://schemas.openxmlformats.org/officeDocument/2006/relationships/queryTable" Target="../queryTables/queryTable1661.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521" Type="http://schemas.openxmlformats.org/officeDocument/2006/relationships/queryTable" Target="../queryTables/queryTable1521.xml"/><Relationship Id="rId1619" Type="http://schemas.openxmlformats.org/officeDocument/2006/relationships/queryTable" Target="../queryTables/queryTable1619.xml"/><Relationship Id="rId20" Type="http://schemas.openxmlformats.org/officeDocument/2006/relationships/queryTable" Target="../queryTables/queryTable20.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86" Type="http://schemas.openxmlformats.org/officeDocument/2006/relationships/queryTable" Target="../queryTables/queryTable986.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476" Type="http://schemas.openxmlformats.org/officeDocument/2006/relationships/queryTable" Target="../queryTables/queryTable1476.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1683" Type="http://schemas.openxmlformats.org/officeDocument/2006/relationships/queryTable" Target="../queryTables/queryTable1683.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1543" Type="http://schemas.openxmlformats.org/officeDocument/2006/relationships/queryTable" Target="../queryTables/queryTable1543.xml"/><Relationship Id="rId42" Type="http://schemas.openxmlformats.org/officeDocument/2006/relationships/queryTable" Target="../queryTables/queryTable42.xml"/><Relationship Id="rId1403" Type="http://schemas.openxmlformats.org/officeDocument/2006/relationships/queryTable" Target="../queryTables/queryTable1403.xml"/><Relationship Id="rId1610" Type="http://schemas.openxmlformats.org/officeDocument/2006/relationships/queryTable" Target="../queryTables/queryTable1610.xml"/><Relationship Id="rId191" Type="http://schemas.openxmlformats.org/officeDocument/2006/relationships/queryTable" Target="../queryTables/queryTable191.xml"/><Relationship Id="rId1708" Type="http://schemas.openxmlformats.org/officeDocument/2006/relationships/queryTable" Target="../queryTables/queryTable1708.xml"/><Relationship Id="rId289" Type="http://schemas.openxmlformats.org/officeDocument/2006/relationships/queryTable" Target="../queryTables/queryTable289.xml"/><Relationship Id="rId496" Type="http://schemas.openxmlformats.org/officeDocument/2006/relationships/queryTable" Target="../queryTables/queryTable496.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1498" Type="http://schemas.openxmlformats.org/officeDocument/2006/relationships/queryTable" Target="../queryTables/queryTable1498.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1565" Type="http://schemas.openxmlformats.org/officeDocument/2006/relationships/queryTable" Target="../queryTables/queryTable1565.xml"/><Relationship Id="rId64" Type="http://schemas.openxmlformats.org/officeDocument/2006/relationships/queryTable" Target="../queryTables/queryTable6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1425" Type="http://schemas.openxmlformats.org/officeDocument/2006/relationships/queryTable" Target="../queryTables/queryTable1425.xml"/><Relationship Id="rId1632" Type="http://schemas.openxmlformats.org/officeDocument/2006/relationships/queryTable" Target="../queryTables/queryTable1632.xml"/><Relationship Id="rId280" Type="http://schemas.openxmlformats.org/officeDocument/2006/relationships/queryTable" Target="../queryTables/queryTable280.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1587" Type="http://schemas.openxmlformats.org/officeDocument/2006/relationships/queryTable" Target="../queryTables/queryTable1587.xml"/><Relationship Id="rId86" Type="http://schemas.openxmlformats.org/officeDocument/2006/relationships/queryTable" Target="../queryTables/queryTable8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1447" Type="http://schemas.openxmlformats.org/officeDocument/2006/relationships/queryTable" Target="../queryTables/queryTable1447.xml"/><Relationship Id="rId1654" Type="http://schemas.openxmlformats.org/officeDocument/2006/relationships/queryTable" Target="../queryTables/queryTable1654.xml"/><Relationship Id="rId1307" Type="http://schemas.openxmlformats.org/officeDocument/2006/relationships/queryTable" Target="../queryTables/queryTable1307.xml"/><Relationship Id="rId1514" Type="http://schemas.openxmlformats.org/officeDocument/2006/relationships/queryTable" Target="../queryTables/queryTable1514.xml"/><Relationship Id="rId13" Type="http://schemas.openxmlformats.org/officeDocument/2006/relationships/queryTable" Target="../queryTables/queryTable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469" Type="http://schemas.openxmlformats.org/officeDocument/2006/relationships/queryTable" Target="../queryTables/queryTable1469.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1676" Type="http://schemas.openxmlformats.org/officeDocument/2006/relationships/queryTable" Target="../queryTables/queryTable1676.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1536" Type="http://schemas.openxmlformats.org/officeDocument/2006/relationships/queryTable" Target="../queryTables/queryTable1536.xml"/><Relationship Id="rId35" Type="http://schemas.openxmlformats.org/officeDocument/2006/relationships/queryTable" Target="../queryTables/queryTable35.xml"/><Relationship Id="rId1603" Type="http://schemas.openxmlformats.org/officeDocument/2006/relationships/queryTable" Target="../queryTables/queryTable1603.xml"/><Relationship Id="rId184" Type="http://schemas.openxmlformats.org/officeDocument/2006/relationships/queryTable" Target="../queryTables/queryTable184.xml"/><Relationship Id="rId391" Type="http://schemas.openxmlformats.org/officeDocument/2006/relationships/queryTable" Target="../queryTables/queryTable391.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11" Type="http://schemas.openxmlformats.org/officeDocument/2006/relationships/queryTable" Target="../queryTables/queryTable111.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1698" Type="http://schemas.openxmlformats.org/officeDocument/2006/relationships/queryTable" Target="../queryTables/queryTable1698.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1460" Type="http://schemas.openxmlformats.org/officeDocument/2006/relationships/queryTable" Target="../queryTables/queryTable1460.xml"/><Relationship Id="rId1558" Type="http://schemas.openxmlformats.org/officeDocument/2006/relationships/queryTable" Target="../queryTables/queryTable1558.xml"/><Relationship Id="rId57" Type="http://schemas.openxmlformats.org/officeDocument/2006/relationships/queryTable" Target="../queryTables/queryTable57.xml"/><Relationship Id="rId1113" Type="http://schemas.openxmlformats.org/officeDocument/2006/relationships/queryTable" Target="../queryTables/queryTable1113.xml"/><Relationship Id="rId1320" Type="http://schemas.openxmlformats.org/officeDocument/2006/relationships/queryTable" Target="../queryTables/queryTable1320.xml"/><Relationship Id="rId1418" Type="http://schemas.openxmlformats.org/officeDocument/2006/relationships/queryTable" Target="../queryTables/queryTable1418.xml"/><Relationship Id="rId1625" Type="http://schemas.openxmlformats.org/officeDocument/2006/relationships/queryTable" Target="../queryTables/queryTable1625.xml"/><Relationship Id="rId273" Type="http://schemas.openxmlformats.org/officeDocument/2006/relationships/queryTable" Target="../queryTables/queryTable273.xml"/><Relationship Id="rId480" Type="http://schemas.openxmlformats.org/officeDocument/2006/relationships/queryTable" Target="../queryTables/queryTable480.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1482" Type="http://schemas.openxmlformats.org/officeDocument/2006/relationships/queryTable" Target="../queryTables/queryTable1482.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202" Type="http://schemas.openxmlformats.org/officeDocument/2006/relationships/queryTable" Target="../queryTables/queryTable1202.xml"/><Relationship Id="rId1647" Type="http://schemas.openxmlformats.org/officeDocument/2006/relationships/queryTable" Target="../queryTables/queryTable1647.xml"/><Relationship Id="rId1507" Type="http://schemas.openxmlformats.org/officeDocument/2006/relationships/queryTable" Target="../queryTables/queryTable1507.xml"/><Relationship Id="rId1714" Type="http://schemas.openxmlformats.org/officeDocument/2006/relationships/queryTable" Target="../queryTables/queryTable1714.xml"/><Relationship Id="rId295" Type="http://schemas.openxmlformats.org/officeDocument/2006/relationships/queryTable" Target="../queryTables/queryTable295.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527" Type="http://schemas.openxmlformats.org/officeDocument/2006/relationships/queryTable" Target="../queryTables/queryTable527.xml"/><Relationship Id="rId734" Type="http://schemas.openxmlformats.org/officeDocument/2006/relationships/queryTable" Target="../queryTables/queryTable734.xml"/><Relationship Id="rId941" Type="http://schemas.openxmlformats.org/officeDocument/2006/relationships/queryTable" Target="../queryTables/queryTable941.xml"/><Relationship Id="rId1157" Type="http://schemas.openxmlformats.org/officeDocument/2006/relationships/queryTable" Target="../queryTables/queryTable1157.xml"/><Relationship Id="rId1364" Type="http://schemas.openxmlformats.org/officeDocument/2006/relationships/queryTable" Target="../queryTables/queryTable1364.xml"/><Relationship Id="rId1571" Type="http://schemas.openxmlformats.org/officeDocument/2006/relationships/queryTable" Target="../queryTables/queryTable1571.xml"/><Relationship Id="rId70" Type="http://schemas.openxmlformats.org/officeDocument/2006/relationships/queryTable" Target="../queryTables/queryTable70.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224" Type="http://schemas.openxmlformats.org/officeDocument/2006/relationships/queryTable" Target="../queryTables/queryTable1224.xml"/><Relationship Id="rId1431" Type="http://schemas.openxmlformats.org/officeDocument/2006/relationships/queryTable" Target="../queryTables/queryTable1431.xml"/><Relationship Id="rId1669" Type="http://schemas.openxmlformats.org/officeDocument/2006/relationships/queryTable" Target="../queryTables/queryTable1669.xml"/><Relationship Id="rId1529" Type="http://schemas.openxmlformats.org/officeDocument/2006/relationships/queryTable" Target="../queryTables/queryTable1529.xml"/><Relationship Id="rId28" Type="http://schemas.openxmlformats.org/officeDocument/2006/relationships/queryTable" Target="../queryTables/queryTable28.xml"/><Relationship Id="rId177" Type="http://schemas.openxmlformats.org/officeDocument/2006/relationships/queryTable" Target="../queryTables/queryTable177.xml"/><Relationship Id="rId384" Type="http://schemas.openxmlformats.org/officeDocument/2006/relationships/queryTable" Target="../queryTables/queryTable384.xml"/><Relationship Id="rId591" Type="http://schemas.openxmlformats.org/officeDocument/2006/relationships/queryTable" Target="../queryTables/queryTable591.xml"/><Relationship Id="rId244" Type="http://schemas.openxmlformats.org/officeDocument/2006/relationships/queryTable" Target="../queryTables/queryTable244.xml"/><Relationship Id="rId689" Type="http://schemas.openxmlformats.org/officeDocument/2006/relationships/queryTable" Target="../queryTables/queryTable689.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451" Type="http://schemas.openxmlformats.org/officeDocument/2006/relationships/queryTable" Target="../queryTables/queryTable451.xml"/><Relationship Id="rId549" Type="http://schemas.openxmlformats.org/officeDocument/2006/relationships/queryTable" Target="../queryTables/queryTable549.xml"/><Relationship Id="rId756" Type="http://schemas.openxmlformats.org/officeDocument/2006/relationships/queryTable" Target="../queryTables/queryTable756.xml"/><Relationship Id="rId1179" Type="http://schemas.openxmlformats.org/officeDocument/2006/relationships/queryTable" Target="../queryTables/queryTable1179.xml"/><Relationship Id="rId1386" Type="http://schemas.openxmlformats.org/officeDocument/2006/relationships/queryTable" Target="../queryTables/queryTable1386.xml"/><Relationship Id="rId1593" Type="http://schemas.openxmlformats.org/officeDocument/2006/relationships/queryTable" Target="../queryTables/queryTable1593.xml"/><Relationship Id="rId104" Type="http://schemas.openxmlformats.org/officeDocument/2006/relationships/queryTable" Target="../queryTables/queryTable104.xml"/><Relationship Id="rId311" Type="http://schemas.openxmlformats.org/officeDocument/2006/relationships/queryTable" Target="../queryTables/queryTable311.xml"/><Relationship Id="rId409" Type="http://schemas.openxmlformats.org/officeDocument/2006/relationships/queryTable" Target="../queryTables/queryTable409.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246" Type="http://schemas.openxmlformats.org/officeDocument/2006/relationships/queryTable" Target="../queryTables/queryTable1246.xml"/><Relationship Id="rId92" Type="http://schemas.openxmlformats.org/officeDocument/2006/relationships/queryTable" Target="../queryTables/queryTable92.xml"/><Relationship Id="rId616" Type="http://schemas.openxmlformats.org/officeDocument/2006/relationships/queryTable" Target="../queryTables/queryTable616.xml"/><Relationship Id="rId823" Type="http://schemas.openxmlformats.org/officeDocument/2006/relationships/queryTable" Target="../queryTables/queryTable823.xml"/><Relationship Id="rId1453" Type="http://schemas.openxmlformats.org/officeDocument/2006/relationships/queryTable" Target="../queryTables/queryTable1453.xml"/><Relationship Id="rId1660" Type="http://schemas.openxmlformats.org/officeDocument/2006/relationships/queryTable" Target="../queryTables/queryTable1660.xml"/><Relationship Id="rId1106" Type="http://schemas.openxmlformats.org/officeDocument/2006/relationships/queryTable" Target="../queryTables/queryTable1106.xml"/><Relationship Id="rId1313" Type="http://schemas.openxmlformats.org/officeDocument/2006/relationships/queryTable" Target="../queryTables/queryTable1313.xml"/><Relationship Id="rId1520" Type="http://schemas.openxmlformats.org/officeDocument/2006/relationships/queryTable" Target="../queryTables/queryTable1520.xml"/><Relationship Id="rId1618" Type="http://schemas.openxmlformats.org/officeDocument/2006/relationships/queryTable" Target="../queryTables/queryTable1618.xml"/><Relationship Id="rId199" Type="http://schemas.openxmlformats.org/officeDocument/2006/relationships/queryTable" Target="../queryTables/queryTable199.xml"/><Relationship Id="rId266" Type="http://schemas.openxmlformats.org/officeDocument/2006/relationships/queryTable" Target="../queryTables/queryTable266.xml"/><Relationship Id="rId473" Type="http://schemas.openxmlformats.org/officeDocument/2006/relationships/queryTable" Target="../queryTables/queryTable473.xml"/><Relationship Id="rId680" Type="http://schemas.openxmlformats.org/officeDocument/2006/relationships/queryTable" Target="../queryTables/queryTable680.xml"/><Relationship Id="rId126" Type="http://schemas.openxmlformats.org/officeDocument/2006/relationships/queryTable" Target="../queryTables/queryTable126.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85" Type="http://schemas.openxmlformats.org/officeDocument/2006/relationships/queryTable" Target="../queryTables/queryTable985.xml"/><Relationship Id="rId1170" Type="http://schemas.openxmlformats.org/officeDocument/2006/relationships/queryTable" Target="../queryTables/queryTable1170.xml"/><Relationship Id="rId638" Type="http://schemas.openxmlformats.org/officeDocument/2006/relationships/queryTable" Target="../queryTables/queryTable638.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68" Type="http://schemas.openxmlformats.org/officeDocument/2006/relationships/queryTable" Target="../queryTables/queryTable1268.xml"/><Relationship Id="rId1475" Type="http://schemas.openxmlformats.org/officeDocument/2006/relationships/queryTable" Target="../queryTables/queryTable1475.xml"/><Relationship Id="rId1682" Type="http://schemas.openxmlformats.org/officeDocument/2006/relationships/queryTable" Target="../queryTables/queryTable1682.xml"/><Relationship Id="rId400" Type="http://schemas.openxmlformats.org/officeDocument/2006/relationships/queryTable" Target="../queryTables/queryTable400.xml"/><Relationship Id="rId705" Type="http://schemas.openxmlformats.org/officeDocument/2006/relationships/queryTable" Target="../queryTables/queryTable705.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542" Type="http://schemas.openxmlformats.org/officeDocument/2006/relationships/queryTable" Target="../queryTables/queryTable1542.xml"/><Relationship Id="rId912" Type="http://schemas.openxmlformats.org/officeDocument/2006/relationships/queryTable" Target="../queryTables/queryTable912.xml"/><Relationship Id="rId41" Type="http://schemas.openxmlformats.org/officeDocument/2006/relationships/queryTable" Target="../queryTables/queryTable41.xml"/><Relationship Id="rId1402" Type="http://schemas.openxmlformats.org/officeDocument/2006/relationships/queryTable" Target="../queryTables/queryTable1402.xml"/><Relationship Id="rId1707" Type="http://schemas.openxmlformats.org/officeDocument/2006/relationships/queryTable" Target="../queryTables/queryTable1707.xml"/><Relationship Id="rId190" Type="http://schemas.openxmlformats.org/officeDocument/2006/relationships/queryTable" Target="../queryTables/queryTable190.xml"/><Relationship Id="rId288" Type="http://schemas.openxmlformats.org/officeDocument/2006/relationships/queryTable" Target="../queryTables/queryTable288.xml"/><Relationship Id="rId495" Type="http://schemas.openxmlformats.org/officeDocument/2006/relationships/queryTable" Target="../queryTables/queryTable495.xml"/><Relationship Id="rId148" Type="http://schemas.openxmlformats.org/officeDocument/2006/relationships/queryTable" Target="../queryTables/queryTable148.xml"/><Relationship Id="rId355" Type="http://schemas.openxmlformats.org/officeDocument/2006/relationships/queryTable" Target="../queryTables/queryTable355.xml"/><Relationship Id="rId562" Type="http://schemas.openxmlformats.org/officeDocument/2006/relationships/queryTable" Target="../queryTables/queryTable562.xml"/><Relationship Id="rId1192" Type="http://schemas.openxmlformats.org/officeDocument/2006/relationships/queryTable" Target="../queryTables/queryTable1192.xml"/><Relationship Id="rId215" Type="http://schemas.openxmlformats.org/officeDocument/2006/relationships/queryTable" Target="../queryTables/queryTable215.xml"/><Relationship Id="rId422" Type="http://schemas.openxmlformats.org/officeDocument/2006/relationships/queryTable" Target="../queryTables/queryTable422.xml"/><Relationship Id="rId867" Type="http://schemas.openxmlformats.org/officeDocument/2006/relationships/queryTable" Target="../queryTables/queryTable867.xml"/><Relationship Id="rId1052" Type="http://schemas.openxmlformats.org/officeDocument/2006/relationships/queryTable" Target="../queryTables/queryTable1052.xml"/><Relationship Id="rId1497" Type="http://schemas.openxmlformats.org/officeDocument/2006/relationships/queryTable" Target="../queryTables/queryTable1497.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1564" Type="http://schemas.openxmlformats.org/officeDocument/2006/relationships/queryTable" Target="../queryTables/queryTable1564.xml"/><Relationship Id="rId63" Type="http://schemas.openxmlformats.org/officeDocument/2006/relationships/queryTable" Target="../queryTables/queryTable63.xml"/><Relationship Id="rId1217" Type="http://schemas.openxmlformats.org/officeDocument/2006/relationships/queryTable" Target="../queryTables/queryTable1217.xml"/><Relationship Id="rId1424" Type="http://schemas.openxmlformats.org/officeDocument/2006/relationships/queryTable" Target="../queryTables/queryTable1424.xml"/><Relationship Id="rId1631" Type="http://schemas.openxmlformats.org/officeDocument/2006/relationships/queryTable" Target="../queryTables/queryTable1631.xml"/><Relationship Id="rId377" Type="http://schemas.openxmlformats.org/officeDocument/2006/relationships/queryTable" Target="../queryTables/queryTable377.xml"/><Relationship Id="rId584" Type="http://schemas.openxmlformats.org/officeDocument/2006/relationships/queryTable" Target="../queryTables/queryTable584.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1586" Type="http://schemas.openxmlformats.org/officeDocument/2006/relationships/queryTable" Target="../queryTables/queryTable1586.xml"/><Relationship Id="rId304" Type="http://schemas.openxmlformats.org/officeDocument/2006/relationships/queryTable" Target="../queryTables/queryTable304.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1446" Type="http://schemas.openxmlformats.org/officeDocument/2006/relationships/queryTable" Target="../queryTables/queryTable1446.xml"/><Relationship Id="rId1653" Type="http://schemas.openxmlformats.org/officeDocument/2006/relationships/queryTable" Target="../queryTables/queryTable1653.xml"/><Relationship Id="rId1306" Type="http://schemas.openxmlformats.org/officeDocument/2006/relationships/queryTable" Target="../queryTables/queryTable1306.xml"/><Relationship Id="rId1513" Type="http://schemas.openxmlformats.org/officeDocument/2006/relationships/queryTable" Target="../queryTables/queryTable1513.xml"/><Relationship Id="rId12" Type="http://schemas.openxmlformats.org/officeDocument/2006/relationships/queryTable" Target="../queryTables/queryTable12.xml"/><Relationship Id="rId161" Type="http://schemas.openxmlformats.org/officeDocument/2006/relationships/queryTable" Target="../queryTables/queryTable161.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468" Type="http://schemas.openxmlformats.org/officeDocument/2006/relationships/queryTable" Target="../queryTables/queryTable1468.xml"/><Relationship Id="rId1675" Type="http://schemas.openxmlformats.org/officeDocument/2006/relationships/queryTable" Target="../queryTables/queryTable1675.xml"/><Relationship Id="rId600" Type="http://schemas.openxmlformats.org/officeDocument/2006/relationships/queryTable" Target="../queryTables/queryTable600.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1535" Type="http://schemas.openxmlformats.org/officeDocument/2006/relationships/queryTable" Target="../queryTables/queryTable1535.xml"/><Relationship Id="rId905" Type="http://schemas.openxmlformats.org/officeDocument/2006/relationships/queryTable" Target="../queryTables/queryTable905.xml"/><Relationship Id="rId34" Type="http://schemas.openxmlformats.org/officeDocument/2006/relationships/queryTable" Target="../queryTables/queryTable34.xml"/><Relationship Id="rId1602" Type="http://schemas.openxmlformats.org/officeDocument/2006/relationships/queryTable" Target="../queryTables/queryTable1602.xml"/><Relationship Id="rId183" Type="http://schemas.openxmlformats.org/officeDocument/2006/relationships/queryTable" Target="../queryTables/queryTable183.xml"/><Relationship Id="rId390" Type="http://schemas.openxmlformats.org/officeDocument/2006/relationships/queryTable" Target="../queryTables/queryTable390.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1697" Type="http://schemas.openxmlformats.org/officeDocument/2006/relationships/queryTable" Target="../queryTables/queryTable1697.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1557" Type="http://schemas.openxmlformats.org/officeDocument/2006/relationships/queryTable" Target="../queryTables/queryTable1557.xml"/><Relationship Id="rId56" Type="http://schemas.openxmlformats.org/officeDocument/2006/relationships/queryTable" Target="../queryTables/queryTable56.xml"/><Relationship Id="rId1417" Type="http://schemas.openxmlformats.org/officeDocument/2006/relationships/queryTable" Target="../queryTables/queryTable1417.xml"/><Relationship Id="rId1624" Type="http://schemas.openxmlformats.org/officeDocument/2006/relationships/queryTable" Target="../queryTables/queryTable1624.xml"/><Relationship Id="rId272" Type="http://schemas.openxmlformats.org/officeDocument/2006/relationships/queryTable" Target="../queryTables/queryTable272.xml"/><Relationship Id="rId577" Type="http://schemas.openxmlformats.org/officeDocument/2006/relationships/queryTable" Target="../queryTables/queryTable577.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1481" Type="http://schemas.openxmlformats.org/officeDocument/2006/relationships/queryTable" Target="../queryTables/queryTable1481.xml"/><Relationship Id="rId1579" Type="http://schemas.openxmlformats.org/officeDocument/2006/relationships/queryTable" Target="../queryTables/queryTable1579.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1439" Type="http://schemas.openxmlformats.org/officeDocument/2006/relationships/queryTable" Target="../queryTables/queryTable1439.xml"/><Relationship Id="rId1646" Type="http://schemas.openxmlformats.org/officeDocument/2006/relationships/queryTable" Target="../queryTables/queryTable1646.xml"/><Relationship Id="rId1506" Type="http://schemas.openxmlformats.org/officeDocument/2006/relationships/queryTable" Target="../queryTables/queryTable1506.xml"/><Relationship Id="rId1713" Type="http://schemas.openxmlformats.org/officeDocument/2006/relationships/queryTable" Target="../queryTables/queryTable1713.xml"/><Relationship Id="rId294" Type="http://schemas.openxmlformats.org/officeDocument/2006/relationships/queryTable" Target="../queryTables/queryTable294.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570" Type="http://schemas.openxmlformats.org/officeDocument/2006/relationships/queryTable" Target="../queryTables/queryTable1570.xml"/><Relationship Id="rId1668" Type="http://schemas.openxmlformats.org/officeDocument/2006/relationships/queryTable" Target="../queryTables/queryTable1668.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1430" Type="http://schemas.openxmlformats.org/officeDocument/2006/relationships/queryTable" Target="../queryTables/queryTable1430.xml"/><Relationship Id="rId1528" Type="http://schemas.openxmlformats.org/officeDocument/2006/relationships/queryTable" Target="../queryTables/queryTable1528.xml"/><Relationship Id="rId27" Type="http://schemas.openxmlformats.org/officeDocument/2006/relationships/queryTable" Target="../queryTables/queryTable27.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1080" Type="http://schemas.openxmlformats.org/officeDocument/2006/relationships/queryTable" Target="../queryTables/queryTable1080.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1592" Type="http://schemas.openxmlformats.org/officeDocument/2006/relationships/queryTable" Target="../queryTables/queryTable1592.xml"/><Relationship Id="rId91" Type="http://schemas.openxmlformats.org/officeDocument/2006/relationships/queryTable" Target="../queryTables/queryTable91.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1452" Type="http://schemas.openxmlformats.org/officeDocument/2006/relationships/queryTable" Target="../queryTables/queryTable1452.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617" Type="http://schemas.openxmlformats.org/officeDocument/2006/relationships/queryTable" Target="../queryTables/queryTable161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1463" Type="http://schemas.openxmlformats.org/officeDocument/2006/relationships/queryTable" Target="../queryTables/queryTable1463.xml"/><Relationship Id="rId1670" Type="http://schemas.openxmlformats.org/officeDocument/2006/relationships/queryTable" Target="../queryTables/queryTable1670.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530" Type="http://schemas.openxmlformats.org/officeDocument/2006/relationships/queryTable" Target="../queryTables/queryTable1530.xml"/><Relationship Id="rId1628" Type="http://schemas.openxmlformats.org/officeDocument/2006/relationships/queryTable" Target="../queryTables/queryTable1628.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1474" Type="http://schemas.openxmlformats.org/officeDocument/2006/relationships/queryTable" Target="../queryTables/queryTable1474.xml"/><Relationship Id="rId1681" Type="http://schemas.openxmlformats.org/officeDocument/2006/relationships/queryTable" Target="../queryTables/queryTable1681.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1541" Type="http://schemas.openxmlformats.org/officeDocument/2006/relationships/queryTable" Target="../queryTables/queryTable1541.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1639" Type="http://schemas.openxmlformats.org/officeDocument/2006/relationships/queryTable" Target="../queryTables/queryTable1639.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1485" Type="http://schemas.openxmlformats.org/officeDocument/2006/relationships/queryTable" Target="../queryTables/queryTable1485.xml"/><Relationship Id="rId1692" Type="http://schemas.openxmlformats.org/officeDocument/2006/relationships/queryTable" Target="../queryTables/queryTable1692.xml"/><Relationship Id="rId1706" Type="http://schemas.openxmlformats.org/officeDocument/2006/relationships/queryTable" Target="../queryTables/queryTable170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552" Type="http://schemas.openxmlformats.org/officeDocument/2006/relationships/queryTable" Target="../queryTables/queryTable1552.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1412" Type="http://schemas.openxmlformats.org/officeDocument/2006/relationships/queryTable" Target="../queryTables/queryTable1412.xml"/><Relationship Id="rId1496" Type="http://schemas.openxmlformats.org/officeDocument/2006/relationships/queryTable" Target="../queryTables/queryTable149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1563" Type="http://schemas.openxmlformats.org/officeDocument/2006/relationships/queryTable" Target="../queryTables/queryTable1563.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1423" Type="http://schemas.openxmlformats.org/officeDocument/2006/relationships/queryTable" Target="../queryTables/queryTable1423.xml"/><Relationship Id="rId1630" Type="http://schemas.openxmlformats.org/officeDocument/2006/relationships/queryTable" Target="../queryTables/queryTable1630.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1574" Type="http://schemas.openxmlformats.org/officeDocument/2006/relationships/queryTable" Target="../queryTables/queryTable157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1434" Type="http://schemas.openxmlformats.org/officeDocument/2006/relationships/queryTable" Target="../queryTables/queryTable1434.xml"/><Relationship Id="rId1641" Type="http://schemas.openxmlformats.org/officeDocument/2006/relationships/queryTable" Target="../queryTables/queryTable1641.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1501" Type="http://schemas.openxmlformats.org/officeDocument/2006/relationships/queryTable" Target="../queryTables/queryTable1501.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1585" Type="http://schemas.openxmlformats.org/officeDocument/2006/relationships/queryTable" Target="../queryTables/queryTable1585.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1445" Type="http://schemas.openxmlformats.org/officeDocument/2006/relationships/queryTable" Target="../queryTables/queryTable1445.xml"/><Relationship Id="rId1652" Type="http://schemas.openxmlformats.org/officeDocument/2006/relationships/queryTable" Target="../queryTables/queryTable1652.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512" Type="http://schemas.openxmlformats.org/officeDocument/2006/relationships/queryTable" Target="../queryTables/queryTable1512.xml"/><Relationship Id="rId1596" Type="http://schemas.openxmlformats.org/officeDocument/2006/relationships/queryTable" Target="../queryTables/queryTable159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1456" Type="http://schemas.openxmlformats.org/officeDocument/2006/relationships/queryTable" Target="../queryTables/queryTable1456.xml"/><Relationship Id="rId1663" Type="http://schemas.openxmlformats.org/officeDocument/2006/relationships/queryTable" Target="../queryTables/queryTable166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1523" Type="http://schemas.openxmlformats.org/officeDocument/2006/relationships/queryTable" Target="../queryTables/queryTable1523.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1467" Type="http://schemas.openxmlformats.org/officeDocument/2006/relationships/queryTable" Target="../queryTables/queryTable1467.xml"/><Relationship Id="rId1674" Type="http://schemas.openxmlformats.org/officeDocument/2006/relationships/queryTable" Target="../queryTables/queryTable1674.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1534" Type="http://schemas.openxmlformats.org/officeDocument/2006/relationships/queryTable" Target="../queryTables/queryTable153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601" Type="http://schemas.openxmlformats.org/officeDocument/2006/relationships/queryTable" Target="../queryTables/queryTable1601.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1478" Type="http://schemas.openxmlformats.org/officeDocument/2006/relationships/queryTable" Target="../queryTables/queryTable1478.xml"/><Relationship Id="rId1685" Type="http://schemas.openxmlformats.org/officeDocument/2006/relationships/queryTable" Target="../queryTables/queryTable168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1545" Type="http://schemas.openxmlformats.org/officeDocument/2006/relationships/queryTable" Target="../queryTables/queryTable1545.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1405" Type="http://schemas.openxmlformats.org/officeDocument/2006/relationships/queryTable" Target="../queryTables/queryTable1405.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489" Type="http://schemas.openxmlformats.org/officeDocument/2006/relationships/queryTable" Target="../queryTables/queryTable1489.xml"/><Relationship Id="rId1612" Type="http://schemas.openxmlformats.org/officeDocument/2006/relationships/queryTable" Target="../queryTables/queryTable1612.xml"/><Relationship Id="rId1696" Type="http://schemas.openxmlformats.org/officeDocument/2006/relationships/queryTable" Target="../queryTables/queryTable16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1556" Type="http://schemas.openxmlformats.org/officeDocument/2006/relationships/queryTable" Target="../queryTables/queryTable1556.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416" Type="http://schemas.openxmlformats.org/officeDocument/2006/relationships/queryTable" Target="../queryTables/queryTable1416.xml"/><Relationship Id="rId1623" Type="http://schemas.openxmlformats.org/officeDocument/2006/relationships/queryTable" Target="../queryTables/queryTable1623.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1567" Type="http://schemas.openxmlformats.org/officeDocument/2006/relationships/queryTable" Target="../queryTables/queryTable1567.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1427" Type="http://schemas.openxmlformats.org/officeDocument/2006/relationships/queryTable" Target="../queryTables/queryTable1427.xml"/><Relationship Id="rId1634" Type="http://schemas.openxmlformats.org/officeDocument/2006/relationships/queryTable" Target="../queryTables/queryTable1634.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1480" Type="http://schemas.openxmlformats.org/officeDocument/2006/relationships/queryTable" Target="../queryTables/queryTable1480.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1578" Type="http://schemas.openxmlformats.org/officeDocument/2006/relationships/queryTable" Target="../queryTables/queryTable1578.xml"/><Relationship Id="rId1701" Type="http://schemas.openxmlformats.org/officeDocument/2006/relationships/queryTable" Target="../queryTables/queryTable1701.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1438" Type="http://schemas.openxmlformats.org/officeDocument/2006/relationships/queryTable" Target="../queryTables/queryTable1438.xml"/><Relationship Id="rId1645" Type="http://schemas.openxmlformats.org/officeDocument/2006/relationships/queryTable" Target="../queryTables/queryTable1645.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1491" Type="http://schemas.openxmlformats.org/officeDocument/2006/relationships/queryTable" Target="../queryTables/queryTable1491.xml"/><Relationship Id="rId1505" Type="http://schemas.openxmlformats.org/officeDocument/2006/relationships/queryTable" Target="../queryTables/queryTable1505.xml"/><Relationship Id="rId1589" Type="http://schemas.openxmlformats.org/officeDocument/2006/relationships/queryTable" Target="../queryTables/queryTable1589.xml"/><Relationship Id="rId1712" Type="http://schemas.openxmlformats.org/officeDocument/2006/relationships/queryTable" Target="../queryTables/queryTable171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1449" Type="http://schemas.openxmlformats.org/officeDocument/2006/relationships/queryTable" Target="../queryTables/queryTable1449.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1656" Type="http://schemas.openxmlformats.org/officeDocument/2006/relationships/queryTable" Target="../queryTables/queryTable165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16" Type="http://schemas.openxmlformats.org/officeDocument/2006/relationships/queryTable" Target="../queryTables/queryTable1516.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1667" Type="http://schemas.openxmlformats.org/officeDocument/2006/relationships/queryTable" Target="../queryTables/queryTable1667.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527" Type="http://schemas.openxmlformats.org/officeDocument/2006/relationships/queryTable" Target="../queryTables/queryTable1527.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1580" Type="http://schemas.openxmlformats.org/officeDocument/2006/relationships/queryTable" Target="../queryTables/queryTable1580.xml"/><Relationship Id="rId1678" Type="http://schemas.openxmlformats.org/officeDocument/2006/relationships/queryTable" Target="../queryTables/queryTable1678.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1440" Type="http://schemas.openxmlformats.org/officeDocument/2006/relationships/queryTable" Target="../queryTables/queryTable1440.xml"/><Relationship Id="rId1538" Type="http://schemas.openxmlformats.org/officeDocument/2006/relationships/queryTable" Target="../queryTables/queryTable1538.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1591" Type="http://schemas.openxmlformats.org/officeDocument/2006/relationships/queryTable" Target="../queryTables/queryTable1591.xml"/><Relationship Id="rId1605" Type="http://schemas.openxmlformats.org/officeDocument/2006/relationships/queryTable" Target="../queryTables/queryTable1605.xml"/><Relationship Id="rId1689" Type="http://schemas.openxmlformats.org/officeDocument/2006/relationships/queryTable" Target="../queryTables/queryTable16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1451" Type="http://schemas.openxmlformats.org/officeDocument/2006/relationships/queryTable" Target="../queryTables/queryTable1451.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1549" Type="http://schemas.openxmlformats.org/officeDocument/2006/relationships/queryTable" Target="../queryTables/queryTable154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409" Type="http://schemas.openxmlformats.org/officeDocument/2006/relationships/queryTable" Target="../queryTables/queryTable1409.xml"/><Relationship Id="rId1616" Type="http://schemas.openxmlformats.org/officeDocument/2006/relationships/queryTable" Target="../queryTables/queryTable1616.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1462" Type="http://schemas.openxmlformats.org/officeDocument/2006/relationships/queryTable" Target="../queryTables/queryTable146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59" Type="http://schemas.openxmlformats.org/officeDocument/2006/relationships/queryTable" Target="../queryTables/queryTable59.xml"/><Relationship Id="rId124" Type="http://schemas.openxmlformats.org/officeDocument/2006/relationships/queryTable" Target="../queryTables/queryTable124.xml"/><Relationship Id="rId569" Type="http://schemas.openxmlformats.org/officeDocument/2006/relationships/queryTable" Target="../queryTables/queryTable569.xml"/><Relationship Id="rId776" Type="http://schemas.openxmlformats.org/officeDocument/2006/relationships/queryTable" Target="../queryTables/queryTable776.xml"/><Relationship Id="rId983" Type="http://schemas.openxmlformats.org/officeDocument/2006/relationships/queryTable" Target="../queryTables/queryTable983.xml"/><Relationship Id="rId1199" Type="http://schemas.openxmlformats.org/officeDocument/2006/relationships/queryTable" Target="../queryTables/queryTable1199.xml"/><Relationship Id="rId1627" Type="http://schemas.openxmlformats.org/officeDocument/2006/relationships/queryTable" Target="../queryTables/queryTable1627.xml"/><Relationship Id="rId331" Type="http://schemas.openxmlformats.org/officeDocument/2006/relationships/queryTable" Target="../queryTables/queryTable331.xml"/><Relationship Id="rId429" Type="http://schemas.openxmlformats.org/officeDocument/2006/relationships/queryTable" Target="../queryTables/queryTable429.xml"/><Relationship Id="rId636" Type="http://schemas.openxmlformats.org/officeDocument/2006/relationships/queryTable" Target="../queryTables/queryTable636.xml"/><Relationship Id="rId1059" Type="http://schemas.openxmlformats.org/officeDocument/2006/relationships/queryTable" Target="../queryTables/queryTable1059.xml"/><Relationship Id="rId1266" Type="http://schemas.openxmlformats.org/officeDocument/2006/relationships/queryTable" Target="../queryTables/queryTable1266.xml"/><Relationship Id="rId1473" Type="http://schemas.openxmlformats.org/officeDocument/2006/relationships/queryTable" Target="../queryTables/queryTable1473.xml"/><Relationship Id="rId843" Type="http://schemas.openxmlformats.org/officeDocument/2006/relationships/queryTable" Target="../queryTables/queryTable843.xml"/><Relationship Id="rId1126" Type="http://schemas.openxmlformats.org/officeDocument/2006/relationships/queryTable" Target="../queryTables/queryTable1126.xml"/><Relationship Id="rId1680" Type="http://schemas.openxmlformats.org/officeDocument/2006/relationships/queryTable" Target="../queryTables/queryTable1680.xml"/><Relationship Id="rId275" Type="http://schemas.openxmlformats.org/officeDocument/2006/relationships/queryTable" Target="../queryTables/queryTable275.xml"/><Relationship Id="rId482" Type="http://schemas.openxmlformats.org/officeDocument/2006/relationships/queryTable" Target="../queryTables/queryTable482.xml"/><Relationship Id="rId703" Type="http://schemas.openxmlformats.org/officeDocument/2006/relationships/queryTable" Target="../queryTables/queryTable703.xml"/><Relationship Id="rId910" Type="http://schemas.openxmlformats.org/officeDocument/2006/relationships/queryTable" Target="../queryTables/queryTable910.xml"/><Relationship Id="rId1333" Type="http://schemas.openxmlformats.org/officeDocument/2006/relationships/queryTable" Target="../queryTables/queryTable1333.xml"/><Relationship Id="rId1540" Type="http://schemas.openxmlformats.org/officeDocument/2006/relationships/queryTable" Target="../queryTables/queryTable1540.xml"/><Relationship Id="rId1638" Type="http://schemas.openxmlformats.org/officeDocument/2006/relationships/queryTable" Target="../queryTables/queryTable1638.xml"/><Relationship Id="rId135" Type="http://schemas.openxmlformats.org/officeDocument/2006/relationships/queryTable" Target="../queryTables/queryTable135.xml"/><Relationship Id="rId342" Type="http://schemas.openxmlformats.org/officeDocument/2006/relationships/queryTable" Target="../queryTables/queryTable342.xml"/><Relationship Id="rId787" Type="http://schemas.openxmlformats.org/officeDocument/2006/relationships/queryTable" Target="../queryTables/queryTable787.xml"/><Relationship Id="rId994" Type="http://schemas.openxmlformats.org/officeDocument/2006/relationships/queryTable" Target="../queryTables/queryTable994.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647" Type="http://schemas.openxmlformats.org/officeDocument/2006/relationships/queryTable" Target="../queryTables/queryTable647.xml"/><Relationship Id="rId854" Type="http://schemas.openxmlformats.org/officeDocument/2006/relationships/queryTable" Target="../queryTables/queryTable854.xml"/><Relationship Id="rId1277" Type="http://schemas.openxmlformats.org/officeDocument/2006/relationships/queryTable" Target="../queryTables/queryTable1277.xml"/><Relationship Id="rId1484" Type="http://schemas.openxmlformats.org/officeDocument/2006/relationships/queryTable" Target="../queryTables/queryTable1484.xml"/><Relationship Id="rId1691" Type="http://schemas.openxmlformats.org/officeDocument/2006/relationships/queryTable" Target="../queryTables/queryTable1691.xml"/><Relationship Id="rId1705" Type="http://schemas.openxmlformats.org/officeDocument/2006/relationships/queryTable" Target="../queryTables/queryTable1705.xml"/><Relationship Id="rId286" Type="http://schemas.openxmlformats.org/officeDocument/2006/relationships/queryTable" Target="../queryTables/queryTable286.xml"/><Relationship Id="rId493" Type="http://schemas.openxmlformats.org/officeDocument/2006/relationships/queryTable" Target="../queryTables/queryTable493.xml"/><Relationship Id="rId507" Type="http://schemas.openxmlformats.org/officeDocument/2006/relationships/queryTable" Target="../queryTables/queryTable507.xml"/><Relationship Id="rId714" Type="http://schemas.openxmlformats.org/officeDocument/2006/relationships/queryTable" Target="../queryTables/queryTable714.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344" Type="http://schemas.openxmlformats.org/officeDocument/2006/relationships/queryTable" Target="../queryTables/queryTable1344.xml"/><Relationship Id="rId1551" Type="http://schemas.openxmlformats.org/officeDocument/2006/relationships/queryTable" Target="../queryTables/queryTable1551.xml"/><Relationship Id="rId50" Type="http://schemas.openxmlformats.org/officeDocument/2006/relationships/queryTable" Target="../queryTables/queryTable50.xml"/><Relationship Id="rId146" Type="http://schemas.openxmlformats.org/officeDocument/2006/relationships/queryTable" Target="../queryTables/queryTable146.xml"/><Relationship Id="rId353" Type="http://schemas.openxmlformats.org/officeDocument/2006/relationships/queryTable" Target="../queryTables/queryTable353.xml"/><Relationship Id="rId560" Type="http://schemas.openxmlformats.org/officeDocument/2006/relationships/queryTable" Target="../queryTables/queryTable560.xml"/><Relationship Id="rId798" Type="http://schemas.openxmlformats.org/officeDocument/2006/relationships/queryTable" Target="../queryTables/queryTable798.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411" Type="http://schemas.openxmlformats.org/officeDocument/2006/relationships/queryTable" Target="../queryTables/queryTable1411.xml"/><Relationship Id="rId1649" Type="http://schemas.openxmlformats.org/officeDocument/2006/relationships/queryTable" Target="../queryTables/queryTable1649.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58" Type="http://schemas.openxmlformats.org/officeDocument/2006/relationships/queryTable" Target="../queryTables/queryTable658.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1495" Type="http://schemas.openxmlformats.org/officeDocument/2006/relationships/queryTable" Target="../queryTables/queryTable1495.xml"/><Relationship Id="rId1509" Type="http://schemas.openxmlformats.org/officeDocument/2006/relationships/queryTable" Target="../queryTables/queryTable1509.xml"/><Relationship Id="rId1716" Type="http://schemas.openxmlformats.org/officeDocument/2006/relationships/queryTable" Target="../queryTables/queryTable1716.xml"/><Relationship Id="rId297" Type="http://schemas.openxmlformats.org/officeDocument/2006/relationships/queryTable" Target="../queryTables/queryTable297.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48" Type="http://schemas.openxmlformats.org/officeDocument/2006/relationships/queryTable" Target="../queryTables/queryTable1148.xml"/><Relationship Id="rId1355" Type="http://schemas.openxmlformats.org/officeDocument/2006/relationships/queryTable" Target="../queryTables/queryTable1355.xml"/><Relationship Id="rId1562" Type="http://schemas.openxmlformats.org/officeDocument/2006/relationships/queryTable" Target="../queryTables/queryTable1562.xml"/><Relationship Id="rId157" Type="http://schemas.openxmlformats.org/officeDocument/2006/relationships/queryTable" Target="../queryTables/queryTable157.xml"/><Relationship Id="rId364" Type="http://schemas.openxmlformats.org/officeDocument/2006/relationships/queryTable" Target="../queryTables/queryTable36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1422" Type="http://schemas.openxmlformats.org/officeDocument/2006/relationships/queryTable" Target="../queryTables/queryTable1422.xml"/><Relationship Id="rId61" Type="http://schemas.openxmlformats.org/officeDocument/2006/relationships/queryTable" Target="../queryTables/queryTable61.xml"/><Relationship Id="rId571" Type="http://schemas.openxmlformats.org/officeDocument/2006/relationships/queryTable" Target="../queryTables/queryTable571.xml"/><Relationship Id="rId669" Type="http://schemas.openxmlformats.org/officeDocument/2006/relationships/queryTable" Target="../queryTables/queryTable669.xml"/><Relationship Id="rId876" Type="http://schemas.openxmlformats.org/officeDocument/2006/relationships/queryTable" Target="../queryTables/queryTable876.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431" Type="http://schemas.openxmlformats.org/officeDocument/2006/relationships/queryTable" Target="../queryTables/queryTable431.xml"/><Relationship Id="rId529" Type="http://schemas.openxmlformats.org/officeDocument/2006/relationships/queryTable" Target="../queryTables/queryTable529.xml"/><Relationship Id="rId736" Type="http://schemas.openxmlformats.org/officeDocument/2006/relationships/queryTable" Target="../queryTables/queryTable736.xml"/><Relationship Id="rId1061" Type="http://schemas.openxmlformats.org/officeDocument/2006/relationships/queryTable" Target="../queryTables/queryTable1061.xml"/><Relationship Id="rId1159" Type="http://schemas.openxmlformats.org/officeDocument/2006/relationships/queryTable" Target="../queryTables/queryTable1159.xml"/><Relationship Id="rId1366" Type="http://schemas.openxmlformats.org/officeDocument/2006/relationships/queryTable" Target="../queryTables/queryTable1366.xml"/><Relationship Id="rId168" Type="http://schemas.openxmlformats.org/officeDocument/2006/relationships/queryTable" Target="../queryTables/queryTable168.xml"/><Relationship Id="rId943" Type="http://schemas.openxmlformats.org/officeDocument/2006/relationships/queryTable" Target="../queryTables/queryTable943.xml"/><Relationship Id="rId1019" Type="http://schemas.openxmlformats.org/officeDocument/2006/relationships/queryTable" Target="../queryTables/queryTable1019.xml"/><Relationship Id="rId1573" Type="http://schemas.openxmlformats.org/officeDocument/2006/relationships/queryTable" Target="../queryTables/queryTable1573.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803" Type="http://schemas.openxmlformats.org/officeDocument/2006/relationships/queryTable" Target="../queryTables/queryTable803.xml"/><Relationship Id="rId1226" Type="http://schemas.openxmlformats.org/officeDocument/2006/relationships/queryTable" Target="../queryTables/queryTable1226.xml"/><Relationship Id="rId1433" Type="http://schemas.openxmlformats.org/officeDocument/2006/relationships/queryTable" Target="../queryTables/queryTable1433.xml"/><Relationship Id="rId1640" Type="http://schemas.openxmlformats.org/officeDocument/2006/relationships/queryTable" Target="../queryTables/queryTable1640.xml"/><Relationship Id="rId3" Type="http://schemas.openxmlformats.org/officeDocument/2006/relationships/queryTable" Target="../queryTables/queryTable3.xml"/><Relationship Id="rId235" Type="http://schemas.openxmlformats.org/officeDocument/2006/relationships/queryTable" Target="../queryTables/queryTable235.xml"/><Relationship Id="rId442" Type="http://schemas.openxmlformats.org/officeDocument/2006/relationships/queryTable" Target="../queryTables/queryTable442.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500" Type="http://schemas.openxmlformats.org/officeDocument/2006/relationships/queryTable" Target="../queryTables/queryTable1500.xml"/><Relationship Id="rId302" Type="http://schemas.openxmlformats.org/officeDocument/2006/relationships/queryTable" Target="../queryTables/queryTable302.xml"/><Relationship Id="rId747" Type="http://schemas.openxmlformats.org/officeDocument/2006/relationships/queryTable" Target="../queryTables/queryTable747.xml"/><Relationship Id="rId954" Type="http://schemas.openxmlformats.org/officeDocument/2006/relationships/queryTable" Target="../queryTables/queryTable954.xml"/><Relationship Id="rId1377" Type="http://schemas.openxmlformats.org/officeDocument/2006/relationships/queryTable" Target="../queryTables/queryTable1377.xml"/><Relationship Id="rId1584" Type="http://schemas.openxmlformats.org/officeDocument/2006/relationships/queryTable" Target="../queryTables/queryTable1584.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93" Type="http://schemas.openxmlformats.org/officeDocument/2006/relationships/queryTable" Target="../queryTables/queryTable593.xml"/><Relationship Id="rId607" Type="http://schemas.openxmlformats.org/officeDocument/2006/relationships/queryTable" Target="../queryTables/queryTable607.xml"/><Relationship Id="rId814" Type="http://schemas.openxmlformats.org/officeDocument/2006/relationships/queryTable" Target="../queryTables/queryTable814.xml"/><Relationship Id="rId1237" Type="http://schemas.openxmlformats.org/officeDocument/2006/relationships/queryTable" Target="../queryTables/queryTable1237.xml"/><Relationship Id="rId1444" Type="http://schemas.openxmlformats.org/officeDocument/2006/relationships/queryTable" Target="../queryTables/queryTable1444.xml"/><Relationship Id="rId1651" Type="http://schemas.openxmlformats.org/officeDocument/2006/relationships/queryTable" Target="../queryTables/queryTable1651.xml"/><Relationship Id="rId246" Type="http://schemas.openxmlformats.org/officeDocument/2006/relationships/queryTable" Target="../queryTables/queryTable246.xml"/><Relationship Id="rId453" Type="http://schemas.openxmlformats.org/officeDocument/2006/relationships/queryTable" Target="../queryTables/queryTable453.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83" Type="http://schemas.openxmlformats.org/officeDocument/2006/relationships/queryTable" Target="../queryTables/queryTable1083.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511" Type="http://schemas.openxmlformats.org/officeDocument/2006/relationships/queryTable" Target="../queryTables/queryTable1511.xml"/><Relationship Id="rId106" Type="http://schemas.openxmlformats.org/officeDocument/2006/relationships/queryTable" Target="../queryTables/queryTable106.xml"/><Relationship Id="rId313" Type="http://schemas.openxmlformats.org/officeDocument/2006/relationships/queryTable" Target="../queryTables/queryTable313.xml"/><Relationship Id="rId758" Type="http://schemas.openxmlformats.org/officeDocument/2006/relationships/queryTable" Target="../queryTables/queryTable758.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595" Type="http://schemas.openxmlformats.org/officeDocument/2006/relationships/queryTable" Target="../queryTables/queryTable1595.xml"/><Relationship Id="rId1609" Type="http://schemas.openxmlformats.org/officeDocument/2006/relationships/queryTable" Target="../queryTables/queryTable1609.xml"/><Relationship Id="rId10" Type="http://schemas.openxmlformats.org/officeDocument/2006/relationships/queryTable" Target="../queryTables/queryTable10.xml"/><Relationship Id="rId94" Type="http://schemas.openxmlformats.org/officeDocument/2006/relationships/queryTable" Target="../queryTables/queryTable94.xml"/><Relationship Id="rId397" Type="http://schemas.openxmlformats.org/officeDocument/2006/relationships/queryTable" Target="../queryTables/queryTable397.xml"/><Relationship Id="rId520" Type="http://schemas.openxmlformats.org/officeDocument/2006/relationships/queryTable" Target="../queryTables/queryTable520.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248" Type="http://schemas.openxmlformats.org/officeDocument/2006/relationships/queryTable" Target="../queryTables/queryTable1248.xml"/><Relationship Id="rId1455" Type="http://schemas.openxmlformats.org/officeDocument/2006/relationships/queryTable" Target="../queryTables/queryTable1455.xml"/><Relationship Id="rId1662" Type="http://schemas.openxmlformats.org/officeDocument/2006/relationships/queryTable" Target="../queryTables/queryTable1662.xml"/><Relationship Id="rId257" Type="http://schemas.openxmlformats.org/officeDocument/2006/relationships/queryTable" Target="../queryTables/queryTable257.xml"/><Relationship Id="rId464" Type="http://schemas.openxmlformats.org/officeDocument/2006/relationships/queryTable" Target="../queryTables/queryTable464.xml"/><Relationship Id="rId1010" Type="http://schemas.openxmlformats.org/officeDocument/2006/relationships/queryTable" Target="../queryTables/queryTable1010.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466" Type="http://schemas.openxmlformats.org/officeDocument/2006/relationships/queryTable" Target="../queryTables/queryTable1466.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1673" Type="http://schemas.openxmlformats.org/officeDocument/2006/relationships/queryTable" Target="../queryTables/queryTable1673.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1533" Type="http://schemas.openxmlformats.org/officeDocument/2006/relationships/queryTable" Target="../queryTables/queryTable1533.xml"/><Relationship Id="rId32" Type="http://schemas.openxmlformats.org/officeDocument/2006/relationships/queryTable" Target="../queryTables/queryTable32.xml"/><Relationship Id="rId1600" Type="http://schemas.openxmlformats.org/officeDocument/2006/relationships/queryTable" Target="../queryTables/queryTable1600.xml"/><Relationship Id="rId181" Type="http://schemas.openxmlformats.org/officeDocument/2006/relationships/queryTable" Target="../queryTables/queryTable181.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1488" Type="http://schemas.openxmlformats.org/officeDocument/2006/relationships/queryTable" Target="../queryTables/queryTable1488.xml"/><Relationship Id="rId1695" Type="http://schemas.openxmlformats.org/officeDocument/2006/relationships/queryTable" Target="../queryTables/queryTable1695.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1555" Type="http://schemas.openxmlformats.org/officeDocument/2006/relationships/queryTable" Target="../queryTables/queryTable1555.xml"/><Relationship Id="rId1110" Type="http://schemas.openxmlformats.org/officeDocument/2006/relationships/queryTable" Target="../queryTables/queryTable1110.xml"/><Relationship Id="rId1208" Type="http://schemas.openxmlformats.org/officeDocument/2006/relationships/queryTable" Target="../queryTables/queryTable1208.xml"/><Relationship Id="rId1415" Type="http://schemas.openxmlformats.org/officeDocument/2006/relationships/queryTable" Target="../queryTables/queryTable1415.xml"/><Relationship Id="rId54" Type="http://schemas.openxmlformats.org/officeDocument/2006/relationships/queryTable" Target="../queryTables/queryTable54.xml"/><Relationship Id="rId1622" Type="http://schemas.openxmlformats.org/officeDocument/2006/relationships/queryTable" Target="../queryTables/queryTable1622.xml"/><Relationship Id="rId270" Type="http://schemas.openxmlformats.org/officeDocument/2006/relationships/queryTable" Target="../queryTables/queryTable270.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1577" Type="http://schemas.openxmlformats.org/officeDocument/2006/relationships/queryTable" Target="../queryTables/queryTable1577.xml"/><Relationship Id="rId76" Type="http://schemas.openxmlformats.org/officeDocument/2006/relationships/queryTable" Target="../queryTables/queryTable76.xml"/><Relationship Id="rId807" Type="http://schemas.openxmlformats.org/officeDocument/2006/relationships/queryTable" Target="../queryTables/queryTable807.xml"/><Relationship Id="rId1437" Type="http://schemas.openxmlformats.org/officeDocument/2006/relationships/queryTable" Target="../queryTables/queryTable1437.xml"/><Relationship Id="rId1644" Type="http://schemas.openxmlformats.org/officeDocument/2006/relationships/queryTable" Target="../queryTables/queryTable1644.xml"/><Relationship Id="rId1504" Type="http://schemas.openxmlformats.org/officeDocument/2006/relationships/queryTable" Target="../queryTables/queryTable1504.xml"/><Relationship Id="rId1711" Type="http://schemas.openxmlformats.org/officeDocument/2006/relationships/queryTable" Target="../queryTables/queryTable1711.xml"/><Relationship Id="rId292" Type="http://schemas.openxmlformats.org/officeDocument/2006/relationships/queryTable" Target="../queryTables/queryTable292.xml"/><Relationship Id="rId597" Type="http://schemas.openxmlformats.org/officeDocument/2006/relationships/queryTable" Target="../queryTables/queryTable597.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87" Type="http://schemas.openxmlformats.org/officeDocument/2006/relationships/queryTable" Target="../queryTables/queryTable1087.xml"/><Relationship Id="rId1294" Type="http://schemas.openxmlformats.org/officeDocument/2006/relationships/queryTable" Target="../queryTables/queryTable1294.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599" Type="http://schemas.openxmlformats.org/officeDocument/2006/relationships/queryTable" Target="../queryTables/queryTable1599.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1459" Type="http://schemas.openxmlformats.org/officeDocument/2006/relationships/queryTable" Target="../queryTables/queryTable1459.xml"/><Relationship Id="rId98" Type="http://schemas.openxmlformats.org/officeDocument/2006/relationships/queryTable" Target="../queryTables/queryTable98.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1666" Type="http://schemas.openxmlformats.org/officeDocument/2006/relationships/queryTable" Target="../queryTables/queryTable1666.xml"/><Relationship Id="rId1319" Type="http://schemas.openxmlformats.org/officeDocument/2006/relationships/queryTable" Target="../queryTables/queryTable1319.xml"/><Relationship Id="rId1526" Type="http://schemas.openxmlformats.org/officeDocument/2006/relationships/queryTable" Target="../queryTables/queryTable1526.xml"/><Relationship Id="rId25" Type="http://schemas.openxmlformats.org/officeDocument/2006/relationships/queryTable" Target="../queryTables/queryTable2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1590" Type="http://schemas.openxmlformats.org/officeDocument/2006/relationships/queryTable" Target="../queryTables/queryTable1590.xml"/><Relationship Id="rId1688" Type="http://schemas.openxmlformats.org/officeDocument/2006/relationships/queryTable" Target="../queryTables/queryTable1688.xml"/><Relationship Id="rId613" Type="http://schemas.openxmlformats.org/officeDocument/2006/relationships/queryTable" Target="../queryTables/queryTable613.xml"/><Relationship Id="rId820" Type="http://schemas.openxmlformats.org/officeDocument/2006/relationships/queryTable" Target="../queryTables/queryTable820.xml"/><Relationship Id="rId918" Type="http://schemas.openxmlformats.org/officeDocument/2006/relationships/queryTable" Target="../queryTables/queryTable918.xml"/><Relationship Id="rId1450" Type="http://schemas.openxmlformats.org/officeDocument/2006/relationships/queryTable" Target="../queryTables/queryTable1450.xml"/><Relationship Id="rId1548" Type="http://schemas.openxmlformats.org/officeDocument/2006/relationships/queryTable" Target="../queryTables/queryTable1548.xml"/><Relationship Id="rId1103" Type="http://schemas.openxmlformats.org/officeDocument/2006/relationships/queryTable" Target="../queryTables/queryTable1103.xml"/><Relationship Id="rId1310" Type="http://schemas.openxmlformats.org/officeDocument/2006/relationships/queryTable" Target="../queryTables/queryTable1310.xml"/><Relationship Id="rId1408" Type="http://schemas.openxmlformats.org/officeDocument/2006/relationships/queryTable" Target="../queryTables/queryTable1408.xml"/><Relationship Id="rId47" Type="http://schemas.openxmlformats.org/officeDocument/2006/relationships/queryTable" Target="../queryTables/queryTable47.xml"/><Relationship Id="rId1615" Type="http://schemas.openxmlformats.org/officeDocument/2006/relationships/queryTable" Target="../queryTables/queryTable1615.xml"/><Relationship Id="rId196" Type="http://schemas.openxmlformats.org/officeDocument/2006/relationships/queryTable" Target="../queryTables/queryTable196.xml"/><Relationship Id="rId263" Type="http://schemas.openxmlformats.org/officeDocument/2006/relationships/queryTable" Target="../queryTables/queryTable263.xml"/><Relationship Id="rId470" Type="http://schemas.openxmlformats.org/officeDocument/2006/relationships/queryTable" Target="../queryTables/queryTable470.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1472" Type="http://schemas.openxmlformats.org/officeDocument/2006/relationships/queryTable" Target="../queryTables/queryTable1472.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637" Type="http://schemas.openxmlformats.org/officeDocument/2006/relationships/queryTable" Target="../queryTables/queryTable1637.xml"/><Relationship Id="rId1704" Type="http://schemas.openxmlformats.org/officeDocument/2006/relationships/queryTable" Target="../queryTables/queryTable1704.xml"/><Relationship Id="rId285" Type="http://schemas.openxmlformats.org/officeDocument/2006/relationships/queryTable" Target="../queryTables/queryTable285.xml"/><Relationship Id="rId492" Type="http://schemas.openxmlformats.org/officeDocument/2006/relationships/queryTable" Target="../queryTables/queryTable492.xml"/><Relationship Id="rId797" Type="http://schemas.openxmlformats.org/officeDocument/2006/relationships/queryTable" Target="../queryTables/queryTable797.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1494" Type="http://schemas.openxmlformats.org/officeDocument/2006/relationships/queryTable" Target="../queryTables/queryTable1494.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1561" Type="http://schemas.openxmlformats.org/officeDocument/2006/relationships/queryTable" Target="../queryTables/queryTable1561.xml"/><Relationship Id="rId60" Type="http://schemas.openxmlformats.org/officeDocument/2006/relationships/queryTable" Target="../queryTables/queryTable6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1421" Type="http://schemas.openxmlformats.org/officeDocument/2006/relationships/queryTable" Target="../queryTables/queryTable1421.xml"/><Relationship Id="rId1659" Type="http://schemas.openxmlformats.org/officeDocument/2006/relationships/queryTable" Target="../queryTables/queryTable1659.xml"/><Relationship Id="rId1519" Type="http://schemas.openxmlformats.org/officeDocument/2006/relationships/queryTable" Target="../queryTables/queryTable1519.xml"/><Relationship Id="rId18" Type="http://schemas.openxmlformats.org/officeDocument/2006/relationships/queryTable" Target="../queryTables/queryTable1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86" Type="http://schemas.openxmlformats.org/officeDocument/2006/relationships/queryTable" Target="../queryTables/queryTable886.xml"/><Relationship Id="rId2" Type="http://schemas.openxmlformats.org/officeDocument/2006/relationships/queryTable" Target="../queryTables/queryTable2.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583" Type="http://schemas.openxmlformats.org/officeDocument/2006/relationships/queryTable" Target="../queryTables/queryTable1583.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1443" Type="http://schemas.openxmlformats.org/officeDocument/2006/relationships/queryTable" Target="../queryTables/queryTable1443.xml"/><Relationship Id="rId1650" Type="http://schemas.openxmlformats.org/officeDocument/2006/relationships/queryTable" Target="../queryTables/queryTable1650.xml"/><Relationship Id="rId1303" Type="http://schemas.openxmlformats.org/officeDocument/2006/relationships/queryTable" Target="../queryTables/queryTable1303.xml"/><Relationship Id="rId1510" Type="http://schemas.openxmlformats.org/officeDocument/2006/relationships/queryTable" Target="../queryTables/queryTable1510.xml"/><Relationship Id="rId1608" Type="http://schemas.openxmlformats.org/officeDocument/2006/relationships/queryTable" Target="../queryTables/queryTable1608.xml"/><Relationship Id="rId189" Type="http://schemas.openxmlformats.org/officeDocument/2006/relationships/queryTable" Target="../queryTables/queryTable189.xml"/><Relationship Id="rId396" Type="http://schemas.openxmlformats.org/officeDocument/2006/relationships/queryTable" Target="../queryTables/queryTable396.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1465" Type="http://schemas.openxmlformats.org/officeDocument/2006/relationships/queryTable" Target="../queryTables/queryTable1465.xml"/><Relationship Id="rId1672" Type="http://schemas.openxmlformats.org/officeDocument/2006/relationships/queryTable" Target="../queryTables/queryTable1672.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532" Type="http://schemas.openxmlformats.org/officeDocument/2006/relationships/queryTable" Target="../queryTables/queryTable1532.xml"/><Relationship Id="rId902" Type="http://schemas.openxmlformats.org/officeDocument/2006/relationships/queryTable" Target="../queryTables/queryTable902.xml"/><Relationship Id="rId31" Type="http://schemas.openxmlformats.org/officeDocument/2006/relationships/queryTable" Target="../queryTables/queryTable3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85" Type="http://schemas.openxmlformats.org/officeDocument/2006/relationships/queryTable" Target="../queryTables/queryTable485.xml"/><Relationship Id="rId692" Type="http://schemas.openxmlformats.org/officeDocument/2006/relationships/queryTable" Target="../queryTables/queryTable69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1487" Type="http://schemas.openxmlformats.org/officeDocument/2006/relationships/queryTable" Target="../queryTables/queryTable1487.xml"/><Relationship Id="rId1694" Type="http://schemas.openxmlformats.org/officeDocument/2006/relationships/queryTable" Target="../queryTables/queryTable1694.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1554" Type="http://schemas.openxmlformats.org/officeDocument/2006/relationships/queryTable" Target="../queryTables/queryTable1554.xml"/><Relationship Id="rId53" Type="http://schemas.openxmlformats.org/officeDocument/2006/relationships/queryTable" Target="../queryTables/queryTable53.xml"/><Relationship Id="rId1207" Type="http://schemas.openxmlformats.org/officeDocument/2006/relationships/queryTable" Target="../queryTables/queryTable1207.xml"/><Relationship Id="rId1414" Type="http://schemas.openxmlformats.org/officeDocument/2006/relationships/queryTable" Target="../queryTables/queryTable1414.xml"/><Relationship Id="rId1621" Type="http://schemas.openxmlformats.org/officeDocument/2006/relationships/queryTable" Target="../queryTables/queryTable1621.xml"/><Relationship Id="rId367" Type="http://schemas.openxmlformats.org/officeDocument/2006/relationships/queryTable" Target="../queryTables/queryTable367.xml"/><Relationship Id="rId574" Type="http://schemas.openxmlformats.org/officeDocument/2006/relationships/queryTable" Target="../queryTables/queryTable574.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1576" Type="http://schemas.openxmlformats.org/officeDocument/2006/relationships/queryTable" Target="../queryTables/queryTable1576.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806" Type="http://schemas.openxmlformats.org/officeDocument/2006/relationships/queryTable" Target="../queryTables/queryTable806.xml"/><Relationship Id="rId1436" Type="http://schemas.openxmlformats.org/officeDocument/2006/relationships/queryTable" Target="../queryTables/queryTable1436.xml"/><Relationship Id="rId1643" Type="http://schemas.openxmlformats.org/officeDocument/2006/relationships/queryTable" Target="../queryTables/queryTable1643.xml"/><Relationship Id="rId1503" Type="http://schemas.openxmlformats.org/officeDocument/2006/relationships/queryTable" Target="../queryTables/queryTable1503.xml"/><Relationship Id="rId1710" Type="http://schemas.openxmlformats.org/officeDocument/2006/relationships/queryTable" Target="../queryTables/queryTable1710.xml"/><Relationship Id="rId291" Type="http://schemas.openxmlformats.org/officeDocument/2006/relationships/queryTable" Target="../queryTables/queryTable291.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1598" Type="http://schemas.openxmlformats.org/officeDocument/2006/relationships/queryTable" Target="../queryTables/queryTable1598.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458" Type="http://schemas.openxmlformats.org/officeDocument/2006/relationships/queryTable" Target="../queryTables/queryTable1458.xml"/><Relationship Id="rId1665" Type="http://schemas.openxmlformats.org/officeDocument/2006/relationships/queryTable" Target="../queryTables/queryTable1665.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1525" Type="http://schemas.openxmlformats.org/officeDocument/2006/relationships/queryTable" Target="../queryTables/queryTable1525.xml"/><Relationship Id="rId24" Type="http://schemas.openxmlformats.org/officeDocument/2006/relationships/queryTable" Target="../queryTables/queryTable2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1687" Type="http://schemas.openxmlformats.org/officeDocument/2006/relationships/queryTable" Target="../queryTables/queryTable1687.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1547" Type="http://schemas.openxmlformats.org/officeDocument/2006/relationships/queryTable" Target="../queryTables/queryTable1547.xml"/><Relationship Id="rId46" Type="http://schemas.openxmlformats.org/officeDocument/2006/relationships/queryTable" Target="../queryTables/queryTable46.xml"/><Relationship Id="rId1407" Type="http://schemas.openxmlformats.org/officeDocument/2006/relationships/queryTable" Target="../queryTables/queryTable1407.xml"/><Relationship Id="rId1614" Type="http://schemas.openxmlformats.org/officeDocument/2006/relationships/queryTable" Target="../queryTables/queryTable1614.xml"/><Relationship Id="rId195" Type="http://schemas.openxmlformats.org/officeDocument/2006/relationships/queryTable" Target="../queryTables/queryTable195.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97" Type="http://schemas.openxmlformats.org/officeDocument/2006/relationships/queryTable" Target="../queryTables/queryTable1197.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1471" Type="http://schemas.openxmlformats.org/officeDocument/2006/relationships/queryTable" Target="../queryTables/queryTable1471.xml"/><Relationship Id="rId1569" Type="http://schemas.openxmlformats.org/officeDocument/2006/relationships/queryTable" Target="../queryTables/queryTable1569.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429" Type="http://schemas.openxmlformats.org/officeDocument/2006/relationships/queryTable" Target="../queryTables/queryTable1429.xml"/><Relationship Id="rId1636" Type="http://schemas.openxmlformats.org/officeDocument/2006/relationships/queryTable" Target="../queryTables/queryTable1636.xml"/><Relationship Id="rId1703" Type="http://schemas.openxmlformats.org/officeDocument/2006/relationships/queryTable" Target="../queryTables/queryTable1703.xml"/><Relationship Id="rId284" Type="http://schemas.openxmlformats.org/officeDocument/2006/relationships/queryTable" Target="../queryTables/queryTable284.xml"/><Relationship Id="rId491" Type="http://schemas.openxmlformats.org/officeDocument/2006/relationships/queryTable" Target="../queryTables/queryTable491.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1493" Type="http://schemas.openxmlformats.org/officeDocument/2006/relationships/queryTable" Target="../queryTables/queryTable1493.xml"/><Relationship Id="rId211" Type="http://schemas.openxmlformats.org/officeDocument/2006/relationships/queryTable" Target="../queryTables/queryTable211.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60" Type="http://schemas.openxmlformats.org/officeDocument/2006/relationships/queryTable" Target="../queryTables/queryTable1560.xml"/><Relationship Id="rId1658" Type="http://schemas.openxmlformats.org/officeDocument/2006/relationships/queryTable" Target="../queryTables/queryTable1658.xml"/><Relationship Id="rId1213" Type="http://schemas.openxmlformats.org/officeDocument/2006/relationships/queryTable" Target="../queryTables/queryTable1213.xml"/><Relationship Id="rId1420" Type="http://schemas.openxmlformats.org/officeDocument/2006/relationships/queryTable" Target="../queryTables/queryTable1420.xml"/><Relationship Id="rId1518" Type="http://schemas.openxmlformats.org/officeDocument/2006/relationships/queryTable" Target="../queryTables/queryTable1518.xml"/><Relationship Id="rId17" Type="http://schemas.openxmlformats.org/officeDocument/2006/relationships/queryTable" Target="../queryTables/queryTable17.xml"/><Relationship Id="rId166" Type="http://schemas.openxmlformats.org/officeDocument/2006/relationships/queryTable" Target="../queryTables/queryTable166.xml"/><Relationship Id="rId373" Type="http://schemas.openxmlformats.org/officeDocument/2006/relationships/queryTable" Target="../queryTables/queryTable373.xml"/><Relationship Id="rId580" Type="http://schemas.openxmlformats.org/officeDocument/2006/relationships/queryTable" Target="../queryTables/queryTable580.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300" Type="http://schemas.openxmlformats.org/officeDocument/2006/relationships/queryTable" Target="../queryTables/queryTable300.xml"/><Relationship Id="rId538" Type="http://schemas.openxmlformats.org/officeDocument/2006/relationships/queryTable" Target="../queryTables/queryTable538.xml"/><Relationship Id="rId745" Type="http://schemas.openxmlformats.org/officeDocument/2006/relationships/queryTable" Target="../queryTables/queryTable745.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75" Type="http://schemas.openxmlformats.org/officeDocument/2006/relationships/queryTable" Target="../queryTables/queryTable1375.xml"/><Relationship Id="rId1582" Type="http://schemas.openxmlformats.org/officeDocument/2006/relationships/queryTable" Target="../queryTables/queryTable1582.xml"/><Relationship Id="rId81" Type="http://schemas.openxmlformats.org/officeDocument/2006/relationships/queryTable" Target="../queryTables/queryTable81.xml"/><Relationship Id="rId605" Type="http://schemas.openxmlformats.org/officeDocument/2006/relationships/queryTable" Target="../queryTables/queryTable605.xml"/><Relationship Id="rId812" Type="http://schemas.openxmlformats.org/officeDocument/2006/relationships/queryTable" Target="../queryTables/queryTable812.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42" Type="http://schemas.openxmlformats.org/officeDocument/2006/relationships/queryTable" Target="../queryTables/queryTable1442.xml"/><Relationship Id="rId1302" Type="http://schemas.openxmlformats.org/officeDocument/2006/relationships/queryTable" Target="../queryTables/queryTable1302.xml"/><Relationship Id="rId39" Type="http://schemas.openxmlformats.org/officeDocument/2006/relationships/queryTable" Target="../queryTables/queryTable39.xml"/><Relationship Id="rId1607" Type="http://schemas.openxmlformats.org/officeDocument/2006/relationships/queryTable" Target="../queryTables/queryTable1607.xml"/><Relationship Id="rId188" Type="http://schemas.openxmlformats.org/officeDocument/2006/relationships/queryTable" Target="../queryTables/queryTable188.xml"/><Relationship Id="rId395" Type="http://schemas.openxmlformats.org/officeDocument/2006/relationships/queryTable" Target="../queryTables/queryTable395.xml"/><Relationship Id="rId255" Type="http://schemas.openxmlformats.org/officeDocument/2006/relationships/queryTable" Target="../queryTables/queryTable255.xml"/><Relationship Id="rId462" Type="http://schemas.openxmlformats.org/officeDocument/2006/relationships/queryTable" Target="../queryTables/queryTable462.xml"/><Relationship Id="rId1092" Type="http://schemas.openxmlformats.org/officeDocument/2006/relationships/queryTable" Target="../queryTables/queryTable1092.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322" Type="http://schemas.openxmlformats.org/officeDocument/2006/relationships/queryTable" Target="../queryTables/queryTable322.xml"/><Relationship Id="rId767" Type="http://schemas.openxmlformats.org/officeDocument/2006/relationships/queryTable" Target="../queryTables/queryTable767.xml"/><Relationship Id="rId974" Type="http://schemas.openxmlformats.org/officeDocument/2006/relationships/queryTable" Target="../queryTables/queryTable974.xml"/><Relationship Id="rId627" Type="http://schemas.openxmlformats.org/officeDocument/2006/relationships/queryTable" Target="../queryTables/queryTable627.xml"/><Relationship Id="rId834" Type="http://schemas.openxmlformats.org/officeDocument/2006/relationships/queryTable" Target="../queryTables/queryTable834.xml"/><Relationship Id="rId1257" Type="http://schemas.openxmlformats.org/officeDocument/2006/relationships/queryTable" Target="../queryTables/queryTable1257.xml"/><Relationship Id="rId1464" Type="http://schemas.openxmlformats.org/officeDocument/2006/relationships/queryTable" Target="../queryTables/queryTable1464.xml"/><Relationship Id="rId1671" Type="http://schemas.openxmlformats.org/officeDocument/2006/relationships/queryTable" Target="../queryTables/queryTable1671.xml"/><Relationship Id="rId901" Type="http://schemas.openxmlformats.org/officeDocument/2006/relationships/queryTable" Target="../queryTables/queryTable901.xml"/><Relationship Id="rId1117" Type="http://schemas.openxmlformats.org/officeDocument/2006/relationships/queryTable" Target="../queryTables/queryTable1117.xml"/><Relationship Id="rId1324" Type="http://schemas.openxmlformats.org/officeDocument/2006/relationships/queryTable" Target="../queryTables/queryTable1324.xml"/><Relationship Id="rId1531" Type="http://schemas.openxmlformats.org/officeDocument/2006/relationships/queryTable" Target="../queryTables/queryTable1531.xml"/><Relationship Id="rId30" Type="http://schemas.openxmlformats.org/officeDocument/2006/relationships/queryTable" Target="../queryTables/queryTable30.xml"/><Relationship Id="rId1629" Type="http://schemas.openxmlformats.org/officeDocument/2006/relationships/queryTable" Target="../queryTables/queryTable1629.xml"/><Relationship Id="rId277" Type="http://schemas.openxmlformats.org/officeDocument/2006/relationships/queryTable" Target="../queryTables/queryTable277.xml"/><Relationship Id="rId484" Type="http://schemas.openxmlformats.org/officeDocument/2006/relationships/queryTable" Target="../queryTables/queryTable484.xml"/><Relationship Id="rId137" Type="http://schemas.openxmlformats.org/officeDocument/2006/relationships/queryTable" Target="../queryTables/queryTable137.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89" Type="http://schemas.openxmlformats.org/officeDocument/2006/relationships/queryTable" Target="../queryTables/queryTable789.xml"/><Relationship Id="rId996" Type="http://schemas.openxmlformats.org/officeDocument/2006/relationships/queryTable" Target="../queryTables/queryTable996.xml"/><Relationship Id="rId551" Type="http://schemas.openxmlformats.org/officeDocument/2006/relationships/queryTable" Target="../queryTables/queryTable551.xml"/><Relationship Id="rId649" Type="http://schemas.openxmlformats.org/officeDocument/2006/relationships/queryTable" Target="../queryTables/queryTable649.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79" Type="http://schemas.openxmlformats.org/officeDocument/2006/relationships/queryTable" Target="../queryTables/queryTable1279.xml"/><Relationship Id="rId1486" Type="http://schemas.openxmlformats.org/officeDocument/2006/relationships/queryTable" Target="../queryTables/queryTable1486.xml"/><Relationship Id="rId204" Type="http://schemas.openxmlformats.org/officeDocument/2006/relationships/queryTable" Target="../queryTables/queryTable204.xml"/><Relationship Id="rId411" Type="http://schemas.openxmlformats.org/officeDocument/2006/relationships/queryTable" Target="../queryTables/queryTable411.xml"/><Relationship Id="rId509" Type="http://schemas.openxmlformats.org/officeDocument/2006/relationships/queryTable" Target="../queryTables/queryTable509.xml"/><Relationship Id="rId1041" Type="http://schemas.openxmlformats.org/officeDocument/2006/relationships/queryTable" Target="../queryTables/queryTable1041.xml"/><Relationship Id="rId1139" Type="http://schemas.openxmlformats.org/officeDocument/2006/relationships/queryTable" Target="../queryTables/queryTable1139.xml"/><Relationship Id="rId1346" Type="http://schemas.openxmlformats.org/officeDocument/2006/relationships/queryTable" Target="../queryTables/queryTable1346.xml"/><Relationship Id="rId1693" Type="http://schemas.openxmlformats.org/officeDocument/2006/relationships/queryTable" Target="../queryTables/queryTable1693.xml"/><Relationship Id="rId716" Type="http://schemas.openxmlformats.org/officeDocument/2006/relationships/queryTable" Target="../queryTables/queryTable716.xml"/><Relationship Id="rId923" Type="http://schemas.openxmlformats.org/officeDocument/2006/relationships/queryTable" Target="../queryTables/queryTable923.xml"/><Relationship Id="rId1553" Type="http://schemas.openxmlformats.org/officeDocument/2006/relationships/queryTable" Target="../queryTables/queryTable1553.xml"/><Relationship Id="rId52" Type="http://schemas.openxmlformats.org/officeDocument/2006/relationships/queryTable" Target="../queryTables/queryTable52.xml"/><Relationship Id="rId1206" Type="http://schemas.openxmlformats.org/officeDocument/2006/relationships/queryTable" Target="../queryTables/queryTable1206.xml"/><Relationship Id="rId1413" Type="http://schemas.openxmlformats.org/officeDocument/2006/relationships/queryTable" Target="../queryTables/queryTable1413.xml"/><Relationship Id="rId1620" Type="http://schemas.openxmlformats.org/officeDocument/2006/relationships/queryTable" Target="../queryTables/queryTable1620.xml"/><Relationship Id="rId299" Type="http://schemas.openxmlformats.org/officeDocument/2006/relationships/queryTable" Target="../queryTables/queryTable299.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1575" Type="http://schemas.openxmlformats.org/officeDocument/2006/relationships/queryTable" Target="../queryTables/queryTable1575.xml"/><Relationship Id="rId74" Type="http://schemas.openxmlformats.org/officeDocument/2006/relationships/queryTable" Target="../queryTables/queryTable74.xml"/><Relationship Id="rId500" Type="http://schemas.openxmlformats.org/officeDocument/2006/relationships/queryTable" Target="../queryTables/queryTable500.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1435" Type="http://schemas.openxmlformats.org/officeDocument/2006/relationships/queryTable" Target="../queryTables/queryTable1435.xml"/><Relationship Id="rId1642" Type="http://schemas.openxmlformats.org/officeDocument/2006/relationships/queryTable" Target="../queryTables/queryTable1642.xml"/><Relationship Id="rId1502" Type="http://schemas.openxmlformats.org/officeDocument/2006/relationships/queryTable" Target="../queryTables/queryTable1502.xml"/><Relationship Id="rId290" Type="http://schemas.openxmlformats.org/officeDocument/2006/relationships/queryTable" Target="../queryTables/queryTable290.xml"/><Relationship Id="rId388" Type="http://schemas.openxmlformats.org/officeDocument/2006/relationships/queryTable" Target="../queryTables/queryTable388.xml"/><Relationship Id="rId150" Type="http://schemas.openxmlformats.org/officeDocument/2006/relationships/queryTable" Target="../queryTables/queryTable150.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1597" Type="http://schemas.openxmlformats.org/officeDocument/2006/relationships/queryTable" Target="../queryTables/queryTable1597.xml"/><Relationship Id="rId96" Type="http://schemas.openxmlformats.org/officeDocument/2006/relationships/queryTable" Target="../queryTables/queryTable96.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1457" Type="http://schemas.openxmlformats.org/officeDocument/2006/relationships/queryTable" Target="../queryTables/queryTable1457.xml"/><Relationship Id="rId1664" Type="http://schemas.openxmlformats.org/officeDocument/2006/relationships/queryTable" Target="../queryTables/queryTable1664.xml"/><Relationship Id="rId1317" Type="http://schemas.openxmlformats.org/officeDocument/2006/relationships/queryTable" Target="../queryTables/queryTable1317.xml"/><Relationship Id="rId1524" Type="http://schemas.openxmlformats.org/officeDocument/2006/relationships/queryTable" Target="../queryTables/queryTable1524.xml"/><Relationship Id="rId23" Type="http://schemas.openxmlformats.org/officeDocument/2006/relationships/queryTable" Target="../queryTables/queryTable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89" Type="http://schemas.openxmlformats.org/officeDocument/2006/relationships/queryTable" Target="../queryTables/queryTable989.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479" Type="http://schemas.openxmlformats.org/officeDocument/2006/relationships/queryTable" Target="../queryTables/queryTable1479.xml"/><Relationship Id="rId1686" Type="http://schemas.openxmlformats.org/officeDocument/2006/relationships/queryTable" Target="../queryTables/queryTable1686.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1546" Type="http://schemas.openxmlformats.org/officeDocument/2006/relationships/queryTable" Target="../queryTables/queryTable1546.xml"/><Relationship Id="rId45" Type="http://schemas.openxmlformats.org/officeDocument/2006/relationships/queryTable" Target="../queryTables/queryTable45.xml"/><Relationship Id="rId1406" Type="http://schemas.openxmlformats.org/officeDocument/2006/relationships/queryTable" Target="../queryTables/queryTable1406.xml"/><Relationship Id="rId1613" Type="http://schemas.openxmlformats.org/officeDocument/2006/relationships/queryTable" Target="../queryTables/queryTable1613.xml"/><Relationship Id="rId194" Type="http://schemas.openxmlformats.org/officeDocument/2006/relationships/queryTable" Target="../queryTables/queryTable194.xml"/><Relationship Id="rId261" Type="http://schemas.openxmlformats.org/officeDocument/2006/relationships/queryTable" Target="../queryTables/queryTable261.xml"/><Relationship Id="rId499" Type="http://schemas.openxmlformats.org/officeDocument/2006/relationships/queryTable" Target="../queryTables/queryTable499.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1470" Type="http://schemas.openxmlformats.org/officeDocument/2006/relationships/queryTable" Target="../queryTables/queryTable1470.xml"/><Relationship Id="rId1568" Type="http://schemas.openxmlformats.org/officeDocument/2006/relationships/queryTable" Target="../queryTables/queryTable1568.xml"/><Relationship Id="rId67" Type="http://schemas.openxmlformats.org/officeDocument/2006/relationships/queryTable" Target="../queryTables/queryTable6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428" Type="http://schemas.openxmlformats.org/officeDocument/2006/relationships/queryTable" Target="../queryTables/queryTable1428.xml"/><Relationship Id="rId1635" Type="http://schemas.openxmlformats.org/officeDocument/2006/relationships/queryTable" Target="../queryTables/queryTable1635.xml"/><Relationship Id="rId1702" Type="http://schemas.openxmlformats.org/officeDocument/2006/relationships/queryTable" Target="../queryTables/queryTable1702.xml"/><Relationship Id="rId283" Type="http://schemas.openxmlformats.org/officeDocument/2006/relationships/queryTable" Target="../queryTables/queryTable283.xml"/><Relationship Id="rId490" Type="http://schemas.openxmlformats.org/officeDocument/2006/relationships/queryTable" Target="../queryTables/queryTable490.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1492" Type="http://schemas.openxmlformats.org/officeDocument/2006/relationships/queryTable" Target="../queryTables/queryTable1492.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1657" Type="http://schemas.openxmlformats.org/officeDocument/2006/relationships/queryTable" Target="../queryTables/queryTable1657.xml"/><Relationship Id="rId1517" Type="http://schemas.openxmlformats.org/officeDocument/2006/relationships/queryTable" Target="../queryTables/queryTable1517.xml"/><Relationship Id="rId16" Type="http://schemas.openxmlformats.org/officeDocument/2006/relationships/queryTable" Target="../queryTables/queryTable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232" Type="http://schemas.openxmlformats.org/officeDocument/2006/relationships/queryTable" Target="../queryTables/queryTable232.xml"/><Relationship Id="rId884" Type="http://schemas.openxmlformats.org/officeDocument/2006/relationships/queryTable" Target="../queryTables/queryTable884.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1581" Type="http://schemas.openxmlformats.org/officeDocument/2006/relationships/queryTable" Target="../queryTables/queryTable1581.xml"/><Relationship Id="rId1679" Type="http://schemas.openxmlformats.org/officeDocument/2006/relationships/queryTable" Target="../queryTables/queryTable1679.xml"/><Relationship Id="rId80" Type="http://schemas.openxmlformats.org/officeDocument/2006/relationships/queryTable" Target="../queryTables/queryTable8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1441" Type="http://schemas.openxmlformats.org/officeDocument/2006/relationships/queryTable" Target="../queryTables/queryTable1441.xml"/><Relationship Id="rId909" Type="http://schemas.openxmlformats.org/officeDocument/2006/relationships/queryTable" Target="../queryTables/queryTable909.xml"/><Relationship Id="rId1301" Type="http://schemas.openxmlformats.org/officeDocument/2006/relationships/queryTable" Target="../queryTables/queryTable1301.xml"/><Relationship Id="rId1539" Type="http://schemas.openxmlformats.org/officeDocument/2006/relationships/queryTable" Target="../queryTables/queryTable1539.xml"/><Relationship Id="rId38" Type="http://schemas.openxmlformats.org/officeDocument/2006/relationships/queryTable" Target="../queryTables/queryTable38.xml"/><Relationship Id="rId1606" Type="http://schemas.openxmlformats.org/officeDocument/2006/relationships/queryTable" Target="../queryTables/queryTable1606.xml"/><Relationship Id="rId187" Type="http://schemas.openxmlformats.org/officeDocument/2006/relationships/queryTable" Target="../queryTables/queryTable187.xml"/><Relationship Id="rId394" Type="http://schemas.openxmlformats.org/officeDocument/2006/relationships/queryTable" Target="../queryTables/queryTable394.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718.xml"/><Relationship Id="rId1" Type="http://schemas.openxmlformats.org/officeDocument/2006/relationships/queryTable" Target="../queryTables/queryTable17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opLeftCell="A11" zoomScaleNormal="100" workbookViewId="0">
      <selection activeCell="I2" sqref="I2:P3"/>
    </sheetView>
  </sheetViews>
  <sheetFormatPr defaultColWidth="18.5703125" defaultRowHeight="12.75" customHeight="1"/>
  <cols>
    <col min="1" max="1" width="2.5703125" style="133" customWidth="1"/>
    <col min="2" max="4" width="9.42578125" style="133" customWidth="1"/>
    <col min="5" max="5" width="8.5703125" style="133" customWidth="1"/>
    <col min="6" max="6" width="17" style="133" customWidth="1"/>
    <col min="7" max="7" width="8.5703125" style="133" customWidth="1"/>
    <col min="8" max="15" width="9.42578125" style="133" customWidth="1"/>
    <col min="16" max="16" width="9.5703125" style="133" bestFit="1" customWidth="1"/>
    <col min="17" max="18" width="9.42578125" style="133" customWidth="1"/>
    <col min="19" max="20" width="8.5703125" style="133" customWidth="1"/>
    <col min="21" max="21" width="22.42578125" style="133" bestFit="1" customWidth="1"/>
    <col min="22" max="134" width="9.42578125" style="133" customWidth="1"/>
    <col min="135" max="16384" width="18.5703125" style="133"/>
  </cols>
  <sheetData>
    <row r="1" spans="1:134" ht="18.600000000000001">
      <c r="A1" s="238"/>
      <c r="B1" s="239"/>
      <c r="C1" s="239"/>
      <c r="D1" s="239"/>
      <c r="E1" s="239"/>
      <c r="F1" s="239"/>
      <c r="G1" s="239"/>
      <c r="H1" s="239"/>
      <c r="I1" s="239"/>
      <c r="J1" s="239"/>
      <c r="K1" s="239"/>
      <c r="L1" s="239"/>
      <c r="M1" s="239"/>
      <c r="N1" s="239"/>
      <c r="O1" s="239"/>
      <c r="P1" s="239"/>
      <c r="Q1" s="239"/>
      <c r="R1" s="239"/>
      <c r="S1" s="239"/>
      <c r="T1" s="240"/>
      <c r="U1" s="241"/>
      <c r="V1" s="242" t="s">
        <v>0</v>
      </c>
      <c r="W1" s="243"/>
      <c r="X1" s="244"/>
      <c r="Y1" s="212" t="str">
        <f>LOOKUP($B$10,NodeID,SheetName)</f>
        <v>PowellInflow.Unregulated</v>
      </c>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45"/>
      <c r="BD1" s="245"/>
      <c r="BE1" s="245"/>
      <c r="BF1" s="245"/>
      <c r="BG1" s="245"/>
      <c r="BH1" s="245"/>
      <c r="BI1" s="245"/>
      <c r="BJ1" s="245"/>
      <c r="BK1" s="245"/>
      <c r="BL1" s="245"/>
      <c r="BM1" s="245"/>
      <c r="BN1" s="245"/>
      <c r="BO1" s="245"/>
      <c r="BP1" s="245"/>
      <c r="BQ1" s="245"/>
      <c r="BR1" s="245"/>
      <c r="BS1" s="245"/>
      <c r="BT1" s="245"/>
      <c r="BU1" s="245"/>
      <c r="BV1" s="245"/>
      <c r="BW1" s="245"/>
      <c r="BX1" s="245"/>
      <c r="BY1" s="245"/>
      <c r="BZ1" s="245"/>
      <c r="CA1" s="245"/>
      <c r="CB1" s="245"/>
      <c r="CC1" s="245"/>
      <c r="CD1" s="245"/>
      <c r="CE1" s="245"/>
      <c r="CF1" s="245"/>
      <c r="CG1" s="245"/>
      <c r="CH1" s="245"/>
      <c r="CI1" s="245"/>
      <c r="CJ1" s="245"/>
      <c r="CK1" s="245"/>
      <c r="CL1" s="245"/>
      <c r="CM1" s="245"/>
      <c r="CN1" s="245"/>
      <c r="CO1" s="245"/>
      <c r="CP1" s="245"/>
      <c r="CQ1" s="245"/>
      <c r="CR1" s="245"/>
      <c r="CS1" s="245"/>
      <c r="CT1" s="245"/>
      <c r="CU1" s="245"/>
      <c r="CV1" s="245"/>
      <c r="CW1" s="245"/>
      <c r="CX1" s="245"/>
      <c r="CY1" s="245"/>
      <c r="CZ1" s="245"/>
      <c r="DA1" s="245"/>
      <c r="DB1" s="245"/>
      <c r="DC1" s="245"/>
      <c r="DD1" s="245"/>
      <c r="DE1" s="245"/>
      <c r="DF1" s="245"/>
      <c r="DG1" s="245"/>
      <c r="DH1" s="245"/>
      <c r="DI1" s="245"/>
      <c r="DJ1" s="245"/>
      <c r="DK1" s="245"/>
      <c r="DL1" s="245"/>
      <c r="DM1" s="245"/>
      <c r="DN1" s="245"/>
      <c r="DO1" s="245"/>
      <c r="DP1" s="245"/>
      <c r="DQ1" s="245"/>
      <c r="DR1" s="245"/>
      <c r="DS1" s="245"/>
      <c r="DT1" s="245"/>
      <c r="DU1" s="245"/>
      <c r="DV1" s="245"/>
      <c r="DW1" s="245"/>
      <c r="DX1" s="245"/>
      <c r="DY1" s="245"/>
      <c r="DZ1" s="245"/>
      <c r="EA1" s="245"/>
      <c r="EB1" s="245"/>
      <c r="EC1" s="245"/>
      <c r="ED1" s="245"/>
    </row>
    <row r="2" spans="1:134" ht="14.45">
      <c r="A2" s="134"/>
      <c r="B2" s="135"/>
      <c r="C2" s="135"/>
      <c r="D2" s="135"/>
      <c r="E2" s="135">
        <v>3</v>
      </c>
      <c r="F2" s="246"/>
      <c r="G2" s="246"/>
      <c r="H2" s="246"/>
      <c r="I2" s="214" t="str">
        <f>LOOKUP($B$10,NodeID,SheetName)</f>
        <v>PowellInflow.Unregulated</v>
      </c>
      <c r="J2" s="215"/>
      <c r="K2" s="215"/>
      <c r="L2" s="215"/>
      <c r="M2" s="215"/>
      <c r="N2" s="215"/>
      <c r="O2" s="215"/>
      <c r="P2" s="215"/>
      <c r="Q2" s="246"/>
      <c r="R2" s="246"/>
      <c r="S2" s="246"/>
      <c r="T2" s="247"/>
      <c r="U2" s="241"/>
      <c r="V2" s="187" t="s">
        <v>1</v>
      </c>
      <c r="W2" s="188" t="s">
        <v>2</v>
      </c>
      <c r="X2" s="241" t="s">
        <v>3</v>
      </c>
      <c r="Y2" s="188">
        <f>RunInformation!$G$6</f>
        <v>1991</v>
      </c>
      <c r="Z2" s="188">
        <f>RunInformation!$G$7</f>
        <v>1992</v>
      </c>
      <c r="AA2" s="188">
        <f>RunInformation!$G$8</f>
        <v>1993</v>
      </c>
      <c r="AB2" s="188">
        <f>RunInformation!$G$9</f>
        <v>1994</v>
      </c>
      <c r="AC2" s="188">
        <f>RunInformation!$G$10</f>
        <v>1995</v>
      </c>
      <c r="AD2" s="188">
        <f>RunInformation!$G$11</f>
        <v>1996</v>
      </c>
      <c r="AE2" s="188">
        <f>RunInformation!$G$12</f>
        <v>1997</v>
      </c>
      <c r="AF2" s="188">
        <f>RunInformation!$G$13</f>
        <v>1998</v>
      </c>
      <c r="AG2" s="188">
        <f>RunInformation!$G$14</f>
        <v>1999</v>
      </c>
      <c r="AH2" s="188">
        <f>RunInformation!$G$15</f>
        <v>2000</v>
      </c>
      <c r="AI2" s="188">
        <f>RunInformation!$G$16</f>
        <v>2001</v>
      </c>
      <c r="AJ2" s="188">
        <f>RunInformation!$G$17</f>
        <v>2002</v>
      </c>
      <c r="AK2" s="188">
        <f>RunInformation!$G$18</f>
        <v>2003</v>
      </c>
      <c r="AL2" s="188">
        <f>RunInformation!$G$19</f>
        <v>2004</v>
      </c>
      <c r="AM2" s="188">
        <f>RunInformation!$G$20</f>
        <v>2005</v>
      </c>
      <c r="AN2" s="188">
        <f>RunInformation!$G$21</f>
        <v>2006</v>
      </c>
      <c r="AO2" s="188">
        <f>RunInformation!$G$22</f>
        <v>2007</v>
      </c>
      <c r="AP2" s="188">
        <f>RunInformation!$G$23</f>
        <v>2008</v>
      </c>
      <c r="AQ2" s="188">
        <f>RunInformation!$G$24</f>
        <v>2009</v>
      </c>
      <c r="AR2" s="248">
        <f>RunInformation!$G$25</f>
        <v>2010</v>
      </c>
      <c r="AS2" s="248">
        <f>RunInformation!$G$26</f>
        <v>2011</v>
      </c>
      <c r="AT2" s="248">
        <f>RunInformation!$G$27</f>
        <v>2012</v>
      </c>
      <c r="AU2" s="248">
        <f>RunInformation!$G$28</f>
        <v>2013</v>
      </c>
      <c r="AV2" s="248">
        <f>RunInformation!$G$29</f>
        <v>2014</v>
      </c>
      <c r="AW2" s="248">
        <f>RunInformation!$G$30</f>
        <v>2015</v>
      </c>
      <c r="AX2" s="248">
        <f>RunInformation!$G$31</f>
        <v>2016</v>
      </c>
      <c r="AY2" s="248">
        <f>RunInformation!$G$32</f>
        <v>2017</v>
      </c>
      <c r="AZ2" s="248">
        <f>RunInformation!$G$33</f>
        <v>2018</v>
      </c>
      <c r="BA2" s="248">
        <f>RunInformation!$G$34</f>
        <v>2019</v>
      </c>
      <c r="BB2" s="248">
        <f>RunInformation!$G$35</f>
        <v>2020</v>
      </c>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row>
    <row r="3" spans="1:134" ht="14.45">
      <c r="A3" s="134"/>
      <c r="B3" s="135">
        <v>5</v>
      </c>
      <c r="C3" s="135">
        <f>LOOKUP($B$3,RunInformation!$AX$6:$AX$17,RunInformation!$BC$6:$BC$17)</f>
        <v>65</v>
      </c>
      <c r="D3" s="135">
        <v>18</v>
      </c>
      <c r="E3" s="135"/>
      <c r="F3" s="246"/>
      <c r="G3" s="246"/>
      <c r="H3" s="246"/>
      <c r="I3" s="215"/>
      <c r="J3" s="215"/>
      <c r="K3" s="215"/>
      <c r="L3" s="215"/>
      <c r="M3" s="215"/>
      <c r="N3" s="215"/>
      <c r="O3" s="215"/>
      <c r="P3" s="215"/>
      <c r="Q3" s="246"/>
      <c r="R3" s="246"/>
      <c r="S3" s="246"/>
      <c r="T3" s="247"/>
      <c r="U3" s="249"/>
      <c r="V3" s="187" t="str">
        <f>BlueMesaInflow.Unregulated!B3</f>
        <v>Trace1</v>
      </c>
      <c r="W3" s="188" t="str">
        <f>BlueMesaInflow.Unregulated!C3</f>
        <v>Trace2</v>
      </c>
      <c r="X3" s="241" t="str">
        <f>BlueMesaInflow.Unregulated!D3</f>
        <v>Trace3</v>
      </c>
      <c r="Y3" s="250" t="str">
        <f>BlueMesaInflow.Unregulated!E3</f>
        <v>Trace4</v>
      </c>
      <c r="Z3" s="251" t="str">
        <f>BlueMesaInflow.Unregulated!F3</f>
        <v>Trace5</v>
      </c>
      <c r="AA3" s="251" t="str">
        <f>BlueMesaInflow.Unregulated!G3</f>
        <v>Trace6</v>
      </c>
      <c r="AB3" s="188" t="str">
        <f>BlueMesaInflow.Unregulated!H3</f>
        <v>Trace7</v>
      </c>
      <c r="AC3" s="188" t="str">
        <f>BlueMesaInflow.Unregulated!I3</f>
        <v>Trace8</v>
      </c>
      <c r="AD3" s="188" t="str">
        <f>BlueMesaInflow.Unregulated!J3</f>
        <v>Trace9</v>
      </c>
      <c r="AE3" s="188" t="str">
        <f>BlueMesaInflow.Unregulated!K3</f>
        <v>Trace10</v>
      </c>
      <c r="AF3" s="188" t="str">
        <f>BlueMesaInflow.Unregulated!L3</f>
        <v>Trace11</v>
      </c>
      <c r="AG3" s="188" t="str">
        <f>BlueMesaInflow.Unregulated!M3</f>
        <v>Trace12</v>
      </c>
      <c r="AH3" s="188" t="str">
        <f>BlueMesaInflow.Unregulated!N3</f>
        <v>Trace13</v>
      </c>
      <c r="AI3" s="188" t="str">
        <f>BlueMesaInflow.Unregulated!O3</f>
        <v>Trace14</v>
      </c>
      <c r="AJ3" s="188" t="str">
        <f>BlueMesaInflow.Unregulated!P3</f>
        <v>Trace15</v>
      </c>
      <c r="AK3" s="188" t="str">
        <f>BlueMesaInflow.Unregulated!Q3</f>
        <v>Trace16</v>
      </c>
      <c r="AL3" s="188" t="str">
        <f>BlueMesaInflow.Unregulated!R3</f>
        <v>Trace17</v>
      </c>
      <c r="AM3" s="188" t="str">
        <f>BlueMesaInflow.Unregulated!S3</f>
        <v>Trace18</v>
      </c>
      <c r="AN3" s="188" t="str">
        <f>BlueMesaInflow.Unregulated!T3</f>
        <v>Trace19</v>
      </c>
      <c r="AO3" s="188" t="str">
        <f>BlueMesaInflow.Unregulated!U3</f>
        <v>Trace20</v>
      </c>
      <c r="AP3" s="188" t="str">
        <f>BlueMesaInflow.Unregulated!V3</f>
        <v>Trace21</v>
      </c>
      <c r="AQ3" s="188" t="str">
        <f>BlueMesaInflow.Unregulated!W3</f>
        <v>Trace22</v>
      </c>
      <c r="AR3" s="251" t="str">
        <f>BlueMesaInflow.Unregulated!X3</f>
        <v>Trace23</v>
      </c>
      <c r="AS3" s="251" t="str">
        <f>BlueMesaInflow.Unregulated!Y3</f>
        <v>Trace24</v>
      </c>
      <c r="AT3" s="251" t="str">
        <f>BlueMesaInflow.Unregulated!Z3</f>
        <v>Trace25</v>
      </c>
      <c r="AU3" s="251" t="str">
        <f>BlueMesaInflow.Unregulated!AA3</f>
        <v>Trace26</v>
      </c>
      <c r="AV3" s="251" t="str">
        <f>BlueMesaInflow.Unregulated!AB3</f>
        <v>Trace27</v>
      </c>
      <c r="AW3" s="251" t="str">
        <f>BlueMesaInflow.Unregulated!AC3</f>
        <v>Trace28</v>
      </c>
      <c r="AX3" s="251" t="str">
        <f>BlueMesaInflow.Unregulated!AD3</f>
        <v>Trace29</v>
      </c>
      <c r="AY3" s="251" t="str">
        <f>BlueMesaInflow.Unregulated!AE3</f>
        <v>Trace30</v>
      </c>
      <c r="AZ3" s="251" t="str">
        <f>BlueMesaInflow.Unregulated!AF3</f>
        <v>Trace31</v>
      </c>
      <c r="BA3" s="251" t="str">
        <f>BlueMesaInflow.Unregulated!AG3</f>
        <v>Trace32</v>
      </c>
      <c r="BB3" s="251" t="str">
        <f>BlueMesaInflow.Unregulated!AH3</f>
        <v>Trace33</v>
      </c>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row>
    <row r="4" spans="1:134" ht="14.45">
      <c r="A4" s="134"/>
      <c r="B4" s="135"/>
      <c r="C4" s="135"/>
      <c r="D4" s="135"/>
      <c r="E4" s="135"/>
      <c r="F4" s="246"/>
      <c r="G4" s="246"/>
      <c r="H4" s="246"/>
      <c r="I4" s="246"/>
      <c r="J4" s="246"/>
      <c r="K4" s="246"/>
      <c r="L4" s="246"/>
      <c r="M4" s="246"/>
      <c r="N4" s="246"/>
      <c r="O4" s="246"/>
      <c r="P4" s="246"/>
      <c r="Q4" s="246"/>
      <c r="R4" s="246"/>
      <c r="S4" s="246"/>
      <c r="T4" s="252"/>
      <c r="U4" s="253">
        <f>DATE(LOOKUP($D$3,TimestepID,StartYear),$B$3,1)</f>
        <v>46143</v>
      </c>
      <c r="V4" s="254">
        <f ca="1">IF($U4="","",IF($B$34=TRUE,(LOOKUP($U4,INDIRECT($C$10&amp;"_TIME"),INDIRECT($C$10&amp;"_Max"))),""))</f>
        <v>517</v>
      </c>
      <c r="W4" s="255">
        <f ca="1">IF($U4="","",IF($C$34=TRUE,(LOOKUP($U4,INDIRECT($C$10&amp;"_TIME"),INDIRECT($C$10&amp;"_Min"))),""))</f>
        <v>54</v>
      </c>
      <c r="X4" s="256">
        <f ca="1">IF($U4="","",IF($D$34=TRUE,(LOOKUP($U4,INDIRECT($C$10&amp;"_TIME"),INDIRECT($C$10&amp;"_Most"))),""))</f>
        <v>180</v>
      </c>
      <c r="Y4" s="257">
        <f ca="1">IF($U4="","",IF($B$15=TRUE,(LOOKUP($U4,INDIRECT($C$10&amp;"_TIME"),INDIRECT($C$10&amp;"_"&amp;Y$2))),""))</f>
        <v>51.395000000000003</v>
      </c>
      <c r="Z4" s="257">
        <f ca="1">IF($U4="","",IF($B$16=TRUE,(LOOKUP($U4,INDIRECT($C$10&amp;"_TIME"),INDIRECT($C$10&amp;"_"&amp;Z$2))),""))</f>
        <v>348.96</v>
      </c>
      <c r="AA4" s="257">
        <f ca="1">IF($U4="","",IF($B$17=TRUE,(LOOKUP($U4,INDIRECT($C$10&amp;"_TIME"),INDIRECT($C$10&amp;"_"&amp;AA$2))),""))</f>
        <v>269.28100000000001</v>
      </c>
      <c r="AB4" s="258">
        <f ca="1">IF($U4="","",IF($B$18=TRUE,(LOOKUP($U4,INDIRECT($C$10&amp;"_TIME"),INDIRECT($C$10&amp;"_"&amp;AB$2))),""))</f>
        <v>158.18700000000001</v>
      </c>
      <c r="AC4" s="258">
        <f ca="1">IF($U4="","",IF($B$19=TRUE,(LOOKUP($U4,INDIRECT($C$10&amp;"_TIME"),INDIRECT($C$10&amp;"_"&amp;AC$2))),""))</f>
        <v>510.75200000000001</v>
      </c>
      <c r="AD4" s="258">
        <f ca="1">IF($U4="","",IF($B$20=TRUE,(LOOKUP($U4,INDIRECT($C$10&amp;"_TIME"),INDIRECT($C$10&amp;"_"&amp;AD$2))),""))</f>
        <v>135.529</v>
      </c>
      <c r="AE4" s="258">
        <f ca="1">IF($U4="","",IF($B$21=TRUE,(LOOKUP($U4,INDIRECT($C$10&amp;"_TIME"),INDIRECT($C$10&amp;"_"&amp;AE$2))),""))</f>
        <v>232.89099999999999</v>
      </c>
      <c r="AF4" s="258">
        <f ca="1">IF($U4="","",IF($B$22=TRUE,(LOOKUP($U4,INDIRECT($C$10&amp;"_TIME"),INDIRECT($C$10&amp;"_"&amp;AF$2))),""))</f>
        <v>70.602999999999994</v>
      </c>
      <c r="AG4" s="258">
        <f ca="1">IF($U4="","",IF($B$23=TRUE,(LOOKUP($U4,INDIRECT($C$10&amp;"_TIME"),INDIRECT($C$10&amp;"_"&amp;AG$2))),""))</f>
        <v>225.964</v>
      </c>
      <c r="AH4" s="258">
        <f ca="1">IF($U4="","",IF($B$24=TRUE,(LOOKUP($U4,INDIRECT($C$10&amp;"_TIME"),INDIRECT($C$10&amp;"_"&amp;AH$2))),""))</f>
        <v>231.63</v>
      </c>
      <c r="AI4" s="258">
        <f ca="1">IF($U4="","",IF($B$25=TRUE,(LOOKUP($U4,INDIRECT($C$10&amp;"_TIME"),INDIRECT($C$10&amp;"_"&amp;AI$2))),""))</f>
        <v>330</v>
      </c>
      <c r="AJ4" s="258">
        <f ca="1">IF($U4="","",IF($B$26=TRUE,(LOOKUP($U4,INDIRECT($C$10&amp;"_TIME"),INDIRECT($C$10&amp;"_"&amp;AJ$2))),""))</f>
        <v>0.78600000000000003</v>
      </c>
      <c r="AK4" s="258">
        <f ca="1">IF($U4="","",IF($B$27=TRUE,(LOOKUP($U4,INDIRECT($C$10&amp;"_TIME"),INDIRECT($C$10&amp;"_"&amp;AK$2))),""))</f>
        <v>257.72300000000001</v>
      </c>
      <c r="AL4" s="258">
        <f ca="1">IF($U4="","",IF($B$28=TRUE,(LOOKUP($U4,INDIRECT($C$10&amp;"_TIME"),INDIRECT($C$10&amp;"_"&amp;AL$2))),""))</f>
        <v>157.84299999999999</v>
      </c>
      <c r="AM4" s="258">
        <f ca="1">IF($U4="","",IF($B$29=TRUE,(LOOKUP($U4,INDIRECT($C$10&amp;"_TIME"),INDIRECT($C$10&amp;"_"&amp;AM$2))),""))</f>
        <v>245.381</v>
      </c>
      <c r="AN4" s="258">
        <f ca="1">IF($U4="","",IF($C$15=TRUE,(LOOKUP($U4,INDIRECT($C$10&amp;"_TIME"),INDIRECT($C$10&amp;"_"&amp;AN$2))),""))</f>
        <v>153.23400000000001</v>
      </c>
      <c r="AO4" s="258">
        <f ca="1">IF($U4="","",IF($C$16=TRUE,(LOOKUP($U4,INDIRECT($C$10&amp;"_TIME"),INDIRECT($C$10&amp;"_"&amp;AO$2))),""))</f>
        <v>334.9</v>
      </c>
      <c r="AP4" s="258">
        <f ca="1">IF($U4="","",IF($C$17=TRUE,(LOOKUP($U4,INDIRECT($C$10&amp;"_TIME"),INDIRECT($C$10&amp;"_"&amp;AP$2))),""))</f>
        <v>161.762</v>
      </c>
      <c r="AQ4" s="258">
        <f ca="1">IF($U4="","",IF($C$18=TRUE,(LOOKUP($U4,INDIRECT($C$10&amp;"_TIME"),INDIRECT($C$10&amp;"_"&amp;AQ$2))),""))</f>
        <v>268.07600000000002</v>
      </c>
      <c r="AR4" s="257">
        <f ca="1">IF($U4="","",IF($C$19=TRUE,(LOOKUP($U4,INDIRECT($C$10&amp;"_TIME"),INDIRECT($C$10&amp;"_"&amp;AR$2))),""))</f>
        <v>43.182000000000002</v>
      </c>
      <c r="AS4" s="257">
        <f ca="1">IF($U4="","",IF($C$20=TRUE,(LOOKUP($U4,INDIRECT($C$10&amp;"_TIME"),INDIRECT($C$10&amp;"_"&amp;AS$2))),""))</f>
        <v>168.43799999999999</v>
      </c>
      <c r="AT4" s="257">
        <f ca="1">IF($U4="","",IF($C$21=TRUE,(LOOKUP($U4,INDIRECT($C$10&amp;"_TIME"),INDIRECT($C$10&amp;"_"&amp;AT$2))),""))</f>
        <v>130.101</v>
      </c>
      <c r="AU4" s="257">
        <f ca="1">IF($U4="","",IF($C$22=TRUE,(LOOKUP($U4,INDIRECT($C$10&amp;"_TIME"),INDIRECT($C$10&amp;"_"&amp;AU$2))),""))</f>
        <v>183.059</v>
      </c>
      <c r="AV4" s="257">
        <f ca="1">IF($U4="","",IF($C$23=TRUE,(LOOKUP($U4,INDIRECT($C$10&amp;"_TIME"),INDIRECT($C$10&amp;"_"&amp;AV$2))),""))</f>
        <v>176.941</v>
      </c>
      <c r="AW4" s="257">
        <f ca="1">IF($U4="","",IF($C$24=TRUE,(LOOKUP($U4,INDIRECT($C$10&amp;"_TIME"),INDIRECT($C$10&amp;"_"&amp;AW$2))),""))</f>
        <v>442.60399999999998</v>
      </c>
      <c r="AX4" s="257">
        <f ca="1">IF($U4="","",IF($C$25=TRUE,(LOOKUP($U4,INDIRECT($C$10&amp;"_TIME"),INDIRECT($C$10&amp;"_"&amp;AX$2))),""))</f>
        <v>445.834</v>
      </c>
      <c r="AY4" s="257">
        <f ca="1">IF($U4="","",IF($C$26=TRUE,(LOOKUP($U4,INDIRECT($C$10&amp;"_TIME"),INDIRECT($C$10&amp;"_"&amp;AY$2))),""))</f>
        <v>154.46100000000001</v>
      </c>
      <c r="AZ4" s="257">
        <f ca="1">IF($U4="","",IF($C$27=TRUE,(LOOKUP($U4,INDIRECT($C$10&amp;"_TIME"),INDIRECT($C$10&amp;"_"&amp;AZ$2))),""))</f>
        <v>262.38600000000002</v>
      </c>
      <c r="BA4" s="257">
        <f ca="1">IF($U4="","",IF($C$28=TRUE,(LOOKUP($U4,INDIRECT($C$10&amp;"_TIME"),INDIRECT($C$10&amp;"_"&amp;BA$2))),""))</f>
        <v>117.187</v>
      </c>
      <c r="BB4" s="257">
        <f ca="1">IF($U4="","",IF($C$29=TRUE,(LOOKUP($U4,INDIRECT($C$10&amp;"_TIME"),INDIRECT($C$10&amp;"_"&amp;BB$2))),""))</f>
        <v>137.93700000000001</v>
      </c>
      <c r="BC4" s="259"/>
      <c r="BD4" s="259"/>
      <c r="BE4" s="259"/>
      <c r="BF4" s="259"/>
      <c r="BG4" s="259"/>
      <c r="BH4" s="259"/>
      <c r="BI4" s="259"/>
      <c r="BJ4" s="259"/>
      <c r="BK4" s="259"/>
      <c r="BL4" s="259"/>
      <c r="BM4" s="259"/>
      <c r="BN4" s="259"/>
      <c r="BO4" s="259"/>
      <c r="BP4" s="259"/>
      <c r="BQ4" s="259"/>
      <c r="BR4" s="259"/>
      <c r="BS4" s="259"/>
      <c r="BT4" s="259"/>
      <c r="BU4" s="259"/>
      <c r="BV4" s="259"/>
      <c r="BW4" s="259"/>
      <c r="BX4" s="259"/>
      <c r="BY4" s="259"/>
      <c r="BZ4" s="259"/>
      <c r="CA4" s="259"/>
      <c r="CB4" s="259"/>
      <c r="CC4" s="259"/>
      <c r="CD4" s="259"/>
      <c r="CE4" s="259"/>
      <c r="CF4" s="259"/>
      <c r="CG4" s="259"/>
      <c r="CH4" s="259"/>
      <c r="CI4" s="259"/>
      <c r="CJ4" s="259"/>
      <c r="CK4" s="259"/>
      <c r="CL4" s="259"/>
      <c r="CM4" s="259"/>
      <c r="CN4" s="259"/>
      <c r="CO4" s="259"/>
      <c r="CP4" s="259"/>
      <c r="CQ4" s="259"/>
      <c r="CR4" s="259"/>
      <c r="CS4" s="259"/>
      <c r="CT4" s="259"/>
      <c r="CU4" s="259"/>
      <c r="CV4" s="259"/>
      <c r="CW4" s="259"/>
      <c r="CX4" s="259"/>
      <c r="CY4" s="259"/>
      <c r="CZ4" s="259"/>
      <c r="DA4" s="259"/>
      <c r="DB4" s="259"/>
      <c r="DC4" s="259"/>
      <c r="DD4" s="259"/>
      <c r="DE4" s="259"/>
      <c r="DF4" s="259"/>
      <c r="DG4" s="259"/>
      <c r="DH4" s="259"/>
      <c r="DI4" s="259"/>
      <c r="DJ4" s="259"/>
      <c r="DK4" s="259"/>
      <c r="DL4" s="259"/>
      <c r="DM4" s="259"/>
      <c r="DN4" s="259"/>
      <c r="DO4" s="259"/>
      <c r="DP4" s="259"/>
      <c r="DQ4" s="259"/>
      <c r="DR4" s="259"/>
      <c r="DS4" s="259"/>
      <c r="DT4" s="259"/>
      <c r="DU4" s="259"/>
      <c r="DV4" s="259"/>
      <c r="DW4" s="259"/>
      <c r="DX4" s="259"/>
      <c r="DY4" s="259"/>
      <c r="DZ4" s="259"/>
      <c r="EA4" s="259"/>
      <c r="EB4" s="259"/>
      <c r="EC4" s="259"/>
      <c r="ED4" s="259"/>
    </row>
    <row r="5" spans="1:134" ht="13.5" customHeight="1">
      <c r="A5" s="134"/>
      <c r="B5" s="135"/>
      <c r="C5" s="135"/>
      <c r="D5" s="260"/>
      <c r="E5" s="135"/>
      <c r="F5" s="246"/>
      <c r="G5" s="246"/>
      <c r="H5" s="246"/>
      <c r="I5" s="246"/>
      <c r="J5" s="246"/>
      <c r="K5" s="246"/>
      <c r="L5" s="246"/>
      <c r="M5" s="246"/>
      <c r="N5" s="246"/>
      <c r="O5" s="246"/>
      <c r="P5" s="246"/>
      <c r="Q5" s="246"/>
      <c r="R5" s="246"/>
      <c r="S5" s="246"/>
      <c r="T5" s="247"/>
      <c r="U5" s="261">
        <f t="shared" ref="U5:U36" si="0">IF((ROW()-3)&lt;=LOOKUP($B$6,TimestepID,Duration),EDATE(U4,1),"")</f>
        <v>46174</v>
      </c>
      <c r="V5" s="262">
        <v>631</v>
      </c>
      <c r="W5" s="263">
        <v>66</v>
      </c>
      <c r="X5" s="264">
        <v>220</v>
      </c>
      <c r="Y5" s="257">
        <v>273.85300000000001</v>
      </c>
      <c r="Z5" s="257">
        <v>231.42699999999999</v>
      </c>
      <c r="AA5" s="257">
        <v>270.76799999999997</v>
      </c>
      <c r="AB5" s="257">
        <v>40.421999999999997</v>
      </c>
      <c r="AC5" s="257">
        <v>910.38199999999995</v>
      </c>
      <c r="AD5" s="257">
        <v>70.995000000000005</v>
      </c>
      <c r="AE5" s="257">
        <v>315.69200000000001</v>
      </c>
      <c r="AF5" s="257">
        <v>133.90799999999999</v>
      </c>
      <c r="AG5" s="257">
        <v>388.23599999999999</v>
      </c>
      <c r="AH5" s="257">
        <v>113.59</v>
      </c>
      <c r="AI5" s="257">
        <v>87.793000000000006</v>
      </c>
      <c r="AJ5" s="257">
        <v>25.94</v>
      </c>
      <c r="AK5" s="257">
        <v>257.80099999999999</v>
      </c>
      <c r="AL5" s="257">
        <v>3.032</v>
      </c>
      <c r="AM5" s="257">
        <v>258.06799999999998</v>
      </c>
      <c r="AN5" s="257">
        <v>28.385999999999999</v>
      </c>
      <c r="AO5" s="257">
        <v>82.248999999999995</v>
      </c>
      <c r="AP5" s="257">
        <v>234.83600000000001</v>
      </c>
      <c r="AQ5" s="257">
        <v>208.57300000000001</v>
      </c>
      <c r="AR5" s="257">
        <v>296.06599999999997</v>
      </c>
      <c r="AS5" s="257">
        <v>358.72</v>
      </c>
      <c r="AT5" s="257">
        <v>-22.666</v>
      </c>
      <c r="AU5" s="257">
        <v>93.912000000000006</v>
      </c>
      <c r="AV5" s="257">
        <v>241.35599999999999</v>
      </c>
      <c r="AW5" s="257">
        <v>728.78200000000004</v>
      </c>
      <c r="AX5" s="257">
        <v>250.952</v>
      </c>
      <c r="AY5" s="257">
        <v>164.434</v>
      </c>
      <c r="AZ5" s="257">
        <v>33.088999999999999</v>
      </c>
      <c r="BA5" s="257">
        <v>473.61099999999999</v>
      </c>
      <c r="BB5" s="257">
        <v>82.558999999999997</v>
      </c>
      <c r="BC5" s="259"/>
      <c r="BD5" s="259"/>
      <c r="BE5" s="259"/>
      <c r="BF5" s="259"/>
      <c r="BG5" s="259"/>
      <c r="BH5" s="259"/>
      <c r="BI5" s="259"/>
      <c r="BJ5" s="259"/>
      <c r="BK5" s="259"/>
      <c r="BL5" s="259"/>
      <c r="BM5" s="259"/>
      <c r="BN5" s="259"/>
      <c r="BO5" s="259"/>
      <c r="BP5" s="259"/>
      <c r="BQ5" s="259"/>
      <c r="BR5" s="259"/>
      <c r="BS5" s="259"/>
      <c r="BT5" s="259"/>
      <c r="BU5" s="259"/>
      <c r="BV5" s="259"/>
      <c r="BW5" s="259"/>
      <c r="BX5" s="259"/>
      <c r="BY5" s="259"/>
      <c r="BZ5" s="259"/>
      <c r="CA5" s="259"/>
      <c r="CB5" s="259"/>
      <c r="CC5" s="259"/>
      <c r="CD5" s="259"/>
      <c r="CE5" s="259"/>
      <c r="CF5" s="259"/>
      <c r="CG5" s="259"/>
      <c r="CH5" s="259"/>
      <c r="CI5" s="259"/>
      <c r="CJ5" s="259"/>
      <c r="CK5" s="259"/>
      <c r="CL5" s="259"/>
      <c r="CM5" s="259"/>
      <c r="CN5" s="259"/>
      <c r="CO5" s="259"/>
      <c r="CP5" s="259"/>
      <c r="CQ5" s="259"/>
      <c r="CR5" s="259"/>
      <c r="CS5" s="259"/>
      <c r="CT5" s="259"/>
      <c r="CU5" s="259"/>
      <c r="CV5" s="259"/>
      <c r="CW5" s="259"/>
      <c r="CX5" s="259"/>
      <c r="CY5" s="259"/>
      <c r="CZ5" s="259"/>
      <c r="DA5" s="259"/>
      <c r="DB5" s="259"/>
      <c r="DC5" s="259"/>
      <c r="DD5" s="259"/>
      <c r="DE5" s="259"/>
      <c r="DF5" s="259"/>
      <c r="DG5" s="259"/>
      <c r="DH5" s="259"/>
      <c r="DI5" s="259"/>
      <c r="DJ5" s="259"/>
      <c r="DK5" s="259"/>
      <c r="DL5" s="259"/>
      <c r="DM5" s="259"/>
      <c r="DN5" s="259"/>
      <c r="DO5" s="259"/>
      <c r="DP5" s="259"/>
      <c r="DQ5" s="259"/>
      <c r="DR5" s="259"/>
      <c r="DS5" s="259"/>
      <c r="DT5" s="259"/>
      <c r="DU5" s="259"/>
      <c r="DV5" s="259"/>
      <c r="DW5" s="259"/>
      <c r="DX5" s="259"/>
      <c r="DY5" s="259"/>
      <c r="DZ5" s="259"/>
      <c r="EA5" s="259"/>
      <c r="EB5" s="259"/>
      <c r="EC5" s="259"/>
      <c r="ED5" s="259"/>
    </row>
    <row r="6" spans="1:134" ht="14.45">
      <c r="A6" s="134"/>
      <c r="B6" s="135">
        <v>7</v>
      </c>
      <c r="C6" s="135">
        <f>MATCH(INDEX(RunInformation!$AZ$6:$AZ$17,MATCH(B3,RunInformation!$AX$6:$AX$17,0)),RunInformation!$L$3:$L$24,0)</f>
        <v>7</v>
      </c>
      <c r="D6" s="260"/>
      <c r="E6" s="135"/>
      <c r="F6" s="246"/>
      <c r="G6" s="246"/>
      <c r="H6" s="246"/>
      <c r="I6" s="246"/>
      <c r="J6" s="246"/>
      <c r="K6" s="246"/>
      <c r="L6" s="246"/>
      <c r="M6" s="246"/>
      <c r="N6" s="246"/>
      <c r="O6" s="246"/>
      <c r="P6" s="246"/>
      <c r="Q6" s="246"/>
      <c r="R6" s="246"/>
      <c r="S6" s="246"/>
      <c r="T6" s="247"/>
      <c r="U6" s="261">
        <f t="shared" si="0"/>
        <v>46204</v>
      </c>
      <c r="V6" s="262">
        <v>80</v>
      </c>
      <c r="W6" s="263">
        <v>8</v>
      </c>
      <c r="X6" s="264">
        <v>28</v>
      </c>
      <c r="Y6" s="257">
        <v>60.514000000000003</v>
      </c>
      <c r="Z6" s="257">
        <v>27.306999999999999</v>
      </c>
      <c r="AA6" s="257">
        <v>42.362000000000002</v>
      </c>
      <c r="AB6" s="257">
        <v>-71.661000000000001</v>
      </c>
      <c r="AC6" s="257">
        <v>531.827</v>
      </c>
      <c r="AD6" s="257">
        <v>0.95499999999999996</v>
      </c>
      <c r="AE6" s="257">
        <v>39.409999999999997</v>
      </c>
      <c r="AF6" s="257">
        <v>105.63800000000001</v>
      </c>
      <c r="AG6" s="257">
        <v>149.86099999999999</v>
      </c>
      <c r="AH6" s="257">
        <v>-44.826999999999998</v>
      </c>
      <c r="AI6" s="257">
        <v>-40.640999999999998</v>
      </c>
      <c r="AJ6" s="257">
        <v>-52.164000000000001</v>
      </c>
      <c r="AK6" s="257">
        <v>-9.0190000000000001</v>
      </c>
      <c r="AL6" s="257">
        <v>28.693000000000001</v>
      </c>
      <c r="AM6" s="257">
        <v>80.450999999999993</v>
      </c>
      <c r="AN6" s="257">
        <v>-60.921999999999997</v>
      </c>
      <c r="AO6" s="257">
        <v>-52.671999999999997</v>
      </c>
      <c r="AP6" s="257">
        <v>58.23</v>
      </c>
      <c r="AQ6" s="257">
        <v>115.339</v>
      </c>
      <c r="AR6" s="257">
        <v>107.08</v>
      </c>
      <c r="AS6" s="257">
        <v>170.684</v>
      </c>
      <c r="AT6" s="257">
        <v>-37.886000000000003</v>
      </c>
      <c r="AU6" s="257">
        <v>-32.264000000000003</v>
      </c>
      <c r="AV6" s="257">
        <v>6.6740000000000004</v>
      </c>
      <c r="AW6" s="257">
        <v>251.49100000000001</v>
      </c>
      <c r="AX6" s="257">
        <v>31.536000000000001</v>
      </c>
      <c r="AY6" s="257">
        <v>-1.6519999999999999</v>
      </c>
      <c r="AZ6" s="257">
        <v>-31.591000000000001</v>
      </c>
      <c r="BA6" s="257">
        <v>207.43</v>
      </c>
      <c r="BB6" s="257">
        <v>-19.372</v>
      </c>
      <c r="BC6" s="259"/>
      <c r="BD6" s="259"/>
      <c r="BE6" s="259"/>
      <c r="BF6" s="259"/>
      <c r="BG6" s="259"/>
      <c r="BH6" s="259"/>
      <c r="BI6" s="259"/>
      <c r="BJ6" s="259"/>
      <c r="BK6" s="259"/>
      <c r="BL6" s="259"/>
      <c r="BM6" s="259"/>
      <c r="BN6" s="259"/>
      <c r="BO6" s="259"/>
      <c r="BP6" s="259"/>
      <c r="BQ6" s="259"/>
      <c r="BR6" s="259"/>
      <c r="BS6" s="259"/>
      <c r="BT6" s="259"/>
      <c r="BU6" s="259"/>
      <c r="BV6" s="259"/>
      <c r="BW6" s="259"/>
      <c r="BX6" s="259"/>
      <c r="BY6" s="259"/>
      <c r="BZ6" s="259"/>
      <c r="CA6" s="259"/>
      <c r="CB6" s="259"/>
      <c r="CC6" s="259"/>
      <c r="CD6" s="259"/>
      <c r="CE6" s="259"/>
      <c r="CF6" s="259"/>
      <c r="CG6" s="259"/>
      <c r="CH6" s="259"/>
      <c r="CI6" s="259"/>
      <c r="CJ6" s="259"/>
      <c r="CK6" s="259"/>
      <c r="CL6" s="259"/>
      <c r="CM6" s="259"/>
      <c r="CN6" s="259"/>
      <c r="CO6" s="259"/>
      <c r="CP6" s="259"/>
      <c r="CQ6" s="259"/>
      <c r="CR6" s="259"/>
      <c r="CS6" s="259"/>
      <c r="CT6" s="259"/>
      <c r="CU6" s="259"/>
      <c r="CV6" s="259"/>
      <c r="CW6" s="259"/>
      <c r="CX6" s="259"/>
      <c r="CY6" s="259"/>
      <c r="CZ6" s="259"/>
      <c r="DA6" s="259"/>
      <c r="DB6" s="259"/>
      <c r="DC6" s="259"/>
      <c r="DD6" s="259"/>
      <c r="DE6" s="259"/>
      <c r="DF6" s="259"/>
      <c r="DG6" s="259"/>
      <c r="DH6" s="259"/>
      <c r="DI6" s="259"/>
      <c r="DJ6" s="259"/>
      <c r="DK6" s="259"/>
      <c r="DL6" s="259"/>
      <c r="DM6" s="259"/>
      <c r="DN6" s="259"/>
      <c r="DO6" s="259"/>
      <c r="DP6" s="259"/>
      <c r="DQ6" s="259"/>
      <c r="DR6" s="259"/>
      <c r="DS6" s="259"/>
      <c r="DT6" s="259"/>
      <c r="DU6" s="259"/>
      <c r="DV6" s="259"/>
      <c r="DW6" s="259"/>
      <c r="DX6" s="259"/>
      <c r="DY6" s="259"/>
      <c r="DZ6" s="259"/>
      <c r="EA6" s="259"/>
      <c r="EB6" s="259"/>
      <c r="EC6" s="259"/>
      <c r="ED6" s="259"/>
    </row>
    <row r="7" spans="1:134" ht="14.45">
      <c r="A7" s="134"/>
      <c r="B7" s="135"/>
      <c r="C7" s="135"/>
      <c r="D7" s="260"/>
      <c r="E7" s="135"/>
      <c r="F7" s="246"/>
      <c r="G7" s="246"/>
      <c r="H7" s="246"/>
      <c r="I7" s="246"/>
      <c r="J7" s="246"/>
      <c r="K7" s="246"/>
      <c r="L7" s="246"/>
      <c r="M7" s="246"/>
      <c r="N7" s="246"/>
      <c r="O7" s="246"/>
      <c r="P7" s="246"/>
      <c r="Q7" s="246"/>
      <c r="R7" s="246"/>
      <c r="S7" s="246"/>
      <c r="T7" s="247"/>
      <c r="U7" s="261">
        <f t="shared" si="0"/>
        <v>46235</v>
      </c>
      <c r="V7" s="262">
        <v>181</v>
      </c>
      <c r="W7" s="263">
        <v>107</v>
      </c>
      <c r="X7" s="264">
        <v>100</v>
      </c>
      <c r="Y7" s="257">
        <v>108.26900000000001</v>
      </c>
      <c r="Z7" s="257">
        <v>107.994</v>
      </c>
      <c r="AA7" s="257">
        <v>138.624</v>
      </c>
      <c r="AB7" s="257">
        <v>21.181000000000001</v>
      </c>
      <c r="AC7" s="257">
        <v>238.626</v>
      </c>
      <c r="AD7" s="257">
        <v>31.34</v>
      </c>
      <c r="AE7" s="257">
        <v>190.30199999999999</v>
      </c>
      <c r="AF7" s="257">
        <v>122.733</v>
      </c>
      <c r="AG7" s="257">
        <v>242.351</v>
      </c>
      <c r="AH7" s="257">
        <v>31.420999999999999</v>
      </c>
      <c r="AI7" s="257">
        <v>78.507000000000005</v>
      </c>
      <c r="AJ7" s="257">
        <v>26.898</v>
      </c>
      <c r="AK7" s="257">
        <v>60.406999999999996</v>
      </c>
      <c r="AL7" s="257">
        <v>67.694000000000003</v>
      </c>
      <c r="AM7" s="257">
        <v>104.08</v>
      </c>
      <c r="AN7" s="257">
        <v>66.010999999999996</v>
      </c>
      <c r="AO7" s="257">
        <v>97.441000000000003</v>
      </c>
      <c r="AP7" s="257">
        <v>91.405000000000001</v>
      </c>
      <c r="AQ7" s="257">
        <v>90.081000000000003</v>
      </c>
      <c r="AR7" s="257">
        <v>143.66800000000001</v>
      </c>
      <c r="AS7" s="257">
        <v>126.04600000000001</v>
      </c>
      <c r="AT7" s="257">
        <v>47.850999999999999</v>
      </c>
      <c r="AU7" s="257">
        <v>105.32</v>
      </c>
      <c r="AV7" s="257">
        <v>105.495</v>
      </c>
      <c r="AW7" s="257">
        <v>149.82599999999999</v>
      </c>
      <c r="AX7" s="257">
        <v>118.358</v>
      </c>
      <c r="AY7" s="257">
        <v>71.319999999999993</v>
      </c>
      <c r="AZ7" s="257">
        <v>36.460999999999999</v>
      </c>
      <c r="BA7" s="257">
        <v>102.559</v>
      </c>
      <c r="BB7" s="257">
        <v>35.436999999999998</v>
      </c>
      <c r="BC7" s="259"/>
      <c r="BD7" s="259"/>
      <c r="BE7" s="259"/>
      <c r="BF7" s="259"/>
      <c r="BG7" s="259"/>
      <c r="BH7" s="259"/>
      <c r="BI7" s="259"/>
      <c r="BJ7" s="259"/>
      <c r="BK7" s="259"/>
      <c r="BL7" s="259"/>
      <c r="BM7" s="259"/>
      <c r="BN7" s="259"/>
      <c r="BO7" s="259"/>
      <c r="BP7" s="259"/>
      <c r="BQ7" s="259"/>
      <c r="BR7" s="259"/>
      <c r="BS7" s="259"/>
      <c r="BT7" s="259"/>
      <c r="BU7" s="259"/>
      <c r="BV7" s="259"/>
      <c r="BW7" s="259"/>
      <c r="BX7" s="259"/>
      <c r="BY7" s="259"/>
      <c r="BZ7" s="259"/>
      <c r="CA7" s="259"/>
      <c r="CB7" s="259"/>
      <c r="CC7" s="259"/>
      <c r="CD7" s="259"/>
      <c r="CE7" s="259"/>
      <c r="CF7" s="259"/>
      <c r="CG7" s="259"/>
      <c r="CH7" s="259"/>
      <c r="CI7" s="259"/>
      <c r="CJ7" s="259"/>
      <c r="CK7" s="259"/>
      <c r="CL7" s="259"/>
      <c r="CM7" s="259"/>
      <c r="CN7" s="259"/>
      <c r="CO7" s="259"/>
      <c r="CP7" s="259"/>
      <c r="CQ7" s="259"/>
      <c r="CR7" s="259"/>
      <c r="CS7" s="259"/>
      <c r="CT7" s="259"/>
      <c r="CU7" s="259"/>
      <c r="CV7" s="259"/>
      <c r="CW7" s="259"/>
      <c r="CX7" s="259"/>
      <c r="CY7" s="259"/>
      <c r="CZ7" s="259"/>
      <c r="DA7" s="259"/>
      <c r="DB7" s="259"/>
      <c r="DC7" s="259"/>
      <c r="DD7" s="259"/>
      <c r="DE7" s="259"/>
      <c r="DF7" s="259"/>
      <c r="DG7" s="259"/>
      <c r="DH7" s="259"/>
      <c r="DI7" s="259"/>
      <c r="DJ7" s="259"/>
      <c r="DK7" s="259"/>
      <c r="DL7" s="259"/>
      <c r="DM7" s="259"/>
      <c r="DN7" s="259"/>
      <c r="DO7" s="259"/>
      <c r="DP7" s="259"/>
      <c r="DQ7" s="259"/>
      <c r="DR7" s="259"/>
      <c r="DS7" s="259"/>
      <c r="DT7" s="259"/>
      <c r="DU7" s="259"/>
      <c r="DV7" s="259"/>
      <c r="DW7" s="259"/>
      <c r="DX7" s="259"/>
      <c r="DY7" s="259"/>
      <c r="DZ7" s="259"/>
      <c r="EA7" s="259"/>
      <c r="EB7" s="259"/>
      <c r="EC7" s="259"/>
      <c r="ED7" s="259"/>
    </row>
    <row r="8" spans="1:134" ht="14.45">
      <c r="A8" s="134"/>
      <c r="B8" s="135"/>
      <c r="C8" s="135"/>
      <c r="D8" s="260"/>
      <c r="E8" s="135"/>
      <c r="F8" s="246"/>
      <c r="G8" s="246"/>
      <c r="H8" s="246"/>
      <c r="I8" s="246"/>
      <c r="J8" s="246"/>
      <c r="K8" s="246"/>
      <c r="L8" s="246"/>
      <c r="M8" s="246"/>
      <c r="N8" s="246"/>
      <c r="O8" s="246"/>
      <c r="P8" s="246"/>
      <c r="Q8" s="246"/>
      <c r="R8" s="246"/>
      <c r="S8" s="246"/>
      <c r="T8" s="247"/>
      <c r="U8" s="261">
        <f t="shared" si="0"/>
        <v>46266</v>
      </c>
      <c r="V8" s="262">
        <v>273</v>
      </c>
      <c r="W8" s="263">
        <v>178</v>
      </c>
      <c r="X8" s="264">
        <v>150</v>
      </c>
      <c r="Y8" s="257">
        <v>200.61699999999999</v>
      </c>
      <c r="Z8" s="257">
        <v>162.83699999999999</v>
      </c>
      <c r="AA8" s="257">
        <v>209.90100000000001</v>
      </c>
      <c r="AB8" s="257">
        <v>121.746</v>
      </c>
      <c r="AC8" s="257">
        <v>205.875</v>
      </c>
      <c r="AD8" s="257">
        <v>121.759</v>
      </c>
      <c r="AE8" s="257">
        <v>291.608</v>
      </c>
      <c r="AF8" s="257">
        <v>142.75700000000001</v>
      </c>
      <c r="AG8" s="257">
        <v>232.989</v>
      </c>
      <c r="AH8" s="257">
        <v>111.136</v>
      </c>
      <c r="AI8" s="257">
        <v>99.501000000000005</v>
      </c>
      <c r="AJ8" s="257">
        <v>151.029</v>
      </c>
      <c r="AK8" s="257">
        <v>228.744</v>
      </c>
      <c r="AL8" s="257">
        <v>172.2</v>
      </c>
      <c r="AM8" s="257">
        <v>122.56100000000001</v>
      </c>
      <c r="AN8" s="257">
        <v>142.59200000000001</v>
      </c>
      <c r="AO8" s="257">
        <v>177.428</v>
      </c>
      <c r="AP8" s="257">
        <v>148.971</v>
      </c>
      <c r="AQ8" s="257">
        <v>103.384</v>
      </c>
      <c r="AR8" s="257">
        <v>129.226</v>
      </c>
      <c r="AS8" s="257">
        <v>160.499</v>
      </c>
      <c r="AT8" s="257">
        <v>83.516999999999996</v>
      </c>
      <c r="AU8" s="257">
        <v>307.82799999999997</v>
      </c>
      <c r="AV8" s="257">
        <v>204.601</v>
      </c>
      <c r="AW8" s="257">
        <v>164.82499999999999</v>
      </c>
      <c r="AX8" s="257">
        <v>194.95</v>
      </c>
      <c r="AY8" s="257">
        <v>98.308000000000007</v>
      </c>
      <c r="AZ8" s="257">
        <v>76.228999999999999</v>
      </c>
      <c r="BA8" s="257">
        <v>112.658</v>
      </c>
      <c r="BB8" s="257">
        <v>95.204999999999998</v>
      </c>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c r="CM8" s="259"/>
      <c r="CN8" s="259"/>
      <c r="CO8" s="259"/>
      <c r="CP8" s="259"/>
      <c r="CQ8" s="259"/>
      <c r="CR8" s="259"/>
      <c r="CS8" s="259"/>
      <c r="CT8" s="259"/>
      <c r="CU8" s="259"/>
      <c r="CV8" s="259"/>
      <c r="CW8" s="259"/>
      <c r="CX8" s="259"/>
      <c r="CY8" s="259"/>
      <c r="CZ8" s="259"/>
      <c r="DA8" s="259"/>
      <c r="DB8" s="259"/>
      <c r="DC8" s="259"/>
      <c r="DD8" s="259"/>
      <c r="DE8" s="259"/>
      <c r="DF8" s="259"/>
      <c r="DG8" s="259"/>
      <c r="DH8" s="259"/>
      <c r="DI8" s="259"/>
      <c r="DJ8" s="259"/>
      <c r="DK8" s="259"/>
      <c r="DL8" s="259"/>
      <c r="DM8" s="259"/>
      <c r="DN8" s="259"/>
      <c r="DO8" s="259"/>
      <c r="DP8" s="259"/>
      <c r="DQ8" s="259"/>
      <c r="DR8" s="259"/>
      <c r="DS8" s="259"/>
      <c r="DT8" s="259"/>
      <c r="DU8" s="259"/>
      <c r="DV8" s="259"/>
      <c r="DW8" s="259"/>
      <c r="DX8" s="259"/>
      <c r="DY8" s="259"/>
      <c r="DZ8" s="259"/>
      <c r="EA8" s="259"/>
      <c r="EB8" s="259"/>
      <c r="EC8" s="259"/>
      <c r="ED8" s="259"/>
    </row>
    <row r="9" spans="1:134" ht="14.45">
      <c r="A9" s="265"/>
      <c r="B9" s="246"/>
      <c r="C9" s="246"/>
      <c r="D9" s="246"/>
      <c r="E9" s="246"/>
      <c r="F9" s="246"/>
      <c r="G9" s="246"/>
      <c r="H9" s="246"/>
      <c r="I9" s="246"/>
      <c r="J9" s="246"/>
      <c r="K9" s="246"/>
      <c r="L9" s="246"/>
      <c r="M9" s="246"/>
      <c r="N9" s="246"/>
      <c r="O9" s="246"/>
      <c r="P9" s="246"/>
      <c r="Q9" s="246"/>
      <c r="R9" s="246"/>
      <c r="S9" s="246"/>
      <c r="T9" s="247"/>
      <c r="U9" s="261">
        <f t="shared" si="0"/>
        <v>46296</v>
      </c>
      <c r="V9" s="262">
        <v>516</v>
      </c>
      <c r="W9" s="263">
        <v>350</v>
      </c>
      <c r="X9" s="264">
        <v>271</v>
      </c>
      <c r="Y9" s="257">
        <v>214.34899999999999</v>
      </c>
      <c r="Z9" s="257">
        <v>202.88300000000001</v>
      </c>
      <c r="AA9" s="257">
        <v>296.221</v>
      </c>
      <c r="AB9" s="257">
        <v>304.27100000000002</v>
      </c>
      <c r="AC9" s="257">
        <v>354.53399999999999</v>
      </c>
      <c r="AD9" s="257">
        <v>316.03199999999998</v>
      </c>
      <c r="AE9" s="257">
        <v>554.86900000000003</v>
      </c>
      <c r="AF9" s="257">
        <v>296.03899999999999</v>
      </c>
      <c r="AG9" s="257">
        <v>230.64699999999999</v>
      </c>
      <c r="AH9" s="257">
        <v>303.101</v>
      </c>
      <c r="AI9" s="257">
        <v>179.12799999999999</v>
      </c>
      <c r="AJ9" s="257">
        <v>293.92</v>
      </c>
      <c r="AK9" s="257">
        <v>239.68899999999999</v>
      </c>
      <c r="AL9" s="257">
        <v>376.47500000000002</v>
      </c>
      <c r="AM9" s="257">
        <v>360.50299999999999</v>
      </c>
      <c r="AN9" s="257">
        <v>846.34</v>
      </c>
      <c r="AO9" s="257">
        <v>395.72</v>
      </c>
      <c r="AP9" s="257">
        <v>232.268</v>
      </c>
      <c r="AQ9" s="257">
        <v>221.79900000000001</v>
      </c>
      <c r="AR9" s="257">
        <v>324.07499999999999</v>
      </c>
      <c r="AS9" s="257">
        <v>328.55</v>
      </c>
      <c r="AT9" s="257">
        <v>173.548</v>
      </c>
      <c r="AU9" s="257">
        <v>481.56400000000002</v>
      </c>
      <c r="AV9" s="257">
        <v>482.89</v>
      </c>
      <c r="AW9" s="257">
        <v>329.42700000000002</v>
      </c>
      <c r="AX9" s="257">
        <v>328.10399999999998</v>
      </c>
      <c r="AY9" s="257">
        <v>296.41899999999998</v>
      </c>
      <c r="AZ9" s="257">
        <v>284.13299999999998</v>
      </c>
      <c r="BA9" s="257">
        <v>222.27500000000001</v>
      </c>
      <c r="BB9" s="257">
        <v>201.608</v>
      </c>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c r="CO9" s="259"/>
      <c r="CP9" s="259"/>
      <c r="CQ9" s="259"/>
      <c r="CR9" s="259"/>
      <c r="CS9" s="259"/>
      <c r="CT9" s="259"/>
      <c r="CU9" s="259"/>
      <c r="CV9" s="259"/>
      <c r="CW9" s="259"/>
      <c r="CX9" s="259"/>
      <c r="CY9" s="259"/>
      <c r="CZ9" s="259"/>
      <c r="DA9" s="259"/>
      <c r="DB9" s="259"/>
      <c r="DC9" s="259"/>
      <c r="DD9" s="259"/>
      <c r="DE9" s="259"/>
      <c r="DF9" s="259"/>
      <c r="DG9" s="259"/>
      <c r="DH9" s="259"/>
      <c r="DI9" s="259"/>
      <c r="DJ9" s="259"/>
      <c r="DK9" s="259"/>
      <c r="DL9" s="259"/>
      <c r="DM9" s="259"/>
      <c r="DN9" s="259"/>
      <c r="DO9" s="259"/>
      <c r="DP9" s="259"/>
      <c r="DQ9" s="259"/>
      <c r="DR9" s="259"/>
      <c r="DS9" s="259"/>
      <c r="DT9" s="259"/>
      <c r="DU9" s="259"/>
      <c r="DV9" s="259"/>
      <c r="DW9" s="259"/>
      <c r="DX9" s="259"/>
      <c r="DY9" s="259"/>
      <c r="DZ9" s="259"/>
      <c r="EA9" s="259"/>
      <c r="EB9" s="259"/>
      <c r="EC9" s="259"/>
      <c r="ED9" s="259"/>
    </row>
    <row r="10" spans="1:134" ht="14.45">
      <c r="A10" s="265"/>
      <c r="B10" s="246">
        <v>4</v>
      </c>
      <c r="C10" s="246" t="str">
        <f>LOOKUP($B$10,NodeID,RangeName)</f>
        <v>POWEL_IN</v>
      </c>
      <c r="D10" s="246"/>
      <c r="E10" s="246"/>
      <c r="F10" s="246"/>
      <c r="G10" s="246"/>
      <c r="H10" s="246"/>
      <c r="I10" s="246"/>
      <c r="J10" s="246"/>
      <c r="K10" s="246"/>
      <c r="L10" s="246"/>
      <c r="M10" s="246"/>
      <c r="N10" s="246"/>
      <c r="O10" s="246"/>
      <c r="P10" s="246"/>
      <c r="Q10" s="246"/>
      <c r="R10" s="246"/>
      <c r="S10" s="246"/>
      <c r="T10" s="247"/>
      <c r="U10" s="261">
        <f t="shared" si="0"/>
        <v>46327</v>
      </c>
      <c r="V10" s="262">
        <v>456</v>
      </c>
      <c r="W10" s="263">
        <v>429</v>
      </c>
      <c r="X10" s="264">
        <v>371</v>
      </c>
      <c r="Y10" s="257">
        <v>330.94600000000003</v>
      </c>
      <c r="Z10" s="257">
        <v>288.49799999999999</v>
      </c>
      <c r="AA10" s="257">
        <v>340.32299999999998</v>
      </c>
      <c r="AB10" s="257">
        <v>355.92200000000003</v>
      </c>
      <c r="AC10" s="257">
        <v>370.096</v>
      </c>
      <c r="AD10" s="257">
        <v>377.899</v>
      </c>
      <c r="AE10" s="257">
        <v>406.50400000000002</v>
      </c>
      <c r="AF10" s="257">
        <v>424.58300000000003</v>
      </c>
      <c r="AG10" s="257">
        <v>275.25200000000001</v>
      </c>
      <c r="AH10" s="257">
        <v>320.74</v>
      </c>
      <c r="AI10" s="257">
        <v>272.32100000000003</v>
      </c>
      <c r="AJ10" s="257">
        <v>315.16399999999999</v>
      </c>
      <c r="AK10" s="257">
        <v>303.56099999999998</v>
      </c>
      <c r="AL10" s="257">
        <v>504.67200000000003</v>
      </c>
      <c r="AM10" s="257">
        <v>386.10500000000002</v>
      </c>
      <c r="AN10" s="257">
        <v>458.387</v>
      </c>
      <c r="AO10" s="257">
        <v>388.26400000000001</v>
      </c>
      <c r="AP10" s="257">
        <v>297.93200000000002</v>
      </c>
      <c r="AQ10" s="257">
        <v>312.08199999999999</v>
      </c>
      <c r="AR10" s="257">
        <v>356.98099999999999</v>
      </c>
      <c r="AS10" s="257">
        <v>360.358</v>
      </c>
      <c r="AT10" s="257">
        <v>245.04599999999999</v>
      </c>
      <c r="AU10" s="257">
        <v>429.95600000000002</v>
      </c>
      <c r="AV10" s="257">
        <v>367.59300000000002</v>
      </c>
      <c r="AW10" s="257">
        <v>356.99</v>
      </c>
      <c r="AX10" s="257">
        <v>345.07100000000003</v>
      </c>
      <c r="AY10" s="257">
        <v>301.87700000000001</v>
      </c>
      <c r="AZ10" s="257">
        <v>313.238</v>
      </c>
      <c r="BA10" s="257">
        <v>300.26799999999997</v>
      </c>
      <c r="BB10" s="257">
        <v>327.697</v>
      </c>
      <c r="BC10" s="259"/>
      <c r="BD10" s="259"/>
      <c r="BE10" s="259"/>
      <c r="BF10" s="259"/>
      <c r="BG10" s="259"/>
      <c r="BH10" s="259"/>
      <c r="BI10" s="259"/>
      <c r="BJ10" s="259"/>
      <c r="BK10" s="259"/>
      <c r="BL10" s="259"/>
      <c r="BM10" s="259"/>
      <c r="BN10" s="259"/>
      <c r="BO10" s="259"/>
      <c r="BP10" s="259"/>
      <c r="BQ10" s="259"/>
      <c r="BR10" s="259"/>
      <c r="BS10" s="259"/>
      <c r="BT10" s="259"/>
      <c r="BU10" s="259"/>
      <c r="BV10" s="259"/>
      <c r="BW10" s="259"/>
      <c r="BX10" s="259"/>
      <c r="BY10" s="259"/>
      <c r="BZ10" s="259"/>
      <c r="CA10" s="259"/>
      <c r="CB10" s="259"/>
      <c r="CC10" s="259"/>
      <c r="CD10" s="259"/>
      <c r="CE10" s="259"/>
      <c r="CF10" s="259"/>
      <c r="CG10" s="259"/>
      <c r="CH10" s="259"/>
      <c r="CI10" s="259"/>
      <c r="CJ10" s="259"/>
      <c r="CK10" s="259"/>
      <c r="CL10" s="259"/>
      <c r="CM10" s="259"/>
      <c r="CN10" s="259"/>
      <c r="CO10" s="259"/>
      <c r="CP10" s="259"/>
      <c r="CQ10" s="259"/>
      <c r="CR10" s="259"/>
      <c r="CS10" s="259"/>
      <c r="CT10" s="259"/>
      <c r="CU10" s="259"/>
      <c r="CV10" s="259"/>
      <c r="CW10" s="259"/>
      <c r="CX10" s="259"/>
      <c r="CY10" s="259"/>
      <c r="CZ10" s="259"/>
      <c r="DA10" s="259"/>
      <c r="DB10" s="259"/>
      <c r="DC10" s="259"/>
      <c r="DD10" s="259"/>
      <c r="DE10" s="259"/>
      <c r="DF10" s="259"/>
      <c r="DG10" s="259"/>
      <c r="DH10" s="259"/>
      <c r="DI10" s="259"/>
      <c r="DJ10" s="259"/>
      <c r="DK10" s="259"/>
      <c r="DL10" s="259"/>
      <c r="DM10" s="259"/>
      <c r="DN10" s="259"/>
      <c r="DO10" s="259"/>
      <c r="DP10" s="259"/>
      <c r="DQ10" s="259"/>
      <c r="DR10" s="259"/>
      <c r="DS10" s="259"/>
      <c r="DT10" s="259"/>
      <c r="DU10" s="259"/>
      <c r="DV10" s="259"/>
      <c r="DW10" s="259"/>
      <c r="DX10" s="259"/>
      <c r="DY10" s="259"/>
      <c r="DZ10" s="259"/>
      <c r="EA10" s="259"/>
      <c r="EB10" s="259"/>
      <c r="EC10" s="259"/>
      <c r="ED10" s="259"/>
    </row>
    <row r="11" spans="1:134" ht="14.45">
      <c r="A11" s="265"/>
      <c r="B11" s="246"/>
      <c r="C11" s="246"/>
      <c r="D11" s="246"/>
      <c r="E11" s="246"/>
      <c r="F11" s="246"/>
      <c r="G11" s="246"/>
      <c r="H11" s="246"/>
      <c r="I11" s="246"/>
      <c r="J11" s="246"/>
      <c r="K11" s="246"/>
      <c r="L11" s="246"/>
      <c r="M11" s="246"/>
      <c r="N11" s="246"/>
      <c r="O11" s="246"/>
      <c r="P11" s="246"/>
      <c r="Q11" s="246"/>
      <c r="R11" s="246"/>
      <c r="S11" s="246"/>
      <c r="T11" s="247"/>
      <c r="U11" s="261">
        <f t="shared" si="0"/>
        <v>46357</v>
      </c>
      <c r="V11" s="262">
        <v>354</v>
      </c>
      <c r="W11" s="263">
        <v>347</v>
      </c>
      <c r="X11" s="264">
        <v>361</v>
      </c>
      <c r="Y11" s="257">
        <v>284.52800000000002</v>
      </c>
      <c r="Z11" s="257">
        <v>249.55</v>
      </c>
      <c r="AA11" s="257">
        <v>257.62599999999998</v>
      </c>
      <c r="AB11" s="257">
        <v>277.589</v>
      </c>
      <c r="AC11" s="257">
        <v>337.64800000000002</v>
      </c>
      <c r="AD11" s="257">
        <v>352.03399999999999</v>
      </c>
      <c r="AE11" s="257">
        <v>294.81299999999999</v>
      </c>
      <c r="AF11" s="257">
        <v>320.57100000000003</v>
      </c>
      <c r="AG11" s="257">
        <v>250.90100000000001</v>
      </c>
      <c r="AH11" s="257">
        <v>248.10900000000001</v>
      </c>
      <c r="AI11" s="257">
        <v>250.047</v>
      </c>
      <c r="AJ11" s="257">
        <v>255.00899999999999</v>
      </c>
      <c r="AK11" s="257">
        <v>277.98399999999998</v>
      </c>
      <c r="AL11" s="257">
        <v>310.72500000000002</v>
      </c>
      <c r="AM11" s="257">
        <v>279.88299999999998</v>
      </c>
      <c r="AN11" s="257">
        <v>313.553</v>
      </c>
      <c r="AO11" s="257">
        <v>329.673</v>
      </c>
      <c r="AP11" s="257">
        <v>273.18799999999999</v>
      </c>
      <c r="AQ11" s="257">
        <v>268.904</v>
      </c>
      <c r="AR11" s="257">
        <v>322.68799999999999</v>
      </c>
      <c r="AS11" s="257">
        <v>286.61399999999998</v>
      </c>
      <c r="AT11" s="257">
        <v>236.702</v>
      </c>
      <c r="AU11" s="257">
        <v>300.13799999999998</v>
      </c>
      <c r="AV11" s="257">
        <v>294.91899999999998</v>
      </c>
      <c r="AW11" s="257">
        <v>295.125</v>
      </c>
      <c r="AX11" s="257">
        <v>298.30700000000002</v>
      </c>
      <c r="AY11" s="257">
        <v>270.19200000000001</v>
      </c>
      <c r="AZ11" s="257">
        <v>249.92699999999999</v>
      </c>
      <c r="BA11" s="257">
        <v>294.99099999999999</v>
      </c>
      <c r="BB11" s="257">
        <v>274.56700000000001</v>
      </c>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c r="CS11" s="259"/>
      <c r="CT11" s="259"/>
      <c r="CU11" s="259"/>
      <c r="CV11" s="259"/>
      <c r="CW11" s="259"/>
      <c r="CX11" s="259"/>
      <c r="CY11" s="259"/>
      <c r="CZ11" s="259"/>
      <c r="DA11" s="259"/>
      <c r="DB11" s="259"/>
      <c r="DC11" s="259"/>
      <c r="DD11" s="259"/>
      <c r="DE11" s="259"/>
      <c r="DF11" s="259"/>
      <c r="DG11" s="259"/>
      <c r="DH11" s="259"/>
      <c r="DI11" s="259"/>
      <c r="DJ11" s="259"/>
      <c r="DK11" s="259"/>
      <c r="DL11" s="259"/>
      <c r="DM11" s="259"/>
      <c r="DN11" s="259"/>
      <c r="DO11" s="259"/>
      <c r="DP11" s="259"/>
      <c r="DQ11" s="259"/>
      <c r="DR11" s="259"/>
      <c r="DS11" s="259"/>
      <c r="DT11" s="259"/>
      <c r="DU11" s="259"/>
      <c r="DV11" s="259"/>
      <c r="DW11" s="259"/>
      <c r="DX11" s="259"/>
      <c r="DY11" s="259"/>
      <c r="DZ11" s="259"/>
      <c r="EA11" s="259"/>
      <c r="EB11" s="259"/>
      <c r="EC11" s="259"/>
      <c r="ED11" s="259"/>
    </row>
    <row r="12" spans="1:134" ht="14.45">
      <c r="A12" s="265"/>
      <c r="B12" s="246"/>
      <c r="C12" s="246"/>
      <c r="D12" s="246"/>
      <c r="E12" s="246"/>
      <c r="F12" s="246"/>
      <c r="G12" s="246"/>
      <c r="H12" s="246"/>
      <c r="I12" s="246"/>
      <c r="J12" s="246"/>
      <c r="K12" s="246"/>
      <c r="L12" s="246"/>
      <c r="M12" s="246"/>
      <c r="N12" s="246"/>
      <c r="O12" s="246"/>
      <c r="P12" s="246"/>
      <c r="Q12" s="246"/>
      <c r="R12" s="246"/>
      <c r="S12" s="246"/>
      <c r="T12" s="247"/>
      <c r="U12" s="261">
        <f t="shared" si="0"/>
        <v>46388</v>
      </c>
      <c r="V12" s="262">
        <v>364</v>
      </c>
      <c r="W12" s="263">
        <v>333</v>
      </c>
      <c r="X12" s="264">
        <v>350</v>
      </c>
      <c r="Y12" s="257">
        <v>237.875</v>
      </c>
      <c r="Z12" s="257">
        <v>320.98500000000001</v>
      </c>
      <c r="AA12" s="257">
        <v>220.874</v>
      </c>
      <c r="AB12" s="257">
        <v>261.40300000000002</v>
      </c>
      <c r="AC12" s="257">
        <v>284.238</v>
      </c>
      <c r="AD12" s="257">
        <v>313.99200000000002</v>
      </c>
      <c r="AE12" s="257">
        <v>257.84399999999999</v>
      </c>
      <c r="AF12" s="257">
        <v>251.779</v>
      </c>
      <c r="AG12" s="257">
        <v>229.02600000000001</v>
      </c>
      <c r="AH12" s="257">
        <v>224.821</v>
      </c>
      <c r="AI12" s="257">
        <v>210.82599999999999</v>
      </c>
      <c r="AJ12" s="257">
        <v>217.92599999999999</v>
      </c>
      <c r="AK12" s="257">
        <v>239.60499999999999</v>
      </c>
      <c r="AL12" s="257">
        <v>450.94799999999998</v>
      </c>
      <c r="AM12" s="257">
        <v>250.58199999999999</v>
      </c>
      <c r="AN12" s="257">
        <v>260.81400000000002</v>
      </c>
      <c r="AO12" s="257">
        <v>261.30500000000001</v>
      </c>
      <c r="AP12" s="257">
        <v>258.267</v>
      </c>
      <c r="AQ12" s="257">
        <v>234.334</v>
      </c>
      <c r="AR12" s="257">
        <v>298.67899999999997</v>
      </c>
      <c r="AS12" s="257">
        <v>256.46800000000002</v>
      </c>
      <c r="AT12" s="257">
        <v>213.51400000000001</v>
      </c>
      <c r="AU12" s="257">
        <v>242.24299999999999</v>
      </c>
      <c r="AV12" s="257">
        <v>264.63099999999997</v>
      </c>
      <c r="AW12" s="257">
        <v>266.91300000000001</v>
      </c>
      <c r="AX12" s="257">
        <v>324.86799999999999</v>
      </c>
      <c r="AY12" s="257">
        <v>227.48</v>
      </c>
      <c r="AZ12" s="257">
        <v>226.23</v>
      </c>
      <c r="BA12" s="257">
        <v>247.821</v>
      </c>
      <c r="BB12" s="257">
        <v>217.119</v>
      </c>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c r="CO12" s="259"/>
      <c r="CP12" s="259"/>
      <c r="CQ12" s="259"/>
      <c r="CR12" s="259"/>
      <c r="CS12" s="259"/>
      <c r="CT12" s="259"/>
      <c r="CU12" s="259"/>
      <c r="CV12" s="259"/>
      <c r="CW12" s="259"/>
      <c r="CX12" s="259"/>
      <c r="CY12" s="259"/>
      <c r="CZ12" s="259"/>
      <c r="DA12" s="259"/>
      <c r="DB12" s="259"/>
      <c r="DC12" s="259"/>
      <c r="DD12" s="259"/>
      <c r="DE12" s="259"/>
      <c r="DF12" s="259"/>
      <c r="DG12" s="259"/>
      <c r="DH12" s="259"/>
      <c r="DI12" s="259"/>
      <c r="DJ12" s="259"/>
      <c r="DK12" s="259"/>
      <c r="DL12" s="259"/>
      <c r="DM12" s="259"/>
      <c r="DN12" s="259"/>
      <c r="DO12" s="259"/>
      <c r="DP12" s="259"/>
      <c r="DQ12" s="259"/>
      <c r="DR12" s="259"/>
      <c r="DS12" s="259"/>
      <c r="DT12" s="259"/>
      <c r="DU12" s="259"/>
      <c r="DV12" s="259"/>
      <c r="DW12" s="259"/>
      <c r="DX12" s="259"/>
      <c r="DY12" s="259"/>
      <c r="DZ12" s="259"/>
      <c r="EA12" s="259"/>
      <c r="EB12" s="259"/>
      <c r="EC12" s="259"/>
      <c r="ED12" s="259"/>
    </row>
    <row r="13" spans="1:134" ht="14.45">
      <c r="A13" s="265"/>
      <c r="B13" s="246"/>
      <c r="C13" s="246"/>
      <c r="D13" s="246"/>
      <c r="E13" s="246"/>
      <c r="F13" s="246"/>
      <c r="G13" s="246"/>
      <c r="H13" s="246"/>
      <c r="I13" s="246"/>
      <c r="J13" s="246"/>
      <c r="K13" s="246"/>
      <c r="L13" s="246"/>
      <c r="M13" s="246"/>
      <c r="N13" s="246"/>
      <c r="O13" s="246"/>
      <c r="P13" s="246"/>
      <c r="Q13" s="246"/>
      <c r="R13" s="246"/>
      <c r="S13" s="246"/>
      <c r="T13" s="247"/>
      <c r="U13" s="261">
        <f t="shared" si="0"/>
        <v>46419</v>
      </c>
      <c r="V13" s="262">
        <v>398</v>
      </c>
      <c r="W13" s="263">
        <v>378</v>
      </c>
      <c r="X13" s="264">
        <v>397</v>
      </c>
      <c r="Y13" s="257">
        <v>256.06900000000002</v>
      </c>
      <c r="Z13" s="257">
        <v>420.93099999999998</v>
      </c>
      <c r="AA13" s="257">
        <v>195.65299999999999</v>
      </c>
      <c r="AB13" s="257">
        <v>281.084</v>
      </c>
      <c r="AC13" s="257">
        <v>294.70699999999999</v>
      </c>
      <c r="AD13" s="257">
        <v>288.35899999999998</v>
      </c>
      <c r="AE13" s="257">
        <v>260.87299999999999</v>
      </c>
      <c r="AF13" s="257">
        <v>242.62100000000001</v>
      </c>
      <c r="AG13" s="257">
        <v>258.19600000000003</v>
      </c>
      <c r="AH13" s="257">
        <v>206.17400000000001</v>
      </c>
      <c r="AI13" s="257">
        <v>159.50700000000001</v>
      </c>
      <c r="AJ13" s="257">
        <v>235.44800000000001</v>
      </c>
      <c r="AK13" s="257">
        <v>207.648</v>
      </c>
      <c r="AL13" s="257">
        <v>453.67</v>
      </c>
      <c r="AM13" s="257">
        <v>204.54900000000001</v>
      </c>
      <c r="AN13" s="257">
        <v>264.423</v>
      </c>
      <c r="AO13" s="257">
        <v>243.30500000000001</v>
      </c>
      <c r="AP13" s="257">
        <v>255.386</v>
      </c>
      <c r="AQ13" s="257">
        <v>264.61200000000002</v>
      </c>
      <c r="AR13" s="257">
        <v>243.49299999999999</v>
      </c>
      <c r="AS13" s="257">
        <v>228.10300000000001</v>
      </c>
      <c r="AT13" s="257">
        <v>207.10499999999999</v>
      </c>
      <c r="AU13" s="257">
        <v>234.636</v>
      </c>
      <c r="AV13" s="257">
        <v>344.74299999999999</v>
      </c>
      <c r="AW13" s="257">
        <v>298.78699999999998</v>
      </c>
      <c r="AX13" s="257">
        <v>447.09</v>
      </c>
      <c r="AY13" s="257">
        <v>218.13300000000001</v>
      </c>
      <c r="AZ13" s="257">
        <v>230.42099999999999</v>
      </c>
      <c r="BA13" s="257">
        <v>214.31700000000001</v>
      </c>
      <c r="BB13" s="257">
        <v>202.98099999999999</v>
      </c>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c r="CO13" s="259"/>
      <c r="CP13" s="259"/>
      <c r="CQ13" s="259"/>
      <c r="CR13" s="259"/>
      <c r="CS13" s="259"/>
      <c r="CT13" s="259"/>
      <c r="CU13" s="259"/>
      <c r="CV13" s="259"/>
      <c r="CW13" s="259"/>
      <c r="CX13" s="259"/>
      <c r="CY13" s="259"/>
      <c r="CZ13" s="259"/>
      <c r="DA13" s="259"/>
      <c r="DB13" s="259"/>
      <c r="DC13" s="259"/>
      <c r="DD13" s="259"/>
      <c r="DE13" s="259"/>
      <c r="DF13" s="259"/>
      <c r="DG13" s="259"/>
      <c r="DH13" s="259"/>
      <c r="DI13" s="259"/>
      <c r="DJ13" s="259"/>
      <c r="DK13" s="259"/>
      <c r="DL13" s="259"/>
      <c r="DM13" s="259"/>
      <c r="DN13" s="259"/>
      <c r="DO13" s="259"/>
      <c r="DP13" s="259"/>
      <c r="DQ13" s="259"/>
      <c r="DR13" s="259"/>
      <c r="DS13" s="259"/>
      <c r="DT13" s="259"/>
      <c r="DU13" s="259"/>
      <c r="DV13" s="259"/>
      <c r="DW13" s="259"/>
      <c r="DX13" s="259"/>
      <c r="DY13" s="259"/>
      <c r="DZ13" s="259"/>
      <c r="EA13" s="259"/>
      <c r="EB13" s="259"/>
      <c r="EC13" s="259"/>
      <c r="ED13" s="259"/>
    </row>
    <row r="14" spans="1:134" ht="14.45">
      <c r="A14" s="265"/>
      <c r="B14" s="246"/>
      <c r="C14" s="246"/>
      <c r="D14" s="246"/>
      <c r="E14" s="246"/>
      <c r="F14" s="246"/>
      <c r="G14" s="246"/>
      <c r="H14" s="246"/>
      <c r="I14" s="246"/>
      <c r="J14" s="246"/>
      <c r="K14" s="246"/>
      <c r="L14" s="246"/>
      <c r="M14" s="246"/>
      <c r="N14" s="246"/>
      <c r="O14" s="246"/>
      <c r="P14" s="246"/>
      <c r="Q14" s="246"/>
      <c r="R14" s="246"/>
      <c r="S14" s="246"/>
      <c r="T14" s="247"/>
      <c r="U14" s="261">
        <f t="shared" si="0"/>
        <v>46447</v>
      </c>
      <c r="V14" s="262">
        <v>660</v>
      </c>
      <c r="W14" s="263">
        <v>564</v>
      </c>
      <c r="X14" s="264">
        <v>614</v>
      </c>
      <c r="Y14" s="257">
        <v>451.584</v>
      </c>
      <c r="Z14" s="257">
        <v>497.67399999999998</v>
      </c>
      <c r="AA14" s="257">
        <v>392.83499999999998</v>
      </c>
      <c r="AB14" s="257">
        <v>808.25599999999997</v>
      </c>
      <c r="AC14" s="257">
        <v>462.18200000000002</v>
      </c>
      <c r="AD14" s="257">
        <v>626.72199999999998</v>
      </c>
      <c r="AE14" s="257">
        <v>356.64600000000002</v>
      </c>
      <c r="AF14" s="257">
        <v>346.334</v>
      </c>
      <c r="AG14" s="257">
        <v>361.27499999999998</v>
      </c>
      <c r="AH14" s="257">
        <v>397.733</v>
      </c>
      <c r="AI14" s="257">
        <v>208.143</v>
      </c>
      <c r="AJ14" s="257">
        <v>392.94499999999999</v>
      </c>
      <c r="AK14" s="257">
        <v>531.96699999999998</v>
      </c>
      <c r="AL14" s="257">
        <v>608.971</v>
      </c>
      <c r="AM14" s="257">
        <v>304.49799999999999</v>
      </c>
      <c r="AN14" s="257">
        <v>633.12900000000002</v>
      </c>
      <c r="AO14" s="257">
        <v>343.76299999999998</v>
      </c>
      <c r="AP14" s="257">
        <v>456.15499999999997</v>
      </c>
      <c r="AQ14" s="257">
        <v>404.48599999999999</v>
      </c>
      <c r="AR14" s="257">
        <v>389.596</v>
      </c>
      <c r="AS14" s="257">
        <v>362.56299999999999</v>
      </c>
      <c r="AT14" s="257">
        <v>292.75599999999997</v>
      </c>
      <c r="AU14" s="257">
        <v>403.31900000000002</v>
      </c>
      <c r="AV14" s="257">
        <v>540.78300000000002</v>
      </c>
      <c r="AW14" s="257">
        <v>485.56299999999999</v>
      </c>
      <c r="AX14" s="257">
        <v>1037.175</v>
      </c>
      <c r="AY14" s="257">
        <v>277.19499999999999</v>
      </c>
      <c r="AZ14" s="257">
        <v>472.26299999999998</v>
      </c>
      <c r="BA14" s="257">
        <v>370.541</v>
      </c>
      <c r="BB14" s="257">
        <v>326.55200000000002</v>
      </c>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c r="CO14" s="259"/>
      <c r="CP14" s="259"/>
      <c r="CQ14" s="259"/>
      <c r="CR14" s="259"/>
      <c r="CS14" s="259"/>
      <c r="CT14" s="259"/>
      <c r="CU14" s="259"/>
      <c r="CV14" s="259"/>
      <c r="CW14" s="259"/>
      <c r="CX14" s="259"/>
      <c r="CY14" s="259"/>
      <c r="CZ14" s="259"/>
      <c r="DA14" s="259"/>
      <c r="DB14" s="259"/>
      <c r="DC14" s="259"/>
      <c r="DD14" s="259"/>
      <c r="DE14" s="259"/>
      <c r="DF14" s="259"/>
      <c r="DG14" s="259"/>
      <c r="DH14" s="259"/>
      <c r="DI14" s="259"/>
      <c r="DJ14" s="259"/>
      <c r="DK14" s="259"/>
      <c r="DL14" s="259"/>
      <c r="DM14" s="259"/>
      <c r="DN14" s="259"/>
      <c r="DO14" s="259"/>
      <c r="DP14" s="259"/>
      <c r="DQ14" s="259"/>
      <c r="DR14" s="259"/>
      <c r="DS14" s="259"/>
      <c r="DT14" s="259"/>
      <c r="DU14" s="259"/>
      <c r="DV14" s="259"/>
      <c r="DW14" s="259"/>
      <c r="DX14" s="259"/>
      <c r="DY14" s="259"/>
      <c r="DZ14" s="259"/>
      <c r="EA14" s="259"/>
      <c r="EB14" s="259"/>
      <c r="EC14" s="259"/>
      <c r="ED14" s="259"/>
    </row>
    <row r="15" spans="1:134" ht="14.45">
      <c r="A15" s="265"/>
      <c r="B15" s="135" t="b">
        <v>1</v>
      </c>
      <c r="C15" s="135" t="b">
        <v>1</v>
      </c>
      <c r="D15" s="135" t="b">
        <v>1</v>
      </c>
      <c r="E15" s="246"/>
      <c r="F15" s="246"/>
      <c r="G15" s="246"/>
      <c r="H15" s="246"/>
      <c r="I15" s="246"/>
      <c r="J15" s="246"/>
      <c r="K15" s="246"/>
      <c r="L15" s="246"/>
      <c r="M15" s="246"/>
      <c r="N15" s="246"/>
      <c r="O15" s="246"/>
      <c r="P15" s="246"/>
      <c r="Q15" s="246"/>
      <c r="R15" s="246"/>
      <c r="S15" s="246"/>
      <c r="T15" s="247"/>
      <c r="U15" s="261">
        <f t="shared" si="0"/>
        <v>46478</v>
      </c>
      <c r="V15" s="262">
        <v>1106</v>
      </c>
      <c r="W15" s="263">
        <v>716</v>
      </c>
      <c r="X15" s="264">
        <v>920</v>
      </c>
      <c r="Y15" s="257">
        <v>852.851</v>
      </c>
      <c r="Z15" s="257">
        <v>1176.78</v>
      </c>
      <c r="AA15" s="257">
        <v>620.39099999999996</v>
      </c>
      <c r="AB15" s="257">
        <v>745.26300000000003</v>
      </c>
      <c r="AC15" s="257">
        <v>792.91300000000001</v>
      </c>
      <c r="AD15" s="257">
        <v>1171.287</v>
      </c>
      <c r="AE15" s="257">
        <v>761.23</v>
      </c>
      <c r="AF15" s="257">
        <v>488.30200000000002</v>
      </c>
      <c r="AG15" s="257">
        <v>604.02099999999996</v>
      </c>
      <c r="AH15" s="257">
        <v>656.59900000000005</v>
      </c>
      <c r="AI15" s="257">
        <v>369.78199999999998</v>
      </c>
      <c r="AJ15" s="257">
        <v>530.39800000000002</v>
      </c>
      <c r="AK15" s="257">
        <v>1218.578</v>
      </c>
      <c r="AL15" s="257">
        <v>1232.239</v>
      </c>
      <c r="AM15" s="257">
        <v>795.68600000000004</v>
      </c>
      <c r="AN15" s="257">
        <v>948.59100000000001</v>
      </c>
      <c r="AO15" s="257">
        <v>552.88599999999997</v>
      </c>
      <c r="AP15" s="257">
        <v>573.86</v>
      </c>
      <c r="AQ15" s="257">
        <v>534.48199999999997</v>
      </c>
      <c r="AR15" s="257">
        <v>928.96500000000003</v>
      </c>
      <c r="AS15" s="257">
        <v>797.79899999999998</v>
      </c>
      <c r="AT15" s="257">
        <v>280.68799999999999</v>
      </c>
      <c r="AU15" s="257">
        <v>575.78800000000001</v>
      </c>
      <c r="AV15" s="257">
        <v>542.84500000000003</v>
      </c>
      <c r="AW15" s="257">
        <v>708.98800000000006</v>
      </c>
      <c r="AX15" s="257">
        <v>1685.067</v>
      </c>
      <c r="AY15" s="257">
        <v>305.96899999999999</v>
      </c>
      <c r="AZ15" s="257">
        <v>1024.375</v>
      </c>
      <c r="BA15" s="257">
        <v>435.99</v>
      </c>
      <c r="BB15" s="257">
        <v>363.5</v>
      </c>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c r="CO15" s="259"/>
      <c r="CP15" s="259"/>
      <c r="CQ15" s="259"/>
      <c r="CR15" s="259"/>
      <c r="CS15" s="259"/>
      <c r="CT15" s="259"/>
      <c r="CU15" s="259"/>
      <c r="CV15" s="259"/>
      <c r="CW15" s="259"/>
      <c r="CX15" s="259"/>
      <c r="CY15" s="259"/>
      <c r="CZ15" s="259"/>
      <c r="DA15" s="259"/>
      <c r="DB15" s="259"/>
      <c r="DC15" s="259"/>
      <c r="DD15" s="259"/>
      <c r="DE15" s="259"/>
      <c r="DF15" s="259"/>
      <c r="DG15" s="259"/>
      <c r="DH15" s="259"/>
      <c r="DI15" s="259"/>
      <c r="DJ15" s="259"/>
      <c r="DK15" s="259"/>
      <c r="DL15" s="259"/>
      <c r="DM15" s="259"/>
      <c r="DN15" s="259"/>
      <c r="DO15" s="259"/>
      <c r="DP15" s="259"/>
      <c r="DQ15" s="259"/>
      <c r="DR15" s="259"/>
      <c r="DS15" s="259"/>
      <c r="DT15" s="259"/>
      <c r="DU15" s="259"/>
      <c r="DV15" s="259"/>
      <c r="DW15" s="259"/>
      <c r="DX15" s="259"/>
      <c r="DY15" s="259"/>
      <c r="DZ15" s="259"/>
      <c r="EA15" s="259"/>
      <c r="EB15" s="259"/>
      <c r="EC15" s="259"/>
      <c r="ED15" s="259"/>
    </row>
    <row r="16" spans="1:134" ht="14.45">
      <c r="A16" s="265"/>
      <c r="B16" s="135" t="b">
        <v>1</v>
      </c>
      <c r="C16" s="135" t="b">
        <v>1</v>
      </c>
      <c r="D16" s="135" t="b">
        <v>1</v>
      </c>
      <c r="E16" s="246"/>
      <c r="F16" s="246"/>
      <c r="G16" s="246"/>
      <c r="H16" s="246"/>
      <c r="I16" s="246"/>
      <c r="J16" s="246"/>
      <c r="K16" s="246"/>
      <c r="L16" s="246"/>
      <c r="M16" s="246"/>
      <c r="N16" s="246"/>
      <c r="O16" s="246"/>
      <c r="P16" s="246"/>
      <c r="Q16" s="246"/>
      <c r="R16" s="246"/>
      <c r="S16" s="246"/>
      <c r="T16" s="247"/>
      <c r="U16" s="261">
        <f t="shared" si="0"/>
        <v>46508</v>
      </c>
      <c r="V16" s="262">
        <v>2555</v>
      </c>
      <c r="W16" s="263">
        <v>1552</v>
      </c>
      <c r="X16" s="264">
        <v>2060</v>
      </c>
      <c r="Y16" s="257">
        <v>1597.163</v>
      </c>
      <c r="Z16" s="257">
        <v>3058.6950000000002</v>
      </c>
      <c r="AA16" s="257">
        <v>1539.095</v>
      </c>
      <c r="AB16" s="257">
        <v>2047.56</v>
      </c>
      <c r="AC16" s="257">
        <v>2501.14</v>
      </c>
      <c r="AD16" s="257">
        <v>3393.57</v>
      </c>
      <c r="AE16" s="257">
        <v>2042.1320000000001</v>
      </c>
      <c r="AF16" s="257">
        <v>1638.508</v>
      </c>
      <c r="AG16" s="257">
        <v>1639.6189999999999</v>
      </c>
      <c r="AH16" s="257">
        <v>1986.6510000000001</v>
      </c>
      <c r="AI16" s="257">
        <v>165.31700000000001</v>
      </c>
      <c r="AJ16" s="257">
        <v>1242.9280000000001</v>
      </c>
      <c r="AK16" s="257">
        <v>1549.7840000000001</v>
      </c>
      <c r="AL16" s="257">
        <v>2699.26</v>
      </c>
      <c r="AM16" s="257">
        <v>1955.751</v>
      </c>
      <c r="AN16" s="257">
        <v>1721.184</v>
      </c>
      <c r="AO16" s="257">
        <v>1940.6289999999999</v>
      </c>
      <c r="AP16" s="257">
        <v>2214.9050000000002</v>
      </c>
      <c r="AQ16" s="257">
        <v>700.67700000000002</v>
      </c>
      <c r="AR16" s="257">
        <v>2005.4749999999999</v>
      </c>
      <c r="AS16" s="257">
        <v>947.98800000000006</v>
      </c>
      <c r="AT16" s="257">
        <v>607.596</v>
      </c>
      <c r="AU16" s="257">
        <v>1480.712</v>
      </c>
      <c r="AV16" s="257">
        <v>1072.019</v>
      </c>
      <c r="AW16" s="257">
        <v>1921.405</v>
      </c>
      <c r="AX16" s="257">
        <v>2171.3969999999999</v>
      </c>
      <c r="AY16" s="257">
        <v>920.12900000000002</v>
      </c>
      <c r="AZ16" s="257">
        <v>2283.1590000000001</v>
      </c>
      <c r="BA16" s="257">
        <v>1181.4179999999999</v>
      </c>
      <c r="BB16" s="257">
        <v>774.83600000000001</v>
      </c>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c r="CO16" s="259"/>
      <c r="CP16" s="259"/>
      <c r="CQ16" s="259"/>
      <c r="CR16" s="259"/>
      <c r="CS16" s="259"/>
      <c r="CT16" s="259"/>
      <c r="CU16" s="259"/>
      <c r="CV16" s="259"/>
      <c r="CW16" s="259"/>
      <c r="CX16" s="259"/>
      <c r="CY16" s="259"/>
      <c r="CZ16" s="259"/>
      <c r="DA16" s="259"/>
      <c r="DB16" s="259"/>
      <c r="DC16" s="259"/>
      <c r="DD16" s="259"/>
      <c r="DE16" s="259"/>
      <c r="DF16" s="259"/>
      <c r="DG16" s="259"/>
      <c r="DH16" s="259"/>
      <c r="DI16" s="259"/>
      <c r="DJ16" s="259"/>
      <c r="DK16" s="259"/>
      <c r="DL16" s="259"/>
      <c r="DM16" s="259"/>
      <c r="DN16" s="259"/>
      <c r="DO16" s="259"/>
      <c r="DP16" s="259"/>
      <c r="DQ16" s="259"/>
      <c r="DR16" s="259"/>
      <c r="DS16" s="259"/>
      <c r="DT16" s="259"/>
      <c r="DU16" s="259"/>
      <c r="DV16" s="259"/>
      <c r="DW16" s="259"/>
      <c r="DX16" s="259"/>
      <c r="DY16" s="259"/>
      <c r="DZ16" s="259"/>
      <c r="EA16" s="259"/>
      <c r="EB16" s="259"/>
      <c r="EC16" s="259"/>
      <c r="ED16" s="259"/>
    </row>
    <row r="17" spans="1:134" ht="14.45">
      <c r="A17" s="265"/>
      <c r="B17" s="135" t="b">
        <v>1</v>
      </c>
      <c r="C17" s="135" t="b">
        <v>1</v>
      </c>
      <c r="D17" s="135" t="b">
        <v>1</v>
      </c>
      <c r="E17" s="246"/>
      <c r="F17" s="246"/>
      <c r="G17" s="246"/>
      <c r="H17" s="246"/>
      <c r="I17" s="246"/>
      <c r="J17" s="246"/>
      <c r="K17" s="246"/>
      <c r="L17" s="246"/>
      <c r="M17" s="246"/>
      <c r="N17" s="246"/>
      <c r="O17" s="246"/>
      <c r="P17" s="246"/>
      <c r="Q17" s="246"/>
      <c r="R17" s="246"/>
      <c r="S17" s="246"/>
      <c r="T17" s="247"/>
      <c r="U17" s="261">
        <f t="shared" si="0"/>
        <v>46539</v>
      </c>
      <c r="V17" s="262">
        <v>3265</v>
      </c>
      <c r="W17" s="263">
        <v>1570</v>
      </c>
      <c r="X17" s="264">
        <v>2423</v>
      </c>
      <c r="Y17" s="257">
        <v>1049.2650000000001</v>
      </c>
      <c r="Z17" s="257">
        <v>4259.4579999999996</v>
      </c>
      <c r="AA17" s="257">
        <v>1400.346</v>
      </c>
      <c r="AB17" s="257">
        <v>4555.152</v>
      </c>
      <c r="AC17" s="257">
        <v>2633.761</v>
      </c>
      <c r="AD17" s="257">
        <v>4472.4089999999997</v>
      </c>
      <c r="AE17" s="257">
        <v>2182.64</v>
      </c>
      <c r="AF17" s="257">
        <v>2920.7449999999999</v>
      </c>
      <c r="AG17" s="257">
        <v>1226.8979999999999</v>
      </c>
      <c r="AH17" s="257">
        <v>1443.6890000000001</v>
      </c>
      <c r="AI17" s="257">
        <v>311.70400000000001</v>
      </c>
      <c r="AJ17" s="257">
        <v>2146.3009999999999</v>
      </c>
      <c r="AK17" s="257">
        <v>912.43299999999999</v>
      </c>
      <c r="AL17" s="257">
        <v>3353.5970000000002</v>
      </c>
      <c r="AM17" s="257">
        <v>1792.538</v>
      </c>
      <c r="AN17" s="257">
        <v>1061.5170000000001</v>
      </c>
      <c r="AO17" s="257">
        <v>3494.0830000000001</v>
      </c>
      <c r="AP17" s="257">
        <v>2281.5700000000002</v>
      </c>
      <c r="AQ17" s="257">
        <v>2282.915</v>
      </c>
      <c r="AR17" s="257">
        <v>4639.3530000000001</v>
      </c>
      <c r="AS17" s="257">
        <v>269.49200000000002</v>
      </c>
      <c r="AT17" s="257">
        <v>1138.211</v>
      </c>
      <c r="AU17" s="257">
        <v>2824.1010000000001</v>
      </c>
      <c r="AV17" s="257">
        <v>1990.8889999999999</v>
      </c>
      <c r="AW17" s="257">
        <v>2415.6460000000002</v>
      </c>
      <c r="AX17" s="257">
        <v>3053.3150000000001</v>
      </c>
      <c r="AY17" s="257">
        <v>759.13400000000001</v>
      </c>
      <c r="AZ17" s="257">
        <v>3570.1219999999998</v>
      </c>
      <c r="BA17" s="257">
        <v>1553.067</v>
      </c>
      <c r="BB17" s="257">
        <v>2159.6669999999999</v>
      </c>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c r="CO17" s="259"/>
      <c r="CP17" s="259"/>
      <c r="CQ17" s="259"/>
      <c r="CR17" s="259"/>
      <c r="CS17" s="259"/>
      <c r="CT17" s="259"/>
      <c r="CU17" s="259"/>
      <c r="CV17" s="259"/>
      <c r="CW17" s="259"/>
      <c r="CX17" s="259"/>
      <c r="CY17" s="259"/>
      <c r="CZ17" s="259"/>
      <c r="DA17" s="259"/>
      <c r="DB17" s="259"/>
      <c r="DC17" s="259"/>
      <c r="DD17" s="259"/>
      <c r="DE17" s="259"/>
      <c r="DF17" s="259"/>
      <c r="DG17" s="259"/>
      <c r="DH17" s="259"/>
      <c r="DI17" s="259"/>
      <c r="DJ17" s="259"/>
      <c r="DK17" s="259"/>
      <c r="DL17" s="259"/>
      <c r="DM17" s="259"/>
      <c r="DN17" s="259"/>
      <c r="DO17" s="259"/>
      <c r="DP17" s="259"/>
      <c r="DQ17" s="259"/>
      <c r="DR17" s="259"/>
      <c r="DS17" s="259"/>
      <c r="DT17" s="259"/>
      <c r="DU17" s="259"/>
      <c r="DV17" s="259"/>
      <c r="DW17" s="259"/>
      <c r="DX17" s="259"/>
      <c r="DY17" s="259"/>
      <c r="DZ17" s="259"/>
      <c r="EA17" s="259"/>
      <c r="EB17" s="259"/>
      <c r="EC17" s="259"/>
      <c r="ED17" s="259"/>
    </row>
    <row r="18" spans="1:134" ht="14.45">
      <c r="A18" s="265"/>
      <c r="B18" s="135" t="b">
        <v>1</v>
      </c>
      <c r="C18" s="135" t="b">
        <v>1</v>
      </c>
      <c r="D18" s="135" t="b">
        <v>1</v>
      </c>
      <c r="E18" s="246"/>
      <c r="F18" s="246"/>
      <c r="G18" s="246"/>
      <c r="H18" s="246"/>
      <c r="I18" s="246"/>
      <c r="J18" s="246"/>
      <c r="K18" s="246"/>
      <c r="L18" s="246"/>
      <c r="M18" s="246"/>
      <c r="N18" s="246"/>
      <c r="O18" s="246"/>
      <c r="P18" s="246"/>
      <c r="Q18" s="246"/>
      <c r="R18" s="246"/>
      <c r="S18" s="246"/>
      <c r="T18" s="247"/>
      <c r="U18" s="261">
        <f t="shared" si="0"/>
        <v>46569</v>
      </c>
      <c r="V18" s="262">
        <v>1366</v>
      </c>
      <c r="W18" s="263">
        <v>298</v>
      </c>
      <c r="X18" s="264">
        <v>711</v>
      </c>
      <c r="Y18" s="257">
        <v>370.35199999999998</v>
      </c>
      <c r="Z18" s="257">
        <v>1951.56</v>
      </c>
      <c r="AA18" s="257">
        <v>250.959</v>
      </c>
      <c r="AB18" s="257">
        <v>3878.5810000000001</v>
      </c>
      <c r="AC18" s="257">
        <v>1093.9269999999999</v>
      </c>
      <c r="AD18" s="257">
        <v>1663.221</v>
      </c>
      <c r="AE18" s="257">
        <v>1373.768</v>
      </c>
      <c r="AF18" s="257">
        <v>1810.548</v>
      </c>
      <c r="AG18" s="257">
        <v>198.583</v>
      </c>
      <c r="AH18" s="257">
        <v>305.15899999999999</v>
      </c>
      <c r="AI18" s="257">
        <v>-16.372</v>
      </c>
      <c r="AJ18" s="257">
        <v>525.61400000000003</v>
      </c>
      <c r="AK18" s="257">
        <v>355.93799999999999</v>
      </c>
      <c r="AL18" s="257">
        <v>1414.704</v>
      </c>
      <c r="AM18" s="257">
        <v>423.62400000000002</v>
      </c>
      <c r="AN18" s="257">
        <v>294.745</v>
      </c>
      <c r="AO18" s="257">
        <v>1820.3630000000001</v>
      </c>
      <c r="AP18" s="257">
        <v>1430.2149999999999</v>
      </c>
      <c r="AQ18" s="257">
        <v>775.18899999999996</v>
      </c>
      <c r="AR18" s="257">
        <v>3672.6590000000001</v>
      </c>
      <c r="AS18" s="257">
        <v>21.878</v>
      </c>
      <c r="AT18" s="257">
        <v>261.34199999999998</v>
      </c>
      <c r="AU18" s="257">
        <v>1040.54</v>
      </c>
      <c r="AV18" s="257">
        <v>790.69</v>
      </c>
      <c r="AW18" s="257">
        <v>725.27800000000002</v>
      </c>
      <c r="AX18" s="257">
        <v>1107.711</v>
      </c>
      <c r="AY18" s="257">
        <v>179.72499999999999</v>
      </c>
      <c r="AZ18" s="257">
        <v>2281.5770000000002</v>
      </c>
      <c r="BA18" s="257">
        <v>391.18700000000001</v>
      </c>
      <c r="BB18" s="257">
        <v>918.65300000000002</v>
      </c>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c r="CO18" s="259"/>
      <c r="CP18" s="259"/>
      <c r="CQ18" s="259"/>
      <c r="CR18" s="259"/>
      <c r="CS18" s="259"/>
      <c r="CT18" s="259"/>
      <c r="CU18" s="259"/>
      <c r="CV18" s="259"/>
      <c r="CW18" s="259"/>
      <c r="CX18" s="259"/>
      <c r="CY18" s="259"/>
      <c r="CZ18" s="259"/>
      <c r="DA18" s="259"/>
      <c r="DB18" s="259"/>
      <c r="DC18" s="259"/>
      <c r="DD18" s="259"/>
      <c r="DE18" s="259"/>
      <c r="DF18" s="259"/>
      <c r="DG18" s="259"/>
      <c r="DH18" s="259"/>
      <c r="DI18" s="259"/>
      <c r="DJ18" s="259"/>
      <c r="DK18" s="259"/>
      <c r="DL18" s="259"/>
      <c r="DM18" s="259"/>
      <c r="DN18" s="259"/>
      <c r="DO18" s="259"/>
      <c r="DP18" s="259"/>
      <c r="DQ18" s="259"/>
      <c r="DR18" s="259"/>
      <c r="DS18" s="259"/>
      <c r="DT18" s="259"/>
      <c r="DU18" s="259"/>
      <c r="DV18" s="259"/>
      <c r="DW18" s="259"/>
      <c r="DX18" s="259"/>
      <c r="DY18" s="259"/>
      <c r="DZ18" s="259"/>
      <c r="EA18" s="259"/>
      <c r="EB18" s="259"/>
      <c r="EC18" s="259"/>
      <c r="ED18" s="259"/>
    </row>
    <row r="19" spans="1:134" ht="14.45">
      <c r="A19" s="265"/>
      <c r="B19" s="135" t="b">
        <v>1</v>
      </c>
      <c r="C19" s="135" t="b">
        <v>1</v>
      </c>
      <c r="D19" s="135" t="b">
        <v>1</v>
      </c>
      <c r="E19" s="246"/>
      <c r="F19" s="246"/>
      <c r="G19" s="246"/>
      <c r="H19" s="246"/>
      <c r="I19" s="246"/>
      <c r="J19" s="246"/>
      <c r="K19" s="246"/>
      <c r="L19" s="246"/>
      <c r="M19" s="246"/>
      <c r="N19" s="246"/>
      <c r="O19" s="246"/>
      <c r="P19" s="246"/>
      <c r="Q19" s="246"/>
      <c r="R19" s="246"/>
      <c r="S19" s="246"/>
      <c r="T19" s="247"/>
      <c r="U19" s="261">
        <f t="shared" si="0"/>
        <v>46600</v>
      </c>
      <c r="V19" s="262">
        <v>520</v>
      </c>
      <c r="W19" s="263">
        <v>211</v>
      </c>
      <c r="X19" s="264">
        <v>371</v>
      </c>
      <c r="Y19" s="257">
        <v>255.37200000000001</v>
      </c>
      <c r="Z19" s="257">
        <v>683.74400000000003</v>
      </c>
      <c r="AA19" s="257">
        <v>130.70599999999999</v>
      </c>
      <c r="AB19" s="257">
        <v>1054.6410000000001</v>
      </c>
      <c r="AC19" s="257">
        <v>315.49200000000002</v>
      </c>
      <c r="AD19" s="257">
        <v>804.91200000000003</v>
      </c>
      <c r="AE19" s="257">
        <v>492.76400000000001</v>
      </c>
      <c r="AF19" s="257">
        <v>719.72199999999998</v>
      </c>
      <c r="AG19" s="257">
        <v>125.45</v>
      </c>
      <c r="AH19" s="257">
        <v>230.52699999999999</v>
      </c>
      <c r="AI19" s="257">
        <v>37.691000000000003</v>
      </c>
      <c r="AJ19" s="257">
        <v>216.202</v>
      </c>
      <c r="AK19" s="257">
        <v>181.40299999999999</v>
      </c>
      <c r="AL19" s="257">
        <v>484.57100000000003</v>
      </c>
      <c r="AM19" s="257">
        <v>251.81100000000001</v>
      </c>
      <c r="AN19" s="257">
        <v>254.976</v>
      </c>
      <c r="AO19" s="257">
        <v>551.64200000000005</v>
      </c>
      <c r="AP19" s="257">
        <v>409.44</v>
      </c>
      <c r="AQ19" s="257">
        <v>360.59100000000001</v>
      </c>
      <c r="AR19" s="257">
        <v>863.89700000000005</v>
      </c>
      <c r="AS19" s="257">
        <v>84.378</v>
      </c>
      <c r="AT19" s="257">
        <v>211.636</v>
      </c>
      <c r="AU19" s="257">
        <v>434.78300000000002</v>
      </c>
      <c r="AV19" s="257">
        <v>266.39600000000002</v>
      </c>
      <c r="AW19" s="257">
        <v>340.39299999999997</v>
      </c>
      <c r="AX19" s="257">
        <v>464.26499999999999</v>
      </c>
      <c r="AY19" s="257">
        <v>108.245</v>
      </c>
      <c r="AZ19" s="257">
        <v>595.197</v>
      </c>
      <c r="BA19" s="257">
        <v>170.09100000000001</v>
      </c>
      <c r="BB19" s="257">
        <v>341.76299999999998</v>
      </c>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c r="CO19" s="259"/>
      <c r="CP19" s="259"/>
      <c r="CQ19" s="259"/>
      <c r="CR19" s="259"/>
      <c r="CS19" s="259"/>
      <c r="CT19" s="259"/>
      <c r="CU19" s="259"/>
      <c r="CV19" s="259"/>
      <c r="CW19" s="259"/>
      <c r="CX19" s="259"/>
      <c r="CY19" s="259"/>
      <c r="CZ19" s="259"/>
      <c r="DA19" s="259"/>
      <c r="DB19" s="259"/>
      <c r="DC19" s="259"/>
      <c r="DD19" s="259"/>
      <c r="DE19" s="259"/>
      <c r="DF19" s="259"/>
      <c r="DG19" s="259"/>
      <c r="DH19" s="259"/>
      <c r="DI19" s="259"/>
      <c r="DJ19" s="259"/>
      <c r="DK19" s="259"/>
      <c r="DL19" s="259"/>
      <c r="DM19" s="259"/>
      <c r="DN19" s="259"/>
      <c r="DO19" s="259"/>
      <c r="DP19" s="259"/>
      <c r="DQ19" s="259"/>
      <c r="DR19" s="259"/>
      <c r="DS19" s="259"/>
      <c r="DT19" s="259"/>
      <c r="DU19" s="259"/>
      <c r="DV19" s="259"/>
      <c r="DW19" s="259"/>
      <c r="DX19" s="259"/>
      <c r="DY19" s="259"/>
      <c r="DZ19" s="259"/>
      <c r="EA19" s="259"/>
      <c r="EB19" s="259"/>
      <c r="EC19" s="259"/>
      <c r="ED19" s="259"/>
    </row>
    <row r="20" spans="1:134" ht="14.45">
      <c r="A20" s="265"/>
      <c r="B20" s="135" t="b">
        <v>1</v>
      </c>
      <c r="C20" s="135" t="b">
        <v>1</v>
      </c>
      <c r="D20" s="135" t="b">
        <v>1</v>
      </c>
      <c r="E20" s="246"/>
      <c r="F20" s="246"/>
      <c r="G20" s="246"/>
      <c r="H20" s="246"/>
      <c r="I20" s="246"/>
      <c r="J20" s="246"/>
      <c r="K20" s="246"/>
      <c r="L20" s="246"/>
      <c r="M20" s="246"/>
      <c r="N20" s="246"/>
      <c r="O20" s="246"/>
      <c r="P20" s="246"/>
      <c r="Q20" s="246"/>
      <c r="R20" s="246"/>
      <c r="S20" s="246"/>
      <c r="T20" s="247"/>
      <c r="U20" s="261">
        <f t="shared" si="0"/>
        <v>46631</v>
      </c>
      <c r="V20" s="262">
        <v>427</v>
      </c>
      <c r="W20" s="263">
        <v>226</v>
      </c>
      <c r="X20" s="264">
        <v>316</v>
      </c>
      <c r="Y20" s="257">
        <v>282.60500000000002</v>
      </c>
      <c r="Z20" s="257">
        <v>605.21600000000001</v>
      </c>
      <c r="AA20" s="257">
        <v>235.553</v>
      </c>
      <c r="AB20" s="257">
        <v>550.26199999999994</v>
      </c>
      <c r="AC20" s="257">
        <v>322.495</v>
      </c>
      <c r="AD20" s="257">
        <v>715.27099999999996</v>
      </c>
      <c r="AE20" s="257">
        <v>358.93700000000001</v>
      </c>
      <c r="AF20" s="257">
        <v>480.02699999999999</v>
      </c>
      <c r="AG20" s="257">
        <v>205.172</v>
      </c>
      <c r="AH20" s="257">
        <v>208.65199999999999</v>
      </c>
      <c r="AI20" s="257">
        <v>177.81800000000001</v>
      </c>
      <c r="AJ20" s="257">
        <v>394.14600000000002</v>
      </c>
      <c r="AK20" s="257">
        <v>310.375</v>
      </c>
      <c r="AL20" s="257">
        <v>368.95</v>
      </c>
      <c r="AM20" s="257">
        <v>292.404</v>
      </c>
      <c r="AN20" s="257">
        <v>311.52199999999999</v>
      </c>
      <c r="AO20" s="257">
        <v>419.04700000000003</v>
      </c>
      <c r="AP20" s="257">
        <v>274.06799999999998</v>
      </c>
      <c r="AQ20" s="257">
        <v>252.23400000000001</v>
      </c>
      <c r="AR20" s="257">
        <v>523.20100000000002</v>
      </c>
      <c r="AS20" s="257">
        <v>121.286</v>
      </c>
      <c r="AT20" s="257">
        <v>442.93799999999999</v>
      </c>
      <c r="AU20" s="257">
        <v>439.13</v>
      </c>
      <c r="AV20" s="257">
        <v>245.59200000000001</v>
      </c>
      <c r="AW20" s="257">
        <v>366.1</v>
      </c>
      <c r="AX20" s="257">
        <v>340.00900000000001</v>
      </c>
      <c r="AY20" s="257">
        <v>125.179</v>
      </c>
      <c r="AZ20" s="257">
        <v>372.46100000000001</v>
      </c>
      <c r="BA20" s="257">
        <v>194.18</v>
      </c>
      <c r="BB20" s="257">
        <v>377.32400000000001</v>
      </c>
      <c r="BC20" s="259"/>
      <c r="BD20" s="259"/>
      <c r="BE20" s="259"/>
      <c r="BF20" s="259"/>
      <c r="BG20" s="259"/>
      <c r="BH20" s="259"/>
      <c r="BI20" s="259"/>
      <c r="BJ20" s="259"/>
      <c r="BK20" s="259"/>
      <c r="BL20" s="259"/>
      <c r="BM20" s="259"/>
      <c r="BN20" s="259"/>
      <c r="BO20" s="259"/>
      <c r="BP20" s="259"/>
      <c r="BQ20" s="259"/>
      <c r="BR20" s="259"/>
      <c r="BS20" s="259"/>
      <c r="BT20" s="259"/>
      <c r="BU20" s="259"/>
      <c r="BV20" s="259"/>
      <c r="BW20" s="259"/>
      <c r="BX20" s="259"/>
      <c r="BY20" s="259"/>
      <c r="BZ20" s="259"/>
      <c r="CA20" s="259"/>
      <c r="CB20" s="259"/>
      <c r="CC20" s="259"/>
      <c r="CD20" s="259"/>
      <c r="CE20" s="259"/>
      <c r="CF20" s="259"/>
      <c r="CG20" s="259"/>
      <c r="CH20" s="259"/>
      <c r="CI20" s="259"/>
      <c r="CJ20" s="259"/>
      <c r="CK20" s="259"/>
      <c r="CL20" s="259"/>
      <c r="CM20" s="259"/>
      <c r="CN20" s="259"/>
      <c r="CO20" s="259"/>
      <c r="CP20" s="259"/>
      <c r="CQ20" s="259"/>
      <c r="CR20" s="259"/>
      <c r="CS20" s="259"/>
      <c r="CT20" s="259"/>
      <c r="CU20" s="259"/>
      <c r="CV20" s="259"/>
      <c r="CW20" s="259"/>
      <c r="CX20" s="259"/>
      <c r="CY20" s="259"/>
      <c r="CZ20" s="259"/>
      <c r="DA20" s="259"/>
      <c r="DB20" s="259"/>
      <c r="DC20" s="259"/>
      <c r="DD20" s="259"/>
      <c r="DE20" s="259"/>
      <c r="DF20" s="259"/>
      <c r="DG20" s="259"/>
      <c r="DH20" s="259"/>
      <c r="DI20" s="259"/>
      <c r="DJ20" s="259"/>
      <c r="DK20" s="259"/>
      <c r="DL20" s="259"/>
      <c r="DM20" s="259"/>
      <c r="DN20" s="259"/>
      <c r="DO20" s="259"/>
      <c r="DP20" s="259"/>
      <c r="DQ20" s="259"/>
      <c r="DR20" s="259"/>
      <c r="DS20" s="259"/>
      <c r="DT20" s="259"/>
      <c r="DU20" s="259"/>
      <c r="DV20" s="259"/>
      <c r="DW20" s="259"/>
      <c r="DX20" s="259"/>
      <c r="DY20" s="259"/>
      <c r="DZ20" s="259"/>
      <c r="EA20" s="259"/>
      <c r="EB20" s="259"/>
      <c r="EC20" s="259"/>
      <c r="ED20" s="259"/>
    </row>
    <row r="21" spans="1:134" ht="14.45">
      <c r="A21" s="265"/>
      <c r="B21" s="135" t="b">
        <v>1</v>
      </c>
      <c r="C21" s="135" t="b">
        <v>1</v>
      </c>
      <c r="D21" s="135" t="b">
        <v>1</v>
      </c>
      <c r="E21" s="246"/>
      <c r="F21" s="246"/>
      <c r="G21" s="246"/>
      <c r="H21" s="246"/>
      <c r="I21" s="246"/>
      <c r="J21" s="246"/>
      <c r="K21" s="246"/>
      <c r="L21" s="246"/>
      <c r="M21" s="246"/>
      <c r="N21" s="246"/>
      <c r="O21" s="246"/>
      <c r="P21" s="246"/>
      <c r="Q21" s="246"/>
      <c r="R21" s="246"/>
      <c r="S21" s="246"/>
      <c r="T21" s="247"/>
      <c r="U21" s="261">
        <f t="shared" si="0"/>
        <v>46661</v>
      </c>
      <c r="V21" s="262">
        <v>515</v>
      </c>
      <c r="W21" s="263">
        <v>338</v>
      </c>
      <c r="X21" s="264">
        <v>417</v>
      </c>
      <c r="Y21" s="257">
        <v>260.75099999999998</v>
      </c>
      <c r="Z21" s="257">
        <v>554.11900000000003</v>
      </c>
      <c r="AA21" s="257">
        <v>378.23700000000002</v>
      </c>
      <c r="AB21" s="257">
        <v>580.58399999999995</v>
      </c>
      <c r="AC21" s="257">
        <v>488.31200000000001</v>
      </c>
      <c r="AD21" s="257">
        <v>860.76</v>
      </c>
      <c r="AE21" s="257">
        <v>454.53899999999999</v>
      </c>
      <c r="AF21" s="257">
        <v>354.72800000000001</v>
      </c>
      <c r="AG21" s="257">
        <v>365.89800000000002</v>
      </c>
      <c r="AH21" s="257">
        <v>250.84800000000001</v>
      </c>
      <c r="AI21" s="257">
        <v>286.99599999999998</v>
      </c>
      <c r="AJ21" s="257">
        <v>315.44</v>
      </c>
      <c r="AK21" s="257">
        <v>475.70699999999999</v>
      </c>
      <c r="AL21" s="257">
        <v>586.58000000000004</v>
      </c>
      <c r="AM21" s="257">
        <v>1012.121</v>
      </c>
      <c r="AN21" s="257">
        <v>487.55700000000002</v>
      </c>
      <c r="AO21" s="257">
        <v>406.81599999999997</v>
      </c>
      <c r="AP21" s="257">
        <v>349.76</v>
      </c>
      <c r="AQ21" s="257">
        <v>408.47800000000001</v>
      </c>
      <c r="AR21" s="257">
        <v>591.90599999999995</v>
      </c>
      <c r="AS21" s="257">
        <v>193.04499999999999</v>
      </c>
      <c r="AT21" s="257">
        <v>546.78499999999997</v>
      </c>
      <c r="AU21" s="257">
        <v>649.70899999999995</v>
      </c>
      <c r="AV21" s="257">
        <v>364.95499999999998</v>
      </c>
      <c r="AW21" s="257">
        <v>444.27499999999998</v>
      </c>
      <c r="AX21" s="257">
        <v>513.197</v>
      </c>
      <c r="AY21" s="257">
        <v>307.49799999999999</v>
      </c>
      <c r="AZ21" s="257">
        <v>404.28500000000003</v>
      </c>
      <c r="BA21" s="257">
        <v>276.97399999999999</v>
      </c>
      <c r="BB21" s="257">
        <v>294.59199999999998</v>
      </c>
      <c r="BC21" s="259"/>
      <c r="BD21" s="259"/>
      <c r="BE21" s="259"/>
      <c r="BF21" s="259"/>
      <c r="BG21" s="259"/>
      <c r="BH21" s="259"/>
      <c r="BI21" s="259"/>
      <c r="BJ21" s="259"/>
      <c r="BK21" s="259"/>
      <c r="BL21" s="259"/>
      <c r="BM21" s="259"/>
      <c r="BN21" s="259"/>
      <c r="BO21" s="259"/>
      <c r="BP21" s="259"/>
      <c r="BQ21" s="259"/>
      <c r="BR21" s="259"/>
      <c r="BS21" s="259"/>
      <c r="BT21" s="259"/>
      <c r="BU21" s="259"/>
      <c r="BV21" s="259"/>
      <c r="BW21" s="259"/>
      <c r="BX21" s="259"/>
      <c r="BY21" s="259"/>
      <c r="BZ21" s="259"/>
      <c r="CA21" s="259"/>
      <c r="CB21" s="259"/>
      <c r="CC21" s="259"/>
      <c r="CD21" s="259"/>
      <c r="CE21" s="259"/>
      <c r="CF21" s="259"/>
      <c r="CG21" s="259"/>
      <c r="CH21" s="259"/>
      <c r="CI21" s="259"/>
      <c r="CJ21" s="259"/>
      <c r="CK21" s="259"/>
      <c r="CL21" s="259"/>
      <c r="CM21" s="259"/>
      <c r="CN21" s="259"/>
      <c r="CO21" s="259"/>
      <c r="CP21" s="259"/>
      <c r="CQ21" s="259"/>
      <c r="CR21" s="259"/>
      <c r="CS21" s="259"/>
      <c r="CT21" s="259"/>
      <c r="CU21" s="259"/>
      <c r="CV21" s="259"/>
      <c r="CW21" s="259"/>
      <c r="CX21" s="259"/>
      <c r="CY21" s="259"/>
      <c r="CZ21" s="259"/>
      <c r="DA21" s="259"/>
      <c r="DB21" s="259"/>
      <c r="DC21" s="259"/>
      <c r="DD21" s="259"/>
      <c r="DE21" s="259"/>
      <c r="DF21" s="259"/>
      <c r="DG21" s="259"/>
      <c r="DH21" s="259"/>
      <c r="DI21" s="259"/>
      <c r="DJ21" s="259"/>
      <c r="DK21" s="259"/>
      <c r="DL21" s="259"/>
      <c r="DM21" s="259"/>
      <c r="DN21" s="259"/>
      <c r="DO21" s="259"/>
      <c r="DP21" s="259"/>
      <c r="DQ21" s="259"/>
      <c r="DR21" s="259"/>
      <c r="DS21" s="259"/>
      <c r="DT21" s="259"/>
      <c r="DU21" s="259"/>
      <c r="DV21" s="259"/>
      <c r="DW21" s="259"/>
      <c r="DX21" s="259"/>
      <c r="DY21" s="259"/>
      <c r="DZ21" s="259"/>
      <c r="EA21" s="259"/>
      <c r="EB21" s="259"/>
      <c r="EC21" s="259"/>
      <c r="ED21" s="259"/>
    </row>
    <row r="22" spans="1:134" ht="14.45">
      <c r="A22" s="265"/>
      <c r="B22" s="135" t="b">
        <v>1</v>
      </c>
      <c r="C22" s="135" t="b">
        <v>1</v>
      </c>
      <c r="D22" s="135" t="b">
        <v>1</v>
      </c>
      <c r="E22" s="246"/>
      <c r="F22" s="246"/>
      <c r="G22" s="246"/>
      <c r="H22" s="246"/>
      <c r="I22" s="246"/>
      <c r="J22" s="246"/>
      <c r="K22" s="246"/>
      <c r="L22" s="246"/>
      <c r="M22" s="246"/>
      <c r="N22" s="246"/>
      <c r="O22" s="246"/>
      <c r="P22" s="246"/>
      <c r="Q22" s="246"/>
      <c r="R22" s="246"/>
      <c r="S22" s="246"/>
      <c r="T22" s="247"/>
      <c r="U22" s="261">
        <f t="shared" si="0"/>
        <v>46692</v>
      </c>
      <c r="V22" s="262">
        <v>503</v>
      </c>
      <c r="W22" s="263">
        <v>407</v>
      </c>
      <c r="X22" s="264">
        <v>450</v>
      </c>
      <c r="Y22" s="257">
        <v>338.62299999999999</v>
      </c>
      <c r="Z22" s="257">
        <v>548.755</v>
      </c>
      <c r="AA22" s="257">
        <v>417.589</v>
      </c>
      <c r="AB22" s="257">
        <v>532.82000000000005</v>
      </c>
      <c r="AC22" s="257">
        <v>516.66200000000003</v>
      </c>
      <c r="AD22" s="257">
        <v>613.54200000000003</v>
      </c>
      <c r="AE22" s="257">
        <v>561.00300000000004</v>
      </c>
      <c r="AF22" s="257">
        <v>374.24400000000003</v>
      </c>
      <c r="AG22" s="257">
        <v>371.10399999999998</v>
      </c>
      <c r="AH22" s="257">
        <v>338.00900000000001</v>
      </c>
      <c r="AI22" s="257">
        <v>306.14100000000002</v>
      </c>
      <c r="AJ22" s="257">
        <v>361.02600000000001</v>
      </c>
      <c r="AK22" s="257">
        <v>582.947</v>
      </c>
      <c r="AL22" s="257">
        <v>560.26700000000005</v>
      </c>
      <c r="AM22" s="257">
        <v>567.20399999999995</v>
      </c>
      <c r="AN22" s="257">
        <v>455.529</v>
      </c>
      <c r="AO22" s="257">
        <v>442.24599999999998</v>
      </c>
      <c r="AP22" s="257">
        <v>420.80200000000002</v>
      </c>
      <c r="AQ22" s="257">
        <v>434.62799999999999</v>
      </c>
      <c r="AR22" s="257">
        <v>569.05100000000004</v>
      </c>
      <c r="AS22" s="257">
        <v>262.26600000000002</v>
      </c>
      <c r="AT22" s="257">
        <v>469.322</v>
      </c>
      <c r="AU22" s="257">
        <v>473.35700000000003</v>
      </c>
      <c r="AV22" s="257">
        <v>385.73399999999998</v>
      </c>
      <c r="AW22" s="257">
        <v>437.25900000000001</v>
      </c>
      <c r="AX22" s="257">
        <v>468.565</v>
      </c>
      <c r="AY22" s="257">
        <v>332.21300000000002</v>
      </c>
      <c r="AZ22" s="257">
        <v>456.51299999999998</v>
      </c>
      <c r="BA22" s="257">
        <v>398.67599999999999</v>
      </c>
      <c r="BB22" s="257">
        <v>397.2</v>
      </c>
      <c r="BC22" s="259"/>
      <c r="BD22" s="259"/>
      <c r="BE22" s="259"/>
      <c r="BF22" s="259"/>
      <c r="BG22" s="259"/>
      <c r="BH22" s="259"/>
      <c r="BI22" s="259"/>
      <c r="BJ22" s="259"/>
      <c r="BK22" s="259"/>
      <c r="BL22" s="259"/>
      <c r="BM22" s="259"/>
      <c r="BN22" s="259"/>
      <c r="BO22" s="259"/>
      <c r="BP22" s="259"/>
      <c r="BQ22" s="259"/>
      <c r="BR22" s="259"/>
      <c r="BS22" s="259"/>
      <c r="BT22" s="259"/>
      <c r="BU22" s="259"/>
      <c r="BV22" s="259"/>
      <c r="BW22" s="259"/>
      <c r="BX22" s="259"/>
      <c r="BY22" s="259"/>
      <c r="BZ22" s="259"/>
      <c r="CA22" s="259"/>
      <c r="CB22" s="259"/>
      <c r="CC22" s="259"/>
      <c r="CD22" s="259"/>
      <c r="CE22" s="259"/>
      <c r="CF22" s="259"/>
      <c r="CG22" s="259"/>
      <c r="CH22" s="259"/>
      <c r="CI22" s="259"/>
      <c r="CJ22" s="259"/>
      <c r="CK22" s="259"/>
      <c r="CL22" s="259"/>
      <c r="CM22" s="259"/>
      <c r="CN22" s="259"/>
      <c r="CO22" s="259"/>
      <c r="CP22" s="259"/>
      <c r="CQ22" s="259"/>
      <c r="CR22" s="259"/>
      <c r="CS22" s="259"/>
      <c r="CT22" s="259"/>
      <c r="CU22" s="259"/>
      <c r="CV22" s="259"/>
      <c r="CW22" s="259"/>
      <c r="CX22" s="259"/>
      <c r="CY22" s="259"/>
      <c r="CZ22" s="259"/>
      <c r="DA22" s="259"/>
      <c r="DB22" s="259"/>
      <c r="DC22" s="259"/>
      <c r="DD22" s="259"/>
      <c r="DE22" s="259"/>
      <c r="DF22" s="259"/>
      <c r="DG22" s="259"/>
      <c r="DH22" s="259"/>
      <c r="DI22" s="259"/>
      <c r="DJ22" s="259"/>
      <c r="DK22" s="259"/>
      <c r="DL22" s="259"/>
      <c r="DM22" s="259"/>
      <c r="DN22" s="259"/>
      <c r="DO22" s="259"/>
      <c r="DP22" s="259"/>
      <c r="DQ22" s="259"/>
      <c r="DR22" s="259"/>
      <c r="DS22" s="259"/>
      <c r="DT22" s="259"/>
      <c r="DU22" s="259"/>
      <c r="DV22" s="259"/>
      <c r="DW22" s="259"/>
      <c r="DX22" s="259"/>
      <c r="DY22" s="259"/>
      <c r="DZ22" s="259"/>
      <c r="EA22" s="259"/>
      <c r="EB22" s="259"/>
      <c r="EC22" s="259"/>
      <c r="ED22" s="259"/>
    </row>
    <row r="23" spans="1:134" ht="14.45">
      <c r="A23" s="265"/>
      <c r="B23" s="135" t="b">
        <v>1</v>
      </c>
      <c r="C23" s="135" t="b">
        <v>1</v>
      </c>
      <c r="D23" s="135" t="b">
        <v>1</v>
      </c>
      <c r="E23" s="246"/>
      <c r="F23" s="246"/>
      <c r="G23" s="246"/>
      <c r="H23" s="246"/>
      <c r="I23" s="246"/>
      <c r="J23" s="246"/>
      <c r="K23" s="246"/>
      <c r="L23" s="246"/>
      <c r="M23" s="246"/>
      <c r="N23" s="246"/>
      <c r="O23" s="246"/>
      <c r="P23" s="246"/>
      <c r="Q23" s="246"/>
      <c r="R23" s="246"/>
      <c r="S23" s="246"/>
      <c r="T23" s="247"/>
      <c r="U23" s="261">
        <f t="shared" si="0"/>
        <v>46722</v>
      </c>
      <c r="V23" s="262">
        <v>361</v>
      </c>
      <c r="W23" s="263">
        <v>361</v>
      </c>
      <c r="X23" s="264">
        <v>361</v>
      </c>
      <c r="Y23" s="257">
        <v>288.63299999999998</v>
      </c>
      <c r="Z23" s="257">
        <v>415.93700000000001</v>
      </c>
      <c r="AA23" s="257">
        <v>321.15600000000001</v>
      </c>
      <c r="AB23" s="257">
        <v>461.67</v>
      </c>
      <c r="AC23" s="257">
        <v>457.4</v>
      </c>
      <c r="AD23" s="257">
        <v>443.21699999999998</v>
      </c>
      <c r="AE23" s="257">
        <v>424.017</v>
      </c>
      <c r="AF23" s="257">
        <v>326.99299999999999</v>
      </c>
      <c r="AG23" s="257">
        <v>287.18099999999998</v>
      </c>
      <c r="AH23" s="257">
        <v>300.58499999999998</v>
      </c>
      <c r="AI23" s="257">
        <v>248.72300000000001</v>
      </c>
      <c r="AJ23" s="257">
        <v>323.87400000000002</v>
      </c>
      <c r="AK23" s="257">
        <v>361.88799999999998</v>
      </c>
      <c r="AL23" s="257">
        <v>406.00099999999998</v>
      </c>
      <c r="AM23" s="257">
        <v>386.75099999999998</v>
      </c>
      <c r="AN23" s="257">
        <v>375.62700000000001</v>
      </c>
      <c r="AO23" s="257">
        <v>384.04899999999998</v>
      </c>
      <c r="AP23" s="257">
        <v>348.10199999999998</v>
      </c>
      <c r="AQ23" s="257">
        <v>380.57100000000003</v>
      </c>
      <c r="AR23" s="257">
        <v>441.38299999999998</v>
      </c>
      <c r="AS23" s="257">
        <v>251.48500000000001</v>
      </c>
      <c r="AT23" s="257">
        <v>325.09199999999998</v>
      </c>
      <c r="AU23" s="257">
        <v>368.78800000000001</v>
      </c>
      <c r="AV23" s="257">
        <v>316.08300000000003</v>
      </c>
      <c r="AW23" s="257">
        <v>369.351</v>
      </c>
      <c r="AX23" s="257">
        <v>401.57400000000001</v>
      </c>
      <c r="AY23" s="257">
        <v>264.43200000000002</v>
      </c>
      <c r="AZ23" s="257">
        <v>420.27499999999998</v>
      </c>
      <c r="BA23" s="257">
        <v>326.887</v>
      </c>
      <c r="BB23" s="257">
        <v>333.32600000000002</v>
      </c>
      <c r="BC23" s="259"/>
      <c r="BD23" s="259"/>
      <c r="BE23" s="259"/>
      <c r="BF23" s="259"/>
      <c r="BG23" s="259"/>
      <c r="BH23" s="259"/>
      <c r="BI23" s="259"/>
      <c r="BJ23" s="259"/>
      <c r="BK23" s="259"/>
      <c r="BL23" s="259"/>
      <c r="BM23" s="259"/>
      <c r="BN23" s="259"/>
      <c r="BO23" s="259"/>
      <c r="BP23" s="259"/>
      <c r="BQ23" s="259"/>
      <c r="BR23" s="259"/>
      <c r="BS23" s="259"/>
      <c r="BT23" s="259"/>
      <c r="BU23" s="259"/>
      <c r="BV23" s="259"/>
      <c r="BW23" s="259"/>
      <c r="BX23" s="259"/>
      <c r="BY23" s="259"/>
      <c r="BZ23" s="259"/>
      <c r="CA23" s="259"/>
      <c r="CB23" s="259"/>
      <c r="CC23" s="259"/>
      <c r="CD23" s="259"/>
      <c r="CE23" s="259"/>
      <c r="CF23" s="259"/>
      <c r="CG23" s="259"/>
      <c r="CH23" s="259"/>
      <c r="CI23" s="259"/>
      <c r="CJ23" s="259"/>
      <c r="CK23" s="259"/>
      <c r="CL23" s="259"/>
      <c r="CM23" s="259"/>
      <c r="CN23" s="259"/>
      <c r="CO23" s="259"/>
      <c r="CP23" s="259"/>
      <c r="CQ23" s="259"/>
      <c r="CR23" s="259"/>
      <c r="CS23" s="259"/>
      <c r="CT23" s="259"/>
      <c r="CU23" s="259"/>
      <c r="CV23" s="259"/>
      <c r="CW23" s="259"/>
      <c r="CX23" s="259"/>
      <c r="CY23" s="259"/>
      <c r="CZ23" s="259"/>
      <c r="DA23" s="259"/>
      <c r="DB23" s="259"/>
      <c r="DC23" s="259"/>
      <c r="DD23" s="259"/>
      <c r="DE23" s="259"/>
      <c r="DF23" s="259"/>
      <c r="DG23" s="259"/>
      <c r="DH23" s="259"/>
      <c r="DI23" s="259"/>
      <c r="DJ23" s="259"/>
      <c r="DK23" s="259"/>
      <c r="DL23" s="259"/>
      <c r="DM23" s="259"/>
      <c r="DN23" s="259"/>
      <c r="DO23" s="259"/>
      <c r="DP23" s="259"/>
      <c r="DQ23" s="259"/>
      <c r="DR23" s="259"/>
      <c r="DS23" s="259"/>
      <c r="DT23" s="259"/>
      <c r="DU23" s="259"/>
      <c r="DV23" s="259"/>
      <c r="DW23" s="259"/>
      <c r="DX23" s="259"/>
      <c r="DY23" s="259"/>
      <c r="DZ23" s="259"/>
      <c r="EA23" s="259"/>
      <c r="EB23" s="259"/>
      <c r="EC23" s="259"/>
      <c r="ED23" s="259"/>
    </row>
    <row r="24" spans="1:134" ht="14.45">
      <c r="A24" s="265"/>
      <c r="B24" s="135" t="b">
        <v>1</v>
      </c>
      <c r="C24" s="135" t="b">
        <v>1</v>
      </c>
      <c r="D24" s="135" t="b">
        <v>1</v>
      </c>
      <c r="E24" s="246"/>
      <c r="F24" s="246"/>
      <c r="G24" s="246"/>
      <c r="H24" s="246"/>
      <c r="I24" s="246"/>
      <c r="J24" s="246"/>
      <c r="K24" s="246"/>
      <c r="L24" s="246"/>
      <c r="M24" s="246"/>
      <c r="N24" s="246"/>
      <c r="O24" s="246"/>
      <c r="P24" s="246"/>
      <c r="Q24" s="246"/>
      <c r="R24" s="246"/>
      <c r="S24" s="246"/>
      <c r="T24" s="247"/>
      <c r="U24" s="261">
        <f t="shared" si="0"/>
        <v>46753</v>
      </c>
      <c r="V24" s="262">
        <v>350</v>
      </c>
      <c r="W24" s="263">
        <v>350</v>
      </c>
      <c r="X24" s="264">
        <v>350</v>
      </c>
      <c r="Y24" s="257">
        <v>361.322</v>
      </c>
      <c r="Z24" s="257">
        <v>380.64600000000002</v>
      </c>
      <c r="AA24" s="257">
        <v>304.19400000000002</v>
      </c>
      <c r="AB24" s="257">
        <v>403.774</v>
      </c>
      <c r="AC24" s="257">
        <v>415.49799999999999</v>
      </c>
      <c r="AD24" s="257">
        <v>404.08</v>
      </c>
      <c r="AE24" s="257">
        <v>348.99799999999999</v>
      </c>
      <c r="AF24" s="257">
        <v>308.42399999999998</v>
      </c>
      <c r="AG24" s="257">
        <v>263.64499999999998</v>
      </c>
      <c r="AH24" s="257">
        <v>261.65499999999997</v>
      </c>
      <c r="AI24" s="257">
        <v>211.2</v>
      </c>
      <c r="AJ24" s="257">
        <v>285.25099999999998</v>
      </c>
      <c r="AK24" s="257">
        <v>509.642</v>
      </c>
      <c r="AL24" s="257">
        <v>377.56900000000002</v>
      </c>
      <c r="AM24" s="257">
        <v>329.28699999999998</v>
      </c>
      <c r="AN24" s="257">
        <v>303.572</v>
      </c>
      <c r="AO24" s="257">
        <v>372.30700000000002</v>
      </c>
      <c r="AP24" s="257">
        <v>311.51900000000001</v>
      </c>
      <c r="AQ24" s="257">
        <v>354.15</v>
      </c>
      <c r="AR24" s="257">
        <v>412.065</v>
      </c>
      <c r="AS24" s="257">
        <v>227.982</v>
      </c>
      <c r="AT24" s="257">
        <v>265.86200000000002</v>
      </c>
      <c r="AU24" s="257">
        <v>334.70800000000003</v>
      </c>
      <c r="AV24" s="257">
        <v>287.41800000000001</v>
      </c>
      <c r="AW24" s="257">
        <v>397.30799999999999</v>
      </c>
      <c r="AX24" s="257">
        <v>355.98599999999999</v>
      </c>
      <c r="AY24" s="257">
        <v>238.11799999999999</v>
      </c>
      <c r="AZ24" s="257">
        <v>372.34899999999999</v>
      </c>
      <c r="BA24" s="257">
        <v>267.53899999999999</v>
      </c>
      <c r="BB24" s="257">
        <v>289.97199999999998</v>
      </c>
      <c r="BC24" s="259"/>
      <c r="BD24" s="259"/>
      <c r="BE24" s="259"/>
      <c r="BF24" s="259"/>
      <c r="BG24" s="259"/>
      <c r="BH24" s="259"/>
      <c r="BI24" s="259"/>
      <c r="BJ24" s="259"/>
      <c r="BK24" s="259"/>
      <c r="BL24" s="259"/>
      <c r="BM24" s="259"/>
      <c r="BN24" s="259"/>
      <c r="BO24" s="259"/>
      <c r="BP24" s="259"/>
      <c r="BQ24" s="259"/>
      <c r="BR24" s="259"/>
      <c r="BS24" s="259"/>
      <c r="BT24" s="259"/>
      <c r="BU24" s="259"/>
      <c r="BV24" s="259"/>
      <c r="BW24" s="259"/>
      <c r="BX24" s="259"/>
      <c r="BY24" s="259"/>
      <c r="BZ24" s="259"/>
      <c r="CA24" s="259"/>
      <c r="CB24" s="259"/>
      <c r="CC24" s="259"/>
      <c r="CD24" s="259"/>
      <c r="CE24" s="259"/>
      <c r="CF24" s="259"/>
      <c r="CG24" s="259"/>
      <c r="CH24" s="259"/>
      <c r="CI24" s="259"/>
      <c r="CJ24" s="259"/>
      <c r="CK24" s="259"/>
      <c r="CL24" s="259"/>
      <c r="CM24" s="259"/>
      <c r="CN24" s="259"/>
      <c r="CO24" s="259"/>
      <c r="CP24" s="259"/>
      <c r="CQ24" s="259"/>
      <c r="CR24" s="259"/>
      <c r="CS24" s="259"/>
      <c r="CT24" s="259"/>
      <c r="CU24" s="259"/>
      <c r="CV24" s="259"/>
      <c r="CW24" s="259"/>
      <c r="CX24" s="259"/>
      <c r="CY24" s="259"/>
      <c r="CZ24" s="259"/>
      <c r="DA24" s="259"/>
      <c r="DB24" s="259"/>
      <c r="DC24" s="259"/>
      <c r="DD24" s="259"/>
      <c r="DE24" s="259"/>
      <c r="DF24" s="259"/>
      <c r="DG24" s="259"/>
      <c r="DH24" s="259"/>
      <c r="DI24" s="259"/>
      <c r="DJ24" s="259"/>
      <c r="DK24" s="259"/>
      <c r="DL24" s="259"/>
      <c r="DM24" s="259"/>
      <c r="DN24" s="259"/>
      <c r="DO24" s="259"/>
      <c r="DP24" s="259"/>
      <c r="DQ24" s="259"/>
      <c r="DR24" s="259"/>
      <c r="DS24" s="259"/>
      <c r="DT24" s="259"/>
      <c r="DU24" s="259"/>
      <c r="DV24" s="259"/>
      <c r="DW24" s="259"/>
      <c r="DX24" s="259"/>
      <c r="DY24" s="259"/>
      <c r="DZ24" s="259"/>
      <c r="EA24" s="259"/>
      <c r="EB24" s="259"/>
      <c r="EC24" s="259"/>
      <c r="ED24" s="259"/>
    </row>
    <row r="25" spans="1:134" ht="14.45">
      <c r="A25" s="265"/>
      <c r="B25" s="135" t="b">
        <v>1</v>
      </c>
      <c r="C25" s="135" t="b">
        <v>1</v>
      </c>
      <c r="D25" s="135" t="b">
        <v>1</v>
      </c>
      <c r="E25" s="246"/>
      <c r="F25" s="246"/>
      <c r="G25" s="246"/>
      <c r="H25" s="246"/>
      <c r="I25" s="246"/>
      <c r="J25" s="246"/>
      <c r="K25" s="246"/>
      <c r="L25" s="246"/>
      <c r="M25" s="246"/>
      <c r="N25" s="246"/>
      <c r="O25" s="246"/>
      <c r="P25" s="246"/>
      <c r="Q25" s="246"/>
      <c r="R25" s="246"/>
      <c r="S25" s="246"/>
      <c r="T25" s="247"/>
      <c r="U25" s="261">
        <f t="shared" si="0"/>
        <v>46784</v>
      </c>
      <c r="V25" s="262">
        <v>397</v>
      </c>
      <c r="W25" s="263">
        <v>397</v>
      </c>
      <c r="X25" s="264">
        <v>397</v>
      </c>
      <c r="Y25" s="257">
        <v>476.79899999999998</v>
      </c>
      <c r="Z25" s="257">
        <v>369.25400000000002</v>
      </c>
      <c r="AA25" s="257">
        <v>343.11</v>
      </c>
      <c r="AB25" s="257">
        <v>448.49099999999999</v>
      </c>
      <c r="AC25" s="257">
        <v>400.339</v>
      </c>
      <c r="AD25" s="257">
        <v>421.40699999999998</v>
      </c>
      <c r="AE25" s="257">
        <v>356.14600000000002</v>
      </c>
      <c r="AF25" s="257">
        <v>353.29599999999999</v>
      </c>
      <c r="AG25" s="257">
        <v>256.75700000000001</v>
      </c>
      <c r="AH25" s="257">
        <v>218.64400000000001</v>
      </c>
      <c r="AI25" s="257">
        <v>240.333</v>
      </c>
      <c r="AJ25" s="257">
        <v>266.815</v>
      </c>
      <c r="AK25" s="257">
        <v>536.21299999999997</v>
      </c>
      <c r="AL25" s="257">
        <v>341.06200000000001</v>
      </c>
      <c r="AM25" s="257">
        <v>348.173</v>
      </c>
      <c r="AN25" s="257">
        <v>297.13</v>
      </c>
      <c r="AO25" s="257">
        <v>385.90600000000001</v>
      </c>
      <c r="AP25" s="257">
        <v>356.21499999999997</v>
      </c>
      <c r="AQ25" s="257">
        <v>311.334</v>
      </c>
      <c r="AR25" s="257">
        <v>396.28899999999999</v>
      </c>
      <c r="AS25" s="257">
        <v>229.74299999999999</v>
      </c>
      <c r="AT25" s="257">
        <v>270.738</v>
      </c>
      <c r="AU25" s="257">
        <v>443.56700000000001</v>
      </c>
      <c r="AV25" s="257">
        <v>335.46199999999999</v>
      </c>
      <c r="AW25" s="257">
        <v>554.53599999999994</v>
      </c>
      <c r="AX25" s="257">
        <v>361.928</v>
      </c>
      <c r="AY25" s="257">
        <v>250.767</v>
      </c>
      <c r="AZ25" s="257">
        <v>354.86700000000002</v>
      </c>
      <c r="BA25" s="257">
        <v>262.69200000000001</v>
      </c>
      <c r="BB25" s="257">
        <v>318.29199999999997</v>
      </c>
      <c r="BC25" s="259"/>
      <c r="BD25" s="259"/>
      <c r="BE25" s="259"/>
      <c r="BF25" s="259"/>
      <c r="BG25" s="259"/>
      <c r="BH25" s="259"/>
      <c r="BI25" s="259"/>
      <c r="BJ25" s="259"/>
      <c r="BK25" s="259"/>
      <c r="BL25" s="259"/>
      <c r="BM25" s="259"/>
      <c r="BN25" s="259"/>
      <c r="BO25" s="259"/>
      <c r="BP25" s="259"/>
      <c r="BQ25" s="259"/>
      <c r="BR25" s="259"/>
      <c r="BS25" s="259"/>
      <c r="BT25" s="259"/>
      <c r="BU25" s="259"/>
      <c r="BV25" s="259"/>
      <c r="BW25" s="259"/>
      <c r="BX25" s="259"/>
      <c r="BY25" s="259"/>
      <c r="BZ25" s="259"/>
      <c r="CA25" s="259"/>
      <c r="CB25" s="259"/>
      <c r="CC25" s="259"/>
      <c r="CD25" s="259"/>
      <c r="CE25" s="259"/>
      <c r="CF25" s="259"/>
      <c r="CG25" s="259"/>
      <c r="CH25" s="259"/>
      <c r="CI25" s="259"/>
      <c r="CJ25" s="259"/>
      <c r="CK25" s="259"/>
      <c r="CL25" s="259"/>
      <c r="CM25" s="259"/>
      <c r="CN25" s="259"/>
      <c r="CO25" s="259"/>
      <c r="CP25" s="259"/>
      <c r="CQ25" s="259"/>
      <c r="CR25" s="259"/>
      <c r="CS25" s="259"/>
      <c r="CT25" s="259"/>
      <c r="CU25" s="259"/>
      <c r="CV25" s="259"/>
      <c r="CW25" s="259"/>
      <c r="CX25" s="259"/>
      <c r="CY25" s="259"/>
      <c r="CZ25" s="259"/>
      <c r="DA25" s="259"/>
      <c r="DB25" s="259"/>
      <c r="DC25" s="259"/>
      <c r="DD25" s="259"/>
      <c r="DE25" s="259"/>
      <c r="DF25" s="259"/>
      <c r="DG25" s="259"/>
      <c r="DH25" s="259"/>
      <c r="DI25" s="259"/>
      <c r="DJ25" s="259"/>
      <c r="DK25" s="259"/>
      <c r="DL25" s="259"/>
      <c r="DM25" s="259"/>
      <c r="DN25" s="259"/>
      <c r="DO25" s="259"/>
      <c r="DP25" s="259"/>
      <c r="DQ25" s="259"/>
      <c r="DR25" s="259"/>
      <c r="DS25" s="259"/>
      <c r="DT25" s="259"/>
      <c r="DU25" s="259"/>
      <c r="DV25" s="259"/>
      <c r="DW25" s="259"/>
      <c r="DX25" s="259"/>
      <c r="DY25" s="259"/>
      <c r="DZ25" s="259"/>
      <c r="EA25" s="259"/>
      <c r="EB25" s="259"/>
      <c r="EC25" s="259"/>
      <c r="ED25" s="259"/>
    </row>
    <row r="26" spans="1:134" ht="14.45">
      <c r="A26" s="265"/>
      <c r="B26" s="135" t="b">
        <v>1</v>
      </c>
      <c r="C26" s="135" t="b">
        <v>1</v>
      </c>
      <c r="D26" s="135" t="b">
        <v>1</v>
      </c>
      <c r="E26" s="246"/>
      <c r="F26" s="246"/>
      <c r="G26" s="246"/>
      <c r="H26" s="246"/>
      <c r="I26" s="246"/>
      <c r="J26" s="246"/>
      <c r="K26" s="246"/>
      <c r="L26" s="246"/>
      <c r="M26" s="246"/>
      <c r="N26" s="246"/>
      <c r="O26" s="246"/>
      <c r="P26" s="246"/>
      <c r="Q26" s="246"/>
      <c r="R26" s="246"/>
      <c r="S26" s="246"/>
      <c r="T26" s="247"/>
      <c r="U26" s="261">
        <f t="shared" si="0"/>
        <v>46813</v>
      </c>
      <c r="V26" s="262">
        <v>614</v>
      </c>
      <c r="W26" s="263">
        <v>614</v>
      </c>
      <c r="X26" s="264">
        <v>614</v>
      </c>
      <c r="Y26" s="257">
        <v>586.71</v>
      </c>
      <c r="Z26" s="257">
        <v>607.86300000000006</v>
      </c>
      <c r="AA26" s="257">
        <v>895.15300000000002</v>
      </c>
      <c r="AB26" s="257">
        <v>593.03599999999994</v>
      </c>
      <c r="AC26" s="257">
        <v>774.31399999999996</v>
      </c>
      <c r="AD26" s="257">
        <v>557.93100000000004</v>
      </c>
      <c r="AE26" s="257">
        <v>475.529</v>
      </c>
      <c r="AF26" s="257">
        <v>449.31</v>
      </c>
      <c r="AG26" s="257">
        <v>452.44799999999998</v>
      </c>
      <c r="AH26" s="257">
        <v>263.67</v>
      </c>
      <c r="AI26" s="257">
        <v>387.92399999999998</v>
      </c>
      <c r="AJ26" s="257">
        <v>604.36699999999996</v>
      </c>
      <c r="AK26" s="257">
        <v>685.57100000000003</v>
      </c>
      <c r="AL26" s="257">
        <v>444.87</v>
      </c>
      <c r="AM26" s="257">
        <v>768.673</v>
      </c>
      <c r="AN26" s="257">
        <v>393.86</v>
      </c>
      <c r="AO26" s="257">
        <v>614.47299999999996</v>
      </c>
      <c r="AP26" s="257">
        <v>492.46300000000002</v>
      </c>
      <c r="AQ26" s="257">
        <v>461.13499999999999</v>
      </c>
      <c r="AR26" s="257">
        <v>552.28700000000003</v>
      </c>
      <c r="AS26" s="257">
        <v>312.84899999999999</v>
      </c>
      <c r="AT26" s="257">
        <v>433.24799999999999</v>
      </c>
      <c r="AU26" s="257">
        <v>648.85199999999998</v>
      </c>
      <c r="AV26" s="257">
        <v>508.35199999999998</v>
      </c>
      <c r="AW26" s="257">
        <v>1212.2650000000001</v>
      </c>
      <c r="AX26" s="257">
        <v>415.48500000000001</v>
      </c>
      <c r="AY26" s="257">
        <v>490.59699999999998</v>
      </c>
      <c r="AZ26" s="257">
        <v>513.77700000000004</v>
      </c>
      <c r="BA26" s="257">
        <v>378.83100000000002</v>
      </c>
      <c r="BB26" s="257">
        <v>529.60599999999999</v>
      </c>
      <c r="BC26" s="259"/>
      <c r="BD26" s="259"/>
      <c r="BE26" s="259"/>
      <c r="BF26" s="259"/>
      <c r="BG26" s="259"/>
      <c r="BH26" s="259"/>
      <c r="BI26" s="259"/>
      <c r="BJ26" s="259"/>
      <c r="BK26" s="259"/>
      <c r="BL26" s="259"/>
      <c r="BM26" s="259"/>
      <c r="BN26" s="259"/>
      <c r="BO26" s="259"/>
      <c r="BP26" s="259"/>
      <c r="BQ26" s="259"/>
      <c r="BR26" s="259"/>
      <c r="BS26" s="259"/>
      <c r="BT26" s="259"/>
      <c r="BU26" s="259"/>
      <c r="BV26" s="259"/>
      <c r="BW26" s="259"/>
      <c r="BX26" s="259"/>
      <c r="BY26" s="259"/>
      <c r="BZ26" s="259"/>
      <c r="CA26" s="259"/>
      <c r="CB26" s="259"/>
      <c r="CC26" s="259"/>
      <c r="CD26" s="259"/>
      <c r="CE26" s="259"/>
      <c r="CF26" s="259"/>
      <c r="CG26" s="259"/>
      <c r="CH26" s="259"/>
      <c r="CI26" s="259"/>
      <c r="CJ26" s="259"/>
      <c r="CK26" s="259"/>
      <c r="CL26" s="259"/>
      <c r="CM26" s="259"/>
      <c r="CN26" s="259"/>
      <c r="CO26" s="259"/>
      <c r="CP26" s="259"/>
      <c r="CQ26" s="259"/>
      <c r="CR26" s="259"/>
      <c r="CS26" s="259"/>
      <c r="CT26" s="259"/>
      <c r="CU26" s="259"/>
      <c r="CV26" s="259"/>
      <c r="CW26" s="259"/>
      <c r="CX26" s="259"/>
      <c r="CY26" s="259"/>
      <c r="CZ26" s="259"/>
      <c r="DA26" s="259"/>
      <c r="DB26" s="259"/>
      <c r="DC26" s="259"/>
      <c r="DD26" s="259"/>
      <c r="DE26" s="259"/>
      <c r="DF26" s="259"/>
      <c r="DG26" s="259"/>
      <c r="DH26" s="259"/>
      <c r="DI26" s="259"/>
      <c r="DJ26" s="259"/>
      <c r="DK26" s="259"/>
      <c r="DL26" s="259"/>
      <c r="DM26" s="259"/>
      <c r="DN26" s="259"/>
      <c r="DO26" s="259"/>
      <c r="DP26" s="259"/>
      <c r="DQ26" s="259"/>
      <c r="DR26" s="259"/>
      <c r="DS26" s="259"/>
      <c r="DT26" s="259"/>
      <c r="DU26" s="259"/>
      <c r="DV26" s="259"/>
      <c r="DW26" s="259"/>
      <c r="DX26" s="259"/>
      <c r="DY26" s="259"/>
      <c r="DZ26" s="259"/>
      <c r="EA26" s="259"/>
      <c r="EB26" s="259"/>
      <c r="EC26" s="259"/>
      <c r="ED26" s="259"/>
    </row>
    <row r="27" spans="1:134" ht="14.45">
      <c r="A27" s="265"/>
      <c r="B27" s="136" t="b">
        <v>1</v>
      </c>
      <c r="C27" s="136" t="b">
        <v>1</v>
      </c>
      <c r="D27" s="135" t="b">
        <v>1</v>
      </c>
      <c r="E27" s="246"/>
      <c r="F27" s="246"/>
      <c r="G27" s="246"/>
      <c r="H27" s="246"/>
      <c r="I27" s="246"/>
      <c r="J27" s="246"/>
      <c r="K27" s="246"/>
      <c r="L27" s="246"/>
      <c r="M27" s="246"/>
      <c r="N27" s="246"/>
      <c r="O27" s="246"/>
      <c r="P27" s="246"/>
      <c r="Q27" s="246"/>
      <c r="R27" s="246"/>
      <c r="S27" s="246"/>
      <c r="T27" s="247"/>
      <c r="U27" s="261">
        <f t="shared" si="0"/>
        <v>46844</v>
      </c>
      <c r="V27" s="262">
        <v>920</v>
      </c>
      <c r="W27" s="263">
        <v>920</v>
      </c>
      <c r="X27" s="264">
        <v>920</v>
      </c>
      <c r="Y27" s="257">
        <v>1315.2619999999999</v>
      </c>
      <c r="Z27" s="257">
        <v>984.47400000000005</v>
      </c>
      <c r="AA27" s="257">
        <v>835.399</v>
      </c>
      <c r="AB27" s="257">
        <v>1024.421</v>
      </c>
      <c r="AC27" s="257">
        <v>1373.1859999999999</v>
      </c>
      <c r="AD27" s="257">
        <v>1083.1780000000001</v>
      </c>
      <c r="AE27" s="257">
        <v>680.16600000000005</v>
      </c>
      <c r="AF27" s="257">
        <v>755.36900000000003</v>
      </c>
      <c r="AG27" s="257">
        <v>755.92100000000005</v>
      </c>
      <c r="AH27" s="257">
        <v>460.8</v>
      </c>
      <c r="AI27" s="257">
        <v>534.34900000000005</v>
      </c>
      <c r="AJ27" s="257">
        <v>1376.905</v>
      </c>
      <c r="AK27" s="257">
        <v>1425.933</v>
      </c>
      <c r="AL27" s="257">
        <v>1090.0329999999999</v>
      </c>
      <c r="AM27" s="257">
        <v>1106.845</v>
      </c>
      <c r="AN27" s="257">
        <v>623.048</v>
      </c>
      <c r="AO27" s="257">
        <v>816.01800000000003</v>
      </c>
      <c r="AP27" s="257">
        <v>708.07299999999998</v>
      </c>
      <c r="AQ27" s="257">
        <v>1099.7529999999999</v>
      </c>
      <c r="AR27" s="257">
        <v>1168.9359999999999</v>
      </c>
      <c r="AS27" s="257">
        <v>301.40600000000001</v>
      </c>
      <c r="AT27" s="257">
        <v>669.40800000000002</v>
      </c>
      <c r="AU27" s="257">
        <v>700.01300000000003</v>
      </c>
      <c r="AV27" s="257">
        <v>733.14099999999996</v>
      </c>
      <c r="AW27" s="257">
        <v>1869.271</v>
      </c>
      <c r="AX27" s="257">
        <v>476.23200000000003</v>
      </c>
      <c r="AY27" s="257">
        <v>1088.9280000000001</v>
      </c>
      <c r="AZ27" s="257">
        <v>606.303</v>
      </c>
      <c r="BA27" s="257">
        <v>437.99700000000001</v>
      </c>
      <c r="BB27" s="257">
        <v>1000.466</v>
      </c>
      <c r="BC27" s="259"/>
      <c r="BD27" s="259"/>
      <c r="BE27" s="259"/>
      <c r="BF27" s="259"/>
      <c r="BG27" s="259"/>
      <c r="BH27" s="259"/>
      <c r="BI27" s="259"/>
      <c r="BJ27" s="259"/>
      <c r="BK27" s="259"/>
      <c r="BL27" s="259"/>
      <c r="BM27" s="259"/>
      <c r="BN27" s="259"/>
      <c r="BO27" s="259"/>
      <c r="BP27" s="259"/>
      <c r="BQ27" s="259"/>
      <c r="BR27" s="259"/>
      <c r="BS27" s="259"/>
      <c r="BT27" s="259"/>
      <c r="BU27" s="259"/>
      <c r="BV27" s="259"/>
      <c r="BW27" s="259"/>
      <c r="BX27" s="259"/>
      <c r="BY27" s="259"/>
      <c r="BZ27" s="259"/>
      <c r="CA27" s="259"/>
      <c r="CB27" s="259"/>
      <c r="CC27" s="259"/>
      <c r="CD27" s="259"/>
      <c r="CE27" s="259"/>
      <c r="CF27" s="259"/>
      <c r="CG27" s="259"/>
      <c r="CH27" s="259"/>
      <c r="CI27" s="259"/>
      <c r="CJ27" s="259"/>
      <c r="CK27" s="259"/>
      <c r="CL27" s="259"/>
      <c r="CM27" s="259"/>
      <c r="CN27" s="259"/>
      <c r="CO27" s="259"/>
      <c r="CP27" s="259"/>
      <c r="CQ27" s="259"/>
      <c r="CR27" s="259"/>
      <c r="CS27" s="259"/>
      <c r="CT27" s="259"/>
      <c r="CU27" s="259"/>
      <c r="CV27" s="259"/>
      <c r="CW27" s="259"/>
      <c r="CX27" s="259"/>
      <c r="CY27" s="259"/>
      <c r="CZ27" s="259"/>
      <c r="DA27" s="259"/>
      <c r="DB27" s="259"/>
      <c r="DC27" s="259"/>
      <c r="DD27" s="259"/>
      <c r="DE27" s="259"/>
      <c r="DF27" s="259"/>
      <c r="DG27" s="259"/>
      <c r="DH27" s="259"/>
      <c r="DI27" s="259"/>
      <c r="DJ27" s="259"/>
      <c r="DK27" s="259"/>
      <c r="DL27" s="259"/>
      <c r="DM27" s="259"/>
      <c r="DN27" s="259"/>
      <c r="DO27" s="259"/>
      <c r="DP27" s="259"/>
      <c r="DQ27" s="259"/>
      <c r="DR27" s="259"/>
      <c r="DS27" s="259"/>
      <c r="DT27" s="259"/>
      <c r="DU27" s="259"/>
      <c r="DV27" s="259"/>
      <c r="DW27" s="259"/>
      <c r="DX27" s="259"/>
      <c r="DY27" s="259"/>
      <c r="DZ27" s="259"/>
      <c r="EA27" s="259"/>
      <c r="EB27" s="259"/>
      <c r="EC27" s="259"/>
      <c r="ED27" s="259"/>
    </row>
    <row r="28" spans="1:134" ht="14.45">
      <c r="A28" s="265"/>
      <c r="B28" s="136" t="b">
        <v>1</v>
      </c>
      <c r="C28" s="136" t="b">
        <v>1</v>
      </c>
      <c r="D28" s="135" t="b">
        <v>1</v>
      </c>
      <c r="E28" s="246"/>
      <c r="F28" s="246"/>
      <c r="G28" s="246"/>
      <c r="H28" s="246"/>
      <c r="I28" s="246"/>
      <c r="J28" s="246"/>
      <c r="K28" s="246"/>
      <c r="L28" s="246"/>
      <c r="M28" s="246"/>
      <c r="N28" s="246"/>
      <c r="O28" s="246"/>
      <c r="P28" s="246"/>
      <c r="Q28" s="246"/>
      <c r="R28" s="246"/>
      <c r="S28" s="246"/>
      <c r="T28" s="247"/>
      <c r="U28" s="261">
        <f t="shared" si="0"/>
        <v>46874</v>
      </c>
      <c r="V28" s="262">
        <v>2060</v>
      </c>
      <c r="W28" s="263">
        <v>2060</v>
      </c>
      <c r="X28" s="264">
        <v>2060</v>
      </c>
      <c r="Y28" s="257">
        <v>3429.3629999999998</v>
      </c>
      <c r="Z28" s="257">
        <v>2086.643</v>
      </c>
      <c r="AA28" s="257">
        <v>2349.8020000000001</v>
      </c>
      <c r="AB28" s="257">
        <v>3000.5740000000001</v>
      </c>
      <c r="AC28" s="257">
        <v>4019.518</v>
      </c>
      <c r="AD28" s="257">
        <v>2658.5749999999998</v>
      </c>
      <c r="AE28" s="257">
        <v>2117.4079999999999</v>
      </c>
      <c r="AF28" s="257">
        <v>1972.934</v>
      </c>
      <c r="AG28" s="257">
        <v>2250.9679999999998</v>
      </c>
      <c r="AH28" s="257">
        <v>296.97399999999999</v>
      </c>
      <c r="AI28" s="257">
        <v>1361.069</v>
      </c>
      <c r="AJ28" s="257">
        <v>1772.7070000000001</v>
      </c>
      <c r="AK28" s="257">
        <v>3104.2919999999999</v>
      </c>
      <c r="AL28" s="257">
        <v>2452.8580000000002</v>
      </c>
      <c r="AM28" s="257">
        <v>2017.0509999999999</v>
      </c>
      <c r="AN28" s="257">
        <v>2094.2719999999999</v>
      </c>
      <c r="AO28" s="257">
        <v>2818.886</v>
      </c>
      <c r="AP28" s="257">
        <v>994.79600000000005</v>
      </c>
      <c r="AQ28" s="257">
        <v>2340.3980000000001</v>
      </c>
      <c r="AR28" s="257">
        <v>1351.635</v>
      </c>
      <c r="AS28" s="257">
        <v>727.22199999999998</v>
      </c>
      <c r="AT28" s="257">
        <v>1724.3789999999999</v>
      </c>
      <c r="AU28" s="257">
        <v>1411.415</v>
      </c>
      <c r="AV28" s="257">
        <v>1989.556</v>
      </c>
      <c r="AW28" s="257">
        <v>2530.8609999999999</v>
      </c>
      <c r="AX28" s="257">
        <v>1299.751</v>
      </c>
      <c r="AY28" s="257">
        <v>2361.7269999999999</v>
      </c>
      <c r="AZ28" s="257">
        <v>1553.098</v>
      </c>
      <c r="BA28" s="257">
        <v>1026.3119999999999</v>
      </c>
      <c r="BB28" s="257">
        <v>1904.8810000000001</v>
      </c>
      <c r="BC28" s="259"/>
      <c r="BD28" s="259"/>
      <c r="BE28" s="259"/>
      <c r="BF28" s="259"/>
      <c r="BG28" s="259"/>
      <c r="BH28" s="259"/>
      <c r="BI28" s="259"/>
      <c r="BJ28" s="259"/>
      <c r="BK28" s="259"/>
      <c r="BL28" s="259"/>
      <c r="BM28" s="259"/>
      <c r="BN28" s="259"/>
      <c r="BO28" s="259"/>
      <c r="BP28" s="259"/>
      <c r="BQ28" s="259"/>
      <c r="BR28" s="259"/>
      <c r="BS28" s="259"/>
      <c r="BT28" s="259"/>
      <c r="BU28" s="259"/>
      <c r="BV28" s="259"/>
      <c r="BW28" s="259"/>
      <c r="BX28" s="259"/>
      <c r="BY28" s="259"/>
      <c r="BZ28" s="259"/>
      <c r="CA28" s="259"/>
      <c r="CB28" s="259"/>
      <c r="CC28" s="259"/>
      <c r="CD28" s="259"/>
      <c r="CE28" s="259"/>
      <c r="CF28" s="259"/>
      <c r="CG28" s="259"/>
      <c r="CH28" s="259"/>
      <c r="CI28" s="259"/>
      <c r="CJ28" s="259"/>
      <c r="CK28" s="259"/>
      <c r="CL28" s="259"/>
      <c r="CM28" s="259"/>
      <c r="CN28" s="259"/>
      <c r="CO28" s="259"/>
      <c r="CP28" s="259"/>
      <c r="CQ28" s="259"/>
      <c r="CR28" s="259"/>
      <c r="CS28" s="259"/>
      <c r="CT28" s="259"/>
      <c r="CU28" s="259"/>
      <c r="CV28" s="259"/>
      <c r="CW28" s="259"/>
      <c r="CX28" s="259"/>
      <c r="CY28" s="259"/>
      <c r="CZ28" s="259"/>
      <c r="DA28" s="259"/>
      <c r="DB28" s="259"/>
      <c r="DC28" s="259"/>
      <c r="DD28" s="259"/>
      <c r="DE28" s="259"/>
      <c r="DF28" s="259"/>
      <c r="DG28" s="259"/>
      <c r="DH28" s="259"/>
      <c r="DI28" s="259"/>
      <c r="DJ28" s="259"/>
      <c r="DK28" s="259"/>
      <c r="DL28" s="259"/>
      <c r="DM28" s="259"/>
      <c r="DN28" s="259"/>
      <c r="DO28" s="259"/>
      <c r="DP28" s="259"/>
      <c r="DQ28" s="259"/>
      <c r="DR28" s="259"/>
      <c r="DS28" s="259"/>
      <c r="DT28" s="259"/>
      <c r="DU28" s="259"/>
      <c r="DV28" s="259"/>
      <c r="DW28" s="259"/>
      <c r="DX28" s="259"/>
      <c r="DY28" s="259"/>
      <c r="DZ28" s="259"/>
      <c r="EA28" s="259"/>
      <c r="EB28" s="259"/>
      <c r="EC28" s="259"/>
      <c r="ED28" s="259"/>
    </row>
    <row r="29" spans="1:134" ht="14.45">
      <c r="A29" s="265"/>
      <c r="B29" s="136" t="b">
        <v>1</v>
      </c>
      <c r="C29" s="136" t="b">
        <v>1</v>
      </c>
      <c r="D29" s="135"/>
      <c r="E29" s="246"/>
      <c r="F29" s="246"/>
      <c r="G29" s="246"/>
      <c r="H29" s="246"/>
      <c r="I29" s="246"/>
      <c r="J29" s="246"/>
      <c r="K29" s="246"/>
      <c r="L29" s="246"/>
      <c r="M29" s="246"/>
      <c r="N29" s="246"/>
      <c r="O29" s="246"/>
      <c r="P29" s="246"/>
      <c r="Q29" s="246"/>
      <c r="R29" s="246"/>
      <c r="S29" s="246"/>
      <c r="T29" s="247"/>
      <c r="U29" s="261">
        <f t="shared" si="0"/>
        <v>46905</v>
      </c>
      <c r="V29" s="262">
        <v>2423</v>
      </c>
      <c r="W29" s="263">
        <v>2423</v>
      </c>
      <c r="X29" s="264">
        <v>2423</v>
      </c>
      <c r="Y29" s="257">
        <v>4323.5039999999999</v>
      </c>
      <c r="Z29" s="257">
        <v>1630.3679999999999</v>
      </c>
      <c r="AA29" s="257">
        <v>4845.1940000000004</v>
      </c>
      <c r="AB29" s="257">
        <v>2868.2310000000002</v>
      </c>
      <c r="AC29" s="257">
        <v>4803.5940000000001</v>
      </c>
      <c r="AD29" s="257">
        <v>2504.1460000000002</v>
      </c>
      <c r="AE29" s="257">
        <v>3245.7109999999998</v>
      </c>
      <c r="AF29" s="257">
        <v>1369.164</v>
      </c>
      <c r="AG29" s="257">
        <v>1487.7429999999999</v>
      </c>
      <c r="AH29" s="257">
        <v>369.99700000000001</v>
      </c>
      <c r="AI29" s="257">
        <v>2103.8960000000002</v>
      </c>
      <c r="AJ29" s="257">
        <v>1030.538</v>
      </c>
      <c r="AK29" s="257">
        <v>3440.4459999999999</v>
      </c>
      <c r="AL29" s="257">
        <v>1914.9570000000001</v>
      </c>
      <c r="AM29" s="257">
        <v>1137.1990000000001</v>
      </c>
      <c r="AN29" s="257">
        <v>3667.2950000000001</v>
      </c>
      <c r="AO29" s="257">
        <v>2559.7640000000001</v>
      </c>
      <c r="AP29" s="257">
        <v>2546.2249999999999</v>
      </c>
      <c r="AQ29" s="257">
        <v>4979.01</v>
      </c>
      <c r="AR29" s="257">
        <v>424.93900000000002</v>
      </c>
      <c r="AS29" s="257">
        <v>1154.944</v>
      </c>
      <c r="AT29" s="257">
        <v>2895.058</v>
      </c>
      <c r="AU29" s="257">
        <v>2197.085</v>
      </c>
      <c r="AV29" s="257">
        <v>2474.3209999999999</v>
      </c>
      <c r="AW29" s="257">
        <v>3227.1869999999999</v>
      </c>
      <c r="AX29" s="257">
        <v>919.00099999999998</v>
      </c>
      <c r="AY29" s="257">
        <v>3695.1840000000002</v>
      </c>
      <c r="AZ29" s="257">
        <v>1767.9449999999999</v>
      </c>
      <c r="BA29" s="257">
        <v>2306.4830000000002</v>
      </c>
      <c r="BB29" s="257">
        <v>1095.1089999999999</v>
      </c>
      <c r="BC29" s="259"/>
      <c r="BD29" s="259"/>
      <c r="BE29" s="259"/>
      <c r="BF29" s="259"/>
      <c r="BG29" s="259"/>
      <c r="BH29" s="259"/>
      <c r="BI29" s="259"/>
      <c r="BJ29" s="259"/>
      <c r="BK29" s="259"/>
      <c r="BL29" s="259"/>
      <c r="BM29" s="259"/>
      <c r="BN29" s="259"/>
      <c r="BO29" s="259"/>
      <c r="BP29" s="259"/>
      <c r="BQ29" s="259"/>
      <c r="BR29" s="259"/>
      <c r="BS29" s="259"/>
      <c r="BT29" s="259"/>
      <c r="BU29" s="259"/>
      <c r="BV29" s="259"/>
      <c r="BW29" s="259"/>
      <c r="BX29" s="259"/>
      <c r="BY29" s="259"/>
      <c r="BZ29" s="259"/>
      <c r="CA29" s="259"/>
      <c r="CB29" s="259"/>
      <c r="CC29" s="259"/>
      <c r="CD29" s="259"/>
      <c r="CE29" s="259"/>
      <c r="CF29" s="259"/>
      <c r="CG29" s="259"/>
      <c r="CH29" s="259"/>
      <c r="CI29" s="259"/>
      <c r="CJ29" s="259"/>
      <c r="CK29" s="259"/>
      <c r="CL29" s="259"/>
      <c r="CM29" s="259"/>
      <c r="CN29" s="259"/>
      <c r="CO29" s="259"/>
      <c r="CP29" s="259"/>
      <c r="CQ29" s="259"/>
      <c r="CR29" s="259"/>
      <c r="CS29" s="259"/>
      <c r="CT29" s="259"/>
      <c r="CU29" s="259"/>
      <c r="CV29" s="259"/>
      <c r="CW29" s="259"/>
      <c r="CX29" s="259"/>
      <c r="CY29" s="259"/>
      <c r="CZ29" s="259"/>
      <c r="DA29" s="259"/>
      <c r="DB29" s="259"/>
      <c r="DC29" s="259"/>
      <c r="DD29" s="259"/>
      <c r="DE29" s="259"/>
      <c r="DF29" s="259"/>
      <c r="DG29" s="259"/>
      <c r="DH29" s="259"/>
      <c r="DI29" s="259"/>
      <c r="DJ29" s="259"/>
      <c r="DK29" s="259"/>
      <c r="DL29" s="259"/>
      <c r="DM29" s="259"/>
      <c r="DN29" s="259"/>
      <c r="DO29" s="259"/>
      <c r="DP29" s="259"/>
      <c r="DQ29" s="259"/>
      <c r="DR29" s="259"/>
      <c r="DS29" s="259"/>
      <c r="DT29" s="259"/>
      <c r="DU29" s="259"/>
      <c r="DV29" s="259"/>
      <c r="DW29" s="259"/>
      <c r="DX29" s="259"/>
      <c r="DY29" s="259"/>
      <c r="DZ29" s="259"/>
      <c r="EA29" s="259"/>
      <c r="EB29" s="259"/>
      <c r="EC29" s="259"/>
      <c r="ED29" s="259"/>
    </row>
    <row r="30" spans="1:134" ht="14.45">
      <c r="A30" s="265"/>
      <c r="B30" s="135" t="b">
        <v>0</v>
      </c>
      <c r="C30" s="135" t="b">
        <v>0</v>
      </c>
      <c r="D30" s="135"/>
      <c r="E30" s="246"/>
      <c r="F30" s="246"/>
      <c r="G30" s="246"/>
      <c r="H30" s="246"/>
      <c r="I30" s="246"/>
      <c r="J30" s="246"/>
      <c r="K30" s="246"/>
      <c r="L30" s="246"/>
      <c r="M30" s="246"/>
      <c r="N30" s="246"/>
      <c r="O30" s="246"/>
      <c r="P30" s="246"/>
      <c r="Q30" s="246"/>
      <c r="R30" s="246"/>
      <c r="S30" s="246"/>
      <c r="T30" s="247"/>
      <c r="U30" s="261">
        <f t="shared" si="0"/>
        <v>46935</v>
      </c>
      <c r="V30" s="262">
        <v>711</v>
      </c>
      <c r="W30" s="263">
        <v>711</v>
      </c>
      <c r="X30" s="264">
        <v>711</v>
      </c>
      <c r="Y30" s="257">
        <v>1910.683</v>
      </c>
      <c r="Z30" s="257">
        <v>317.94900000000001</v>
      </c>
      <c r="AA30" s="257">
        <v>3865.5659999999998</v>
      </c>
      <c r="AB30" s="257">
        <v>1177.172</v>
      </c>
      <c r="AC30" s="257">
        <v>1661.1289999999999</v>
      </c>
      <c r="AD30" s="257">
        <v>1466.269</v>
      </c>
      <c r="AE30" s="257">
        <v>1823.963</v>
      </c>
      <c r="AF30" s="257">
        <v>243.86600000000001</v>
      </c>
      <c r="AG30" s="257">
        <v>309.89400000000001</v>
      </c>
      <c r="AH30" s="257">
        <v>2.4329999999999998</v>
      </c>
      <c r="AI30" s="257">
        <v>501.39</v>
      </c>
      <c r="AJ30" s="257">
        <v>408.39499999999998</v>
      </c>
      <c r="AK30" s="257">
        <v>1386.2629999999999</v>
      </c>
      <c r="AL30" s="257">
        <v>477.142</v>
      </c>
      <c r="AM30" s="257">
        <v>306.15300000000002</v>
      </c>
      <c r="AN30" s="257">
        <v>1862.2090000000001</v>
      </c>
      <c r="AO30" s="257">
        <v>1462.9690000000001</v>
      </c>
      <c r="AP30" s="257">
        <v>819.05700000000002</v>
      </c>
      <c r="AQ30" s="257">
        <v>3654.451</v>
      </c>
      <c r="AR30" s="257">
        <v>100.626</v>
      </c>
      <c r="AS30" s="257">
        <v>256.08999999999997</v>
      </c>
      <c r="AT30" s="257">
        <v>1025.769</v>
      </c>
      <c r="AU30" s="257">
        <v>800.31500000000005</v>
      </c>
      <c r="AV30" s="257">
        <v>743.03499999999997</v>
      </c>
      <c r="AW30" s="257">
        <v>1109.779</v>
      </c>
      <c r="AX30" s="257">
        <v>227.90600000000001</v>
      </c>
      <c r="AY30" s="257">
        <v>2231.7559999999999</v>
      </c>
      <c r="AZ30" s="257">
        <v>471.08300000000003</v>
      </c>
      <c r="BA30" s="257">
        <v>917.20600000000002</v>
      </c>
      <c r="BB30" s="257">
        <v>391.80200000000002</v>
      </c>
      <c r="BC30" s="259"/>
      <c r="BD30" s="259"/>
      <c r="BE30" s="259"/>
      <c r="BF30" s="259"/>
      <c r="BG30" s="259"/>
      <c r="BH30" s="259"/>
      <c r="BI30" s="259"/>
      <c r="BJ30" s="259"/>
      <c r="BK30" s="259"/>
      <c r="BL30" s="259"/>
      <c r="BM30" s="259"/>
      <c r="BN30" s="259"/>
      <c r="BO30" s="259"/>
      <c r="BP30" s="259"/>
      <c r="BQ30" s="259"/>
      <c r="BR30" s="259"/>
      <c r="BS30" s="259"/>
      <c r="BT30" s="259"/>
      <c r="BU30" s="259"/>
      <c r="BV30" s="259"/>
      <c r="BW30" s="259"/>
      <c r="BX30" s="259"/>
      <c r="BY30" s="259"/>
      <c r="BZ30" s="259"/>
      <c r="CA30" s="259"/>
      <c r="CB30" s="259"/>
      <c r="CC30" s="259"/>
      <c r="CD30" s="259"/>
      <c r="CE30" s="259"/>
      <c r="CF30" s="259"/>
      <c r="CG30" s="259"/>
      <c r="CH30" s="259"/>
      <c r="CI30" s="259"/>
      <c r="CJ30" s="259"/>
      <c r="CK30" s="259"/>
      <c r="CL30" s="259"/>
      <c r="CM30" s="259"/>
      <c r="CN30" s="259"/>
      <c r="CO30" s="259"/>
      <c r="CP30" s="259"/>
      <c r="CQ30" s="259"/>
      <c r="CR30" s="259"/>
      <c r="CS30" s="259"/>
      <c r="CT30" s="259"/>
      <c r="CU30" s="259"/>
      <c r="CV30" s="259"/>
      <c r="CW30" s="259"/>
      <c r="CX30" s="259"/>
      <c r="CY30" s="259"/>
      <c r="CZ30" s="259"/>
      <c r="DA30" s="259"/>
      <c r="DB30" s="259"/>
      <c r="DC30" s="259"/>
      <c r="DD30" s="259"/>
      <c r="DE30" s="259"/>
      <c r="DF30" s="259"/>
      <c r="DG30" s="259"/>
      <c r="DH30" s="259"/>
      <c r="DI30" s="259"/>
      <c r="DJ30" s="259"/>
      <c r="DK30" s="259"/>
      <c r="DL30" s="259"/>
      <c r="DM30" s="259"/>
      <c r="DN30" s="259"/>
      <c r="DO30" s="259"/>
      <c r="DP30" s="259"/>
      <c r="DQ30" s="259"/>
      <c r="DR30" s="259"/>
      <c r="DS30" s="259"/>
      <c r="DT30" s="259"/>
      <c r="DU30" s="259"/>
      <c r="DV30" s="259"/>
      <c r="DW30" s="259"/>
      <c r="DX30" s="259"/>
      <c r="DY30" s="259"/>
      <c r="DZ30" s="259"/>
      <c r="EA30" s="259"/>
      <c r="EB30" s="259"/>
      <c r="EC30" s="259"/>
      <c r="ED30" s="259"/>
    </row>
    <row r="31" spans="1:134" ht="14.45">
      <c r="A31" s="265"/>
      <c r="B31" s="135"/>
      <c r="C31" s="135"/>
      <c r="D31" s="135"/>
      <c r="E31" s="246"/>
      <c r="F31" s="246"/>
      <c r="G31" s="246"/>
      <c r="H31" s="246"/>
      <c r="I31" s="246"/>
      <c r="J31" s="246"/>
      <c r="K31" s="246"/>
      <c r="L31" s="246"/>
      <c r="M31" s="246"/>
      <c r="N31" s="246"/>
      <c r="O31" s="246"/>
      <c r="P31" s="246"/>
      <c r="Q31" s="246"/>
      <c r="R31" s="246"/>
      <c r="S31" s="246"/>
      <c r="T31" s="247"/>
      <c r="U31" s="261">
        <f t="shared" si="0"/>
        <v>46966</v>
      </c>
      <c r="V31" s="262">
        <v>371</v>
      </c>
      <c r="W31" s="263">
        <v>371</v>
      </c>
      <c r="X31" s="264">
        <v>371</v>
      </c>
      <c r="Y31" s="257">
        <v>703.31299999999999</v>
      </c>
      <c r="Z31" s="257">
        <v>197.958</v>
      </c>
      <c r="AA31" s="257">
        <v>1037.2</v>
      </c>
      <c r="AB31" s="257">
        <v>370.86799999999999</v>
      </c>
      <c r="AC31" s="257">
        <v>824.62599999999998</v>
      </c>
      <c r="AD31" s="257">
        <v>534.20500000000004</v>
      </c>
      <c r="AE31" s="257">
        <v>748.43899999999996</v>
      </c>
      <c r="AF31" s="257">
        <v>155.244</v>
      </c>
      <c r="AG31" s="257">
        <v>245.553</v>
      </c>
      <c r="AH31" s="257">
        <v>54.835999999999999</v>
      </c>
      <c r="AI31" s="257">
        <v>212.279</v>
      </c>
      <c r="AJ31" s="257">
        <v>209.81100000000001</v>
      </c>
      <c r="AK31" s="257">
        <v>491.61700000000002</v>
      </c>
      <c r="AL31" s="257">
        <v>308.52</v>
      </c>
      <c r="AM31" s="257">
        <v>277.41500000000002</v>
      </c>
      <c r="AN31" s="257">
        <v>568.33600000000001</v>
      </c>
      <c r="AO31" s="257">
        <v>442.67500000000001</v>
      </c>
      <c r="AP31" s="257">
        <v>393.23899999999998</v>
      </c>
      <c r="AQ31" s="257">
        <v>853.99699999999996</v>
      </c>
      <c r="AR31" s="257">
        <v>150.523</v>
      </c>
      <c r="AS31" s="257">
        <v>217.864</v>
      </c>
      <c r="AT31" s="257">
        <v>440.041</v>
      </c>
      <c r="AU31" s="257">
        <v>290.00599999999997</v>
      </c>
      <c r="AV31" s="257">
        <v>351.02</v>
      </c>
      <c r="AW31" s="257">
        <v>481.37</v>
      </c>
      <c r="AX31" s="257">
        <v>149.61099999999999</v>
      </c>
      <c r="AY31" s="257">
        <v>582.62</v>
      </c>
      <c r="AZ31" s="257">
        <v>225.072</v>
      </c>
      <c r="BA31" s="257">
        <v>354.92399999999998</v>
      </c>
      <c r="BB31" s="257">
        <v>278.29500000000002</v>
      </c>
      <c r="BC31" s="259"/>
      <c r="BD31" s="259"/>
      <c r="BE31" s="259"/>
      <c r="BF31" s="259"/>
      <c r="BG31" s="259"/>
      <c r="BH31" s="259"/>
      <c r="BI31" s="259"/>
      <c r="BJ31" s="259"/>
      <c r="BK31" s="259"/>
      <c r="BL31" s="259"/>
      <c r="BM31" s="259"/>
      <c r="BN31" s="259"/>
      <c r="BO31" s="259"/>
      <c r="BP31" s="259"/>
      <c r="BQ31" s="259"/>
      <c r="BR31" s="259"/>
      <c r="BS31" s="259"/>
      <c r="BT31" s="259"/>
      <c r="BU31" s="259"/>
      <c r="BV31" s="259"/>
      <c r="BW31" s="259"/>
      <c r="BX31" s="259"/>
      <c r="BY31" s="259"/>
      <c r="BZ31" s="259"/>
      <c r="CA31" s="259"/>
      <c r="CB31" s="259"/>
      <c r="CC31" s="259"/>
      <c r="CD31" s="259"/>
      <c r="CE31" s="259"/>
      <c r="CF31" s="259"/>
      <c r="CG31" s="259"/>
      <c r="CH31" s="259"/>
      <c r="CI31" s="259"/>
      <c r="CJ31" s="259"/>
      <c r="CK31" s="259"/>
      <c r="CL31" s="259"/>
      <c r="CM31" s="259"/>
      <c r="CN31" s="259"/>
      <c r="CO31" s="259"/>
      <c r="CP31" s="259"/>
      <c r="CQ31" s="259"/>
      <c r="CR31" s="259"/>
      <c r="CS31" s="259"/>
      <c r="CT31" s="259"/>
      <c r="CU31" s="259"/>
      <c r="CV31" s="259"/>
      <c r="CW31" s="259"/>
      <c r="CX31" s="259"/>
      <c r="CY31" s="259"/>
      <c r="CZ31" s="259"/>
      <c r="DA31" s="259"/>
      <c r="DB31" s="259"/>
      <c r="DC31" s="259"/>
      <c r="DD31" s="259"/>
      <c r="DE31" s="259"/>
      <c r="DF31" s="259"/>
      <c r="DG31" s="259"/>
      <c r="DH31" s="259"/>
      <c r="DI31" s="259"/>
      <c r="DJ31" s="259"/>
      <c r="DK31" s="259"/>
      <c r="DL31" s="259"/>
      <c r="DM31" s="259"/>
      <c r="DN31" s="259"/>
      <c r="DO31" s="259"/>
      <c r="DP31" s="259"/>
      <c r="DQ31" s="259"/>
      <c r="DR31" s="259"/>
      <c r="DS31" s="259"/>
      <c r="DT31" s="259"/>
      <c r="DU31" s="259"/>
      <c r="DV31" s="259"/>
      <c r="DW31" s="259"/>
      <c r="DX31" s="259"/>
      <c r="DY31" s="259"/>
      <c r="DZ31" s="259"/>
      <c r="EA31" s="259"/>
      <c r="EB31" s="259"/>
      <c r="EC31" s="259"/>
      <c r="ED31" s="259"/>
    </row>
    <row r="32" spans="1:134" ht="14.45">
      <c r="A32" s="265"/>
      <c r="B32" s="246"/>
      <c r="C32" s="246"/>
      <c r="D32" s="246"/>
      <c r="E32" s="246"/>
      <c r="F32" s="246"/>
      <c r="G32" s="246"/>
      <c r="H32" s="246"/>
      <c r="I32" s="246"/>
      <c r="J32" s="246"/>
      <c r="K32" s="246"/>
      <c r="L32" s="246"/>
      <c r="M32" s="246"/>
      <c r="N32" s="246"/>
      <c r="O32" s="246"/>
      <c r="P32" s="246"/>
      <c r="Q32" s="246"/>
      <c r="R32" s="246"/>
      <c r="S32" s="246"/>
      <c r="T32" s="247"/>
      <c r="U32" s="261">
        <f t="shared" si="0"/>
        <v>46997</v>
      </c>
      <c r="V32" s="262">
        <v>316</v>
      </c>
      <c r="W32" s="263">
        <v>316</v>
      </c>
      <c r="X32" s="264">
        <v>316</v>
      </c>
      <c r="Y32" s="257">
        <v>599.46400000000006</v>
      </c>
      <c r="Z32" s="257">
        <v>307.76100000000002</v>
      </c>
      <c r="AA32" s="257">
        <v>547.96299999999997</v>
      </c>
      <c r="AB32" s="257">
        <v>375.72899999999998</v>
      </c>
      <c r="AC32" s="257">
        <v>760.51199999999994</v>
      </c>
      <c r="AD32" s="257">
        <v>410.30900000000003</v>
      </c>
      <c r="AE32" s="257">
        <v>510.18799999999999</v>
      </c>
      <c r="AF32" s="257">
        <v>234.44</v>
      </c>
      <c r="AG32" s="257">
        <v>221.261</v>
      </c>
      <c r="AH32" s="257">
        <v>202.05099999999999</v>
      </c>
      <c r="AI32" s="257">
        <v>392.50099999999998</v>
      </c>
      <c r="AJ32" s="257">
        <v>334.45299999999997</v>
      </c>
      <c r="AK32" s="257">
        <v>387.61200000000002</v>
      </c>
      <c r="AL32" s="257">
        <v>357.84100000000001</v>
      </c>
      <c r="AM32" s="257">
        <v>343.529</v>
      </c>
      <c r="AN32" s="257">
        <v>431.57100000000003</v>
      </c>
      <c r="AO32" s="257">
        <v>319.09399999999999</v>
      </c>
      <c r="AP32" s="257">
        <v>281.798</v>
      </c>
      <c r="AQ32" s="257">
        <v>540.21900000000005</v>
      </c>
      <c r="AR32" s="257">
        <v>181.79499999999999</v>
      </c>
      <c r="AS32" s="257">
        <v>459.02699999999999</v>
      </c>
      <c r="AT32" s="257">
        <v>453.16399999999999</v>
      </c>
      <c r="AU32" s="257">
        <v>267.34399999999999</v>
      </c>
      <c r="AV32" s="257">
        <v>376.60700000000003</v>
      </c>
      <c r="AW32" s="257">
        <v>368.42099999999999</v>
      </c>
      <c r="AX32" s="257">
        <v>167.19399999999999</v>
      </c>
      <c r="AY32" s="257">
        <v>374.88099999999997</v>
      </c>
      <c r="AZ32" s="257">
        <v>244.19</v>
      </c>
      <c r="BA32" s="257">
        <v>396.93099999999998</v>
      </c>
      <c r="BB32" s="257">
        <v>292.12799999999999</v>
      </c>
      <c r="BC32" s="259"/>
      <c r="BD32" s="259"/>
      <c r="BE32" s="259"/>
      <c r="BF32" s="259"/>
      <c r="BG32" s="259"/>
      <c r="BH32" s="259"/>
      <c r="BI32" s="259"/>
      <c r="BJ32" s="259"/>
      <c r="BK32" s="259"/>
      <c r="BL32" s="259"/>
      <c r="BM32" s="259"/>
      <c r="BN32" s="259"/>
      <c r="BO32" s="259"/>
      <c r="BP32" s="259"/>
      <c r="BQ32" s="259"/>
      <c r="BR32" s="259"/>
      <c r="BS32" s="259"/>
      <c r="BT32" s="259"/>
      <c r="BU32" s="259"/>
      <c r="BV32" s="259"/>
      <c r="BW32" s="259"/>
      <c r="BX32" s="259"/>
      <c r="BY32" s="259"/>
      <c r="BZ32" s="259"/>
      <c r="CA32" s="259"/>
      <c r="CB32" s="259"/>
      <c r="CC32" s="259"/>
      <c r="CD32" s="259"/>
      <c r="CE32" s="259"/>
      <c r="CF32" s="259"/>
      <c r="CG32" s="259"/>
      <c r="CH32" s="259"/>
      <c r="CI32" s="259"/>
      <c r="CJ32" s="259"/>
      <c r="CK32" s="259"/>
      <c r="CL32" s="259"/>
      <c r="CM32" s="259"/>
      <c r="CN32" s="259"/>
      <c r="CO32" s="259"/>
      <c r="CP32" s="259"/>
      <c r="CQ32" s="259"/>
      <c r="CR32" s="259"/>
      <c r="CS32" s="259"/>
      <c r="CT32" s="259"/>
      <c r="CU32" s="259"/>
      <c r="CV32" s="259"/>
      <c r="CW32" s="259"/>
      <c r="CX32" s="259"/>
      <c r="CY32" s="259"/>
      <c r="CZ32" s="259"/>
      <c r="DA32" s="259"/>
      <c r="DB32" s="259"/>
      <c r="DC32" s="259"/>
      <c r="DD32" s="259"/>
      <c r="DE32" s="259"/>
      <c r="DF32" s="259"/>
      <c r="DG32" s="259"/>
      <c r="DH32" s="259"/>
      <c r="DI32" s="259"/>
      <c r="DJ32" s="259"/>
      <c r="DK32" s="259"/>
      <c r="DL32" s="259"/>
      <c r="DM32" s="259"/>
      <c r="DN32" s="259"/>
      <c r="DO32" s="259"/>
      <c r="DP32" s="259"/>
      <c r="DQ32" s="259"/>
      <c r="DR32" s="259"/>
      <c r="DS32" s="259"/>
      <c r="DT32" s="259"/>
      <c r="DU32" s="259"/>
      <c r="DV32" s="259"/>
      <c r="DW32" s="259"/>
      <c r="DX32" s="259"/>
      <c r="DY32" s="259"/>
      <c r="DZ32" s="259"/>
      <c r="EA32" s="259"/>
      <c r="EB32" s="259"/>
      <c r="EC32" s="259"/>
      <c r="ED32" s="259"/>
    </row>
    <row r="33" spans="1:134" ht="14.45">
      <c r="A33" s="265"/>
      <c r="B33" s="246"/>
      <c r="C33" s="246"/>
      <c r="D33" s="246"/>
      <c r="E33" s="246"/>
      <c r="F33" s="246"/>
      <c r="G33" s="246"/>
      <c r="H33" s="246"/>
      <c r="I33" s="246"/>
      <c r="J33" s="246"/>
      <c r="K33" s="246"/>
      <c r="L33" s="246"/>
      <c r="M33" s="246"/>
      <c r="N33" s="246"/>
      <c r="O33" s="246"/>
      <c r="P33" s="246"/>
      <c r="Q33" s="246"/>
      <c r="R33" s="246"/>
      <c r="S33" s="246"/>
      <c r="T33" s="247"/>
      <c r="U33" s="261">
        <f t="shared" si="0"/>
        <v>47027</v>
      </c>
      <c r="V33" s="262">
        <v>515</v>
      </c>
      <c r="W33" s="263">
        <v>338</v>
      </c>
      <c r="X33" s="264">
        <v>417</v>
      </c>
      <c r="Y33" s="257">
        <v>568.38400000000001</v>
      </c>
      <c r="Z33" s="257">
        <v>456.53899999999999</v>
      </c>
      <c r="AA33" s="257">
        <v>589.07399999999996</v>
      </c>
      <c r="AB33" s="257">
        <v>535.38699999999994</v>
      </c>
      <c r="AC33" s="257">
        <v>873.26800000000003</v>
      </c>
      <c r="AD33" s="257">
        <v>523.73500000000001</v>
      </c>
      <c r="AE33" s="257">
        <v>384.08499999999998</v>
      </c>
      <c r="AF33" s="257">
        <v>399.71199999999999</v>
      </c>
      <c r="AG33" s="257">
        <v>264.97199999999998</v>
      </c>
      <c r="AH33" s="257">
        <v>313.27800000000002</v>
      </c>
      <c r="AI33" s="257">
        <v>309.99900000000002</v>
      </c>
      <c r="AJ33" s="257">
        <v>500.00299999999999</v>
      </c>
      <c r="AK33" s="257">
        <v>607.75900000000001</v>
      </c>
      <c r="AL33" s="257">
        <v>1083.8610000000001</v>
      </c>
      <c r="AM33" s="257">
        <v>509.61399999999998</v>
      </c>
      <c r="AN33" s="257">
        <v>418.202</v>
      </c>
      <c r="AO33" s="257">
        <v>390.83699999999999</v>
      </c>
      <c r="AP33" s="257">
        <v>438.642</v>
      </c>
      <c r="AQ33" s="257">
        <v>616.97500000000002</v>
      </c>
      <c r="AR33" s="257">
        <v>258.86799999999999</v>
      </c>
      <c r="AS33" s="257">
        <v>545.01199999999994</v>
      </c>
      <c r="AT33" s="257">
        <v>654.279</v>
      </c>
      <c r="AU33" s="257">
        <v>391.25599999999997</v>
      </c>
      <c r="AV33" s="257">
        <v>451.81599999999997</v>
      </c>
      <c r="AW33" s="257">
        <v>538.33900000000006</v>
      </c>
      <c r="AX33" s="257">
        <v>363.37799999999999</v>
      </c>
      <c r="AY33" s="257">
        <v>407.02300000000002</v>
      </c>
      <c r="AZ33" s="257">
        <v>329.34899999999999</v>
      </c>
      <c r="BA33" s="257">
        <v>311.95600000000002</v>
      </c>
      <c r="BB33" s="257">
        <v>278.154</v>
      </c>
      <c r="BC33" s="259"/>
      <c r="BD33" s="259"/>
      <c r="BE33" s="259"/>
      <c r="BF33" s="259"/>
      <c r="BG33" s="259"/>
      <c r="BH33" s="259"/>
      <c r="BI33" s="259"/>
      <c r="BJ33" s="259"/>
      <c r="BK33" s="259"/>
      <c r="BL33" s="259"/>
      <c r="BM33" s="259"/>
      <c r="BN33" s="259"/>
      <c r="BO33" s="259"/>
      <c r="BP33" s="259"/>
      <c r="BQ33" s="259"/>
      <c r="BR33" s="259"/>
      <c r="BS33" s="259"/>
      <c r="BT33" s="259"/>
      <c r="BU33" s="259"/>
      <c r="BV33" s="259"/>
      <c r="BW33" s="259"/>
      <c r="BX33" s="259"/>
      <c r="BY33" s="259"/>
      <c r="BZ33" s="259"/>
      <c r="CA33" s="259"/>
      <c r="CB33" s="259"/>
      <c r="CC33" s="259"/>
      <c r="CD33" s="259"/>
      <c r="CE33" s="259"/>
      <c r="CF33" s="259"/>
      <c r="CG33" s="259"/>
      <c r="CH33" s="259"/>
      <c r="CI33" s="259"/>
      <c r="CJ33" s="259"/>
      <c r="CK33" s="259"/>
      <c r="CL33" s="259"/>
      <c r="CM33" s="259"/>
      <c r="CN33" s="259"/>
      <c r="CO33" s="259"/>
      <c r="CP33" s="259"/>
      <c r="CQ33" s="259"/>
      <c r="CR33" s="259"/>
      <c r="CS33" s="259"/>
      <c r="CT33" s="259"/>
      <c r="CU33" s="259"/>
      <c r="CV33" s="259"/>
      <c r="CW33" s="259"/>
      <c r="CX33" s="259"/>
      <c r="CY33" s="259"/>
      <c r="CZ33" s="259"/>
      <c r="DA33" s="259"/>
      <c r="DB33" s="259"/>
      <c r="DC33" s="259"/>
      <c r="DD33" s="259"/>
      <c r="DE33" s="259"/>
      <c r="DF33" s="259"/>
      <c r="DG33" s="259"/>
      <c r="DH33" s="259"/>
      <c r="DI33" s="259"/>
      <c r="DJ33" s="259"/>
      <c r="DK33" s="259"/>
      <c r="DL33" s="259"/>
      <c r="DM33" s="259"/>
      <c r="DN33" s="259"/>
      <c r="DO33" s="259"/>
      <c r="DP33" s="259"/>
      <c r="DQ33" s="259"/>
      <c r="DR33" s="259"/>
      <c r="DS33" s="259"/>
      <c r="DT33" s="259"/>
      <c r="DU33" s="259"/>
      <c r="DV33" s="259"/>
      <c r="DW33" s="259"/>
      <c r="DX33" s="259"/>
      <c r="DY33" s="259"/>
      <c r="DZ33" s="259"/>
      <c r="EA33" s="259"/>
      <c r="EB33" s="259"/>
      <c r="EC33" s="259"/>
      <c r="ED33" s="259"/>
    </row>
    <row r="34" spans="1:134" ht="14.45">
      <c r="A34" s="265"/>
      <c r="B34" s="135" t="b">
        <v>1</v>
      </c>
      <c r="C34" s="135" t="b">
        <v>1</v>
      </c>
      <c r="D34" s="135" t="b">
        <v>1</v>
      </c>
      <c r="E34" s="135"/>
      <c r="F34" s="246"/>
      <c r="G34" s="246"/>
      <c r="H34" s="246"/>
      <c r="I34" s="246"/>
      <c r="J34" s="246"/>
      <c r="K34" s="246"/>
      <c r="L34" s="246"/>
      <c r="M34" s="246"/>
      <c r="N34" s="246"/>
      <c r="O34" s="246"/>
      <c r="P34" s="246"/>
      <c r="Q34" s="246"/>
      <c r="R34" s="246"/>
      <c r="S34" s="246"/>
      <c r="T34" s="247"/>
      <c r="U34" s="261">
        <f t="shared" si="0"/>
        <v>47058</v>
      </c>
      <c r="V34" s="262">
        <v>503</v>
      </c>
      <c r="W34" s="263">
        <v>407</v>
      </c>
      <c r="X34" s="264">
        <v>450</v>
      </c>
      <c r="Y34" s="257">
        <v>554.32799999999997</v>
      </c>
      <c r="Z34" s="257">
        <v>477.47399999999999</v>
      </c>
      <c r="AA34" s="257">
        <v>538.33500000000004</v>
      </c>
      <c r="AB34" s="257">
        <v>560.32500000000005</v>
      </c>
      <c r="AC34" s="257">
        <v>627.84199999999998</v>
      </c>
      <c r="AD34" s="257">
        <v>601.65800000000002</v>
      </c>
      <c r="AE34" s="257">
        <v>402.93299999999999</v>
      </c>
      <c r="AF34" s="257">
        <v>399.24299999999999</v>
      </c>
      <c r="AG34" s="257">
        <v>350.05399999999997</v>
      </c>
      <c r="AH34" s="257">
        <v>322.99799999999999</v>
      </c>
      <c r="AI34" s="257">
        <v>358.09300000000002</v>
      </c>
      <c r="AJ34" s="257">
        <v>604.67200000000003</v>
      </c>
      <c r="AK34" s="257">
        <v>564.49699999999996</v>
      </c>
      <c r="AL34" s="257">
        <v>604.721</v>
      </c>
      <c r="AM34" s="257">
        <v>469.29300000000001</v>
      </c>
      <c r="AN34" s="257">
        <v>452.221</v>
      </c>
      <c r="AO34" s="257">
        <v>451.95499999999998</v>
      </c>
      <c r="AP34" s="257">
        <v>459.20400000000001</v>
      </c>
      <c r="AQ34" s="257">
        <v>579.03300000000002</v>
      </c>
      <c r="AR34" s="257">
        <v>324.16199999999998</v>
      </c>
      <c r="AS34" s="257">
        <v>466.14400000000001</v>
      </c>
      <c r="AT34" s="257">
        <v>473.41500000000002</v>
      </c>
      <c r="AU34" s="257">
        <v>402.27199999999999</v>
      </c>
      <c r="AV34" s="257">
        <v>443.15100000000001</v>
      </c>
      <c r="AW34" s="257">
        <v>486.76100000000002</v>
      </c>
      <c r="AX34" s="257">
        <v>376.10899999999998</v>
      </c>
      <c r="AY34" s="257">
        <v>458.452</v>
      </c>
      <c r="AZ34" s="257">
        <v>446.68799999999999</v>
      </c>
      <c r="BA34" s="257">
        <v>412.19400000000002</v>
      </c>
      <c r="BB34" s="257">
        <v>354.61099999999999</v>
      </c>
      <c r="BC34" s="259"/>
      <c r="BD34" s="259"/>
      <c r="BE34" s="259"/>
      <c r="BF34" s="259"/>
      <c r="BG34" s="259"/>
      <c r="BH34" s="259"/>
      <c r="BI34" s="259"/>
      <c r="BJ34" s="259"/>
      <c r="BK34" s="259"/>
      <c r="BL34" s="259"/>
      <c r="BM34" s="259"/>
      <c r="BN34" s="259"/>
      <c r="BO34" s="259"/>
      <c r="BP34" s="259"/>
      <c r="BQ34" s="259"/>
      <c r="BR34" s="259"/>
      <c r="BS34" s="259"/>
      <c r="BT34" s="259"/>
      <c r="BU34" s="259"/>
      <c r="BV34" s="259"/>
      <c r="BW34" s="259"/>
      <c r="BX34" s="259"/>
      <c r="BY34" s="259"/>
      <c r="BZ34" s="259"/>
      <c r="CA34" s="259"/>
      <c r="CB34" s="259"/>
      <c r="CC34" s="259"/>
      <c r="CD34" s="259"/>
      <c r="CE34" s="259"/>
      <c r="CF34" s="259"/>
      <c r="CG34" s="259"/>
      <c r="CH34" s="259"/>
      <c r="CI34" s="259"/>
      <c r="CJ34" s="259"/>
      <c r="CK34" s="259"/>
      <c r="CL34" s="259"/>
      <c r="CM34" s="259"/>
      <c r="CN34" s="259"/>
      <c r="CO34" s="259"/>
      <c r="CP34" s="259"/>
      <c r="CQ34" s="259"/>
      <c r="CR34" s="259"/>
      <c r="CS34" s="259"/>
      <c r="CT34" s="259"/>
      <c r="CU34" s="259"/>
      <c r="CV34" s="259"/>
      <c r="CW34" s="259"/>
      <c r="CX34" s="259"/>
      <c r="CY34" s="259"/>
      <c r="CZ34" s="259"/>
      <c r="DA34" s="259"/>
      <c r="DB34" s="259"/>
      <c r="DC34" s="259"/>
      <c r="DD34" s="259"/>
      <c r="DE34" s="259"/>
      <c r="DF34" s="259"/>
      <c r="DG34" s="259"/>
      <c r="DH34" s="259"/>
      <c r="DI34" s="259"/>
      <c r="DJ34" s="259"/>
      <c r="DK34" s="259"/>
      <c r="DL34" s="259"/>
      <c r="DM34" s="259"/>
      <c r="DN34" s="259"/>
      <c r="DO34" s="259"/>
      <c r="DP34" s="259"/>
      <c r="DQ34" s="259"/>
      <c r="DR34" s="259"/>
      <c r="DS34" s="259"/>
      <c r="DT34" s="259"/>
      <c r="DU34" s="259"/>
      <c r="DV34" s="259"/>
      <c r="DW34" s="259"/>
      <c r="DX34" s="259"/>
      <c r="DY34" s="259"/>
      <c r="DZ34" s="259"/>
      <c r="EA34" s="259"/>
      <c r="EB34" s="259"/>
      <c r="EC34" s="259"/>
      <c r="ED34" s="259"/>
    </row>
    <row r="35" spans="1:134" ht="14.45">
      <c r="A35" s="266"/>
      <c r="B35" s="267"/>
      <c r="C35" s="267"/>
      <c r="D35" s="267"/>
      <c r="E35" s="267"/>
      <c r="F35" s="267"/>
      <c r="G35" s="267"/>
      <c r="H35" s="267"/>
      <c r="I35" s="267"/>
      <c r="J35" s="267"/>
      <c r="K35" s="267"/>
      <c r="L35" s="267"/>
      <c r="M35" s="267"/>
      <c r="N35" s="267"/>
      <c r="O35" s="267"/>
      <c r="P35" s="267"/>
      <c r="Q35" s="267"/>
      <c r="R35" s="267"/>
      <c r="S35" s="267"/>
      <c r="T35" s="268"/>
      <c r="U35" s="261">
        <f t="shared" si="0"/>
        <v>47088</v>
      </c>
      <c r="V35" s="262">
        <v>361</v>
      </c>
      <c r="W35" s="263">
        <v>361</v>
      </c>
      <c r="X35" s="264">
        <v>361</v>
      </c>
      <c r="Y35" s="257">
        <v>424.11099999999999</v>
      </c>
      <c r="Z35" s="257">
        <v>369.01600000000002</v>
      </c>
      <c r="AA35" s="257">
        <v>465.33499999999998</v>
      </c>
      <c r="AB35" s="257">
        <v>491.06400000000002</v>
      </c>
      <c r="AC35" s="257">
        <v>458.38900000000001</v>
      </c>
      <c r="AD35" s="257">
        <v>461.31</v>
      </c>
      <c r="AE35" s="257">
        <v>350.53199999999998</v>
      </c>
      <c r="AF35" s="257">
        <v>307.99799999999999</v>
      </c>
      <c r="AG35" s="257">
        <v>309.20400000000001</v>
      </c>
      <c r="AH35" s="257">
        <v>264.30599999999998</v>
      </c>
      <c r="AI35" s="257">
        <v>321.315</v>
      </c>
      <c r="AJ35" s="257">
        <v>376.36700000000002</v>
      </c>
      <c r="AK35" s="257">
        <v>414.68799999999999</v>
      </c>
      <c r="AL35" s="257">
        <v>417.47</v>
      </c>
      <c r="AM35" s="257">
        <v>389.822</v>
      </c>
      <c r="AN35" s="257">
        <v>391.41899999999998</v>
      </c>
      <c r="AO35" s="257">
        <v>374.12400000000002</v>
      </c>
      <c r="AP35" s="257">
        <v>403.49</v>
      </c>
      <c r="AQ35" s="257">
        <v>453.36</v>
      </c>
      <c r="AR35" s="257">
        <v>301.40800000000002</v>
      </c>
      <c r="AS35" s="257">
        <v>324.488</v>
      </c>
      <c r="AT35" s="257">
        <v>372.86700000000002</v>
      </c>
      <c r="AU35" s="257">
        <v>331.13</v>
      </c>
      <c r="AV35" s="257">
        <v>373.27499999999998</v>
      </c>
      <c r="AW35" s="257">
        <v>417.24900000000002</v>
      </c>
      <c r="AX35" s="257">
        <v>300.66500000000002</v>
      </c>
      <c r="AY35" s="257">
        <v>420.42599999999999</v>
      </c>
      <c r="AZ35" s="257">
        <v>364.6</v>
      </c>
      <c r="BA35" s="257">
        <v>343.43900000000002</v>
      </c>
      <c r="BB35" s="257">
        <v>301.661</v>
      </c>
      <c r="BC35" s="259"/>
      <c r="BD35" s="259"/>
      <c r="BE35" s="259"/>
      <c r="BF35" s="259"/>
      <c r="BG35" s="259"/>
      <c r="BH35" s="259"/>
      <c r="BI35" s="259"/>
      <c r="BJ35" s="259"/>
      <c r="BK35" s="259"/>
      <c r="BL35" s="259"/>
      <c r="BM35" s="259"/>
      <c r="BN35" s="259"/>
      <c r="BO35" s="259"/>
      <c r="BP35" s="259"/>
      <c r="BQ35" s="259"/>
      <c r="BR35" s="259"/>
      <c r="BS35" s="259"/>
      <c r="BT35" s="259"/>
      <c r="BU35" s="259"/>
      <c r="BV35" s="259"/>
      <c r="BW35" s="259"/>
      <c r="BX35" s="259"/>
      <c r="BY35" s="259"/>
      <c r="BZ35" s="259"/>
      <c r="CA35" s="259"/>
      <c r="CB35" s="259"/>
      <c r="CC35" s="259"/>
      <c r="CD35" s="259"/>
      <c r="CE35" s="259"/>
      <c r="CF35" s="259"/>
      <c r="CG35" s="259"/>
      <c r="CH35" s="259"/>
      <c r="CI35" s="259"/>
      <c r="CJ35" s="259"/>
      <c r="CK35" s="259"/>
      <c r="CL35" s="259"/>
      <c r="CM35" s="259"/>
      <c r="CN35" s="259"/>
      <c r="CO35" s="259"/>
      <c r="CP35" s="259"/>
      <c r="CQ35" s="259"/>
      <c r="CR35" s="259"/>
      <c r="CS35" s="259"/>
      <c r="CT35" s="259"/>
      <c r="CU35" s="259"/>
      <c r="CV35" s="259"/>
      <c r="CW35" s="259"/>
      <c r="CX35" s="259"/>
      <c r="CY35" s="259"/>
      <c r="CZ35" s="259"/>
      <c r="DA35" s="259"/>
      <c r="DB35" s="259"/>
      <c r="DC35" s="259"/>
      <c r="DD35" s="259"/>
      <c r="DE35" s="259"/>
      <c r="DF35" s="259"/>
      <c r="DG35" s="259"/>
      <c r="DH35" s="259"/>
      <c r="DI35" s="259"/>
      <c r="DJ35" s="259"/>
      <c r="DK35" s="259"/>
      <c r="DL35" s="259"/>
      <c r="DM35" s="259"/>
      <c r="DN35" s="259"/>
      <c r="DO35" s="259"/>
      <c r="DP35" s="259"/>
      <c r="DQ35" s="259"/>
      <c r="DR35" s="259"/>
      <c r="DS35" s="259"/>
      <c r="DT35" s="259"/>
      <c r="DU35" s="259"/>
      <c r="DV35" s="259"/>
      <c r="DW35" s="259"/>
      <c r="DX35" s="259"/>
      <c r="DY35" s="259"/>
      <c r="DZ35" s="259"/>
      <c r="EA35" s="259"/>
      <c r="EB35" s="259"/>
      <c r="EC35" s="259"/>
      <c r="ED35" s="259"/>
    </row>
    <row r="36" spans="1:134" ht="14.45">
      <c r="A36" s="245"/>
      <c r="B36" s="245"/>
      <c r="C36" s="245"/>
      <c r="D36" s="245"/>
      <c r="E36" s="245"/>
      <c r="F36" s="245"/>
      <c r="G36" s="245"/>
      <c r="H36" s="245"/>
      <c r="I36" s="245"/>
      <c r="J36" s="245"/>
      <c r="K36" s="245"/>
      <c r="L36" s="245"/>
      <c r="M36" s="245"/>
      <c r="N36" s="245"/>
      <c r="O36" s="245"/>
      <c r="P36" s="245"/>
      <c r="Q36" s="245"/>
      <c r="R36" s="245"/>
      <c r="S36" s="245"/>
      <c r="T36" s="245"/>
      <c r="U36" s="261">
        <f t="shared" si="0"/>
        <v>47119</v>
      </c>
      <c r="V36" s="262">
        <v>350</v>
      </c>
      <c r="W36" s="263">
        <v>350</v>
      </c>
      <c r="X36" s="264">
        <v>350</v>
      </c>
      <c r="Y36" s="257">
        <v>390.154</v>
      </c>
      <c r="Z36" s="257">
        <v>355.303</v>
      </c>
      <c r="AA36" s="257">
        <v>408.76600000000002</v>
      </c>
      <c r="AB36" s="257">
        <v>448.77499999999998</v>
      </c>
      <c r="AC36" s="257">
        <v>421.947</v>
      </c>
      <c r="AD36" s="257">
        <v>386.81900000000002</v>
      </c>
      <c r="AE36" s="257">
        <v>335.72899999999998</v>
      </c>
      <c r="AF36" s="257">
        <v>284.78500000000003</v>
      </c>
      <c r="AG36" s="257">
        <v>271.18700000000001</v>
      </c>
      <c r="AH36" s="257">
        <v>228.166</v>
      </c>
      <c r="AI36" s="257">
        <v>281.23500000000001</v>
      </c>
      <c r="AJ36" s="257">
        <v>525.28300000000002</v>
      </c>
      <c r="AK36" s="257">
        <v>388.60500000000002</v>
      </c>
      <c r="AL36" s="257">
        <v>362.56400000000002</v>
      </c>
      <c r="AM36" s="257">
        <v>319.20499999999998</v>
      </c>
      <c r="AN36" s="257">
        <v>379.99200000000002</v>
      </c>
      <c r="AO36" s="257">
        <v>340.59100000000001</v>
      </c>
      <c r="AP36" s="257">
        <v>370.976</v>
      </c>
      <c r="AQ36" s="257">
        <v>425.916</v>
      </c>
      <c r="AR36" s="257">
        <v>276.72699999999998</v>
      </c>
      <c r="AS36" s="257">
        <v>268.12900000000002</v>
      </c>
      <c r="AT36" s="257">
        <v>340.464</v>
      </c>
      <c r="AU36" s="257">
        <v>305.11099999999999</v>
      </c>
      <c r="AV36" s="257">
        <v>401.82600000000002</v>
      </c>
      <c r="AW36" s="257">
        <v>373.03899999999999</v>
      </c>
      <c r="AX36" s="257">
        <v>277.66000000000003</v>
      </c>
      <c r="AY36" s="257">
        <v>373.02499999999998</v>
      </c>
      <c r="AZ36" s="257">
        <v>305.00299999999999</v>
      </c>
      <c r="BA36" s="257">
        <v>302.26299999999998</v>
      </c>
      <c r="BB36" s="257">
        <v>376.17500000000001</v>
      </c>
      <c r="BC36" s="259"/>
      <c r="BD36" s="259"/>
      <c r="BE36" s="259"/>
      <c r="BF36" s="259"/>
      <c r="BG36" s="259"/>
      <c r="BH36" s="259"/>
      <c r="BI36" s="259"/>
      <c r="BJ36" s="259"/>
      <c r="BK36" s="259"/>
      <c r="BL36" s="259"/>
      <c r="BM36" s="259"/>
      <c r="BN36" s="259"/>
      <c r="BO36" s="259"/>
      <c r="BP36" s="259"/>
      <c r="BQ36" s="259"/>
      <c r="BR36" s="259"/>
      <c r="BS36" s="259"/>
      <c r="BT36" s="259"/>
      <c r="BU36" s="259"/>
      <c r="BV36" s="259"/>
      <c r="BW36" s="259"/>
      <c r="BX36" s="259"/>
      <c r="BY36" s="259"/>
      <c r="BZ36" s="259"/>
      <c r="CA36" s="259"/>
      <c r="CB36" s="259"/>
      <c r="CC36" s="259"/>
      <c r="CD36" s="259"/>
      <c r="CE36" s="259"/>
      <c r="CF36" s="259"/>
      <c r="CG36" s="259"/>
      <c r="CH36" s="259"/>
      <c r="CI36" s="259"/>
      <c r="CJ36" s="259"/>
      <c r="CK36" s="259"/>
      <c r="CL36" s="259"/>
      <c r="CM36" s="259"/>
      <c r="CN36" s="259"/>
      <c r="CO36" s="259"/>
      <c r="CP36" s="259"/>
      <c r="CQ36" s="259"/>
      <c r="CR36" s="259"/>
      <c r="CS36" s="259"/>
      <c r="CT36" s="259"/>
      <c r="CU36" s="259"/>
      <c r="CV36" s="259"/>
      <c r="CW36" s="259"/>
      <c r="CX36" s="259"/>
      <c r="CY36" s="259"/>
      <c r="CZ36" s="259"/>
      <c r="DA36" s="259"/>
      <c r="DB36" s="259"/>
      <c r="DC36" s="259"/>
      <c r="DD36" s="259"/>
      <c r="DE36" s="259"/>
      <c r="DF36" s="259"/>
      <c r="DG36" s="259"/>
      <c r="DH36" s="259"/>
      <c r="DI36" s="259"/>
      <c r="DJ36" s="259"/>
      <c r="DK36" s="259"/>
      <c r="DL36" s="259"/>
      <c r="DM36" s="259"/>
      <c r="DN36" s="259"/>
      <c r="DO36" s="259"/>
      <c r="DP36" s="259"/>
      <c r="DQ36" s="259"/>
      <c r="DR36" s="259"/>
      <c r="DS36" s="259"/>
      <c r="DT36" s="259"/>
      <c r="DU36" s="259"/>
      <c r="DV36" s="259"/>
      <c r="DW36" s="259"/>
      <c r="DX36" s="259"/>
      <c r="DY36" s="259"/>
      <c r="DZ36" s="259"/>
      <c r="EA36" s="259"/>
      <c r="EB36" s="259"/>
      <c r="EC36" s="259"/>
      <c r="ED36" s="259"/>
    </row>
    <row r="37" spans="1:134" ht="14.45">
      <c r="A37" s="245"/>
      <c r="B37" s="269" t="s">
        <v>4</v>
      </c>
      <c r="C37" s="269"/>
      <c r="D37" s="269"/>
      <c r="E37" s="269"/>
      <c r="F37" s="269"/>
      <c r="G37" s="269"/>
      <c r="H37" s="269"/>
      <c r="I37" s="269"/>
      <c r="J37" s="269"/>
      <c r="K37" s="269"/>
      <c r="L37" s="269"/>
      <c r="M37" s="269"/>
      <c r="N37" s="269"/>
      <c r="O37" s="269"/>
      <c r="P37" s="269"/>
      <c r="Q37" s="269"/>
      <c r="R37" s="245"/>
      <c r="S37" s="245"/>
      <c r="T37" s="245"/>
      <c r="U37" s="261">
        <f t="shared" ref="U37:U68" si="1">IF((ROW()-3)&lt;=LOOKUP($B$6,TimestepID,Duration),EDATE(U36,1),"")</f>
        <v>47150</v>
      </c>
      <c r="V37" s="262">
        <v>397</v>
      </c>
      <c r="W37" s="263">
        <v>397</v>
      </c>
      <c r="X37" s="264">
        <v>397</v>
      </c>
      <c r="Y37" s="257">
        <v>365.303</v>
      </c>
      <c r="Z37" s="257">
        <v>388.166</v>
      </c>
      <c r="AA37" s="257">
        <v>440.81799999999998</v>
      </c>
      <c r="AB37" s="257">
        <v>420.90600000000001</v>
      </c>
      <c r="AC37" s="257">
        <v>426.24700000000001</v>
      </c>
      <c r="AD37" s="257">
        <v>384.15199999999999</v>
      </c>
      <c r="AE37" s="257">
        <v>366.82299999999998</v>
      </c>
      <c r="AF37" s="257">
        <v>266.714</v>
      </c>
      <c r="AG37" s="257">
        <v>220.351</v>
      </c>
      <c r="AH37" s="257">
        <v>251.14699999999999</v>
      </c>
      <c r="AI37" s="257">
        <v>255.36699999999999</v>
      </c>
      <c r="AJ37" s="257">
        <v>530.50199999999995</v>
      </c>
      <c r="AK37" s="257">
        <v>339.041</v>
      </c>
      <c r="AL37" s="257">
        <v>375.54899999999998</v>
      </c>
      <c r="AM37" s="257">
        <v>303.55399999999997</v>
      </c>
      <c r="AN37" s="257">
        <v>379.37400000000002</v>
      </c>
      <c r="AO37" s="257">
        <v>373.08199999999999</v>
      </c>
      <c r="AP37" s="257">
        <v>322.45299999999997</v>
      </c>
      <c r="AQ37" s="257">
        <v>396.8</v>
      </c>
      <c r="AR37" s="257">
        <v>272.38200000000001</v>
      </c>
      <c r="AS37" s="257">
        <v>264.64699999999999</v>
      </c>
      <c r="AT37" s="257">
        <v>436.82600000000002</v>
      </c>
      <c r="AU37" s="257">
        <v>341.44900000000001</v>
      </c>
      <c r="AV37" s="257">
        <v>535.351</v>
      </c>
      <c r="AW37" s="257">
        <v>368.49099999999999</v>
      </c>
      <c r="AX37" s="257">
        <v>281.63400000000001</v>
      </c>
      <c r="AY37" s="257">
        <v>343.24200000000002</v>
      </c>
      <c r="AZ37" s="257">
        <v>291.02100000000002</v>
      </c>
      <c r="BA37" s="257">
        <v>320.77600000000001</v>
      </c>
      <c r="BB37" s="257">
        <v>477.80099999999999</v>
      </c>
      <c r="BC37" s="259"/>
      <c r="BD37" s="259"/>
      <c r="BE37" s="259"/>
      <c r="BF37" s="259"/>
      <c r="BG37" s="259"/>
      <c r="BH37" s="259"/>
      <c r="BI37" s="259"/>
      <c r="BJ37" s="259"/>
      <c r="BK37" s="259"/>
      <c r="BL37" s="259"/>
      <c r="BM37" s="259"/>
      <c r="BN37" s="259"/>
      <c r="BO37" s="259"/>
      <c r="BP37" s="259"/>
      <c r="BQ37" s="259"/>
      <c r="BR37" s="259"/>
      <c r="BS37" s="259"/>
      <c r="BT37" s="259"/>
      <c r="BU37" s="259"/>
      <c r="BV37" s="259"/>
      <c r="BW37" s="259"/>
      <c r="BX37" s="259"/>
      <c r="BY37" s="259"/>
      <c r="BZ37" s="259"/>
      <c r="CA37" s="259"/>
      <c r="CB37" s="259"/>
      <c r="CC37" s="259"/>
      <c r="CD37" s="259"/>
      <c r="CE37" s="259"/>
      <c r="CF37" s="259"/>
      <c r="CG37" s="259"/>
      <c r="CH37" s="259"/>
      <c r="CI37" s="259"/>
      <c r="CJ37" s="259"/>
      <c r="CK37" s="259"/>
      <c r="CL37" s="259"/>
      <c r="CM37" s="259"/>
      <c r="CN37" s="259"/>
      <c r="CO37" s="259"/>
      <c r="CP37" s="259"/>
      <c r="CQ37" s="259"/>
      <c r="CR37" s="259"/>
      <c r="CS37" s="259"/>
      <c r="CT37" s="259"/>
      <c r="CU37" s="259"/>
      <c r="CV37" s="259"/>
      <c r="CW37" s="259"/>
      <c r="CX37" s="259"/>
      <c r="CY37" s="259"/>
      <c r="CZ37" s="259"/>
      <c r="DA37" s="259"/>
      <c r="DB37" s="259"/>
      <c r="DC37" s="259"/>
      <c r="DD37" s="259"/>
      <c r="DE37" s="259"/>
      <c r="DF37" s="259"/>
      <c r="DG37" s="259"/>
      <c r="DH37" s="259"/>
      <c r="DI37" s="259"/>
      <c r="DJ37" s="259"/>
      <c r="DK37" s="259"/>
      <c r="DL37" s="259"/>
      <c r="DM37" s="259"/>
      <c r="DN37" s="259"/>
      <c r="DO37" s="259"/>
      <c r="DP37" s="259"/>
      <c r="DQ37" s="259"/>
      <c r="DR37" s="259"/>
      <c r="DS37" s="259"/>
      <c r="DT37" s="259"/>
      <c r="DU37" s="259"/>
      <c r="DV37" s="259"/>
      <c r="DW37" s="259"/>
      <c r="DX37" s="259"/>
      <c r="DY37" s="259"/>
      <c r="DZ37" s="259"/>
      <c r="EA37" s="259"/>
      <c r="EB37" s="259"/>
      <c r="EC37" s="259"/>
      <c r="ED37" s="259"/>
    </row>
    <row r="38" spans="1:134" ht="14.45">
      <c r="A38" s="245"/>
      <c r="B38" s="269"/>
      <c r="C38" s="269"/>
      <c r="D38" s="269"/>
      <c r="E38" s="269"/>
      <c r="F38" s="269"/>
      <c r="G38" s="269"/>
      <c r="H38" s="269"/>
      <c r="I38" s="269"/>
      <c r="J38" s="269"/>
      <c r="K38" s="269"/>
      <c r="L38" s="269"/>
      <c r="M38" s="269"/>
      <c r="N38" s="269"/>
      <c r="O38" s="269"/>
      <c r="P38" s="269"/>
      <c r="Q38" s="269"/>
      <c r="R38" s="245"/>
      <c r="S38" s="245"/>
      <c r="T38" s="245"/>
      <c r="U38" s="261">
        <f t="shared" si="1"/>
        <v>47178</v>
      </c>
      <c r="V38" s="262">
        <v>614</v>
      </c>
      <c r="W38" s="263">
        <v>614</v>
      </c>
      <c r="X38" s="264">
        <v>614</v>
      </c>
      <c r="Y38" s="257">
        <v>618.84500000000003</v>
      </c>
      <c r="Z38" s="257">
        <v>973.13800000000003</v>
      </c>
      <c r="AA38" s="257">
        <v>600.13300000000004</v>
      </c>
      <c r="AB38" s="257">
        <v>800.83299999999997</v>
      </c>
      <c r="AC38" s="257">
        <v>578.73400000000004</v>
      </c>
      <c r="AD38" s="257">
        <v>522.10699999999997</v>
      </c>
      <c r="AE38" s="257">
        <v>478.49200000000002</v>
      </c>
      <c r="AF38" s="257">
        <v>466.84</v>
      </c>
      <c r="AG38" s="257">
        <v>273.976</v>
      </c>
      <c r="AH38" s="257">
        <v>408.673</v>
      </c>
      <c r="AI38" s="257">
        <v>598.57299999999998</v>
      </c>
      <c r="AJ38" s="257">
        <v>700.39499999999998</v>
      </c>
      <c r="AK38" s="257">
        <v>456.43299999999999</v>
      </c>
      <c r="AL38" s="257">
        <v>817.78399999999999</v>
      </c>
      <c r="AM38" s="257">
        <v>409.74400000000003</v>
      </c>
      <c r="AN38" s="257">
        <v>615.39700000000005</v>
      </c>
      <c r="AO38" s="257">
        <v>525.61099999999999</v>
      </c>
      <c r="AP38" s="257">
        <v>485.02300000000002</v>
      </c>
      <c r="AQ38" s="257">
        <v>569.75400000000002</v>
      </c>
      <c r="AR38" s="257">
        <v>362.38499999999999</v>
      </c>
      <c r="AS38" s="257">
        <v>434.51799999999997</v>
      </c>
      <c r="AT38" s="257">
        <v>654.745</v>
      </c>
      <c r="AU38" s="257">
        <v>527.1</v>
      </c>
      <c r="AV38" s="257">
        <v>1177.42</v>
      </c>
      <c r="AW38" s="257">
        <v>436.41800000000001</v>
      </c>
      <c r="AX38" s="257">
        <v>537.61900000000003</v>
      </c>
      <c r="AY38" s="257">
        <v>515.99</v>
      </c>
      <c r="AZ38" s="257">
        <v>418.11200000000002</v>
      </c>
      <c r="BA38" s="257">
        <v>544.15</v>
      </c>
      <c r="BB38" s="257">
        <v>601.33000000000004</v>
      </c>
      <c r="BC38" s="259"/>
      <c r="BD38" s="259"/>
      <c r="BE38" s="259"/>
      <c r="BF38" s="259"/>
      <c r="BG38" s="259"/>
      <c r="BH38" s="259"/>
      <c r="BI38" s="259"/>
      <c r="BJ38" s="259"/>
      <c r="BK38" s="259"/>
      <c r="BL38" s="259"/>
      <c r="BM38" s="259"/>
      <c r="BN38" s="259"/>
      <c r="BO38" s="259"/>
      <c r="BP38" s="259"/>
      <c r="BQ38" s="259"/>
      <c r="BR38" s="259"/>
      <c r="BS38" s="259"/>
      <c r="BT38" s="259"/>
      <c r="BU38" s="259"/>
      <c r="BV38" s="259"/>
      <c r="BW38" s="259"/>
      <c r="BX38" s="259"/>
      <c r="BY38" s="259"/>
      <c r="BZ38" s="259"/>
      <c r="CA38" s="259"/>
      <c r="CB38" s="259"/>
      <c r="CC38" s="259"/>
      <c r="CD38" s="259"/>
      <c r="CE38" s="259"/>
      <c r="CF38" s="259"/>
      <c r="CG38" s="259"/>
      <c r="CH38" s="259"/>
      <c r="CI38" s="259"/>
      <c r="CJ38" s="259"/>
      <c r="CK38" s="259"/>
      <c r="CL38" s="259"/>
      <c r="CM38" s="259"/>
      <c r="CN38" s="259"/>
      <c r="CO38" s="259"/>
      <c r="CP38" s="259"/>
      <c r="CQ38" s="259"/>
      <c r="CR38" s="259"/>
      <c r="CS38" s="259"/>
      <c r="CT38" s="259"/>
      <c r="CU38" s="259"/>
      <c r="CV38" s="259"/>
      <c r="CW38" s="259"/>
      <c r="CX38" s="259"/>
      <c r="CY38" s="259"/>
      <c r="CZ38" s="259"/>
      <c r="DA38" s="259"/>
      <c r="DB38" s="259"/>
      <c r="DC38" s="259"/>
      <c r="DD38" s="259"/>
      <c r="DE38" s="259"/>
      <c r="DF38" s="259"/>
      <c r="DG38" s="259"/>
      <c r="DH38" s="259"/>
      <c r="DI38" s="259"/>
      <c r="DJ38" s="259"/>
      <c r="DK38" s="259"/>
      <c r="DL38" s="259"/>
      <c r="DM38" s="259"/>
      <c r="DN38" s="259"/>
      <c r="DO38" s="259"/>
      <c r="DP38" s="259"/>
      <c r="DQ38" s="259"/>
      <c r="DR38" s="259"/>
      <c r="DS38" s="259"/>
      <c r="DT38" s="259"/>
      <c r="DU38" s="259"/>
      <c r="DV38" s="259"/>
      <c r="DW38" s="259"/>
      <c r="DX38" s="259"/>
      <c r="DY38" s="259"/>
      <c r="DZ38" s="259"/>
      <c r="EA38" s="259"/>
      <c r="EB38" s="259"/>
      <c r="EC38" s="259"/>
      <c r="ED38" s="259"/>
    </row>
    <row r="39" spans="1:134" ht="14.45">
      <c r="A39" s="245"/>
      <c r="B39" s="269"/>
      <c r="C39" s="269"/>
      <c r="D39" s="269"/>
      <c r="E39" s="269"/>
      <c r="F39" s="269"/>
      <c r="G39" s="269"/>
      <c r="H39" s="269"/>
      <c r="I39" s="269"/>
      <c r="J39" s="269"/>
      <c r="K39" s="269"/>
      <c r="L39" s="269"/>
      <c r="M39" s="269"/>
      <c r="N39" s="269"/>
      <c r="O39" s="269"/>
      <c r="P39" s="269"/>
      <c r="Q39" s="269"/>
      <c r="R39" s="245"/>
      <c r="S39" s="245"/>
      <c r="T39" s="245"/>
      <c r="U39" s="261">
        <f t="shared" si="1"/>
        <v>47209</v>
      </c>
      <c r="V39" s="262">
        <v>920</v>
      </c>
      <c r="W39" s="263">
        <v>920</v>
      </c>
      <c r="X39" s="264">
        <v>920</v>
      </c>
      <c r="Y39" s="257">
        <v>996.21299999999997</v>
      </c>
      <c r="Z39" s="257">
        <v>909.02499999999998</v>
      </c>
      <c r="AA39" s="257">
        <v>1033.5830000000001</v>
      </c>
      <c r="AB39" s="257">
        <v>1410.2329999999999</v>
      </c>
      <c r="AC39" s="257">
        <v>1105.2529999999999</v>
      </c>
      <c r="AD39" s="257">
        <v>732.93200000000002</v>
      </c>
      <c r="AE39" s="257">
        <v>796.995</v>
      </c>
      <c r="AF39" s="257">
        <v>764.06799999999998</v>
      </c>
      <c r="AG39" s="257">
        <v>476.61500000000001</v>
      </c>
      <c r="AH39" s="257">
        <v>560.43200000000002</v>
      </c>
      <c r="AI39" s="257">
        <v>1367.3119999999999</v>
      </c>
      <c r="AJ39" s="257">
        <v>1395.4849999999999</v>
      </c>
      <c r="AK39" s="257">
        <v>1107.886</v>
      </c>
      <c r="AL39" s="257">
        <v>1153.58</v>
      </c>
      <c r="AM39" s="257">
        <v>642.827</v>
      </c>
      <c r="AN39" s="257">
        <v>782.399</v>
      </c>
      <c r="AO39" s="257">
        <v>758.43</v>
      </c>
      <c r="AP39" s="257">
        <v>1137.8109999999999</v>
      </c>
      <c r="AQ39" s="257">
        <v>1184.9380000000001</v>
      </c>
      <c r="AR39" s="257">
        <v>360.82100000000003</v>
      </c>
      <c r="AS39" s="257">
        <v>670.30799999999999</v>
      </c>
      <c r="AT39" s="257">
        <v>705.74400000000003</v>
      </c>
      <c r="AU39" s="257">
        <v>763.625</v>
      </c>
      <c r="AV39" s="257">
        <v>1873.2429999999999</v>
      </c>
      <c r="AW39" s="257">
        <v>502.45499999999998</v>
      </c>
      <c r="AX39" s="257">
        <v>1163.472</v>
      </c>
      <c r="AY39" s="257">
        <v>611.06200000000001</v>
      </c>
      <c r="AZ39" s="257">
        <v>480.39800000000002</v>
      </c>
      <c r="BA39" s="257">
        <v>1018.974</v>
      </c>
      <c r="BB39" s="257">
        <v>1335.2429999999999</v>
      </c>
      <c r="BC39" s="259"/>
      <c r="BD39" s="259"/>
      <c r="BE39" s="259"/>
      <c r="BF39" s="259"/>
      <c r="BG39" s="259"/>
      <c r="BH39" s="259"/>
      <c r="BI39" s="259"/>
      <c r="BJ39" s="259"/>
      <c r="BK39" s="259"/>
      <c r="BL39" s="259"/>
      <c r="BM39" s="259"/>
      <c r="BN39" s="259"/>
      <c r="BO39" s="259"/>
      <c r="BP39" s="259"/>
      <c r="BQ39" s="259"/>
      <c r="BR39" s="259"/>
      <c r="BS39" s="259"/>
      <c r="BT39" s="259"/>
      <c r="BU39" s="259"/>
      <c r="BV39" s="259"/>
      <c r="BW39" s="259"/>
      <c r="BX39" s="259"/>
      <c r="BY39" s="259"/>
      <c r="BZ39" s="259"/>
      <c r="CA39" s="259"/>
      <c r="CB39" s="259"/>
      <c r="CC39" s="259"/>
      <c r="CD39" s="259"/>
      <c r="CE39" s="259"/>
      <c r="CF39" s="259"/>
      <c r="CG39" s="259"/>
      <c r="CH39" s="259"/>
      <c r="CI39" s="259"/>
      <c r="CJ39" s="259"/>
      <c r="CK39" s="259"/>
      <c r="CL39" s="259"/>
      <c r="CM39" s="259"/>
      <c r="CN39" s="259"/>
      <c r="CO39" s="259"/>
      <c r="CP39" s="259"/>
      <c r="CQ39" s="259"/>
      <c r="CR39" s="259"/>
      <c r="CS39" s="259"/>
      <c r="CT39" s="259"/>
      <c r="CU39" s="259"/>
      <c r="CV39" s="259"/>
      <c r="CW39" s="259"/>
      <c r="CX39" s="259"/>
      <c r="CY39" s="259"/>
      <c r="CZ39" s="259"/>
      <c r="DA39" s="259"/>
      <c r="DB39" s="259"/>
      <c r="DC39" s="259"/>
      <c r="DD39" s="259"/>
      <c r="DE39" s="259"/>
      <c r="DF39" s="259"/>
      <c r="DG39" s="259"/>
      <c r="DH39" s="259"/>
      <c r="DI39" s="259"/>
      <c r="DJ39" s="259"/>
      <c r="DK39" s="259"/>
      <c r="DL39" s="259"/>
      <c r="DM39" s="259"/>
      <c r="DN39" s="259"/>
      <c r="DO39" s="259"/>
      <c r="DP39" s="259"/>
      <c r="DQ39" s="259"/>
      <c r="DR39" s="259"/>
      <c r="DS39" s="259"/>
      <c r="DT39" s="259"/>
      <c r="DU39" s="259"/>
      <c r="DV39" s="259"/>
      <c r="DW39" s="259"/>
      <c r="DX39" s="259"/>
      <c r="DY39" s="259"/>
      <c r="DZ39" s="259"/>
      <c r="EA39" s="259"/>
      <c r="EB39" s="259"/>
      <c r="EC39" s="259"/>
      <c r="ED39" s="259"/>
    </row>
    <row r="40" spans="1:134" ht="14.45">
      <c r="A40" s="245"/>
      <c r="B40" s="245"/>
      <c r="C40" s="245"/>
      <c r="D40" s="245"/>
      <c r="E40" s="245"/>
      <c r="F40" s="245"/>
      <c r="G40" s="245"/>
      <c r="H40" s="245"/>
      <c r="I40" s="245"/>
      <c r="J40" s="245"/>
      <c r="K40" s="245"/>
      <c r="L40" s="245"/>
      <c r="M40" s="245"/>
      <c r="N40" s="245"/>
      <c r="O40" s="270"/>
      <c r="P40" s="270"/>
      <c r="Q40" s="245"/>
      <c r="R40" s="245"/>
      <c r="S40" s="245"/>
      <c r="T40" s="245"/>
      <c r="U40" s="261">
        <f t="shared" si="1"/>
        <v>47239</v>
      </c>
      <c r="V40" s="262">
        <v>2060</v>
      </c>
      <c r="W40" s="263">
        <v>2060</v>
      </c>
      <c r="X40" s="264">
        <v>2060</v>
      </c>
      <c r="Y40" s="257">
        <v>2088.11</v>
      </c>
      <c r="Z40" s="257">
        <v>2463.8809999999999</v>
      </c>
      <c r="AA40" s="257">
        <v>3010.7139999999999</v>
      </c>
      <c r="AB40" s="257">
        <v>4000.1309999999999</v>
      </c>
      <c r="AC40" s="257">
        <v>2687.5639999999999</v>
      </c>
      <c r="AD40" s="257">
        <v>2185.2040000000002</v>
      </c>
      <c r="AE40" s="257">
        <v>2009.421</v>
      </c>
      <c r="AF40" s="257">
        <v>2239.04</v>
      </c>
      <c r="AG40" s="257">
        <v>310.58300000000003</v>
      </c>
      <c r="AH40" s="257">
        <v>1398.2439999999999</v>
      </c>
      <c r="AI40" s="257">
        <v>1768.2750000000001</v>
      </c>
      <c r="AJ40" s="257">
        <v>3000.3519999999999</v>
      </c>
      <c r="AK40" s="257">
        <v>2469.558</v>
      </c>
      <c r="AL40" s="257">
        <v>2071.355</v>
      </c>
      <c r="AM40" s="257">
        <v>2130.306</v>
      </c>
      <c r="AN40" s="257">
        <v>2760.87</v>
      </c>
      <c r="AO40" s="257">
        <v>1036.6079999999999</v>
      </c>
      <c r="AP40" s="257">
        <v>2390.4580000000001</v>
      </c>
      <c r="AQ40" s="257">
        <v>1363.44</v>
      </c>
      <c r="AR40" s="257">
        <v>748.25400000000002</v>
      </c>
      <c r="AS40" s="257">
        <v>1724.2639999999999</v>
      </c>
      <c r="AT40" s="257">
        <v>1420.126</v>
      </c>
      <c r="AU40" s="257">
        <v>2033.7950000000001</v>
      </c>
      <c r="AV40" s="257">
        <v>2459.424</v>
      </c>
      <c r="AW40" s="257">
        <v>1323.2729999999999</v>
      </c>
      <c r="AX40" s="257">
        <v>2449.674</v>
      </c>
      <c r="AY40" s="257">
        <v>1556.7049999999999</v>
      </c>
      <c r="AZ40" s="257">
        <v>1000.0890000000001</v>
      </c>
      <c r="BA40" s="257">
        <v>1927.4490000000001</v>
      </c>
      <c r="BB40" s="257">
        <v>3472.5050000000001</v>
      </c>
      <c r="BC40" s="259"/>
      <c r="BD40" s="259"/>
      <c r="BE40" s="259"/>
      <c r="BF40" s="259"/>
      <c r="BG40" s="259"/>
      <c r="BH40" s="259"/>
      <c r="BI40" s="259"/>
      <c r="BJ40" s="259"/>
      <c r="BK40" s="259"/>
      <c r="BL40" s="259"/>
      <c r="BM40" s="259"/>
      <c r="BN40" s="259"/>
      <c r="BO40" s="259"/>
      <c r="BP40" s="259"/>
      <c r="BQ40" s="259"/>
      <c r="BR40" s="259"/>
      <c r="BS40" s="259"/>
      <c r="BT40" s="259"/>
      <c r="BU40" s="259"/>
      <c r="BV40" s="259"/>
      <c r="BW40" s="259"/>
      <c r="BX40" s="259"/>
      <c r="BY40" s="259"/>
      <c r="BZ40" s="259"/>
      <c r="CA40" s="259"/>
      <c r="CB40" s="259"/>
      <c r="CC40" s="259"/>
      <c r="CD40" s="259"/>
      <c r="CE40" s="259"/>
      <c r="CF40" s="259"/>
      <c r="CG40" s="259"/>
      <c r="CH40" s="259"/>
      <c r="CI40" s="259"/>
      <c r="CJ40" s="259"/>
      <c r="CK40" s="259"/>
      <c r="CL40" s="259"/>
      <c r="CM40" s="259"/>
      <c r="CN40" s="259"/>
      <c r="CO40" s="259"/>
      <c r="CP40" s="259"/>
      <c r="CQ40" s="259"/>
      <c r="CR40" s="259"/>
      <c r="CS40" s="259"/>
      <c r="CT40" s="259"/>
      <c r="CU40" s="259"/>
      <c r="CV40" s="259"/>
      <c r="CW40" s="259"/>
      <c r="CX40" s="259"/>
      <c r="CY40" s="259"/>
      <c r="CZ40" s="259"/>
      <c r="DA40" s="259"/>
      <c r="DB40" s="259"/>
      <c r="DC40" s="259"/>
      <c r="DD40" s="259"/>
      <c r="DE40" s="259"/>
      <c r="DF40" s="259"/>
      <c r="DG40" s="259"/>
      <c r="DH40" s="259"/>
      <c r="DI40" s="259"/>
      <c r="DJ40" s="259"/>
      <c r="DK40" s="259"/>
      <c r="DL40" s="259"/>
      <c r="DM40" s="259"/>
      <c r="DN40" s="259"/>
      <c r="DO40" s="259"/>
      <c r="DP40" s="259"/>
      <c r="DQ40" s="259"/>
      <c r="DR40" s="259"/>
      <c r="DS40" s="259"/>
      <c r="DT40" s="259"/>
      <c r="DU40" s="259"/>
      <c r="DV40" s="259"/>
      <c r="DW40" s="259"/>
      <c r="DX40" s="259"/>
      <c r="DY40" s="259"/>
      <c r="DZ40" s="259"/>
      <c r="EA40" s="259"/>
      <c r="EB40" s="259"/>
      <c r="EC40" s="259"/>
      <c r="ED40" s="259"/>
    </row>
    <row r="41" spans="1:134" ht="14.45">
      <c r="A41" s="245"/>
      <c r="B41" s="245"/>
      <c r="C41" s="245">
        <v>2</v>
      </c>
      <c r="D41" s="245"/>
      <c r="E41" s="245"/>
      <c r="F41" s="245"/>
      <c r="G41" s="245"/>
      <c r="H41" s="245"/>
      <c r="I41" s="245"/>
      <c r="J41" s="245"/>
      <c r="K41" s="245"/>
      <c r="L41" s="245"/>
      <c r="M41" s="245"/>
      <c r="N41" s="245"/>
      <c r="O41" s="270"/>
      <c r="P41" s="270"/>
      <c r="Q41" s="245"/>
      <c r="R41" s="245"/>
      <c r="S41" s="245"/>
      <c r="T41" s="245"/>
      <c r="U41" s="261">
        <f t="shared" si="1"/>
        <v>47270</v>
      </c>
      <c r="V41" s="262">
        <v>2423</v>
      </c>
      <c r="W41" s="263">
        <v>2423</v>
      </c>
      <c r="X41" s="264">
        <v>2423</v>
      </c>
      <c r="Y41" s="257">
        <v>1632.7339999999999</v>
      </c>
      <c r="Z41" s="257">
        <v>4955.634</v>
      </c>
      <c r="AA41" s="257">
        <v>2875.953</v>
      </c>
      <c r="AB41" s="257">
        <v>4851.076</v>
      </c>
      <c r="AC41" s="257">
        <v>2521.6109999999999</v>
      </c>
      <c r="AD41" s="257">
        <v>3295.7629999999999</v>
      </c>
      <c r="AE41" s="257">
        <v>1386.1410000000001</v>
      </c>
      <c r="AF41" s="257">
        <v>1550.3409999999999</v>
      </c>
      <c r="AG41" s="257">
        <v>375.42</v>
      </c>
      <c r="AH41" s="257">
        <v>2124.0169999999998</v>
      </c>
      <c r="AI41" s="257">
        <v>1027.0329999999999</v>
      </c>
      <c r="AJ41" s="257">
        <v>3525.056</v>
      </c>
      <c r="AK41" s="257">
        <v>1920.2650000000001</v>
      </c>
      <c r="AL41" s="257">
        <v>1157.7349999999999</v>
      </c>
      <c r="AM41" s="257">
        <v>3699.39</v>
      </c>
      <c r="AN41" s="257">
        <v>2562.451</v>
      </c>
      <c r="AO41" s="257">
        <v>2575.056</v>
      </c>
      <c r="AP41" s="257">
        <v>5021.9750000000004</v>
      </c>
      <c r="AQ41" s="257">
        <v>430.70299999999997</v>
      </c>
      <c r="AR41" s="257">
        <v>1235.867</v>
      </c>
      <c r="AS41" s="257">
        <v>2896.6170000000002</v>
      </c>
      <c r="AT41" s="257">
        <v>2199.511</v>
      </c>
      <c r="AU41" s="257">
        <v>2510.0149999999999</v>
      </c>
      <c r="AV41" s="257">
        <v>3239.9920000000002</v>
      </c>
      <c r="AW41" s="257">
        <v>928.00099999999998</v>
      </c>
      <c r="AX41" s="257">
        <v>3758.625</v>
      </c>
      <c r="AY41" s="257">
        <v>1770.9949999999999</v>
      </c>
      <c r="AZ41" s="257">
        <v>2358.3980000000001</v>
      </c>
      <c r="BA41" s="257">
        <v>1106.07</v>
      </c>
      <c r="BB41" s="257">
        <v>4357.0600000000004</v>
      </c>
      <c r="BC41" s="259"/>
      <c r="BD41" s="259"/>
      <c r="BE41" s="259"/>
      <c r="BF41" s="259"/>
      <c r="BG41" s="259"/>
      <c r="BH41" s="259"/>
      <c r="BI41" s="259"/>
      <c r="BJ41" s="259"/>
      <c r="BK41" s="259"/>
      <c r="BL41" s="259"/>
      <c r="BM41" s="259"/>
      <c r="BN41" s="259"/>
      <c r="BO41" s="259"/>
      <c r="BP41" s="259"/>
      <c r="BQ41" s="259"/>
      <c r="BR41" s="259"/>
      <c r="BS41" s="259"/>
      <c r="BT41" s="259"/>
      <c r="BU41" s="259"/>
      <c r="BV41" s="259"/>
      <c r="BW41" s="259"/>
      <c r="BX41" s="259"/>
      <c r="BY41" s="259"/>
      <c r="BZ41" s="259"/>
      <c r="CA41" s="259"/>
      <c r="CB41" s="259"/>
      <c r="CC41" s="259"/>
      <c r="CD41" s="259"/>
      <c r="CE41" s="259"/>
      <c r="CF41" s="259"/>
      <c r="CG41" s="259"/>
      <c r="CH41" s="259"/>
      <c r="CI41" s="259"/>
      <c r="CJ41" s="259"/>
      <c r="CK41" s="259"/>
      <c r="CL41" s="259"/>
      <c r="CM41" s="259"/>
      <c r="CN41" s="259"/>
      <c r="CO41" s="259"/>
      <c r="CP41" s="259"/>
      <c r="CQ41" s="259"/>
      <c r="CR41" s="259"/>
      <c r="CS41" s="259"/>
      <c r="CT41" s="259"/>
      <c r="CU41" s="259"/>
      <c r="CV41" s="259"/>
      <c r="CW41" s="259"/>
      <c r="CX41" s="259"/>
      <c r="CY41" s="259"/>
      <c r="CZ41" s="259"/>
      <c r="DA41" s="259"/>
      <c r="DB41" s="259"/>
      <c r="DC41" s="259"/>
      <c r="DD41" s="259"/>
      <c r="DE41" s="259"/>
      <c r="DF41" s="259"/>
      <c r="DG41" s="259"/>
      <c r="DH41" s="259"/>
      <c r="DI41" s="259"/>
      <c r="DJ41" s="259"/>
      <c r="DK41" s="259"/>
      <c r="DL41" s="259"/>
      <c r="DM41" s="259"/>
      <c r="DN41" s="259"/>
      <c r="DO41" s="259"/>
      <c r="DP41" s="259"/>
      <c r="DQ41" s="259"/>
      <c r="DR41" s="259"/>
      <c r="DS41" s="259"/>
      <c r="DT41" s="259"/>
      <c r="DU41" s="259"/>
      <c r="DV41" s="259"/>
      <c r="DW41" s="259"/>
      <c r="DX41" s="259"/>
      <c r="DY41" s="259"/>
      <c r="DZ41" s="259"/>
      <c r="EA41" s="259"/>
      <c r="EB41" s="259"/>
      <c r="EC41" s="259"/>
      <c r="ED41" s="259"/>
    </row>
    <row r="42" spans="1:134" ht="14.45">
      <c r="A42" s="137" t="e">
        <f ca="1">LEFT(CELL("filename"),FIND("[",CELL("filename"),1)-1)</f>
        <v>#VALUE!</v>
      </c>
      <c r="B42" s="245"/>
      <c r="C42" s="245"/>
      <c r="D42" s="245"/>
      <c r="E42" s="245"/>
      <c r="F42" s="245"/>
      <c r="G42" s="245"/>
      <c r="H42" s="245"/>
      <c r="I42" s="245"/>
      <c r="J42" s="245"/>
      <c r="K42" s="245"/>
      <c r="L42" s="245"/>
      <c r="M42" s="245"/>
      <c r="N42" s="245"/>
      <c r="O42" s="270"/>
      <c r="P42" s="270"/>
      <c r="Q42" s="245"/>
      <c r="R42" s="245"/>
      <c r="S42" s="245"/>
      <c r="T42" s="245"/>
      <c r="U42" s="261">
        <f t="shared" si="1"/>
        <v>47300</v>
      </c>
      <c r="V42" s="262">
        <v>711</v>
      </c>
      <c r="W42" s="263">
        <v>711</v>
      </c>
      <c r="X42" s="264">
        <v>711</v>
      </c>
      <c r="Y42" s="257">
        <v>318.18900000000002</v>
      </c>
      <c r="Z42" s="257">
        <v>3904.9</v>
      </c>
      <c r="AA42" s="257">
        <v>1173.952</v>
      </c>
      <c r="AB42" s="257">
        <v>1750.154</v>
      </c>
      <c r="AC42" s="257">
        <v>1469.4739999999999</v>
      </c>
      <c r="AD42" s="257">
        <v>1846.4829999999999</v>
      </c>
      <c r="AE42" s="257">
        <v>251.226</v>
      </c>
      <c r="AF42" s="257">
        <v>338.26</v>
      </c>
      <c r="AG42" s="257">
        <v>3.407</v>
      </c>
      <c r="AH42" s="257">
        <v>505.66</v>
      </c>
      <c r="AI42" s="257">
        <v>403.02300000000002</v>
      </c>
      <c r="AJ42" s="257">
        <v>1469.11</v>
      </c>
      <c r="AK42" s="257">
        <v>477.42500000000001</v>
      </c>
      <c r="AL42" s="257">
        <v>316.11700000000002</v>
      </c>
      <c r="AM42" s="257">
        <v>1870.0170000000001</v>
      </c>
      <c r="AN42" s="257">
        <v>1524.3779999999999</v>
      </c>
      <c r="AO42" s="257">
        <v>830.78399999999999</v>
      </c>
      <c r="AP42" s="257">
        <v>3669.1570000000002</v>
      </c>
      <c r="AQ42" s="257">
        <v>103.807</v>
      </c>
      <c r="AR42" s="257">
        <v>295.05399999999997</v>
      </c>
      <c r="AS42" s="257">
        <v>1021.224</v>
      </c>
      <c r="AT42" s="257">
        <v>798.46299999999997</v>
      </c>
      <c r="AU42" s="257">
        <v>747.57399999999996</v>
      </c>
      <c r="AV42" s="257">
        <v>1154.854</v>
      </c>
      <c r="AW42" s="257">
        <v>232.01900000000001</v>
      </c>
      <c r="AX42" s="257">
        <v>2257.6460000000002</v>
      </c>
      <c r="AY42" s="257">
        <v>466.952</v>
      </c>
      <c r="AZ42" s="257">
        <v>983.83500000000004</v>
      </c>
      <c r="BA42" s="257">
        <v>393.291</v>
      </c>
      <c r="BB42" s="257">
        <v>1913.4639999999999</v>
      </c>
      <c r="BC42" s="259"/>
      <c r="BD42" s="259"/>
      <c r="BE42" s="259"/>
      <c r="BF42" s="259"/>
      <c r="BG42" s="259"/>
      <c r="BH42" s="259"/>
      <c r="BI42" s="259"/>
      <c r="BJ42" s="259"/>
      <c r="BK42" s="259"/>
      <c r="BL42" s="259"/>
      <c r="BM42" s="259"/>
      <c r="BN42" s="259"/>
      <c r="BO42" s="259"/>
      <c r="BP42" s="259"/>
      <c r="BQ42" s="259"/>
      <c r="BR42" s="259"/>
      <c r="BS42" s="259"/>
      <c r="BT42" s="259"/>
      <c r="BU42" s="259"/>
      <c r="BV42" s="259"/>
      <c r="BW42" s="259"/>
      <c r="BX42" s="259"/>
      <c r="BY42" s="259"/>
      <c r="BZ42" s="259"/>
      <c r="CA42" s="259"/>
      <c r="CB42" s="259"/>
      <c r="CC42" s="259"/>
      <c r="CD42" s="259"/>
      <c r="CE42" s="259"/>
      <c r="CF42" s="259"/>
      <c r="CG42" s="259"/>
      <c r="CH42" s="259"/>
      <c r="CI42" s="259"/>
      <c r="CJ42" s="259"/>
      <c r="CK42" s="259"/>
      <c r="CL42" s="259"/>
      <c r="CM42" s="259"/>
      <c r="CN42" s="259"/>
      <c r="CO42" s="259"/>
      <c r="CP42" s="259"/>
      <c r="CQ42" s="259"/>
      <c r="CR42" s="259"/>
      <c r="CS42" s="259"/>
      <c r="CT42" s="259"/>
      <c r="CU42" s="259"/>
      <c r="CV42" s="259"/>
      <c r="CW42" s="259"/>
      <c r="CX42" s="259"/>
      <c r="CY42" s="259"/>
      <c r="CZ42" s="259"/>
      <c r="DA42" s="259"/>
      <c r="DB42" s="259"/>
      <c r="DC42" s="259"/>
      <c r="DD42" s="259"/>
      <c r="DE42" s="259"/>
      <c r="DF42" s="259"/>
      <c r="DG42" s="259"/>
      <c r="DH42" s="259"/>
      <c r="DI42" s="259"/>
      <c r="DJ42" s="259"/>
      <c r="DK42" s="259"/>
      <c r="DL42" s="259"/>
      <c r="DM42" s="259"/>
      <c r="DN42" s="259"/>
      <c r="DO42" s="259"/>
      <c r="DP42" s="259"/>
      <c r="DQ42" s="259"/>
      <c r="DR42" s="259"/>
      <c r="DS42" s="259"/>
      <c r="DT42" s="259"/>
      <c r="DU42" s="259"/>
      <c r="DV42" s="259"/>
      <c r="DW42" s="259"/>
      <c r="DX42" s="259"/>
      <c r="DY42" s="259"/>
      <c r="DZ42" s="259"/>
      <c r="EA42" s="259"/>
      <c r="EB42" s="259"/>
      <c r="EC42" s="259"/>
      <c r="ED42" s="259"/>
    </row>
    <row r="43" spans="1:134" ht="14.45">
      <c r="A43" s="138" t="e">
        <f ca="1">LEFT(A42,1)</f>
        <v>#VALUE!</v>
      </c>
      <c r="B43" s="245"/>
      <c r="C43" s="245"/>
      <c r="D43" s="245"/>
      <c r="E43" s="245"/>
      <c r="F43" s="245"/>
      <c r="G43" s="245"/>
      <c r="H43" s="245"/>
      <c r="I43" s="245"/>
      <c r="J43" s="245"/>
      <c r="K43" s="245"/>
      <c r="L43" s="245"/>
      <c r="M43" s="245"/>
      <c r="N43" s="245"/>
      <c r="O43" s="270"/>
      <c r="P43" s="270"/>
      <c r="Q43" s="245"/>
      <c r="R43" s="245"/>
      <c r="S43" s="245"/>
      <c r="T43" s="245"/>
      <c r="U43" s="261">
        <f t="shared" si="1"/>
        <v>47331</v>
      </c>
      <c r="V43" s="262">
        <v>371</v>
      </c>
      <c r="W43" s="263">
        <v>371</v>
      </c>
      <c r="X43" s="264">
        <v>371</v>
      </c>
      <c r="Y43" s="257">
        <v>199.59399999999999</v>
      </c>
      <c r="Z43" s="257">
        <v>1053.0329999999999</v>
      </c>
      <c r="AA43" s="257">
        <v>370.149</v>
      </c>
      <c r="AB43" s="257">
        <v>851.92700000000002</v>
      </c>
      <c r="AC43" s="257">
        <v>538.26099999999997</v>
      </c>
      <c r="AD43" s="257">
        <v>762.67</v>
      </c>
      <c r="AE43" s="257">
        <v>162.59700000000001</v>
      </c>
      <c r="AF43" s="257">
        <v>254.31399999999999</v>
      </c>
      <c r="AG43" s="257">
        <v>56.720999999999997</v>
      </c>
      <c r="AH43" s="257">
        <v>216.33699999999999</v>
      </c>
      <c r="AI43" s="257">
        <v>206.40100000000001</v>
      </c>
      <c r="AJ43" s="257">
        <v>508.68299999999999</v>
      </c>
      <c r="AK43" s="257">
        <v>310.541</v>
      </c>
      <c r="AL43" s="257">
        <v>288.75900000000001</v>
      </c>
      <c r="AM43" s="257">
        <v>571.47299999999996</v>
      </c>
      <c r="AN43" s="257">
        <v>457.72199999999998</v>
      </c>
      <c r="AO43" s="257">
        <v>404.99900000000002</v>
      </c>
      <c r="AP43" s="257">
        <v>856.88300000000004</v>
      </c>
      <c r="AQ43" s="257">
        <v>154.82400000000001</v>
      </c>
      <c r="AR43" s="257">
        <v>237.18600000000001</v>
      </c>
      <c r="AS43" s="257">
        <v>437.86500000000001</v>
      </c>
      <c r="AT43" s="257">
        <v>289.80700000000002</v>
      </c>
      <c r="AU43" s="257">
        <v>354.37200000000001</v>
      </c>
      <c r="AV43" s="257">
        <v>494.45100000000002</v>
      </c>
      <c r="AW43" s="257">
        <v>155.041</v>
      </c>
      <c r="AX43" s="257">
        <v>593.34799999999996</v>
      </c>
      <c r="AY43" s="257">
        <v>222.78200000000001</v>
      </c>
      <c r="AZ43" s="257">
        <v>380.18700000000001</v>
      </c>
      <c r="BA43" s="257">
        <v>280.43799999999999</v>
      </c>
      <c r="BB43" s="257">
        <v>704.29499999999996</v>
      </c>
      <c r="BC43" s="259"/>
      <c r="BD43" s="259"/>
      <c r="BE43" s="259"/>
      <c r="BF43" s="259"/>
      <c r="BG43" s="259"/>
      <c r="BH43" s="259"/>
      <c r="BI43" s="259"/>
      <c r="BJ43" s="259"/>
      <c r="BK43" s="259"/>
      <c r="BL43" s="259"/>
      <c r="BM43" s="259"/>
      <c r="BN43" s="259"/>
      <c r="BO43" s="259"/>
      <c r="BP43" s="259"/>
      <c r="BQ43" s="259"/>
      <c r="BR43" s="259"/>
      <c r="BS43" s="259"/>
      <c r="BT43" s="259"/>
      <c r="BU43" s="259"/>
      <c r="BV43" s="259"/>
      <c r="BW43" s="259"/>
      <c r="BX43" s="259"/>
      <c r="BY43" s="259"/>
      <c r="BZ43" s="259"/>
      <c r="CA43" s="259"/>
      <c r="CB43" s="259"/>
      <c r="CC43" s="259"/>
      <c r="CD43" s="259"/>
      <c r="CE43" s="259"/>
      <c r="CF43" s="259"/>
      <c r="CG43" s="259"/>
      <c r="CH43" s="259"/>
      <c r="CI43" s="259"/>
      <c r="CJ43" s="259"/>
      <c r="CK43" s="259"/>
      <c r="CL43" s="259"/>
      <c r="CM43" s="259"/>
      <c r="CN43" s="259"/>
      <c r="CO43" s="259"/>
      <c r="CP43" s="259"/>
      <c r="CQ43" s="259"/>
      <c r="CR43" s="259"/>
      <c r="CS43" s="259"/>
      <c r="CT43" s="259"/>
      <c r="CU43" s="259"/>
      <c r="CV43" s="259"/>
      <c r="CW43" s="259"/>
      <c r="CX43" s="259"/>
      <c r="CY43" s="259"/>
      <c r="CZ43" s="259"/>
      <c r="DA43" s="259"/>
      <c r="DB43" s="259"/>
      <c r="DC43" s="259"/>
      <c r="DD43" s="259"/>
      <c r="DE43" s="259"/>
      <c r="DF43" s="259"/>
      <c r="DG43" s="259"/>
      <c r="DH43" s="259"/>
      <c r="DI43" s="259"/>
      <c r="DJ43" s="259"/>
      <c r="DK43" s="259"/>
      <c r="DL43" s="259"/>
      <c r="DM43" s="259"/>
      <c r="DN43" s="259"/>
      <c r="DO43" s="259"/>
      <c r="DP43" s="259"/>
      <c r="DQ43" s="259"/>
      <c r="DR43" s="259"/>
      <c r="DS43" s="259"/>
      <c r="DT43" s="259"/>
      <c r="DU43" s="259"/>
      <c r="DV43" s="259"/>
      <c r="DW43" s="259"/>
      <c r="DX43" s="259"/>
      <c r="DY43" s="259"/>
      <c r="DZ43" s="259"/>
      <c r="EA43" s="259"/>
      <c r="EB43" s="259"/>
      <c r="EC43" s="259"/>
      <c r="ED43" s="259"/>
    </row>
    <row r="44" spans="1:134" ht="14.45">
      <c r="A44" s="245" t="s">
        <v>5</v>
      </c>
      <c r="B44" s="245"/>
      <c r="C44" s="245"/>
      <c r="D44" s="245"/>
      <c r="E44" s="245"/>
      <c r="F44" s="245"/>
      <c r="G44" s="245"/>
      <c r="H44" s="245"/>
      <c r="I44" s="245"/>
      <c r="J44" s="245"/>
      <c r="K44" s="245"/>
      <c r="L44" s="245"/>
      <c r="M44" s="245"/>
      <c r="N44" s="245"/>
      <c r="O44" s="270"/>
      <c r="P44" s="270"/>
      <c r="Q44" s="245"/>
      <c r="R44" s="245"/>
      <c r="S44" s="245"/>
      <c r="T44" s="245"/>
      <c r="U44" s="261">
        <f t="shared" si="1"/>
        <v>47362</v>
      </c>
      <c r="V44" s="262">
        <v>316</v>
      </c>
      <c r="W44" s="263">
        <v>316</v>
      </c>
      <c r="X44" s="264">
        <v>316</v>
      </c>
      <c r="Y44" s="257">
        <v>310.94</v>
      </c>
      <c r="Z44" s="257">
        <v>563.82100000000003</v>
      </c>
      <c r="AA44" s="257">
        <v>376.57400000000001</v>
      </c>
      <c r="AB44" s="257">
        <v>760.26900000000001</v>
      </c>
      <c r="AC44" s="257">
        <v>415.46699999999998</v>
      </c>
      <c r="AD44" s="257">
        <v>524.24300000000005</v>
      </c>
      <c r="AE44" s="257">
        <v>244.10400000000001</v>
      </c>
      <c r="AF44" s="257">
        <v>229.93299999999999</v>
      </c>
      <c r="AG44" s="257">
        <v>205.33099999999999</v>
      </c>
      <c r="AH44" s="257">
        <v>398.46499999999997</v>
      </c>
      <c r="AI44" s="257">
        <v>332.05099999999999</v>
      </c>
      <c r="AJ44" s="257">
        <v>389.346</v>
      </c>
      <c r="AK44" s="257">
        <v>361.50200000000001</v>
      </c>
      <c r="AL44" s="257">
        <v>357.697</v>
      </c>
      <c r="AM44" s="257">
        <v>435.779</v>
      </c>
      <c r="AN44" s="257">
        <v>322.52300000000002</v>
      </c>
      <c r="AO44" s="257">
        <v>292.84300000000002</v>
      </c>
      <c r="AP44" s="257">
        <v>544.11699999999996</v>
      </c>
      <c r="AQ44" s="257">
        <v>188.89500000000001</v>
      </c>
      <c r="AR44" s="257">
        <v>473.52300000000002</v>
      </c>
      <c r="AS44" s="257">
        <v>452.37599999999998</v>
      </c>
      <c r="AT44" s="257">
        <v>268.50900000000001</v>
      </c>
      <c r="AU44" s="257">
        <v>380.93700000000001</v>
      </c>
      <c r="AV44" s="257">
        <v>366.22300000000001</v>
      </c>
      <c r="AW44" s="257">
        <v>173.84200000000001</v>
      </c>
      <c r="AX44" s="257">
        <v>385.59500000000003</v>
      </c>
      <c r="AY44" s="257">
        <v>243.21799999999999</v>
      </c>
      <c r="AZ44" s="257">
        <v>415.10500000000002</v>
      </c>
      <c r="BA44" s="257">
        <v>295.49599999999998</v>
      </c>
      <c r="BB44" s="257">
        <v>601.48599999999999</v>
      </c>
      <c r="BC44" s="259"/>
      <c r="BD44" s="259"/>
      <c r="BE44" s="259"/>
      <c r="BF44" s="259"/>
      <c r="BG44" s="259"/>
      <c r="BH44" s="259"/>
      <c r="BI44" s="259"/>
      <c r="BJ44" s="259"/>
      <c r="BK44" s="259"/>
      <c r="BL44" s="259"/>
      <c r="BM44" s="259"/>
      <c r="BN44" s="259"/>
      <c r="BO44" s="259"/>
      <c r="BP44" s="259"/>
      <c r="BQ44" s="259"/>
      <c r="BR44" s="259"/>
      <c r="BS44" s="259"/>
      <c r="BT44" s="259"/>
      <c r="BU44" s="259"/>
      <c r="BV44" s="259"/>
      <c r="BW44" s="259"/>
      <c r="BX44" s="259"/>
      <c r="BY44" s="259"/>
      <c r="BZ44" s="259"/>
      <c r="CA44" s="259"/>
      <c r="CB44" s="259"/>
      <c r="CC44" s="259"/>
      <c r="CD44" s="259"/>
      <c r="CE44" s="259"/>
      <c r="CF44" s="259"/>
      <c r="CG44" s="259"/>
      <c r="CH44" s="259"/>
      <c r="CI44" s="259"/>
      <c r="CJ44" s="259"/>
      <c r="CK44" s="259"/>
      <c r="CL44" s="259"/>
      <c r="CM44" s="259"/>
      <c r="CN44" s="259"/>
      <c r="CO44" s="259"/>
      <c r="CP44" s="259"/>
      <c r="CQ44" s="259"/>
      <c r="CR44" s="259"/>
      <c r="CS44" s="259"/>
      <c r="CT44" s="259"/>
      <c r="CU44" s="259"/>
      <c r="CV44" s="259"/>
      <c r="CW44" s="259"/>
      <c r="CX44" s="259"/>
      <c r="CY44" s="259"/>
      <c r="CZ44" s="259"/>
      <c r="DA44" s="259"/>
      <c r="DB44" s="259"/>
      <c r="DC44" s="259"/>
      <c r="DD44" s="259"/>
      <c r="DE44" s="259"/>
      <c r="DF44" s="259"/>
      <c r="DG44" s="259"/>
      <c r="DH44" s="259"/>
      <c r="DI44" s="259"/>
      <c r="DJ44" s="259"/>
      <c r="DK44" s="259"/>
      <c r="DL44" s="259"/>
      <c r="DM44" s="259"/>
      <c r="DN44" s="259"/>
      <c r="DO44" s="259"/>
      <c r="DP44" s="259"/>
      <c r="DQ44" s="259"/>
      <c r="DR44" s="259"/>
      <c r="DS44" s="259"/>
      <c r="DT44" s="259"/>
      <c r="DU44" s="259"/>
      <c r="DV44" s="259"/>
      <c r="DW44" s="259"/>
      <c r="DX44" s="259"/>
      <c r="DY44" s="259"/>
      <c r="DZ44" s="259"/>
      <c r="EA44" s="259"/>
      <c r="EB44" s="259"/>
      <c r="EC44" s="259"/>
      <c r="ED44" s="259"/>
    </row>
    <row r="45" spans="1:134" ht="14.45">
      <c r="A45" s="245"/>
      <c r="B45" s="245"/>
      <c r="C45" s="245"/>
      <c r="D45" s="245"/>
      <c r="E45" s="245"/>
      <c r="F45" s="245"/>
      <c r="G45" s="245"/>
      <c r="H45" s="245"/>
      <c r="I45" s="245"/>
      <c r="J45" s="245"/>
      <c r="K45" s="245"/>
      <c r="L45" s="245"/>
      <c r="M45" s="245"/>
      <c r="N45" s="245"/>
      <c r="O45" s="245"/>
      <c r="P45" s="245"/>
      <c r="Q45" s="245"/>
      <c r="R45" s="245"/>
      <c r="S45" s="245"/>
      <c r="T45" s="245"/>
      <c r="U45" s="261">
        <f t="shared" si="1"/>
        <v>47392</v>
      </c>
      <c r="V45" s="262">
        <v>515</v>
      </c>
      <c r="W45" s="263">
        <v>338</v>
      </c>
      <c r="X45" s="264">
        <v>417</v>
      </c>
      <c r="Y45" s="257">
        <v>460.00900000000001</v>
      </c>
      <c r="Z45" s="257">
        <v>605.49599999999998</v>
      </c>
      <c r="AA45" s="257">
        <v>535.91499999999996</v>
      </c>
      <c r="AB45" s="257">
        <v>902.15700000000004</v>
      </c>
      <c r="AC45" s="257">
        <v>529.096</v>
      </c>
      <c r="AD45" s="257">
        <v>397.23099999999999</v>
      </c>
      <c r="AE45" s="257">
        <v>409.60500000000002</v>
      </c>
      <c r="AF45" s="257">
        <v>271.3</v>
      </c>
      <c r="AG45" s="257">
        <v>316.81099999999998</v>
      </c>
      <c r="AH45" s="257">
        <v>314.35700000000003</v>
      </c>
      <c r="AI45" s="257">
        <v>497.53100000000001</v>
      </c>
      <c r="AJ45" s="257">
        <v>608.19899999999996</v>
      </c>
      <c r="AK45" s="257">
        <v>1088.3109999999999</v>
      </c>
      <c r="AL45" s="257">
        <v>524.04399999999998</v>
      </c>
      <c r="AM45" s="257">
        <v>422.26</v>
      </c>
      <c r="AN45" s="257">
        <v>391.28800000000001</v>
      </c>
      <c r="AO45" s="257">
        <v>449.18400000000003</v>
      </c>
      <c r="AP45" s="257">
        <v>620.92999999999995</v>
      </c>
      <c r="AQ45" s="257">
        <v>264.09100000000001</v>
      </c>
      <c r="AR45" s="257">
        <v>576.85599999999999</v>
      </c>
      <c r="AS45" s="257">
        <v>653.76199999999994</v>
      </c>
      <c r="AT45" s="257">
        <v>392.202</v>
      </c>
      <c r="AU45" s="257">
        <v>456.99599999999998</v>
      </c>
      <c r="AV45" s="257">
        <v>540.72400000000005</v>
      </c>
      <c r="AW45" s="257">
        <v>370.78199999999998</v>
      </c>
      <c r="AX45" s="257">
        <v>417.851</v>
      </c>
      <c r="AY45" s="257">
        <v>328.23399999999998</v>
      </c>
      <c r="AZ45" s="257">
        <v>327.59899999999999</v>
      </c>
      <c r="BA45" s="257">
        <v>282.18599999999998</v>
      </c>
      <c r="BB45" s="257">
        <v>570.73</v>
      </c>
      <c r="BC45" s="259"/>
      <c r="BD45" s="259"/>
      <c r="BE45" s="259"/>
      <c r="BF45" s="259"/>
      <c r="BG45" s="259"/>
      <c r="BH45" s="259"/>
      <c r="BI45" s="259"/>
      <c r="BJ45" s="259"/>
      <c r="BK45" s="259"/>
      <c r="BL45" s="259"/>
      <c r="BM45" s="259"/>
      <c r="BN45" s="259"/>
      <c r="BO45" s="259"/>
      <c r="BP45" s="259"/>
      <c r="BQ45" s="259"/>
      <c r="BR45" s="259"/>
      <c r="BS45" s="259"/>
      <c r="BT45" s="259"/>
      <c r="BU45" s="259"/>
      <c r="BV45" s="259"/>
      <c r="BW45" s="259"/>
      <c r="BX45" s="259"/>
      <c r="BY45" s="259"/>
      <c r="BZ45" s="259"/>
      <c r="CA45" s="259"/>
      <c r="CB45" s="259"/>
      <c r="CC45" s="259"/>
      <c r="CD45" s="259"/>
      <c r="CE45" s="259"/>
      <c r="CF45" s="259"/>
      <c r="CG45" s="259"/>
      <c r="CH45" s="259"/>
      <c r="CI45" s="259"/>
      <c r="CJ45" s="259"/>
      <c r="CK45" s="259"/>
      <c r="CL45" s="259"/>
      <c r="CM45" s="259"/>
      <c r="CN45" s="259"/>
      <c r="CO45" s="259"/>
      <c r="CP45" s="259"/>
      <c r="CQ45" s="259"/>
      <c r="CR45" s="259"/>
      <c r="CS45" s="259"/>
      <c r="CT45" s="259"/>
      <c r="CU45" s="259"/>
      <c r="CV45" s="259"/>
      <c r="CW45" s="259"/>
      <c r="CX45" s="259"/>
      <c r="CY45" s="259"/>
      <c r="CZ45" s="259"/>
      <c r="DA45" s="259"/>
      <c r="DB45" s="259"/>
      <c r="DC45" s="259"/>
      <c r="DD45" s="259"/>
      <c r="DE45" s="259"/>
      <c r="DF45" s="259"/>
      <c r="DG45" s="259"/>
      <c r="DH45" s="259"/>
      <c r="DI45" s="259"/>
      <c r="DJ45" s="259"/>
      <c r="DK45" s="259"/>
      <c r="DL45" s="259"/>
      <c r="DM45" s="259"/>
      <c r="DN45" s="259"/>
      <c r="DO45" s="259"/>
      <c r="DP45" s="259"/>
      <c r="DQ45" s="259"/>
      <c r="DR45" s="259"/>
      <c r="DS45" s="259"/>
      <c r="DT45" s="259"/>
      <c r="DU45" s="259"/>
      <c r="DV45" s="259"/>
      <c r="DW45" s="259"/>
      <c r="DX45" s="259"/>
      <c r="DY45" s="259"/>
      <c r="DZ45" s="259"/>
      <c r="EA45" s="259"/>
      <c r="EB45" s="259"/>
      <c r="EC45" s="259"/>
      <c r="ED45" s="259"/>
    </row>
    <row r="46" spans="1:134" ht="14.45">
      <c r="A46" s="245"/>
      <c r="B46" s="213" t="s">
        <v>6</v>
      </c>
      <c r="C46" s="213"/>
      <c r="D46" s="213"/>
      <c r="E46" s="213"/>
      <c r="F46" s="213"/>
      <c r="G46" s="213"/>
      <c r="H46" s="213"/>
      <c r="I46" s="213"/>
      <c r="J46" s="213"/>
      <c r="K46" s="213"/>
      <c r="L46" s="213"/>
      <c r="M46" s="213"/>
      <c r="N46" s="213"/>
      <c r="O46" s="213"/>
      <c r="P46" s="213"/>
      <c r="Q46" s="213"/>
      <c r="R46" s="245"/>
      <c r="S46" s="245"/>
      <c r="T46" s="245"/>
      <c r="U46" s="261">
        <f t="shared" si="1"/>
        <v>47423</v>
      </c>
      <c r="V46" s="262">
        <v>503</v>
      </c>
      <c r="W46" s="263">
        <v>407</v>
      </c>
      <c r="X46" s="264">
        <v>450</v>
      </c>
      <c r="Y46" s="257">
        <v>481.17</v>
      </c>
      <c r="Z46" s="257">
        <v>552.71500000000003</v>
      </c>
      <c r="AA46" s="257">
        <v>561.59699999999998</v>
      </c>
      <c r="AB46" s="257">
        <v>645.72400000000005</v>
      </c>
      <c r="AC46" s="257">
        <v>607.15099999999995</v>
      </c>
      <c r="AD46" s="257">
        <v>415.35199999999998</v>
      </c>
      <c r="AE46" s="257">
        <v>409.20100000000002</v>
      </c>
      <c r="AF46" s="257">
        <v>357.15199999999999</v>
      </c>
      <c r="AG46" s="257">
        <v>326.63299999999998</v>
      </c>
      <c r="AH46" s="257">
        <v>363.452</v>
      </c>
      <c r="AI46" s="257">
        <v>602.37599999999998</v>
      </c>
      <c r="AJ46" s="257">
        <v>578.52200000000005</v>
      </c>
      <c r="AK46" s="257">
        <v>608.46500000000003</v>
      </c>
      <c r="AL46" s="257">
        <v>482.15</v>
      </c>
      <c r="AM46" s="257">
        <v>456.23200000000003</v>
      </c>
      <c r="AN46" s="257">
        <v>458.01100000000002</v>
      </c>
      <c r="AO46" s="257">
        <v>469.87299999999999</v>
      </c>
      <c r="AP46" s="257">
        <v>583.22400000000005</v>
      </c>
      <c r="AQ46" s="257">
        <v>329.52300000000002</v>
      </c>
      <c r="AR46" s="257">
        <v>494.26799999999997</v>
      </c>
      <c r="AS46" s="257">
        <v>473.37400000000002</v>
      </c>
      <c r="AT46" s="257">
        <v>403.78100000000001</v>
      </c>
      <c r="AU46" s="257">
        <v>446.93400000000003</v>
      </c>
      <c r="AV46" s="257">
        <v>491.447</v>
      </c>
      <c r="AW46" s="257">
        <v>383.43200000000002</v>
      </c>
      <c r="AX46" s="257">
        <v>469.06</v>
      </c>
      <c r="AY46" s="257">
        <v>445.94</v>
      </c>
      <c r="AZ46" s="257">
        <v>428.89600000000002</v>
      </c>
      <c r="BA46" s="257">
        <v>358.69400000000002</v>
      </c>
      <c r="BB46" s="257">
        <v>556.95000000000005</v>
      </c>
      <c r="BC46" s="259"/>
      <c r="BD46" s="259"/>
      <c r="BE46" s="259"/>
      <c r="BF46" s="259"/>
      <c r="BG46" s="259"/>
      <c r="BH46" s="259"/>
      <c r="BI46" s="259"/>
      <c r="BJ46" s="259"/>
      <c r="BK46" s="259"/>
      <c r="BL46" s="259"/>
      <c r="BM46" s="259"/>
      <c r="BN46" s="259"/>
      <c r="BO46" s="259"/>
      <c r="BP46" s="259"/>
      <c r="BQ46" s="259"/>
      <c r="BR46" s="259"/>
      <c r="BS46" s="259"/>
      <c r="BT46" s="259"/>
      <c r="BU46" s="259"/>
      <c r="BV46" s="259"/>
      <c r="BW46" s="259"/>
      <c r="BX46" s="259"/>
      <c r="BY46" s="259"/>
      <c r="BZ46" s="259"/>
      <c r="CA46" s="259"/>
      <c r="CB46" s="259"/>
      <c r="CC46" s="259"/>
      <c r="CD46" s="259"/>
      <c r="CE46" s="259"/>
      <c r="CF46" s="259"/>
      <c r="CG46" s="259"/>
      <c r="CH46" s="259"/>
      <c r="CI46" s="259"/>
      <c r="CJ46" s="259"/>
      <c r="CK46" s="259"/>
      <c r="CL46" s="259"/>
      <c r="CM46" s="259"/>
      <c r="CN46" s="259"/>
      <c r="CO46" s="259"/>
      <c r="CP46" s="259"/>
      <c r="CQ46" s="259"/>
      <c r="CR46" s="259"/>
      <c r="CS46" s="259"/>
      <c r="CT46" s="259"/>
      <c r="CU46" s="259"/>
      <c r="CV46" s="259"/>
      <c r="CW46" s="259"/>
      <c r="CX46" s="259"/>
      <c r="CY46" s="259"/>
      <c r="CZ46" s="259"/>
      <c r="DA46" s="259"/>
      <c r="DB46" s="259"/>
      <c r="DC46" s="259"/>
      <c r="DD46" s="259"/>
      <c r="DE46" s="259"/>
      <c r="DF46" s="259"/>
      <c r="DG46" s="259"/>
      <c r="DH46" s="259"/>
      <c r="DI46" s="259"/>
      <c r="DJ46" s="259"/>
      <c r="DK46" s="259"/>
      <c r="DL46" s="259"/>
      <c r="DM46" s="259"/>
      <c r="DN46" s="259"/>
      <c r="DO46" s="259"/>
      <c r="DP46" s="259"/>
      <c r="DQ46" s="259"/>
      <c r="DR46" s="259"/>
      <c r="DS46" s="259"/>
      <c r="DT46" s="259"/>
      <c r="DU46" s="259"/>
      <c r="DV46" s="259"/>
      <c r="DW46" s="259"/>
      <c r="DX46" s="259"/>
      <c r="DY46" s="259"/>
      <c r="DZ46" s="259"/>
      <c r="EA46" s="259"/>
      <c r="EB46" s="259"/>
      <c r="EC46" s="259"/>
      <c r="ED46" s="259"/>
    </row>
    <row r="47" spans="1:134" ht="14.45">
      <c r="A47" s="245"/>
      <c r="B47" s="213"/>
      <c r="C47" s="213"/>
      <c r="D47" s="213"/>
      <c r="E47" s="213"/>
      <c r="F47" s="213"/>
      <c r="G47" s="213"/>
      <c r="H47" s="213"/>
      <c r="I47" s="213"/>
      <c r="J47" s="213"/>
      <c r="K47" s="213"/>
      <c r="L47" s="213"/>
      <c r="M47" s="213"/>
      <c r="N47" s="213"/>
      <c r="O47" s="213"/>
      <c r="P47" s="213"/>
      <c r="Q47" s="213"/>
      <c r="R47" s="245"/>
      <c r="S47" s="245"/>
      <c r="T47" s="245"/>
      <c r="U47" s="261">
        <f t="shared" si="1"/>
        <v>47453</v>
      </c>
      <c r="V47" s="262">
        <v>361</v>
      </c>
      <c r="W47" s="263">
        <v>361</v>
      </c>
      <c r="X47" s="264">
        <v>361</v>
      </c>
      <c r="Y47" s="257">
        <v>372.59</v>
      </c>
      <c r="Z47" s="257">
        <v>478.07</v>
      </c>
      <c r="AA47" s="257">
        <v>492.803</v>
      </c>
      <c r="AB47" s="257">
        <v>469.23899999999998</v>
      </c>
      <c r="AC47" s="257">
        <v>466.44299999999998</v>
      </c>
      <c r="AD47" s="257">
        <v>361.85199999999998</v>
      </c>
      <c r="AE47" s="257">
        <v>316.47699999999998</v>
      </c>
      <c r="AF47" s="257">
        <v>316.20800000000003</v>
      </c>
      <c r="AG47" s="257">
        <v>267.75299999999999</v>
      </c>
      <c r="AH47" s="257">
        <v>326.44900000000001</v>
      </c>
      <c r="AI47" s="257">
        <v>375.202</v>
      </c>
      <c r="AJ47" s="257">
        <v>420.50599999999997</v>
      </c>
      <c r="AK47" s="257">
        <v>420.92099999999999</v>
      </c>
      <c r="AL47" s="257">
        <v>401.91699999999997</v>
      </c>
      <c r="AM47" s="257">
        <v>395.40699999999998</v>
      </c>
      <c r="AN47" s="257">
        <v>377.85599999999999</v>
      </c>
      <c r="AO47" s="257">
        <v>413.13299999999998</v>
      </c>
      <c r="AP47" s="257">
        <v>456.97</v>
      </c>
      <c r="AQ47" s="257">
        <v>306.41199999999998</v>
      </c>
      <c r="AR47" s="257">
        <v>345.005</v>
      </c>
      <c r="AS47" s="257">
        <v>373.40600000000001</v>
      </c>
      <c r="AT47" s="257">
        <v>332.84</v>
      </c>
      <c r="AU47" s="257">
        <v>377.24200000000002</v>
      </c>
      <c r="AV47" s="257">
        <v>420.471</v>
      </c>
      <c r="AW47" s="257">
        <v>307.22899999999998</v>
      </c>
      <c r="AX47" s="257">
        <v>430.08699999999999</v>
      </c>
      <c r="AY47" s="257">
        <v>364.51799999999997</v>
      </c>
      <c r="AZ47" s="257">
        <v>358.13900000000001</v>
      </c>
      <c r="BA47" s="257">
        <v>305.47699999999998</v>
      </c>
      <c r="BB47" s="257">
        <v>426.43799999999999</v>
      </c>
      <c r="BC47" s="259"/>
      <c r="BD47" s="259"/>
      <c r="BE47" s="259"/>
      <c r="BF47" s="259"/>
      <c r="BG47" s="259"/>
      <c r="BH47" s="259"/>
      <c r="BI47" s="259"/>
      <c r="BJ47" s="259"/>
      <c r="BK47" s="259"/>
      <c r="BL47" s="259"/>
      <c r="BM47" s="259"/>
      <c r="BN47" s="259"/>
      <c r="BO47" s="259"/>
      <c r="BP47" s="259"/>
      <c r="BQ47" s="259"/>
      <c r="BR47" s="259"/>
      <c r="BS47" s="259"/>
      <c r="BT47" s="259"/>
      <c r="BU47" s="259"/>
      <c r="BV47" s="259"/>
      <c r="BW47" s="259"/>
      <c r="BX47" s="259"/>
      <c r="BY47" s="259"/>
      <c r="BZ47" s="259"/>
      <c r="CA47" s="259"/>
      <c r="CB47" s="259"/>
      <c r="CC47" s="259"/>
      <c r="CD47" s="259"/>
      <c r="CE47" s="259"/>
      <c r="CF47" s="259"/>
      <c r="CG47" s="259"/>
      <c r="CH47" s="259"/>
      <c r="CI47" s="259"/>
      <c r="CJ47" s="259"/>
      <c r="CK47" s="259"/>
      <c r="CL47" s="259"/>
      <c r="CM47" s="259"/>
      <c r="CN47" s="259"/>
      <c r="CO47" s="259"/>
      <c r="CP47" s="259"/>
      <c r="CQ47" s="259"/>
      <c r="CR47" s="259"/>
      <c r="CS47" s="259"/>
      <c r="CT47" s="259"/>
      <c r="CU47" s="259"/>
      <c r="CV47" s="259"/>
      <c r="CW47" s="259"/>
      <c r="CX47" s="259"/>
      <c r="CY47" s="259"/>
      <c r="CZ47" s="259"/>
      <c r="DA47" s="259"/>
      <c r="DB47" s="259"/>
      <c r="DC47" s="259"/>
      <c r="DD47" s="259"/>
      <c r="DE47" s="259"/>
      <c r="DF47" s="259"/>
      <c r="DG47" s="259"/>
      <c r="DH47" s="259"/>
      <c r="DI47" s="259"/>
      <c r="DJ47" s="259"/>
      <c r="DK47" s="259"/>
      <c r="DL47" s="259"/>
      <c r="DM47" s="259"/>
      <c r="DN47" s="259"/>
      <c r="DO47" s="259"/>
      <c r="DP47" s="259"/>
      <c r="DQ47" s="259"/>
      <c r="DR47" s="259"/>
      <c r="DS47" s="259"/>
      <c r="DT47" s="259"/>
      <c r="DU47" s="259"/>
      <c r="DV47" s="259"/>
      <c r="DW47" s="259"/>
      <c r="DX47" s="259"/>
      <c r="DY47" s="259"/>
      <c r="DZ47" s="259"/>
      <c r="EA47" s="259"/>
      <c r="EB47" s="259"/>
      <c r="EC47" s="259"/>
      <c r="ED47" s="259"/>
    </row>
    <row r="48" spans="1:134" ht="14.45">
      <c r="A48" s="245"/>
      <c r="B48" s="213"/>
      <c r="C48" s="213"/>
      <c r="D48" s="213"/>
      <c r="E48" s="213"/>
      <c r="F48" s="213"/>
      <c r="G48" s="213"/>
      <c r="H48" s="213"/>
      <c r="I48" s="213"/>
      <c r="J48" s="213"/>
      <c r="K48" s="213"/>
      <c r="L48" s="213"/>
      <c r="M48" s="213"/>
      <c r="N48" s="213"/>
      <c r="O48" s="213"/>
      <c r="P48" s="213"/>
      <c r="Q48" s="213"/>
      <c r="R48" s="245"/>
      <c r="S48" s="245"/>
      <c r="T48" s="245"/>
      <c r="U48" s="261">
        <f t="shared" si="1"/>
        <v>47484</v>
      </c>
      <c r="V48" s="262">
        <v>350</v>
      </c>
      <c r="W48" s="263">
        <v>350</v>
      </c>
      <c r="X48" s="264">
        <v>350</v>
      </c>
      <c r="Y48" s="257">
        <v>358.96800000000002</v>
      </c>
      <c r="Z48" s="257">
        <v>421.416</v>
      </c>
      <c r="AA48" s="257">
        <v>450.47199999999998</v>
      </c>
      <c r="AB48" s="257">
        <v>430.70800000000003</v>
      </c>
      <c r="AC48" s="257">
        <v>391.88</v>
      </c>
      <c r="AD48" s="257">
        <v>347.54700000000003</v>
      </c>
      <c r="AE48" s="257">
        <v>293.464</v>
      </c>
      <c r="AF48" s="257">
        <v>277.89999999999998</v>
      </c>
      <c r="AG48" s="257">
        <v>231.63200000000001</v>
      </c>
      <c r="AH48" s="257">
        <v>286.35000000000002</v>
      </c>
      <c r="AI48" s="257">
        <v>523.70799999999997</v>
      </c>
      <c r="AJ48" s="257">
        <v>392.36599999999999</v>
      </c>
      <c r="AK48" s="257">
        <v>366.17500000000001</v>
      </c>
      <c r="AL48" s="257">
        <v>331.28199999999998</v>
      </c>
      <c r="AM48" s="257">
        <v>384.01499999999999</v>
      </c>
      <c r="AN48" s="257">
        <v>341.839</v>
      </c>
      <c r="AO48" s="257">
        <v>380.66699999999997</v>
      </c>
      <c r="AP48" s="257">
        <v>429.90600000000001</v>
      </c>
      <c r="AQ48" s="257">
        <v>282.02199999999999</v>
      </c>
      <c r="AR48" s="257">
        <v>286.19499999999999</v>
      </c>
      <c r="AS48" s="257">
        <v>341.00799999999998</v>
      </c>
      <c r="AT48" s="257">
        <v>306.67700000000002</v>
      </c>
      <c r="AU48" s="257">
        <v>405.85599999999999</v>
      </c>
      <c r="AV48" s="257">
        <v>375.07400000000001</v>
      </c>
      <c r="AW48" s="257">
        <v>284.286</v>
      </c>
      <c r="AX48" s="257">
        <v>382.86599999999999</v>
      </c>
      <c r="AY48" s="257">
        <v>304.82100000000003</v>
      </c>
      <c r="AZ48" s="257">
        <v>314.82900000000001</v>
      </c>
      <c r="BA48" s="257">
        <v>380.12200000000001</v>
      </c>
      <c r="BB48" s="257">
        <v>392.46699999999998</v>
      </c>
      <c r="BC48" s="259"/>
      <c r="BD48" s="259"/>
      <c r="BE48" s="259"/>
      <c r="BF48" s="259"/>
      <c r="BG48" s="259"/>
      <c r="BH48" s="259"/>
      <c r="BI48" s="259"/>
      <c r="BJ48" s="259"/>
      <c r="BK48" s="259"/>
      <c r="BL48" s="259"/>
      <c r="BM48" s="259"/>
      <c r="BN48" s="259"/>
      <c r="BO48" s="259"/>
      <c r="BP48" s="259"/>
      <c r="BQ48" s="259"/>
      <c r="BR48" s="259"/>
      <c r="BS48" s="259"/>
      <c r="BT48" s="259"/>
      <c r="BU48" s="259"/>
      <c r="BV48" s="259"/>
      <c r="BW48" s="259"/>
      <c r="BX48" s="259"/>
      <c r="BY48" s="259"/>
      <c r="BZ48" s="259"/>
      <c r="CA48" s="259"/>
      <c r="CB48" s="259"/>
      <c r="CC48" s="259"/>
      <c r="CD48" s="259"/>
      <c r="CE48" s="259"/>
      <c r="CF48" s="259"/>
      <c r="CG48" s="259"/>
      <c r="CH48" s="259"/>
      <c r="CI48" s="259"/>
      <c r="CJ48" s="259"/>
      <c r="CK48" s="259"/>
      <c r="CL48" s="259"/>
      <c r="CM48" s="259"/>
      <c r="CN48" s="259"/>
      <c r="CO48" s="259"/>
      <c r="CP48" s="259"/>
      <c r="CQ48" s="259"/>
      <c r="CR48" s="259"/>
      <c r="CS48" s="259"/>
      <c r="CT48" s="259"/>
      <c r="CU48" s="259"/>
      <c r="CV48" s="259"/>
      <c r="CW48" s="259"/>
      <c r="CX48" s="259"/>
      <c r="CY48" s="259"/>
      <c r="CZ48" s="259"/>
      <c r="DA48" s="259"/>
      <c r="DB48" s="259"/>
      <c r="DC48" s="259"/>
      <c r="DD48" s="259"/>
      <c r="DE48" s="259"/>
      <c r="DF48" s="259"/>
      <c r="DG48" s="259"/>
      <c r="DH48" s="259"/>
      <c r="DI48" s="259"/>
      <c r="DJ48" s="259"/>
      <c r="DK48" s="259"/>
      <c r="DL48" s="259"/>
      <c r="DM48" s="259"/>
      <c r="DN48" s="259"/>
      <c r="DO48" s="259"/>
      <c r="DP48" s="259"/>
      <c r="DQ48" s="259"/>
      <c r="DR48" s="259"/>
      <c r="DS48" s="259"/>
      <c r="DT48" s="259"/>
      <c r="DU48" s="259"/>
      <c r="DV48" s="259"/>
      <c r="DW48" s="259"/>
      <c r="DX48" s="259"/>
      <c r="DY48" s="259"/>
      <c r="DZ48" s="259"/>
      <c r="EA48" s="259"/>
      <c r="EB48" s="259"/>
      <c r="EC48" s="259"/>
      <c r="ED48" s="259"/>
    </row>
    <row r="49" spans="21:134" ht="14.45">
      <c r="U49" s="261">
        <f t="shared" si="1"/>
        <v>47515</v>
      </c>
      <c r="V49" s="262">
        <v>397</v>
      </c>
      <c r="W49" s="263">
        <v>397</v>
      </c>
      <c r="X49" s="264">
        <v>397</v>
      </c>
      <c r="Y49" s="257">
        <v>392.45</v>
      </c>
      <c r="Z49" s="257">
        <v>455.24799999999999</v>
      </c>
      <c r="AA49" s="257">
        <v>422.589</v>
      </c>
      <c r="AB49" s="257">
        <v>433.44400000000002</v>
      </c>
      <c r="AC49" s="257">
        <v>388.87799999999999</v>
      </c>
      <c r="AD49" s="257">
        <v>379.46899999999999</v>
      </c>
      <c r="AE49" s="257">
        <v>275.58600000000001</v>
      </c>
      <c r="AF49" s="257">
        <v>227.05199999999999</v>
      </c>
      <c r="AG49" s="257">
        <v>254.809</v>
      </c>
      <c r="AH49" s="257">
        <v>260.67200000000003</v>
      </c>
      <c r="AI49" s="257">
        <v>528.84100000000001</v>
      </c>
      <c r="AJ49" s="257">
        <v>344.226</v>
      </c>
      <c r="AK49" s="257">
        <v>379.61200000000002</v>
      </c>
      <c r="AL49" s="257">
        <v>315.923</v>
      </c>
      <c r="AM49" s="257">
        <v>383.755</v>
      </c>
      <c r="AN49" s="257">
        <v>375.34699999999998</v>
      </c>
      <c r="AO49" s="257">
        <v>332.23500000000001</v>
      </c>
      <c r="AP49" s="257">
        <v>400.84100000000001</v>
      </c>
      <c r="AQ49" s="257">
        <v>278.08800000000002</v>
      </c>
      <c r="AR49" s="257">
        <v>279.85000000000002</v>
      </c>
      <c r="AS49" s="257">
        <v>437.43299999999999</v>
      </c>
      <c r="AT49" s="257">
        <v>343.29899999999998</v>
      </c>
      <c r="AU49" s="257">
        <v>539.76900000000001</v>
      </c>
      <c r="AV49" s="257">
        <v>368.91800000000001</v>
      </c>
      <c r="AW49" s="257">
        <v>288.64999999999998</v>
      </c>
      <c r="AX49" s="257">
        <v>353.22899999999998</v>
      </c>
      <c r="AY49" s="257">
        <v>290.77699999999999</v>
      </c>
      <c r="AZ49" s="257">
        <v>333.99400000000003</v>
      </c>
      <c r="BA49" s="257">
        <v>481.82600000000002</v>
      </c>
      <c r="BB49" s="257">
        <v>367.62</v>
      </c>
      <c r="BC49" s="259"/>
      <c r="BD49" s="259"/>
      <c r="BE49" s="259"/>
      <c r="BF49" s="259"/>
      <c r="BG49" s="259"/>
      <c r="BH49" s="259"/>
      <c r="BI49" s="259"/>
      <c r="BJ49" s="259"/>
      <c r="BK49" s="259"/>
      <c r="BL49" s="259"/>
      <c r="BM49" s="259"/>
      <c r="BN49" s="259"/>
      <c r="BO49" s="259"/>
      <c r="BP49" s="259"/>
      <c r="BQ49" s="259"/>
      <c r="BR49" s="259"/>
      <c r="BS49" s="259"/>
      <c r="BT49" s="259"/>
      <c r="BU49" s="259"/>
      <c r="BV49" s="259"/>
      <c r="BW49" s="259"/>
      <c r="BX49" s="259"/>
      <c r="BY49" s="259"/>
      <c r="BZ49" s="259"/>
      <c r="CA49" s="259"/>
      <c r="CB49" s="259"/>
      <c r="CC49" s="259"/>
      <c r="CD49" s="259"/>
      <c r="CE49" s="259"/>
      <c r="CF49" s="259"/>
      <c r="CG49" s="259"/>
      <c r="CH49" s="259"/>
      <c r="CI49" s="259"/>
      <c r="CJ49" s="259"/>
      <c r="CK49" s="259"/>
      <c r="CL49" s="259"/>
      <c r="CM49" s="259"/>
      <c r="CN49" s="259"/>
      <c r="CO49" s="259"/>
      <c r="CP49" s="259"/>
      <c r="CQ49" s="259"/>
      <c r="CR49" s="259"/>
      <c r="CS49" s="259"/>
      <c r="CT49" s="259"/>
      <c r="CU49" s="259"/>
      <c r="CV49" s="259"/>
      <c r="CW49" s="259"/>
      <c r="CX49" s="259"/>
      <c r="CY49" s="259"/>
      <c r="CZ49" s="259"/>
      <c r="DA49" s="259"/>
      <c r="DB49" s="259"/>
      <c r="DC49" s="259"/>
      <c r="DD49" s="259"/>
      <c r="DE49" s="259"/>
      <c r="DF49" s="259"/>
      <c r="DG49" s="259"/>
      <c r="DH49" s="259"/>
      <c r="DI49" s="259"/>
      <c r="DJ49" s="259"/>
      <c r="DK49" s="259"/>
      <c r="DL49" s="259"/>
      <c r="DM49" s="259"/>
      <c r="DN49" s="259"/>
      <c r="DO49" s="259"/>
      <c r="DP49" s="259"/>
      <c r="DQ49" s="259"/>
      <c r="DR49" s="259"/>
      <c r="DS49" s="259"/>
      <c r="DT49" s="259"/>
      <c r="DU49" s="259"/>
      <c r="DV49" s="259"/>
      <c r="DW49" s="259"/>
      <c r="DX49" s="259"/>
      <c r="DY49" s="259"/>
      <c r="DZ49" s="259"/>
      <c r="EA49" s="259"/>
      <c r="EB49" s="259"/>
      <c r="EC49" s="259"/>
      <c r="ED49" s="259"/>
    </row>
    <row r="50" spans="21:134" ht="14.45">
      <c r="U50" s="261">
        <f t="shared" si="1"/>
        <v>47543</v>
      </c>
      <c r="V50" s="262">
        <v>614</v>
      </c>
      <c r="W50" s="263">
        <v>614</v>
      </c>
      <c r="X50" s="264">
        <v>614</v>
      </c>
      <c r="Y50" s="257">
        <v>979.71400000000006</v>
      </c>
      <c r="Z50" s="257">
        <v>615.60900000000004</v>
      </c>
      <c r="AA50" s="257">
        <v>803.44200000000001</v>
      </c>
      <c r="AB50" s="257">
        <v>563.20500000000004</v>
      </c>
      <c r="AC50" s="257">
        <v>527.78800000000001</v>
      </c>
      <c r="AD50" s="257">
        <v>491.61500000000001</v>
      </c>
      <c r="AE50" s="257">
        <v>477.72899999999998</v>
      </c>
      <c r="AF50" s="257">
        <v>276.44299999999998</v>
      </c>
      <c r="AG50" s="257">
        <v>412.93599999999998</v>
      </c>
      <c r="AH50" s="257">
        <v>606.90700000000004</v>
      </c>
      <c r="AI50" s="257">
        <v>698.50699999999995</v>
      </c>
      <c r="AJ50" s="257">
        <v>452.05</v>
      </c>
      <c r="AK50" s="257">
        <v>822.81799999999998</v>
      </c>
      <c r="AL50" s="257">
        <v>424.96600000000001</v>
      </c>
      <c r="AM50" s="257">
        <v>620.27200000000005</v>
      </c>
      <c r="AN50" s="257">
        <v>522.54100000000005</v>
      </c>
      <c r="AO50" s="257">
        <v>496.75299999999999</v>
      </c>
      <c r="AP50" s="257">
        <v>574.649</v>
      </c>
      <c r="AQ50" s="257">
        <v>368.58600000000001</v>
      </c>
      <c r="AR50" s="257">
        <v>455.60399999999998</v>
      </c>
      <c r="AS50" s="257">
        <v>655.30100000000004</v>
      </c>
      <c r="AT50" s="257">
        <v>529.13900000000001</v>
      </c>
      <c r="AU50" s="257">
        <v>1183.48</v>
      </c>
      <c r="AV50" s="257">
        <v>431.58300000000003</v>
      </c>
      <c r="AW50" s="257">
        <v>545.48800000000006</v>
      </c>
      <c r="AX50" s="257">
        <v>528.173</v>
      </c>
      <c r="AY50" s="257">
        <v>417.77</v>
      </c>
      <c r="AZ50" s="257">
        <v>547.35199999999998</v>
      </c>
      <c r="BA50" s="257">
        <v>606.04499999999996</v>
      </c>
      <c r="BB50" s="257">
        <v>620.92499999999995</v>
      </c>
      <c r="BC50" s="259"/>
      <c r="BD50" s="259"/>
      <c r="BE50" s="259"/>
      <c r="BF50" s="259"/>
      <c r="BG50" s="259"/>
      <c r="BH50" s="259"/>
      <c r="BI50" s="259"/>
      <c r="BJ50" s="259"/>
      <c r="BK50" s="259"/>
      <c r="BL50" s="259"/>
      <c r="BM50" s="259"/>
      <c r="BN50" s="259"/>
      <c r="BO50" s="259"/>
      <c r="BP50" s="259"/>
      <c r="BQ50" s="259"/>
      <c r="BR50" s="259"/>
      <c r="BS50" s="259"/>
      <c r="BT50" s="259"/>
      <c r="BU50" s="259"/>
      <c r="BV50" s="259"/>
      <c r="BW50" s="259"/>
      <c r="BX50" s="259"/>
      <c r="BY50" s="259"/>
      <c r="BZ50" s="259"/>
      <c r="CA50" s="259"/>
      <c r="CB50" s="259"/>
      <c r="CC50" s="259"/>
      <c r="CD50" s="259"/>
      <c r="CE50" s="259"/>
      <c r="CF50" s="259"/>
      <c r="CG50" s="259"/>
      <c r="CH50" s="259"/>
      <c r="CI50" s="259"/>
      <c r="CJ50" s="259"/>
      <c r="CK50" s="259"/>
      <c r="CL50" s="259"/>
      <c r="CM50" s="259"/>
      <c r="CN50" s="259"/>
      <c r="CO50" s="259"/>
      <c r="CP50" s="259"/>
      <c r="CQ50" s="259"/>
      <c r="CR50" s="259"/>
      <c r="CS50" s="259"/>
      <c r="CT50" s="259"/>
      <c r="CU50" s="259"/>
      <c r="CV50" s="259"/>
      <c r="CW50" s="259"/>
      <c r="CX50" s="259"/>
      <c r="CY50" s="259"/>
      <c r="CZ50" s="259"/>
      <c r="DA50" s="259"/>
      <c r="DB50" s="259"/>
      <c r="DC50" s="259"/>
      <c r="DD50" s="259"/>
      <c r="DE50" s="259"/>
      <c r="DF50" s="259"/>
      <c r="DG50" s="259"/>
      <c r="DH50" s="259"/>
      <c r="DI50" s="259"/>
      <c r="DJ50" s="259"/>
      <c r="DK50" s="259"/>
      <c r="DL50" s="259"/>
      <c r="DM50" s="259"/>
      <c r="DN50" s="259"/>
      <c r="DO50" s="259"/>
      <c r="DP50" s="259"/>
      <c r="DQ50" s="259"/>
      <c r="DR50" s="259"/>
      <c r="DS50" s="259"/>
      <c r="DT50" s="259"/>
      <c r="DU50" s="259"/>
      <c r="DV50" s="259"/>
      <c r="DW50" s="259"/>
      <c r="DX50" s="259"/>
      <c r="DY50" s="259"/>
      <c r="DZ50" s="259"/>
      <c r="EA50" s="259"/>
      <c r="EB50" s="259"/>
      <c r="EC50" s="259"/>
      <c r="ED50" s="259"/>
    </row>
    <row r="51" spans="21:134" ht="14.45">
      <c r="U51" s="261">
        <f t="shared" si="1"/>
        <v>47574</v>
      </c>
      <c r="V51" s="262">
        <v>920</v>
      </c>
      <c r="W51" s="263">
        <v>920</v>
      </c>
      <c r="X51" s="264">
        <v>920</v>
      </c>
      <c r="Y51" s="257">
        <v>913.35400000000004</v>
      </c>
      <c r="Z51" s="257">
        <v>1053.0309999999999</v>
      </c>
      <c r="AA51" s="257">
        <v>1413.046</v>
      </c>
      <c r="AB51" s="257">
        <v>1086.9580000000001</v>
      </c>
      <c r="AC51" s="257">
        <v>739.25099999999998</v>
      </c>
      <c r="AD51" s="257">
        <v>815.68899999999996</v>
      </c>
      <c r="AE51" s="257">
        <v>779.14800000000002</v>
      </c>
      <c r="AF51" s="257">
        <v>472.46800000000002</v>
      </c>
      <c r="AG51" s="257">
        <v>566.05100000000004</v>
      </c>
      <c r="AH51" s="257">
        <v>1376.79</v>
      </c>
      <c r="AI51" s="257">
        <v>1392.8389999999999</v>
      </c>
      <c r="AJ51" s="257">
        <v>1072.1320000000001</v>
      </c>
      <c r="AK51" s="257">
        <v>1158.0409999999999</v>
      </c>
      <c r="AL51" s="257">
        <v>663.70399999999995</v>
      </c>
      <c r="AM51" s="257">
        <v>787.92</v>
      </c>
      <c r="AN51" s="257">
        <v>731.649</v>
      </c>
      <c r="AO51" s="257">
        <v>1153.393</v>
      </c>
      <c r="AP51" s="257">
        <v>1190.6669999999999</v>
      </c>
      <c r="AQ51" s="257">
        <v>366.95600000000002</v>
      </c>
      <c r="AR51" s="257">
        <v>663.77099999999996</v>
      </c>
      <c r="AS51" s="257">
        <v>705.87199999999996</v>
      </c>
      <c r="AT51" s="257">
        <v>766.351</v>
      </c>
      <c r="AU51" s="257">
        <v>1880.7</v>
      </c>
      <c r="AV51" s="257">
        <v>488.75700000000001</v>
      </c>
      <c r="AW51" s="257">
        <v>1178.7159999999999</v>
      </c>
      <c r="AX51" s="257">
        <v>623.01300000000003</v>
      </c>
      <c r="AY51" s="257">
        <v>480.21899999999999</v>
      </c>
      <c r="AZ51" s="257">
        <v>1021.27</v>
      </c>
      <c r="BA51" s="257">
        <v>1342.25</v>
      </c>
      <c r="BB51" s="257">
        <v>999.65200000000004</v>
      </c>
      <c r="BC51" s="259"/>
      <c r="BD51" s="259"/>
      <c r="BE51" s="259"/>
      <c r="BF51" s="259"/>
      <c r="BG51" s="259"/>
      <c r="BH51" s="259"/>
      <c r="BI51" s="259"/>
      <c r="BJ51" s="259"/>
      <c r="BK51" s="259"/>
      <c r="BL51" s="259"/>
      <c r="BM51" s="259"/>
      <c r="BN51" s="259"/>
      <c r="BO51" s="259"/>
      <c r="BP51" s="259"/>
      <c r="BQ51" s="259"/>
      <c r="BR51" s="259"/>
      <c r="BS51" s="259"/>
      <c r="BT51" s="259"/>
      <c r="BU51" s="259"/>
      <c r="BV51" s="259"/>
      <c r="BW51" s="259"/>
      <c r="BX51" s="259"/>
      <c r="BY51" s="259"/>
      <c r="BZ51" s="259"/>
      <c r="CA51" s="259"/>
      <c r="CB51" s="259"/>
      <c r="CC51" s="259"/>
      <c r="CD51" s="259"/>
      <c r="CE51" s="259"/>
      <c r="CF51" s="259"/>
      <c r="CG51" s="259"/>
      <c r="CH51" s="259"/>
      <c r="CI51" s="259"/>
      <c r="CJ51" s="259"/>
      <c r="CK51" s="259"/>
      <c r="CL51" s="259"/>
      <c r="CM51" s="259"/>
      <c r="CN51" s="259"/>
      <c r="CO51" s="259"/>
      <c r="CP51" s="259"/>
      <c r="CQ51" s="259"/>
      <c r="CR51" s="259"/>
      <c r="CS51" s="259"/>
      <c r="CT51" s="259"/>
      <c r="CU51" s="259"/>
      <c r="CV51" s="259"/>
      <c r="CW51" s="259"/>
      <c r="CX51" s="259"/>
      <c r="CY51" s="259"/>
      <c r="CZ51" s="259"/>
      <c r="DA51" s="259"/>
      <c r="DB51" s="259"/>
      <c r="DC51" s="259"/>
      <c r="DD51" s="259"/>
      <c r="DE51" s="259"/>
      <c r="DF51" s="259"/>
      <c r="DG51" s="259"/>
      <c r="DH51" s="259"/>
      <c r="DI51" s="259"/>
      <c r="DJ51" s="259"/>
      <c r="DK51" s="259"/>
      <c r="DL51" s="259"/>
      <c r="DM51" s="259"/>
      <c r="DN51" s="259"/>
      <c r="DO51" s="259"/>
      <c r="DP51" s="259"/>
      <c r="DQ51" s="259"/>
      <c r="DR51" s="259"/>
      <c r="DS51" s="259"/>
      <c r="DT51" s="259"/>
      <c r="DU51" s="259"/>
      <c r="DV51" s="259"/>
      <c r="DW51" s="259"/>
      <c r="DX51" s="259"/>
      <c r="DY51" s="259"/>
      <c r="DZ51" s="259"/>
      <c r="EA51" s="259"/>
      <c r="EB51" s="259"/>
      <c r="EC51" s="259"/>
      <c r="ED51" s="259"/>
    </row>
    <row r="52" spans="21:134" ht="14.45">
      <c r="U52" s="261">
        <f t="shared" si="1"/>
        <v>47604</v>
      </c>
      <c r="V52" s="262">
        <v>2060</v>
      </c>
      <c r="W52" s="263">
        <v>2060</v>
      </c>
      <c r="X52" s="264">
        <v>2060</v>
      </c>
      <c r="Y52" s="257">
        <v>2468.1860000000001</v>
      </c>
      <c r="Z52" s="257">
        <v>3029.1</v>
      </c>
      <c r="AA52" s="257">
        <v>4003.3389999999999</v>
      </c>
      <c r="AB52" s="257">
        <v>2660.645</v>
      </c>
      <c r="AC52" s="257">
        <v>2192.6489999999999</v>
      </c>
      <c r="AD52" s="257">
        <v>2023.39</v>
      </c>
      <c r="AE52" s="257">
        <v>2254.13</v>
      </c>
      <c r="AF52" s="257">
        <v>302.24599999999998</v>
      </c>
      <c r="AG52" s="257">
        <v>1405.5909999999999</v>
      </c>
      <c r="AH52" s="257">
        <v>1775.7829999999999</v>
      </c>
      <c r="AI52" s="257">
        <v>2997.5639999999999</v>
      </c>
      <c r="AJ52" s="257">
        <v>2392.268</v>
      </c>
      <c r="AK52" s="257">
        <v>2074.5889999999999</v>
      </c>
      <c r="AL52" s="257">
        <v>2150.605</v>
      </c>
      <c r="AM52" s="257">
        <v>2767.837</v>
      </c>
      <c r="AN52" s="257">
        <v>988.46500000000003</v>
      </c>
      <c r="AO52" s="257">
        <v>2409.2570000000001</v>
      </c>
      <c r="AP52" s="257">
        <v>1367.7059999999999</v>
      </c>
      <c r="AQ52" s="257">
        <v>753.78</v>
      </c>
      <c r="AR52" s="257">
        <v>1672.3630000000001</v>
      </c>
      <c r="AS52" s="257">
        <v>1419.6849999999999</v>
      </c>
      <c r="AT52" s="257">
        <v>2033.998</v>
      </c>
      <c r="AU52" s="257">
        <v>2471.4479999999999</v>
      </c>
      <c r="AV52" s="257">
        <v>1275.5</v>
      </c>
      <c r="AW52" s="257">
        <v>2464.5500000000002</v>
      </c>
      <c r="AX52" s="257">
        <v>1570.3309999999999</v>
      </c>
      <c r="AY52" s="257">
        <v>1000.218</v>
      </c>
      <c r="AZ52" s="257">
        <v>1882.442</v>
      </c>
      <c r="BA52" s="257">
        <v>3481.8870000000002</v>
      </c>
      <c r="BB52" s="257">
        <v>2091.2939999999999</v>
      </c>
      <c r="BC52" s="259"/>
      <c r="BD52" s="259"/>
      <c r="BE52" s="259"/>
      <c r="BF52" s="259"/>
      <c r="BG52" s="259"/>
      <c r="BH52" s="259"/>
      <c r="BI52" s="259"/>
      <c r="BJ52" s="259"/>
      <c r="BK52" s="259"/>
      <c r="BL52" s="259"/>
      <c r="BM52" s="259"/>
      <c r="BN52" s="259"/>
      <c r="BO52" s="259"/>
      <c r="BP52" s="259"/>
      <c r="BQ52" s="259"/>
      <c r="BR52" s="259"/>
      <c r="BS52" s="259"/>
      <c r="BT52" s="259"/>
      <c r="BU52" s="259"/>
      <c r="BV52" s="259"/>
      <c r="BW52" s="259"/>
      <c r="BX52" s="259"/>
      <c r="BY52" s="259"/>
      <c r="BZ52" s="259"/>
      <c r="CA52" s="259"/>
      <c r="CB52" s="259"/>
      <c r="CC52" s="259"/>
      <c r="CD52" s="259"/>
      <c r="CE52" s="259"/>
      <c r="CF52" s="259"/>
      <c r="CG52" s="259"/>
      <c r="CH52" s="259"/>
      <c r="CI52" s="259"/>
      <c r="CJ52" s="259"/>
      <c r="CK52" s="259"/>
      <c r="CL52" s="259"/>
      <c r="CM52" s="259"/>
      <c r="CN52" s="259"/>
      <c r="CO52" s="259"/>
      <c r="CP52" s="259"/>
      <c r="CQ52" s="259"/>
      <c r="CR52" s="259"/>
      <c r="CS52" s="259"/>
      <c r="CT52" s="259"/>
      <c r="CU52" s="259"/>
      <c r="CV52" s="259"/>
      <c r="CW52" s="259"/>
      <c r="CX52" s="259"/>
      <c r="CY52" s="259"/>
      <c r="CZ52" s="259"/>
      <c r="DA52" s="259"/>
      <c r="DB52" s="259"/>
      <c r="DC52" s="259"/>
      <c r="DD52" s="259"/>
      <c r="DE52" s="259"/>
      <c r="DF52" s="259"/>
      <c r="DG52" s="259"/>
      <c r="DH52" s="259"/>
      <c r="DI52" s="259"/>
      <c r="DJ52" s="259"/>
      <c r="DK52" s="259"/>
      <c r="DL52" s="259"/>
      <c r="DM52" s="259"/>
      <c r="DN52" s="259"/>
      <c r="DO52" s="259"/>
      <c r="DP52" s="259"/>
      <c r="DQ52" s="259"/>
      <c r="DR52" s="259"/>
      <c r="DS52" s="259"/>
      <c r="DT52" s="259"/>
      <c r="DU52" s="259"/>
      <c r="DV52" s="259"/>
      <c r="DW52" s="259"/>
      <c r="DX52" s="259"/>
      <c r="DY52" s="259"/>
      <c r="DZ52" s="259"/>
      <c r="EA52" s="259"/>
      <c r="EB52" s="259"/>
      <c r="EC52" s="259"/>
      <c r="ED52" s="259"/>
    </row>
    <row r="53" spans="21:134" ht="14.45">
      <c r="U53" s="261">
        <f t="shared" si="1"/>
        <v>47635</v>
      </c>
      <c r="V53" s="262">
        <v>2423</v>
      </c>
      <c r="W53" s="263">
        <v>2423</v>
      </c>
      <c r="X53" s="264">
        <v>2423</v>
      </c>
      <c r="Y53" s="257">
        <v>4957.0129999999999</v>
      </c>
      <c r="Z53" s="257">
        <v>2887.08</v>
      </c>
      <c r="AA53" s="257">
        <v>4852.3959999999997</v>
      </c>
      <c r="AB53" s="257">
        <v>2548.1190000000001</v>
      </c>
      <c r="AC53" s="257">
        <v>3311.4960000000001</v>
      </c>
      <c r="AD53" s="257">
        <v>1394.1949999999999</v>
      </c>
      <c r="AE53" s="257">
        <v>1557.36</v>
      </c>
      <c r="AF53" s="257">
        <v>387.31900000000002</v>
      </c>
      <c r="AG53" s="257">
        <v>2128.2350000000001</v>
      </c>
      <c r="AH53" s="257">
        <v>1030.8789999999999</v>
      </c>
      <c r="AI53" s="257">
        <v>3526.7759999999998</v>
      </c>
      <c r="AJ53" s="257">
        <v>2006.0260000000001</v>
      </c>
      <c r="AK53" s="257">
        <v>1160.0070000000001</v>
      </c>
      <c r="AL53" s="257">
        <v>3711.2689999999998</v>
      </c>
      <c r="AM53" s="257">
        <v>2567.931</v>
      </c>
      <c r="AN53" s="257">
        <v>2575.1579999999999</v>
      </c>
      <c r="AO53" s="257">
        <v>5040.0349999999999</v>
      </c>
      <c r="AP53" s="257">
        <v>433.11200000000002</v>
      </c>
      <c r="AQ53" s="257">
        <v>1239.434</v>
      </c>
      <c r="AR53" s="257">
        <v>2957.7539999999999</v>
      </c>
      <c r="AS53" s="257">
        <v>2199.3989999999999</v>
      </c>
      <c r="AT53" s="257">
        <v>2500.4780000000001</v>
      </c>
      <c r="AU53" s="257">
        <v>3245.0230000000001</v>
      </c>
      <c r="AV53" s="257">
        <v>960.24800000000005</v>
      </c>
      <c r="AW53" s="257">
        <v>3767.66</v>
      </c>
      <c r="AX53" s="257">
        <v>1778.9690000000001</v>
      </c>
      <c r="AY53" s="257">
        <v>2358.643</v>
      </c>
      <c r="AZ53" s="257">
        <v>1162.0150000000001</v>
      </c>
      <c r="BA53" s="257">
        <v>4362.3140000000003</v>
      </c>
      <c r="BB53" s="257">
        <v>1634.5340000000001</v>
      </c>
      <c r="BC53" s="259"/>
      <c r="BD53" s="259"/>
      <c r="BE53" s="259"/>
      <c r="BF53" s="259"/>
      <c r="BG53" s="259"/>
      <c r="BH53" s="259"/>
      <c r="BI53" s="259"/>
      <c r="BJ53" s="259"/>
      <c r="BK53" s="259"/>
      <c r="BL53" s="259"/>
      <c r="BM53" s="259"/>
      <c r="BN53" s="259"/>
      <c r="BO53" s="259"/>
      <c r="BP53" s="259"/>
      <c r="BQ53" s="259"/>
      <c r="BR53" s="259"/>
      <c r="BS53" s="259"/>
      <c r="BT53" s="259"/>
      <c r="BU53" s="259"/>
      <c r="BV53" s="259"/>
      <c r="BW53" s="259"/>
      <c r="BX53" s="259"/>
      <c r="BY53" s="259"/>
      <c r="BZ53" s="259"/>
      <c r="CA53" s="259"/>
      <c r="CB53" s="259"/>
      <c r="CC53" s="259"/>
      <c r="CD53" s="259"/>
      <c r="CE53" s="259"/>
      <c r="CF53" s="259"/>
      <c r="CG53" s="259"/>
      <c r="CH53" s="259"/>
      <c r="CI53" s="259"/>
      <c r="CJ53" s="259"/>
      <c r="CK53" s="259"/>
      <c r="CL53" s="259"/>
      <c r="CM53" s="259"/>
      <c r="CN53" s="259"/>
      <c r="CO53" s="259"/>
      <c r="CP53" s="259"/>
      <c r="CQ53" s="259"/>
      <c r="CR53" s="259"/>
      <c r="CS53" s="259"/>
      <c r="CT53" s="259"/>
      <c r="CU53" s="259"/>
      <c r="CV53" s="259"/>
      <c r="CW53" s="259"/>
      <c r="CX53" s="259"/>
      <c r="CY53" s="259"/>
      <c r="CZ53" s="259"/>
      <c r="DA53" s="259"/>
      <c r="DB53" s="259"/>
      <c r="DC53" s="259"/>
      <c r="DD53" s="259"/>
      <c r="DE53" s="259"/>
      <c r="DF53" s="259"/>
      <c r="DG53" s="259"/>
      <c r="DH53" s="259"/>
      <c r="DI53" s="259"/>
      <c r="DJ53" s="259"/>
      <c r="DK53" s="259"/>
      <c r="DL53" s="259"/>
      <c r="DM53" s="259"/>
      <c r="DN53" s="259"/>
      <c r="DO53" s="259"/>
      <c r="DP53" s="259"/>
      <c r="DQ53" s="259"/>
      <c r="DR53" s="259"/>
      <c r="DS53" s="259"/>
      <c r="DT53" s="259"/>
      <c r="DU53" s="259"/>
      <c r="DV53" s="259"/>
      <c r="DW53" s="259"/>
      <c r="DX53" s="259"/>
      <c r="DY53" s="259"/>
      <c r="DZ53" s="259"/>
      <c r="EA53" s="259"/>
      <c r="EB53" s="259"/>
      <c r="EC53" s="259"/>
      <c r="ED53" s="259"/>
    </row>
    <row r="54" spans="21:134" ht="14.45">
      <c r="U54" s="261">
        <f t="shared" si="1"/>
        <v>47665</v>
      </c>
      <c r="V54" s="262">
        <v>711</v>
      </c>
      <c r="W54" s="263">
        <v>711</v>
      </c>
      <c r="X54" s="264">
        <v>711</v>
      </c>
      <c r="Y54" s="257">
        <v>3907.1660000000002</v>
      </c>
      <c r="Z54" s="257">
        <v>1181.5039999999999</v>
      </c>
      <c r="AA54" s="257">
        <v>1750.979</v>
      </c>
      <c r="AB54" s="257">
        <v>1515.153</v>
      </c>
      <c r="AC54" s="257">
        <v>1850.712</v>
      </c>
      <c r="AD54" s="257">
        <v>257.11500000000001</v>
      </c>
      <c r="AE54" s="257">
        <v>342.78399999999999</v>
      </c>
      <c r="AF54" s="257">
        <v>15.012</v>
      </c>
      <c r="AG54" s="257">
        <v>507.36200000000002</v>
      </c>
      <c r="AH54" s="257">
        <v>405.43200000000002</v>
      </c>
      <c r="AI54" s="257">
        <v>1468.558</v>
      </c>
      <c r="AJ54" s="257">
        <v>500.56099999999998</v>
      </c>
      <c r="AK54" s="257">
        <v>317.82</v>
      </c>
      <c r="AL54" s="257">
        <v>1877.1320000000001</v>
      </c>
      <c r="AM54" s="257">
        <v>1537.0530000000001</v>
      </c>
      <c r="AN54" s="257">
        <v>876.904</v>
      </c>
      <c r="AO54" s="257">
        <v>3676.848</v>
      </c>
      <c r="AP54" s="257">
        <v>105.676</v>
      </c>
      <c r="AQ54" s="257">
        <v>298.00700000000001</v>
      </c>
      <c r="AR54" s="257">
        <v>1071.355</v>
      </c>
      <c r="AS54" s="257">
        <v>798.58600000000001</v>
      </c>
      <c r="AT54" s="257">
        <v>748.19600000000003</v>
      </c>
      <c r="AU54" s="257">
        <v>1157.116</v>
      </c>
      <c r="AV54" s="257">
        <v>251.464</v>
      </c>
      <c r="AW54" s="257">
        <v>2261.4589999999998</v>
      </c>
      <c r="AX54" s="257">
        <v>472.29899999999998</v>
      </c>
      <c r="AY54" s="257">
        <v>983.83799999999997</v>
      </c>
      <c r="AZ54" s="257">
        <v>413.71499999999997</v>
      </c>
      <c r="BA54" s="257">
        <v>1916.4849999999999</v>
      </c>
      <c r="BB54" s="257">
        <v>319.13499999999999</v>
      </c>
      <c r="BC54" s="259"/>
      <c r="BD54" s="259"/>
      <c r="BE54" s="259"/>
      <c r="BF54" s="259"/>
      <c r="BG54" s="259"/>
      <c r="BH54" s="259"/>
      <c r="BI54" s="259"/>
      <c r="BJ54" s="259"/>
      <c r="BK54" s="259"/>
      <c r="BL54" s="259"/>
      <c r="BM54" s="259"/>
      <c r="BN54" s="259"/>
      <c r="BO54" s="259"/>
      <c r="BP54" s="259"/>
      <c r="BQ54" s="259"/>
      <c r="BR54" s="259"/>
      <c r="BS54" s="259"/>
      <c r="BT54" s="259"/>
      <c r="BU54" s="259"/>
      <c r="BV54" s="259"/>
      <c r="BW54" s="259"/>
      <c r="BX54" s="259"/>
      <c r="BY54" s="259"/>
      <c r="BZ54" s="259"/>
      <c r="CA54" s="259"/>
      <c r="CB54" s="259"/>
      <c r="CC54" s="259"/>
      <c r="CD54" s="259"/>
      <c r="CE54" s="259"/>
      <c r="CF54" s="259"/>
      <c r="CG54" s="259"/>
      <c r="CH54" s="259"/>
      <c r="CI54" s="259"/>
      <c r="CJ54" s="259"/>
      <c r="CK54" s="259"/>
      <c r="CL54" s="259"/>
      <c r="CM54" s="259"/>
      <c r="CN54" s="259"/>
      <c r="CO54" s="259"/>
      <c r="CP54" s="259"/>
      <c r="CQ54" s="259"/>
      <c r="CR54" s="259"/>
      <c r="CS54" s="259"/>
      <c r="CT54" s="259"/>
      <c r="CU54" s="259"/>
      <c r="CV54" s="259"/>
      <c r="CW54" s="259"/>
      <c r="CX54" s="259"/>
      <c r="CY54" s="259"/>
      <c r="CZ54" s="259"/>
      <c r="DA54" s="259"/>
      <c r="DB54" s="259"/>
      <c r="DC54" s="259"/>
      <c r="DD54" s="259"/>
      <c r="DE54" s="259"/>
      <c r="DF54" s="259"/>
      <c r="DG54" s="259"/>
      <c r="DH54" s="259"/>
      <c r="DI54" s="259"/>
      <c r="DJ54" s="259"/>
      <c r="DK54" s="259"/>
      <c r="DL54" s="259"/>
      <c r="DM54" s="259"/>
      <c r="DN54" s="259"/>
      <c r="DO54" s="259"/>
      <c r="DP54" s="259"/>
      <c r="DQ54" s="259"/>
      <c r="DR54" s="259"/>
      <c r="DS54" s="259"/>
      <c r="DT54" s="259"/>
      <c r="DU54" s="259"/>
      <c r="DV54" s="259"/>
      <c r="DW54" s="259"/>
      <c r="DX54" s="259"/>
      <c r="DY54" s="259"/>
      <c r="DZ54" s="259"/>
      <c r="EA54" s="259"/>
      <c r="EB54" s="259"/>
      <c r="EC54" s="259"/>
      <c r="ED54" s="259"/>
    </row>
    <row r="55" spans="21:134" ht="14.45">
      <c r="U55" s="261">
        <f t="shared" si="1"/>
        <v>47696</v>
      </c>
      <c r="V55" s="262">
        <v>371</v>
      </c>
      <c r="W55" s="263">
        <v>371</v>
      </c>
      <c r="X55" s="264">
        <v>371</v>
      </c>
      <c r="Y55" s="257">
        <v>1054.8779999999999</v>
      </c>
      <c r="Z55" s="257">
        <v>376.49200000000002</v>
      </c>
      <c r="AA55" s="257">
        <v>852.81700000000001</v>
      </c>
      <c r="AB55" s="257">
        <v>564.69500000000005</v>
      </c>
      <c r="AC55" s="257">
        <v>765.00800000000004</v>
      </c>
      <c r="AD55" s="257">
        <v>167.756</v>
      </c>
      <c r="AE55" s="257">
        <v>258.34500000000003</v>
      </c>
      <c r="AF55" s="257">
        <v>61.115000000000002</v>
      </c>
      <c r="AG55" s="257">
        <v>217.65299999999999</v>
      </c>
      <c r="AH55" s="257">
        <v>208.321</v>
      </c>
      <c r="AI55" s="257">
        <v>508.28399999999999</v>
      </c>
      <c r="AJ55" s="257">
        <v>314.47500000000002</v>
      </c>
      <c r="AK55" s="257">
        <v>290.39499999999998</v>
      </c>
      <c r="AL55" s="257">
        <v>577.07899999999995</v>
      </c>
      <c r="AM55" s="257">
        <v>459.51100000000002</v>
      </c>
      <c r="AN55" s="257">
        <v>415.94200000000001</v>
      </c>
      <c r="AO55" s="257">
        <v>861.17200000000003</v>
      </c>
      <c r="AP55" s="257">
        <v>156.74100000000001</v>
      </c>
      <c r="AQ55" s="257">
        <v>239.971</v>
      </c>
      <c r="AR55" s="257">
        <v>453.13499999999999</v>
      </c>
      <c r="AS55" s="257">
        <v>289.834</v>
      </c>
      <c r="AT55" s="257">
        <v>355.19900000000001</v>
      </c>
      <c r="AU55" s="257">
        <v>496.20299999999997</v>
      </c>
      <c r="AV55" s="257">
        <v>159.63800000000001</v>
      </c>
      <c r="AW55" s="257">
        <v>596.23</v>
      </c>
      <c r="AX55" s="257">
        <v>227.05</v>
      </c>
      <c r="AY55" s="257">
        <v>380.13600000000002</v>
      </c>
      <c r="AZ55" s="257">
        <v>286.19</v>
      </c>
      <c r="BA55" s="257">
        <v>705.96600000000001</v>
      </c>
      <c r="BB55" s="257">
        <v>200.62100000000001</v>
      </c>
      <c r="BC55" s="259"/>
      <c r="BD55" s="259"/>
      <c r="BE55" s="259"/>
      <c r="BF55" s="259"/>
      <c r="BG55" s="259"/>
      <c r="BH55" s="259"/>
      <c r="BI55" s="259"/>
      <c r="BJ55" s="259"/>
      <c r="BK55" s="259"/>
      <c r="BL55" s="259"/>
      <c r="BM55" s="259"/>
      <c r="BN55" s="259"/>
      <c r="BO55" s="259"/>
      <c r="BP55" s="259"/>
      <c r="BQ55" s="259"/>
      <c r="BR55" s="259"/>
      <c r="BS55" s="259"/>
      <c r="BT55" s="259"/>
      <c r="BU55" s="259"/>
      <c r="BV55" s="259"/>
      <c r="BW55" s="259"/>
      <c r="BX55" s="259"/>
      <c r="BY55" s="259"/>
      <c r="BZ55" s="259"/>
      <c r="CA55" s="259"/>
      <c r="CB55" s="259"/>
      <c r="CC55" s="259"/>
      <c r="CD55" s="259"/>
      <c r="CE55" s="259"/>
      <c r="CF55" s="259"/>
      <c r="CG55" s="259"/>
      <c r="CH55" s="259"/>
      <c r="CI55" s="259"/>
      <c r="CJ55" s="259"/>
      <c r="CK55" s="259"/>
      <c r="CL55" s="259"/>
      <c r="CM55" s="259"/>
      <c r="CN55" s="259"/>
      <c r="CO55" s="259"/>
      <c r="CP55" s="259"/>
      <c r="CQ55" s="259"/>
      <c r="CR55" s="259"/>
      <c r="CS55" s="259"/>
      <c r="CT55" s="259"/>
      <c r="CU55" s="259"/>
      <c r="CV55" s="259"/>
      <c r="CW55" s="259"/>
      <c r="CX55" s="259"/>
      <c r="CY55" s="259"/>
      <c r="CZ55" s="259"/>
      <c r="DA55" s="259"/>
      <c r="DB55" s="259"/>
      <c r="DC55" s="259"/>
      <c r="DD55" s="259"/>
      <c r="DE55" s="259"/>
      <c r="DF55" s="259"/>
      <c r="DG55" s="259"/>
      <c r="DH55" s="259"/>
      <c r="DI55" s="259"/>
      <c r="DJ55" s="259"/>
      <c r="DK55" s="259"/>
      <c r="DL55" s="259"/>
      <c r="DM55" s="259"/>
      <c r="DN55" s="259"/>
      <c r="DO55" s="259"/>
      <c r="DP55" s="259"/>
      <c r="DQ55" s="259"/>
      <c r="DR55" s="259"/>
      <c r="DS55" s="259"/>
      <c r="DT55" s="259"/>
      <c r="DU55" s="259"/>
      <c r="DV55" s="259"/>
      <c r="DW55" s="259"/>
      <c r="DX55" s="259"/>
      <c r="DY55" s="259"/>
      <c r="DZ55" s="259"/>
      <c r="EA55" s="259"/>
      <c r="EB55" s="259"/>
      <c r="EC55" s="259"/>
      <c r="ED55" s="259"/>
    </row>
    <row r="56" spans="21:134" ht="14.45">
      <c r="U56" s="261">
        <f t="shared" si="1"/>
        <v>47727</v>
      </c>
      <c r="V56" s="262">
        <v>316</v>
      </c>
      <c r="W56" s="263">
        <v>316</v>
      </c>
      <c r="X56" s="264">
        <v>316</v>
      </c>
      <c r="Y56" s="257">
        <v>565.52499999999998</v>
      </c>
      <c r="Z56" s="257">
        <v>383.245</v>
      </c>
      <c r="AA56" s="257">
        <v>761.05</v>
      </c>
      <c r="AB56" s="257">
        <v>423.399</v>
      </c>
      <c r="AC56" s="257">
        <v>526.58500000000004</v>
      </c>
      <c r="AD56" s="257">
        <v>249.70400000000001</v>
      </c>
      <c r="AE56" s="257">
        <v>233.81700000000001</v>
      </c>
      <c r="AF56" s="257">
        <v>205.94200000000001</v>
      </c>
      <c r="AG56" s="257">
        <v>399.98700000000002</v>
      </c>
      <c r="AH56" s="257">
        <v>334.22899999999998</v>
      </c>
      <c r="AI56" s="257">
        <v>388.91899999999998</v>
      </c>
      <c r="AJ56" s="257">
        <v>362.92599999999999</v>
      </c>
      <c r="AK56" s="257">
        <v>359.50299999999999</v>
      </c>
      <c r="AL56" s="257">
        <v>440.97800000000001</v>
      </c>
      <c r="AM56" s="257">
        <v>324.22300000000001</v>
      </c>
      <c r="AN56" s="257">
        <v>295.62400000000002</v>
      </c>
      <c r="AO56" s="257">
        <v>548.14</v>
      </c>
      <c r="AP56" s="257">
        <v>190.67099999999999</v>
      </c>
      <c r="AQ56" s="257">
        <v>476.81200000000001</v>
      </c>
      <c r="AR56" s="257">
        <v>459.06599999999997</v>
      </c>
      <c r="AS56" s="257">
        <v>268.62799999999999</v>
      </c>
      <c r="AT56" s="257">
        <v>381.75</v>
      </c>
      <c r="AU56" s="257">
        <v>367.839</v>
      </c>
      <c r="AV56" s="257">
        <v>175.39500000000001</v>
      </c>
      <c r="AW56" s="257">
        <v>388.22699999999998</v>
      </c>
      <c r="AX56" s="257">
        <v>247.691</v>
      </c>
      <c r="AY56" s="257">
        <v>414.92899999999997</v>
      </c>
      <c r="AZ56" s="257">
        <v>310.41199999999998</v>
      </c>
      <c r="BA56" s="257">
        <v>602.97</v>
      </c>
      <c r="BB56" s="257">
        <v>312.23200000000003</v>
      </c>
      <c r="BC56" s="259"/>
      <c r="BD56" s="259"/>
      <c r="BE56" s="259"/>
      <c r="BF56" s="259"/>
      <c r="BG56" s="259"/>
      <c r="BH56" s="259"/>
      <c r="BI56" s="259"/>
      <c r="BJ56" s="259"/>
      <c r="BK56" s="259"/>
      <c r="BL56" s="259"/>
      <c r="BM56" s="259"/>
      <c r="BN56" s="259"/>
      <c r="BO56" s="259"/>
      <c r="BP56" s="259"/>
      <c r="BQ56" s="259"/>
      <c r="BR56" s="259"/>
      <c r="BS56" s="259"/>
      <c r="BT56" s="259"/>
      <c r="BU56" s="259"/>
      <c r="BV56" s="259"/>
      <c r="BW56" s="259"/>
      <c r="BX56" s="259"/>
      <c r="BY56" s="259"/>
      <c r="BZ56" s="259"/>
      <c r="CA56" s="259"/>
      <c r="CB56" s="259"/>
      <c r="CC56" s="259"/>
      <c r="CD56" s="259"/>
      <c r="CE56" s="259"/>
      <c r="CF56" s="259"/>
      <c r="CG56" s="259"/>
      <c r="CH56" s="259"/>
      <c r="CI56" s="259"/>
      <c r="CJ56" s="259"/>
      <c r="CK56" s="259"/>
      <c r="CL56" s="259"/>
      <c r="CM56" s="259"/>
      <c r="CN56" s="259"/>
      <c r="CO56" s="259"/>
      <c r="CP56" s="259"/>
      <c r="CQ56" s="259"/>
      <c r="CR56" s="259"/>
      <c r="CS56" s="259"/>
      <c r="CT56" s="259"/>
      <c r="CU56" s="259"/>
      <c r="CV56" s="259"/>
      <c r="CW56" s="259"/>
      <c r="CX56" s="259"/>
      <c r="CY56" s="259"/>
      <c r="CZ56" s="259"/>
      <c r="DA56" s="259"/>
      <c r="DB56" s="259"/>
      <c r="DC56" s="259"/>
      <c r="DD56" s="259"/>
      <c r="DE56" s="259"/>
      <c r="DF56" s="259"/>
      <c r="DG56" s="259"/>
      <c r="DH56" s="259"/>
      <c r="DI56" s="259"/>
      <c r="DJ56" s="259"/>
      <c r="DK56" s="259"/>
      <c r="DL56" s="259"/>
      <c r="DM56" s="259"/>
      <c r="DN56" s="259"/>
      <c r="DO56" s="259"/>
      <c r="DP56" s="259"/>
      <c r="DQ56" s="259"/>
      <c r="DR56" s="259"/>
      <c r="DS56" s="259"/>
      <c r="DT56" s="259"/>
      <c r="DU56" s="259"/>
      <c r="DV56" s="259"/>
      <c r="DW56" s="259"/>
      <c r="DX56" s="259"/>
      <c r="DY56" s="259"/>
      <c r="DZ56" s="259"/>
      <c r="EA56" s="259"/>
      <c r="EB56" s="259"/>
      <c r="EC56" s="259"/>
      <c r="ED56" s="259"/>
    </row>
    <row r="57" spans="21:134" ht="14.45">
      <c r="U57" s="261">
        <f t="shared" si="1"/>
        <v>47757</v>
      </c>
      <c r="V57" s="262">
        <v>515</v>
      </c>
      <c r="W57" s="263">
        <v>338</v>
      </c>
      <c r="X57" s="264">
        <v>417</v>
      </c>
      <c r="Y57" s="257">
        <v>607.15099999999995</v>
      </c>
      <c r="Z57" s="257">
        <v>542.50699999999995</v>
      </c>
      <c r="AA57" s="257">
        <v>902.88800000000003</v>
      </c>
      <c r="AB57" s="257">
        <v>523.00199999999995</v>
      </c>
      <c r="AC57" s="257">
        <v>399.49900000000002</v>
      </c>
      <c r="AD57" s="257">
        <v>415.404</v>
      </c>
      <c r="AE57" s="257">
        <v>275.06299999999999</v>
      </c>
      <c r="AF57" s="257">
        <v>320.173</v>
      </c>
      <c r="AG57" s="257">
        <v>315.721</v>
      </c>
      <c r="AH57" s="257">
        <v>500.04700000000003</v>
      </c>
      <c r="AI57" s="257">
        <v>607.67399999999998</v>
      </c>
      <c r="AJ57" s="257">
        <v>1089.1379999999999</v>
      </c>
      <c r="AK57" s="257">
        <v>525.83500000000004</v>
      </c>
      <c r="AL57" s="257">
        <v>427.36399999999998</v>
      </c>
      <c r="AM57" s="257">
        <v>392.995</v>
      </c>
      <c r="AN57" s="257">
        <v>450.44900000000001</v>
      </c>
      <c r="AO57" s="257">
        <v>625.10699999999997</v>
      </c>
      <c r="AP57" s="257">
        <v>266.01799999999997</v>
      </c>
      <c r="AQ57" s="257">
        <v>579.87199999999996</v>
      </c>
      <c r="AR57" s="257">
        <v>669.13900000000001</v>
      </c>
      <c r="AS57" s="257">
        <v>392.43799999999999</v>
      </c>
      <c r="AT57" s="257">
        <v>456.93900000000002</v>
      </c>
      <c r="AU57" s="257">
        <v>542.35400000000004</v>
      </c>
      <c r="AV57" s="257">
        <v>368.976</v>
      </c>
      <c r="AW57" s="257">
        <v>420.46600000000001</v>
      </c>
      <c r="AX57" s="257">
        <v>332.58</v>
      </c>
      <c r="AY57" s="257">
        <v>327.49599999999998</v>
      </c>
      <c r="AZ57" s="257">
        <v>289.16000000000003</v>
      </c>
      <c r="BA57" s="257">
        <v>572.23</v>
      </c>
      <c r="BB57" s="257">
        <v>461.18299999999999</v>
      </c>
      <c r="BC57" s="259"/>
      <c r="BD57" s="259"/>
      <c r="BE57" s="259"/>
      <c r="BF57" s="259"/>
      <c r="BG57" s="259"/>
      <c r="BH57" s="259"/>
      <c r="BI57" s="259"/>
      <c r="BJ57" s="259"/>
      <c r="BK57" s="259"/>
      <c r="BL57" s="259"/>
      <c r="BM57" s="259"/>
      <c r="BN57" s="259"/>
      <c r="BO57" s="259"/>
      <c r="BP57" s="259"/>
      <c r="BQ57" s="259"/>
      <c r="BR57" s="259"/>
      <c r="BS57" s="259"/>
      <c r="BT57" s="259"/>
      <c r="BU57" s="259"/>
      <c r="BV57" s="259"/>
      <c r="BW57" s="259"/>
      <c r="BX57" s="259"/>
      <c r="BY57" s="259"/>
      <c r="BZ57" s="259"/>
      <c r="CA57" s="259"/>
      <c r="CB57" s="259"/>
      <c r="CC57" s="259"/>
      <c r="CD57" s="259"/>
      <c r="CE57" s="259"/>
      <c r="CF57" s="259"/>
      <c r="CG57" s="259"/>
      <c r="CH57" s="259"/>
      <c r="CI57" s="259"/>
      <c r="CJ57" s="259"/>
      <c r="CK57" s="259"/>
      <c r="CL57" s="259"/>
      <c r="CM57" s="259"/>
      <c r="CN57" s="259"/>
      <c r="CO57" s="259"/>
      <c r="CP57" s="259"/>
      <c r="CQ57" s="259"/>
      <c r="CR57" s="259"/>
      <c r="CS57" s="259"/>
      <c r="CT57" s="259"/>
      <c r="CU57" s="259"/>
      <c r="CV57" s="259"/>
      <c r="CW57" s="259"/>
      <c r="CX57" s="259"/>
      <c r="CY57" s="259"/>
      <c r="CZ57" s="259"/>
      <c r="DA57" s="259"/>
      <c r="DB57" s="259"/>
      <c r="DC57" s="259"/>
      <c r="DD57" s="259"/>
      <c r="DE57" s="259"/>
      <c r="DF57" s="259"/>
      <c r="DG57" s="259"/>
      <c r="DH57" s="259"/>
      <c r="DI57" s="259"/>
      <c r="DJ57" s="259"/>
      <c r="DK57" s="259"/>
      <c r="DL57" s="259"/>
      <c r="DM57" s="259"/>
      <c r="DN57" s="259"/>
      <c r="DO57" s="259"/>
      <c r="DP57" s="259"/>
      <c r="DQ57" s="259"/>
      <c r="DR57" s="259"/>
      <c r="DS57" s="259"/>
      <c r="DT57" s="259"/>
      <c r="DU57" s="259"/>
      <c r="DV57" s="259"/>
      <c r="DW57" s="259"/>
      <c r="DX57" s="259"/>
      <c r="DY57" s="259"/>
      <c r="DZ57" s="259"/>
      <c r="EA57" s="259"/>
      <c r="EB57" s="259"/>
      <c r="EC57" s="259"/>
      <c r="ED57" s="259"/>
    </row>
    <row r="58" spans="21:134" ht="14.45">
      <c r="U58" s="261">
        <f t="shared" si="1"/>
        <v>47788</v>
      </c>
      <c r="V58" s="262">
        <v>503</v>
      </c>
      <c r="W58" s="263">
        <v>407</v>
      </c>
      <c r="X58" s="264">
        <v>450</v>
      </c>
      <c r="Y58" s="257">
        <v>554.26700000000005</v>
      </c>
      <c r="Z58" s="257">
        <v>568.322</v>
      </c>
      <c r="AA58" s="257">
        <v>646.32299999999998</v>
      </c>
      <c r="AB58" s="257">
        <v>623.95500000000004</v>
      </c>
      <c r="AC58" s="257">
        <v>417.47899999999998</v>
      </c>
      <c r="AD58" s="257">
        <v>415.30099999999999</v>
      </c>
      <c r="AE58" s="257">
        <v>360.892</v>
      </c>
      <c r="AF58" s="257">
        <v>334.72300000000001</v>
      </c>
      <c r="AG58" s="257">
        <v>364.71300000000002</v>
      </c>
      <c r="AH58" s="257">
        <v>604.87800000000004</v>
      </c>
      <c r="AI58" s="257">
        <v>578.02300000000002</v>
      </c>
      <c r="AJ58" s="257">
        <v>620.68399999999997</v>
      </c>
      <c r="AK58" s="257">
        <v>483.78</v>
      </c>
      <c r="AL58" s="257">
        <v>461.24599999999998</v>
      </c>
      <c r="AM58" s="257">
        <v>459.60899999999998</v>
      </c>
      <c r="AN58" s="257">
        <v>474.87599999999998</v>
      </c>
      <c r="AO58" s="257">
        <v>586.74900000000002</v>
      </c>
      <c r="AP58" s="257">
        <v>331.37400000000002</v>
      </c>
      <c r="AQ58" s="257">
        <v>496.90899999999999</v>
      </c>
      <c r="AR58" s="257">
        <v>488.84500000000003</v>
      </c>
      <c r="AS58" s="257">
        <v>403.90800000000002</v>
      </c>
      <c r="AT58" s="257">
        <v>447.58100000000002</v>
      </c>
      <c r="AU58" s="257">
        <v>492.83699999999999</v>
      </c>
      <c r="AV58" s="257">
        <v>387.87200000000001</v>
      </c>
      <c r="AW58" s="257">
        <v>471.59399999999999</v>
      </c>
      <c r="AX58" s="257">
        <v>450.25</v>
      </c>
      <c r="AY58" s="257">
        <v>428.66500000000002</v>
      </c>
      <c r="AZ58" s="257">
        <v>365.08699999999999</v>
      </c>
      <c r="BA58" s="257">
        <v>558.43200000000002</v>
      </c>
      <c r="BB58" s="257">
        <v>482.55900000000003</v>
      </c>
      <c r="BC58" s="259"/>
      <c r="BD58" s="259"/>
      <c r="BE58" s="259"/>
      <c r="BF58" s="259"/>
      <c r="BG58" s="259"/>
      <c r="BH58" s="259"/>
      <c r="BI58" s="259"/>
      <c r="BJ58" s="259"/>
      <c r="BK58" s="259"/>
      <c r="BL58" s="259"/>
      <c r="BM58" s="259"/>
      <c r="BN58" s="259"/>
      <c r="BO58" s="259"/>
      <c r="BP58" s="259"/>
      <c r="BQ58" s="259"/>
      <c r="BR58" s="259"/>
      <c r="BS58" s="259"/>
      <c r="BT58" s="259"/>
      <c r="BU58" s="259"/>
      <c r="BV58" s="259"/>
      <c r="BW58" s="259"/>
      <c r="BX58" s="259"/>
      <c r="BY58" s="259"/>
      <c r="BZ58" s="259"/>
      <c r="CA58" s="259"/>
      <c r="CB58" s="259"/>
      <c r="CC58" s="259"/>
      <c r="CD58" s="259"/>
      <c r="CE58" s="259"/>
      <c r="CF58" s="259"/>
      <c r="CG58" s="259"/>
      <c r="CH58" s="259"/>
      <c r="CI58" s="259"/>
      <c r="CJ58" s="259"/>
      <c r="CK58" s="259"/>
      <c r="CL58" s="259"/>
      <c r="CM58" s="259"/>
      <c r="CN58" s="259"/>
      <c r="CO58" s="259"/>
      <c r="CP58" s="259"/>
      <c r="CQ58" s="259"/>
      <c r="CR58" s="259"/>
      <c r="CS58" s="259"/>
      <c r="CT58" s="259"/>
      <c r="CU58" s="259"/>
      <c r="CV58" s="259"/>
      <c r="CW58" s="259"/>
      <c r="CX58" s="259"/>
      <c r="CY58" s="259"/>
      <c r="CZ58" s="259"/>
      <c r="DA58" s="259"/>
      <c r="DB58" s="259"/>
      <c r="DC58" s="259"/>
      <c r="DD58" s="259"/>
      <c r="DE58" s="259"/>
      <c r="DF58" s="259"/>
      <c r="DG58" s="259"/>
      <c r="DH58" s="259"/>
      <c r="DI58" s="259"/>
      <c r="DJ58" s="259"/>
      <c r="DK58" s="259"/>
      <c r="DL58" s="259"/>
      <c r="DM58" s="259"/>
      <c r="DN58" s="259"/>
      <c r="DO58" s="259"/>
      <c r="DP58" s="259"/>
      <c r="DQ58" s="259"/>
      <c r="DR58" s="259"/>
      <c r="DS58" s="259"/>
      <c r="DT58" s="259"/>
      <c r="DU58" s="259"/>
      <c r="DV58" s="259"/>
      <c r="DW58" s="259"/>
      <c r="DX58" s="259"/>
      <c r="DY58" s="259"/>
      <c r="DZ58" s="259"/>
      <c r="EA58" s="259"/>
      <c r="EB58" s="259"/>
      <c r="EC58" s="259"/>
      <c r="ED58" s="259"/>
    </row>
    <row r="59" spans="21:134" ht="14.45">
      <c r="U59" s="261">
        <f t="shared" si="1"/>
        <v>47818</v>
      </c>
      <c r="V59" s="262">
        <v>361</v>
      </c>
      <c r="W59" s="263">
        <v>361</v>
      </c>
      <c r="X59" s="264">
        <v>361</v>
      </c>
      <c r="Y59" s="257">
        <v>479.416</v>
      </c>
      <c r="Z59" s="257">
        <v>498.476</v>
      </c>
      <c r="AA59" s="257">
        <v>469.74299999999999</v>
      </c>
      <c r="AB59" s="257">
        <v>473.31400000000002</v>
      </c>
      <c r="AC59" s="257">
        <v>363.64699999999999</v>
      </c>
      <c r="AD59" s="257">
        <v>321.32</v>
      </c>
      <c r="AE59" s="257">
        <v>319.49700000000001</v>
      </c>
      <c r="AF59" s="257">
        <v>271.92599999999999</v>
      </c>
      <c r="AG59" s="257">
        <v>327.54199999999997</v>
      </c>
      <c r="AH59" s="257">
        <v>377.15499999999997</v>
      </c>
      <c r="AI59" s="257">
        <v>420.06599999999997</v>
      </c>
      <c r="AJ59" s="257">
        <v>426.23</v>
      </c>
      <c r="AK59" s="257">
        <v>403.43299999999999</v>
      </c>
      <c r="AL59" s="257">
        <v>399.71699999999998</v>
      </c>
      <c r="AM59" s="257">
        <v>379.22699999999998</v>
      </c>
      <c r="AN59" s="257">
        <v>412.58499999999998</v>
      </c>
      <c r="AO59" s="257">
        <v>459.858</v>
      </c>
      <c r="AP59" s="257">
        <v>308.005</v>
      </c>
      <c r="AQ59" s="257">
        <v>347.28800000000001</v>
      </c>
      <c r="AR59" s="257">
        <v>381.726</v>
      </c>
      <c r="AS59" s="257">
        <v>333.029</v>
      </c>
      <c r="AT59" s="257">
        <v>377.80099999999999</v>
      </c>
      <c r="AU59" s="257">
        <v>421.65300000000002</v>
      </c>
      <c r="AV59" s="257">
        <v>308.69200000000001</v>
      </c>
      <c r="AW59" s="257">
        <v>432.32600000000002</v>
      </c>
      <c r="AX59" s="257">
        <v>368.24400000000003</v>
      </c>
      <c r="AY59" s="257">
        <v>357.92899999999997</v>
      </c>
      <c r="AZ59" s="257">
        <v>309.82299999999998</v>
      </c>
      <c r="BA59" s="257">
        <v>427.64299999999997</v>
      </c>
      <c r="BB59" s="257">
        <v>373.40100000000001</v>
      </c>
      <c r="BC59" s="259"/>
      <c r="BD59" s="259"/>
      <c r="BE59" s="259"/>
      <c r="BF59" s="259"/>
      <c r="BG59" s="259"/>
      <c r="BH59" s="259"/>
      <c r="BI59" s="259"/>
      <c r="BJ59" s="259"/>
      <c r="BK59" s="259"/>
      <c r="BL59" s="259"/>
      <c r="BM59" s="259"/>
      <c r="BN59" s="259"/>
      <c r="BO59" s="259"/>
      <c r="BP59" s="259"/>
      <c r="BQ59" s="259"/>
      <c r="BR59" s="259"/>
      <c r="BS59" s="259"/>
      <c r="BT59" s="259"/>
      <c r="BU59" s="259"/>
      <c r="BV59" s="259"/>
      <c r="BW59" s="259"/>
      <c r="BX59" s="259"/>
      <c r="BY59" s="259"/>
      <c r="BZ59" s="259"/>
      <c r="CA59" s="259"/>
      <c r="CB59" s="259"/>
      <c r="CC59" s="259"/>
      <c r="CD59" s="259"/>
      <c r="CE59" s="259"/>
      <c r="CF59" s="259"/>
      <c r="CG59" s="259"/>
      <c r="CH59" s="259"/>
      <c r="CI59" s="259"/>
      <c r="CJ59" s="259"/>
      <c r="CK59" s="259"/>
      <c r="CL59" s="259"/>
      <c r="CM59" s="259"/>
      <c r="CN59" s="259"/>
      <c r="CO59" s="259"/>
      <c r="CP59" s="259"/>
      <c r="CQ59" s="259"/>
      <c r="CR59" s="259"/>
      <c r="CS59" s="259"/>
      <c r="CT59" s="259"/>
      <c r="CU59" s="259"/>
      <c r="CV59" s="259"/>
      <c r="CW59" s="259"/>
      <c r="CX59" s="259"/>
      <c r="CY59" s="259"/>
      <c r="CZ59" s="259"/>
      <c r="DA59" s="259"/>
      <c r="DB59" s="259"/>
      <c r="DC59" s="259"/>
      <c r="DD59" s="259"/>
      <c r="DE59" s="259"/>
      <c r="DF59" s="259"/>
      <c r="DG59" s="259"/>
      <c r="DH59" s="259"/>
      <c r="DI59" s="259"/>
      <c r="DJ59" s="259"/>
      <c r="DK59" s="259"/>
      <c r="DL59" s="259"/>
      <c r="DM59" s="259"/>
      <c r="DN59" s="259"/>
      <c r="DO59" s="259"/>
      <c r="DP59" s="259"/>
      <c r="DQ59" s="259"/>
      <c r="DR59" s="259"/>
      <c r="DS59" s="259"/>
      <c r="DT59" s="259"/>
      <c r="DU59" s="259"/>
      <c r="DV59" s="259"/>
      <c r="DW59" s="259"/>
      <c r="DX59" s="259"/>
      <c r="DY59" s="259"/>
      <c r="DZ59" s="259"/>
      <c r="EA59" s="259"/>
      <c r="EB59" s="259"/>
      <c r="EC59" s="259"/>
      <c r="ED59" s="259"/>
    </row>
    <row r="60" spans="21:134" ht="14.45">
      <c r="U60" s="261">
        <f t="shared" si="1"/>
        <v>47849</v>
      </c>
      <c r="V60" s="262">
        <v>350</v>
      </c>
      <c r="W60" s="263">
        <v>350</v>
      </c>
      <c r="X60" s="264">
        <v>350</v>
      </c>
      <c r="Y60" s="257">
        <v>422.80599999999998</v>
      </c>
      <c r="Z60" s="257">
        <v>456.214</v>
      </c>
      <c r="AA60" s="257">
        <v>431.24200000000002</v>
      </c>
      <c r="AB60" s="257">
        <v>396.24400000000003</v>
      </c>
      <c r="AC60" s="257">
        <v>349.43099999999998</v>
      </c>
      <c r="AD60" s="257">
        <v>298.52600000000001</v>
      </c>
      <c r="AE60" s="257">
        <v>281.35199999999998</v>
      </c>
      <c r="AF60" s="257">
        <v>234.761</v>
      </c>
      <c r="AG60" s="257">
        <v>287.46199999999999</v>
      </c>
      <c r="AH60" s="257">
        <v>526.00699999999995</v>
      </c>
      <c r="AI60" s="257">
        <v>391.90100000000001</v>
      </c>
      <c r="AJ60" s="257">
        <v>369.721</v>
      </c>
      <c r="AK60" s="257">
        <v>332.82799999999997</v>
      </c>
      <c r="AL60" s="257">
        <v>388.58499999999998</v>
      </c>
      <c r="AM60" s="257">
        <v>343.25299999999999</v>
      </c>
      <c r="AN60" s="257">
        <v>385.88</v>
      </c>
      <c r="AO60" s="257">
        <v>433.01299999999998</v>
      </c>
      <c r="AP60" s="257">
        <v>283.654</v>
      </c>
      <c r="AQ60" s="257">
        <v>288.572</v>
      </c>
      <c r="AR60" s="257">
        <v>347.95699999999999</v>
      </c>
      <c r="AS60" s="257">
        <v>306.86200000000002</v>
      </c>
      <c r="AT60" s="257">
        <v>406.47699999999998</v>
      </c>
      <c r="AU60" s="257">
        <v>376.28699999999998</v>
      </c>
      <c r="AV60" s="257">
        <v>284.88900000000001</v>
      </c>
      <c r="AW60" s="257">
        <v>385.18900000000002</v>
      </c>
      <c r="AX60" s="257">
        <v>308.69499999999999</v>
      </c>
      <c r="AY60" s="257">
        <v>314.61200000000002</v>
      </c>
      <c r="AZ60" s="257">
        <v>383.48200000000003</v>
      </c>
      <c r="BA60" s="257">
        <v>393.71300000000002</v>
      </c>
      <c r="BB60" s="257">
        <v>359.80500000000001</v>
      </c>
      <c r="BC60" s="259"/>
      <c r="BD60" s="259"/>
      <c r="BE60" s="259"/>
      <c r="BF60" s="259"/>
      <c r="BG60" s="259"/>
      <c r="BH60" s="259"/>
      <c r="BI60" s="259"/>
      <c r="BJ60" s="259"/>
      <c r="BK60" s="259"/>
      <c r="BL60" s="259"/>
      <c r="BM60" s="259"/>
      <c r="BN60" s="259"/>
      <c r="BO60" s="259"/>
      <c r="BP60" s="259"/>
      <c r="BQ60" s="259"/>
      <c r="BR60" s="259"/>
      <c r="BS60" s="259"/>
      <c r="BT60" s="259"/>
      <c r="BU60" s="259"/>
      <c r="BV60" s="259"/>
      <c r="BW60" s="259"/>
      <c r="BX60" s="259"/>
      <c r="BY60" s="259"/>
      <c r="BZ60" s="259"/>
      <c r="CA60" s="259"/>
      <c r="CB60" s="259"/>
      <c r="CC60" s="259"/>
      <c r="CD60" s="259"/>
      <c r="CE60" s="259"/>
      <c r="CF60" s="259"/>
      <c r="CG60" s="259"/>
      <c r="CH60" s="259"/>
      <c r="CI60" s="259"/>
      <c r="CJ60" s="259"/>
      <c r="CK60" s="259"/>
      <c r="CL60" s="259"/>
      <c r="CM60" s="259"/>
      <c r="CN60" s="259"/>
      <c r="CO60" s="259"/>
      <c r="CP60" s="259"/>
      <c r="CQ60" s="259"/>
      <c r="CR60" s="259"/>
      <c r="CS60" s="259"/>
      <c r="CT60" s="259"/>
      <c r="CU60" s="259"/>
      <c r="CV60" s="259"/>
      <c r="CW60" s="259"/>
      <c r="CX60" s="259"/>
      <c r="CY60" s="259"/>
      <c r="CZ60" s="259"/>
      <c r="DA60" s="259"/>
      <c r="DB60" s="259"/>
      <c r="DC60" s="259"/>
      <c r="DD60" s="259"/>
      <c r="DE60" s="259"/>
      <c r="DF60" s="259"/>
      <c r="DG60" s="259"/>
      <c r="DH60" s="259"/>
      <c r="DI60" s="259"/>
      <c r="DJ60" s="259"/>
      <c r="DK60" s="259"/>
      <c r="DL60" s="259"/>
      <c r="DM60" s="259"/>
      <c r="DN60" s="259"/>
      <c r="DO60" s="259"/>
      <c r="DP60" s="259"/>
      <c r="DQ60" s="259"/>
      <c r="DR60" s="259"/>
      <c r="DS60" s="259"/>
      <c r="DT60" s="259"/>
      <c r="DU60" s="259"/>
      <c r="DV60" s="259"/>
      <c r="DW60" s="259"/>
      <c r="DX60" s="259"/>
      <c r="DY60" s="259"/>
      <c r="DZ60" s="259"/>
      <c r="EA60" s="259"/>
      <c r="EB60" s="259"/>
      <c r="EC60" s="259"/>
      <c r="ED60" s="259"/>
    </row>
    <row r="61" spans="21:134" ht="14.45">
      <c r="U61" s="261">
        <f t="shared" si="1"/>
        <v>47880</v>
      </c>
      <c r="V61" s="262">
        <v>397</v>
      </c>
      <c r="W61" s="263">
        <v>397</v>
      </c>
      <c r="X61" s="264">
        <v>397</v>
      </c>
      <c r="Y61" s="257">
        <v>456.81</v>
      </c>
      <c r="Z61" s="257">
        <v>428.80500000000001</v>
      </c>
      <c r="AA61" s="257">
        <v>433.99099999999999</v>
      </c>
      <c r="AB61" s="257">
        <v>393.35599999999999</v>
      </c>
      <c r="AC61" s="257">
        <v>381.44499999999999</v>
      </c>
      <c r="AD61" s="257">
        <v>280.82299999999998</v>
      </c>
      <c r="AE61" s="257">
        <v>230.57300000000001</v>
      </c>
      <c r="AF61" s="257">
        <v>252.934</v>
      </c>
      <c r="AG61" s="257">
        <v>261.81400000000002</v>
      </c>
      <c r="AH61" s="257">
        <v>531.30799999999999</v>
      </c>
      <c r="AI61" s="257">
        <v>343.75</v>
      </c>
      <c r="AJ61" s="257">
        <v>379.14100000000002</v>
      </c>
      <c r="AK61" s="257">
        <v>317.51900000000001</v>
      </c>
      <c r="AL61" s="257">
        <v>388.84199999999998</v>
      </c>
      <c r="AM61" s="257">
        <v>376.767</v>
      </c>
      <c r="AN61" s="257">
        <v>332.202</v>
      </c>
      <c r="AO61" s="257">
        <v>404.08</v>
      </c>
      <c r="AP61" s="257">
        <v>279.82</v>
      </c>
      <c r="AQ61" s="257">
        <v>282.36399999999998</v>
      </c>
      <c r="AR61" s="257">
        <v>441.22800000000001</v>
      </c>
      <c r="AS61" s="257">
        <v>343.64400000000001</v>
      </c>
      <c r="AT61" s="257">
        <v>540.505</v>
      </c>
      <c r="AU61" s="257">
        <v>370.17599999999999</v>
      </c>
      <c r="AV61" s="257">
        <v>287.61599999999999</v>
      </c>
      <c r="AW61" s="257">
        <v>355.60599999999999</v>
      </c>
      <c r="AX61" s="257">
        <v>295.04199999999997</v>
      </c>
      <c r="AY61" s="257">
        <v>333.75700000000001</v>
      </c>
      <c r="AZ61" s="257">
        <v>486.00599999999997</v>
      </c>
      <c r="BA61" s="257">
        <v>368.88600000000002</v>
      </c>
      <c r="BB61" s="257">
        <v>393.35500000000002</v>
      </c>
      <c r="BC61" s="259"/>
      <c r="BD61" s="259"/>
      <c r="BE61" s="259"/>
      <c r="BF61" s="259"/>
      <c r="BG61" s="259"/>
      <c r="BH61" s="259"/>
      <c r="BI61" s="259"/>
      <c r="BJ61" s="259"/>
      <c r="BK61" s="259"/>
      <c r="BL61" s="259"/>
      <c r="BM61" s="259"/>
      <c r="BN61" s="259"/>
      <c r="BO61" s="259"/>
      <c r="BP61" s="259"/>
      <c r="BQ61" s="259"/>
      <c r="BR61" s="259"/>
      <c r="BS61" s="259"/>
      <c r="BT61" s="259"/>
      <c r="BU61" s="259"/>
      <c r="BV61" s="259"/>
      <c r="BW61" s="259"/>
      <c r="BX61" s="259"/>
      <c r="BY61" s="259"/>
      <c r="BZ61" s="259"/>
      <c r="CA61" s="259"/>
      <c r="CB61" s="259"/>
      <c r="CC61" s="259"/>
      <c r="CD61" s="259"/>
      <c r="CE61" s="259"/>
      <c r="CF61" s="259"/>
      <c r="CG61" s="259"/>
      <c r="CH61" s="259"/>
      <c r="CI61" s="259"/>
      <c r="CJ61" s="259"/>
      <c r="CK61" s="259"/>
      <c r="CL61" s="259"/>
      <c r="CM61" s="259"/>
      <c r="CN61" s="259"/>
      <c r="CO61" s="259"/>
      <c r="CP61" s="259"/>
      <c r="CQ61" s="259"/>
      <c r="CR61" s="259"/>
      <c r="CS61" s="259"/>
      <c r="CT61" s="259"/>
      <c r="CU61" s="259"/>
      <c r="CV61" s="259"/>
      <c r="CW61" s="259"/>
      <c r="CX61" s="259"/>
      <c r="CY61" s="259"/>
      <c r="CZ61" s="259"/>
      <c r="DA61" s="259"/>
      <c r="DB61" s="259"/>
      <c r="DC61" s="259"/>
      <c r="DD61" s="259"/>
      <c r="DE61" s="259"/>
      <c r="DF61" s="259"/>
      <c r="DG61" s="259"/>
      <c r="DH61" s="259"/>
      <c r="DI61" s="259"/>
      <c r="DJ61" s="259"/>
      <c r="DK61" s="259"/>
      <c r="DL61" s="259"/>
      <c r="DM61" s="259"/>
      <c r="DN61" s="259"/>
      <c r="DO61" s="259"/>
      <c r="DP61" s="259"/>
      <c r="DQ61" s="259"/>
      <c r="DR61" s="259"/>
      <c r="DS61" s="259"/>
      <c r="DT61" s="259"/>
      <c r="DU61" s="259"/>
      <c r="DV61" s="259"/>
      <c r="DW61" s="259"/>
      <c r="DX61" s="259"/>
      <c r="DY61" s="259"/>
      <c r="DZ61" s="259"/>
      <c r="EA61" s="259"/>
      <c r="EB61" s="259"/>
      <c r="EC61" s="259"/>
      <c r="ED61" s="259"/>
    </row>
    <row r="62" spans="21:134" ht="14.45">
      <c r="U62" s="261">
        <f t="shared" si="1"/>
        <v>47908</v>
      </c>
      <c r="V62" s="262">
        <v>614</v>
      </c>
      <c r="W62" s="263">
        <v>614</v>
      </c>
      <c r="X62" s="264">
        <v>614</v>
      </c>
      <c r="Y62" s="257">
        <v>617.30600000000004</v>
      </c>
      <c r="Z62" s="257">
        <v>812.54899999999998</v>
      </c>
      <c r="AA62" s="257">
        <v>563.90499999999997</v>
      </c>
      <c r="AB62" s="257">
        <v>520.28399999999999</v>
      </c>
      <c r="AC62" s="257">
        <v>493.64800000000002</v>
      </c>
      <c r="AD62" s="257">
        <v>484.50200000000001</v>
      </c>
      <c r="AE62" s="257">
        <v>280.14299999999997</v>
      </c>
      <c r="AF62" s="257">
        <v>411.58100000000002</v>
      </c>
      <c r="AG62" s="257">
        <v>608.56100000000004</v>
      </c>
      <c r="AH62" s="257">
        <v>701.44299999999998</v>
      </c>
      <c r="AI62" s="257">
        <v>451.54199999999997</v>
      </c>
      <c r="AJ62" s="257">
        <v>801.89</v>
      </c>
      <c r="AK62" s="257">
        <v>427.07400000000001</v>
      </c>
      <c r="AL62" s="257">
        <v>626.42999999999995</v>
      </c>
      <c r="AM62" s="257">
        <v>523.99199999999996</v>
      </c>
      <c r="AN62" s="257">
        <v>492.05</v>
      </c>
      <c r="AO62" s="257">
        <v>578.66</v>
      </c>
      <c r="AP62" s="257">
        <v>370.483</v>
      </c>
      <c r="AQ62" s="257">
        <v>458.47</v>
      </c>
      <c r="AR62" s="257">
        <v>658.654</v>
      </c>
      <c r="AS62" s="257">
        <v>529.46799999999996</v>
      </c>
      <c r="AT62" s="257">
        <v>1184.3710000000001</v>
      </c>
      <c r="AU62" s="257">
        <v>432.88799999999998</v>
      </c>
      <c r="AV62" s="257">
        <v>533.62099999999998</v>
      </c>
      <c r="AW62" s="257">
        <v>531.03700000000003</v>
      </c>
      <c r="AX62" s="257">
        <v>422.42</v>
      </c>
      <c r="AY62" s="257">
        <v>547.01900000000001</v>
      </c>
      <c r="AZ62" s="257">
        <v>583.99199999999996</v>
      </c>
      <c r="BA62" s="257">
        <v>622.48800000000006</v>
      </c>
      <c r="BB62" s="257">
        <v>980.38900000000001</v>
      </c>
      <c r="BC62" s="259"/>
      <c r="BD62" s="259"/>
      <c r="BE62" s="259"/>
      <c r="BF62" s="259"/>
      <c r="BG62" s="259"/>
      <c r="BH62" s="259"/>
      <c r="BI62" s="259"/>
      <c r="BJ62" s="259"/>
      <c r="BK62" s="259"/>
      <c r="BL62" s="259"/>
      <c r="BM62" s="259"/>
      <c r="BN62" s="259"/>
      <c r="BO62" s="259"/>
      <c r="BP62" s="259"/>
      <c r="BQ62" s="259"/>
      <c r="BR62" s="259"/>
      <c r="BS62" s="259"/>
      <c r="BT62" s="259"/>
      <c r="BU62" s="259"/>
      <c r="BV62" s="259"/>
      <c r="BW62" s="259"/>
      <c r="BX62" s="259"/>
      <c r="BY62" s="259"/>
      <c r="BZ62" s="259"/>
      <c r="CA62" s="259"/>
      <c r="CB62" s="259"/>
      <c r="CC62" s="259"/>
      <c r="CD62" s="259"/>
      <c r="CE62" s="259"/>
      <c r="CF62" s="259"/>
      <c r="CG62" s="259"/>
      <c r="CH62" s="259"/>
      <c r="CI62" s="259"/>
      <c r="CJ62" s="259"/>
      <c r="CK62" s="259"/>
      <c r="CL62" s="259"/>
      <c r="CM62" s="259"/>
      <c r="CN62" s="259"/>
      <c r="CO62" s="259"/>
      <c r="CP62" s="259"/>
      <c r="CQ62" s="259"/>
      <c r="CR62" s="259"/>
      <c r="CS62" s="259"/>
      <c r="CT62" s="259"/>
      <c r="CU62" s="259"/>
      <c r="CV62" s="259"/>
      <c r="CW62" s="259"/>
      <c r="CX62" s="259"/>
      <c r="CY62" s="259"/>
      <c r="CZ62" s="259"/>
      <c r="DA62" s="259"/>
      <c r="DB62" s="259"/>
      <c r="DC62" s="259"/>
      <c r="DD62" s="259"/>
      <c r="DE62" s="259"/>
      <c r="DF62" s="259"/>
      <c r="DG62" s="259"/>
      <c r="DH62" s="259"/>
      <c r="DI62" s="259"/>
      <c r="DJ62" s="259"/>
      <c r="DK62" s="259"/>
      <c r="DL62" s="259"/>
      <c r="DM62" s="259"/>
      <c r="DN62" s="259"/>
      <c r="DO62" s="259"/>
      <c r="DP62" s="259"/>
      <c r="DQ62" s="259"/>
      <c r="DR62" s="259"/>
      <c r="DS62" s="259"/>
      <c r="DT62" s="259"/>
      <c r="DU62" s="259"/>
      <c r="DV62" s="259"/>
      <c r="DW62" s="259"/>
      <c r="DX62" s="259"/>
      <c r="DY62" s="259"/>
      <c r="DZ62" s="259"/>
      <c r="EA62" s="259"/>
      <c r="EB62" s="259"/>
      <c r="EC62" s="259"/>
      <c r="ED62" s="259"/>
    </row>
    <row r="63" spans="21:134" ht="14.45">
      <c r="U63" s="261">
        <f t="shared" si="1"/>
        <v>47939</v>
      </c>
      <c r="V63" s="262">
        <v>920</v>
      </c>
      <c r="W63" s="263">
        <v>920</v>
      </c>
      <c r="X63" s="264">
        <v>920</v>
      </c>
      <c r="Y63" s="257">
        <v>1054.729</v>
      </c>
      <c r="Z63" s="257">
        <v>1422.3989999999999</v>
      </c>
      <c r="AA63" s="257">
        <v>1087.8009999999999</v>
      </c>
      <c r="AB63" s="257">
        <v>712.34</v>
      </c>
      <c r="AC63" s="257">
        <v>818.23099999999999</v>
      </c>
      <c r="AD63" s="257">
        <v>787.49900000000002</v>
      </c>
      <c r="AE63" s="257">
        <v>477.26400000000001</v>
      </c>
      <c r="AF63" s="257">
        <v>553.846</v>
      </c>
      <c r="AG63" s="257">
        <v>1378.7339999999999</v>
      </c>
      <c r="AH63" s="257">
        <v>1396.5740000000001</v>
      </c>
      <c r="AI63" s="257">
        <v>1071.4010000000001</v>
      </c>
      <c r="AJ63" s="257">
        <v>1168.752</v>
      </c>
      <c r="AK63" s="257">
        <v>666.28800000000001</v>
      </c>
      <c r="AL63" s="257">
        <v>793.88199999999995</v>
      </c>
      <c r="AM63" s="257">
        <v>733.53300000000002</v>
      </c>
      <c r="AN63" s="257">
        <v>1107.1990000000001</v>
      </c>
      <c r="AO63" s="257">
        <v>1194.5039999999999</v>
      </c>
      <c r="AP63" s="257">
        <v>368.94499999999999</v>
      </c>
      <c r="AQ63" s="257">
        <v>666.44500000000005</v>
      </c>
      <c r="AR63" s="257">
        <v>714.78499999999997</v>
      </c>
      <c r="AS63" s="257">
        <v>766.35900000000004</v>
      </c>
      <c r="AT63" s="257">
        <v>1881.444</v>
      </c>
      <c r="AU63" s="257">
        <v>490.274</v>
      </c>
      <c r="AV63" s="257">
        <v>1113.6859999999999</v>
      </c>
      <c r="AW63" s="257">
        <v>626.60699999999997</v>
      </c>
      <c r="AX63" s="257">
        <v>484.72699999999998</v>
      </c>
      <c r="AY63" s="257">
        <v>1020.845</v>
      </c>
      <c r="AZ63" s="257">
        <v>1322.077</v>
      </c>
      <c r="BA63" s="257">
        <v>1001.244</v>
      </c>
      <c r="BB63" s="257">
        <v>914.81399999999996</v>
      </c>
      <c r="BC63" s="259"/>
      <c r="BD63" s="259"/>
      <c r="BE63" s="259"/>
      <c r="BF63" s="259"/>
      <c r="BG63" s="259"/>
      <c r="BH63" s="259"/>
      <c r="BI63" s="259"/>
      <c r="BJ63" s="259"/>
      <c r="BK63" s="259"/>
      <c r="BL63" s="259"/>
      <c r="BM63" s="259"/>
      <c r="BN63" s="259"/>
      <c r="BO63" s="259"/>
      <c r="BP63" s="259"/>
      <c r="BQ63" s="259"/>
      <c r="BR63" s="259"/>
      <c r="BS63" s="259"/>
      <c r="BT63" s="259"/>
      <c r="BU63" s="259"/>
      <c r="BV63" s="259"/>
      <c r="BW63" s="259"/>
      <c r="BX63" s="259"/>
      <c r="BY63" s="259"/>
      <c r="BZ63" s="259"/>
      <c r="CA63" s="259"/>
      <c r="CB63" s="259"/>
      <c r="CC63" s="259"/>
      <c r="CD63" s="259"/>
      <c r="CE63" s="259"/>
      <c r="CF63" s="259"/>
      <c r="CG63" s="259"/>
      <c r="CH63" s="259"/>
      <c r="CI63" s="259"/>
      <c r="CJ63" s="259"/>
      <c r="CK63" s="259"/>
      <c r="CL63" s="259"/>
      <c r="CM63" s="259"/>
      <c r="CN63" s="259"/>
      <c r="CO63" s="259"/>
      <c r="CP63" s="259"/>
      <c r="CQ63" s="259"/>
      <c r="CR63" s="259"/>
      <c r="CS63" s="259"/>
      <c r="CT63" s="259"/>
      <c r="CU63" s="259"/>
      <c r="CV63" s="259"/>
      <c r="CW63" s="259"/>
      <c r="CX63" s="259"/>
      <c r="CY63" s="259"/>
      <c r="CZ63" s="259"/>
      <c r="DA63" s="259"/>
      <c r="DB63" s="259"/>
      <c r="DC63" s="259"/>
      <c r="DD63" s="259"/>
      <c r="DE63" s="259"/>
      <c r="DF63" s="259"/>
      <c r="DG63" s="259"/>
      <c r="DH63" s="259"/>
      <c r="DI63" s="259"/>
      <c r="DJ63" s="259"/>
      <c r="DK63" s="259"/>
      <c r="DL63" s="259"/>
      <c r="DM63" s="259"/>
      <c r="DN63" s="259"/>
      <c r="DO63" s="259"/>
      <c r="DP63" s="259"/>
      <c r="DQ63" s="259"/>
      <c r="DR63" s="259"/>
      <c r="DS63" s="259"/>
      <c r="DT63" s="259"/>
      <c r="DU63" s="259"/>
      <c r="DV63" s="259"/>
      <c r="DW63" s="259"/>
      <c r="DX63" s="259"/>
      <c r="DY63" s="259"/>
      <c r="DZ63" s="259"/>
      <c r="EA63" s="259"/>
      <c r="EB63" s="259"/>
      <c r="EC63" s="259"/>
      <c r="ED63" s="259"/>
    </row>
    <row r="64" spans="21:134" ht="14.45">
      <c r="U64" s="261">
        <f t="shared" si="1"/>
        <v>47969</v>
      </c>
      <c r="V64" s="262">
        <v>2060</v>
      </c>
      <c r="W64" s="263">
        <v>2060</v>
      </c>
      <c r="X64" s="264">
        <v>2060</v>
      </c>
      <c r="Y64" s="257">
        <v>3029.1</v>
      </c>
      <c r="Z64" s="257">
        <v>4003.3389999999999</v>
      </c>
      <c r="AA64" s="257">
        <v>2660.645</v>
      </c>
      <c r="AB64" s="257">
        <v>2192.6489999999999</v>
      </c>
      <c r="AC64" s="257">
        <v>2023.39</v>
      </c>
      <c r="AD64" s="257">
        <v>2254.13</v>
      </c>
      <c r="AE64" s="257">
        <v>302.24599999999998</v>
      </c>
      <c r="AF64" s="257">
        <v>1405.5909999999999</v>
      </c>
      <c r="AG64" s="257">
        <v>1775.7829999999999</v>
      </c>
      <c r="AH64" s="257">
        <v>2997.5639999999999</v>
      </c>
      <c r="AI64" s="257">
        <v>2392.268</v>
      </c>
      <c r="AJ64" s="257">
        <v>2074.5889999999999</v>
      </c>
      <c r="AK64" s="257">
        <v>2150.605</v>
      </c>
      <c r="AL64" s="257">
        <v>2767.837</v>
      </c>
      <c r="AM64" s="257">
        <v>988.46500000000003</v>
      </c>
      <c r="AN64" s="257">
        <v>2409.2570000000001</v>
      </c>
      <c r="AO64" s="257">
        <v>1367.7059999999999</v>
      </c>
      <c r="AP64" s="257">
        <v>753.78</v>
      </c>
      <c r="AQ64" s="257">
        <v>1672.3630000000001</v>
      </c>
      <c r="AR64" s="257">
        <v>1419.6849999999999</v>
      </c>
      <c r="AS64" s="257">
        <v>2033.998</v>
      </c>
      <c r="AT64" s="257">
        <v>2471.4479999999999</v>
      </c>
      <c r="AU64" s="257">
        <v>1275.5</v>
      </c>
      <c r="AV64" s="257">
        <v>2464.5500000000002</v>
      </c>
      <c r="AW64" s="257">
        <v>1570.3309999999999</v>
      </c>
      <c r="AX64" s="257">
        <v>1000.218</v>
      </c>
      <c r="AY64" s="257">
        <v>1882.442</v>
      </c>
      <c r="AZ64" s="257">
        <v>3481.8870000000002</v>
      </c>
      <c r="BA64" s="257">
        <v>2091.2939999999999</v>
      </c>
      <c r="BB64" s="257">
        <v>2091.2939999999999</v>
      </c>
      <c r="BC64" s="259"/>
      <c r="BD64" s="259"/>
      <c r="BE64" s="259"/>
      <c r="BF64" s="259"/>
      <c r="BG64" s="259"/>
      <c r="BH64" s="259"/>
      <c r="BI64" s="259"/>
      <c r="BJ64" s="259"/>
      <c r="BK64" s="259"/>
      <c r="BL64" s="259"/>
      <c r="BM64" s="259"/>
      <c r="BN64" s="259"/>
      <c r="BO64" s="259"/>
      <c r="BP64" s="259"/>
      <c r="BQ64" s="259"/>
      <c r="BR64" s="259"/>
      <c r="BS64" s="259"/>
      <c r="BT64" s="259"/>
      <c r="BU64" s="259"/>
      <c r="BV64" s="259"/>
      <c r="BW64" s="259"/>
      <c r="BX64" s="259"/>
      <c r="BY64" s="259"/>
      <c r="BZ64" s="259"/>
      <c r="CA64" s="259"/>
      <c r="CB64" s="259"/>
      <c r="CC64" s="259"/>
      <c r="CD64" s="259"/>
      <c r="CE64" s="259"/>
      <c r="CF64" s="259"/>
      <c r="CG64" s="259"/>
      <c r="CH64" s="259"/>
      <c r="CI64" s="259"/>
      <c r="CJ64" s="259"/>
      <c r="CK64" s="259"/>
      <c r="CL64" s="259"/>
      <c r="CM64" s="259"/>
      <c r="CN64" s="259"/>
      <c r="CO64" s="259"/>
      <c r="CP64" s="259"/>
      <c r="CQ64" s="259"/>
      <c r="CR64" s="259"/>
      <c r="CS64" s="259"/>
      <c r="CT64" s="259"/>
      <c r="CU64" s="259"/>
      <c r="CV64" s="259"/>
      <c r="CW64" s="259"/>
      <c r="CX64" s="259"/>
      <c r="CY64" s="259"/>
      <c r="CZ64" s="259"/>
      <c r="DA64" s="259"/>
      <c r="DB64" s="259"/>
      <c r="DC64" s="259"/>
      <c r="DD64" s="259"/>
      <c r="DE64" s="259"/>
      <c r="DF64" s="259"/>
      <c r="DG64" s="259"/>
      <c r="DH64" s="259"/>
      <c r="DI64" s="259"/>
      <c r="DJ64" s="259"/>
      <c r="DK64" s="259"/>
      <c r="DL64" s="259"/>
      <c r="DM64" s="259"/>
      <c r="DN64" s="259"/>
      <c r="DO64" s="259"/>
      <c r="DP64" s="259"/>
      <c r="DQ64" s="259"/>
      <c r="DR64" s="259"/>
      <c r="DS64" s="259"/>
      <c r="DT64" s="259"/>
      <c r="DU64" s="259"/>
      <c r="DV64" s="259"/>
      <c r="DW64" s="259"/>
      <c r="DX64" s="259"/>
      <c r="DY64" s="259"/>
      <c r="DZ64" s="259"/>
      <c r="EA64" s="259"/>
      <c r="EB64" s="259"/>
      <c r="EC64" s="259"/>
      <c r="ED64" s="259"/>
    </row>
    <row r="65" spans="21:134" ht="14.45">
      <c r="U65" s="271">
        <f t="shared" si="1"/>
        <v>48000</v>
      </c>
      <c r="V65" s="259">
        <v>2423</v>
      </c>
      <c r="W65" s="259">
        <v>2423</v>
      </c>
      <c r="X65" s="259">
        <v>2423</v>
      </c>
      <c r="Y65" s="259">
        <v>2887.08</v>
      </c>
      <c r="Z65" s="259">
        <v>4852.3959999999997</v>
      </c>
      <c r="AA65" s="259">
        <v>2548.1190000000001</v>
      </c>
      <c r="AB65" s="259">
        <v>3311.4960000000001</v>
      </c>
      <c r="AC65" s="259">
        <v>1394.1949999999999</v>
      </c>
      <c r="AD65" s="259">
        <v>1557.36</v>
      </c>
      <c r="AE65" s="259">
        <v>387.31900000000002</v>
      </c>
      <c r="AF65" s="259">
        <v>2128.2350000000001</v>
      </c>
      <c r="AG65" s="259">
        <v>1030.8789999999999</v>
      </c>
      <c r="AH65" s="259">
        <v>3526.7759999999998</v>
      </c>
      <c r="AI65" s="259">
        <v>2006.0260000000001</v>
      </c>
      <c r="AJ65" s="259">
        <v>1160.0070000000001</v>
      </c>
      <c r="AK65" s="259">
        <v>3711.2689999999998</v>
      </c>
      <c r="AL65" s="259">
        <v>2567.931</v>
      </c>
      <c r="AM65" s="259">
        <v>2575.1579999999999</v>
      </c>
      <c r="AN65" s="259">
        <v>5040.0349999999999</v>
      </c>
      <c r="AO65" s="259">
        <v>433.11200000000002</v>
      </c>
      <c r="AP65" s="259">
        <v>1239.434</v>
      </c>
      <c r="AQ65" s="259">
        <v>2957.7539999999999</v>
      </c>
      <c r="AR65" s="259">
        <v>2199.3989999999999</v>
      </c>
      <c r="AS65" s="259">
        <v>2500.4780000000001</v>
      </c>
      <c r="AT65" s="259">
        <v>3245.0230000000001</v>
      </c>
      <c r="AU65" s="259">
        <v>960.24800000000005</v>
      </c>
      <c r="AV65" s="259">
        <v>3767.66</v>
      </c>
      <c r="AW65" s="259">
        <v>1778.9690000000001</v>
      </c>
      <c r="AX65" s="259">
        <v>2358.643</v>
      </c>
      <c r="AY65" s="259">
        <v>1162.0150000000001</v>
      </c>
      <c r="AZ65" s="259">
        <v>4362.3140000000003</v>
      </c>
      <c r="BA65" s="259">
        <v>1634.5340000000001</v>
      </c>
      <c r="BB65" s="259">
        <v>1634.5340000000001</v>
      </c>
      <c r="BC65" s="259"/>
      <c r="BD65" s="259"/>
      <c r="BE65" s="259"/>
      <c r="BF65" s="259"/>
      <c r="BG65" s="259"/>
      <c r="BH65" s="259"/>
      <c r="BI65" s="259"/>
      <c r="BJ65" s="259"/>
      <c r="BK65" s="259"/>
      <c r="BL65" s="259"/>
      <c r="BM65" s="259"/>
      <c r="BN65" s="259"/>
      <c r="BO65" s="259"/>
      <c r="BP65" s="259"/>
      <c r="BQ65" s="259"/>
      <c r="BR65" s="259"/>
      <c r="BS65" s="259"/>
      <c r="BT65" s="259"/>
      <c r="BU65" s="259"/>
      <c r="BV65" s="259"/>
      <c r="BW65" s="259"/>
      <c r="BX65" s="259"/>
      <c r="BY65" s="259"/>
      <c r="BZ65" s="259"/>
      <c r="CA65" s="259"/>
      <c r="CB65" s="259"/>
      <c r="CC65" s="259"/>
      <c r="CD65" s="259"/>
      <c r="CE65" s="259"/>
      <c r="CF65" s="259"/>
      <c r="CG65" s="259"/>
      <c r="CH65" s="259"/>
      <c r="CI65" s="259"/>
      <c r="CJ65" s="259"/>
      <c r="CK65" s="259"/>
      <c r="CL65" s="259"/>
      <c r="CM65" s="259"/>
      <c r="CN65" s="259"/>
      <c r="CO65" s="259"/>
      <c r="CP65" s="259"/>
      <c r="CQ65" s="259"/>
      <c r="CR65" s="259"/>
      <c r="CS65" s="259"/>
      <c r="CT65" s="259"/>
      <c r="CU65" s="259"/>
      <c r="CV65" s="259"/>
      <c r="CW65" s="259"/>
      <c r="CX65" s="259"/>
      <c r="CY65" s="259"/>
      <c r="CZ65" s="259"/>
      <c r="DA65" s="259"/>
      <c r="DB65" s="259"/>
      <c r="DC65" s="259"/>
      <c r="DD65" s="259"/>
      <c r="DE65" s="259"/>
      <c r="DF65" s="259"/>
      <c r="DG65" s="259"/>
      <c r="DH65" s="259"/>
      <c r="DI65" s="259"/>
      <c r="DJ65" s="259"/>
      <c r="DK65" s="259"/>
      <c r="DL65" s="259"/>
      <c r="DM65" s="259"/>
      <c r="DN65" s="259"/>
      <c r="DO65" s="259"/>
      <c r="DP65" s="259"/>
      <c r="DQ65" s="259"/>
      <c r="DR65" s="259"/>
      <c r="DS65" s="259"/>
      <c r="DT65" s="259"/>
      <c r="DU65" s="259"/>
      <c r="DV65" s="259"/>
      <c r="DW65" s="259"/>
      <c r="DX65" s="259"/>
      <c r="DY65" s="259"/>
      <c r="DZ65" s="259"/>
      <c r="EA65" s="259"/>
      <c r="EB65" s="259"/>
      <c r="EC65" s="259"/>
      <c r="ED65" s="259"/>
    </row>
    <row r="66" spans="21:134" ht="14.45">
      <c r="U66" s="271">
        <f t="shared" si="1"/>
        <v>48030</v>
      </c>
      <c r="V66" s="259">
        <v>711</v>
      </c>
      <c r="W66" s="259">
        <v>711</v>
      </c>
      <c r="X66" s="259">
        <v>711</v>
      </c>
      <c r="Y66" s="259">
        <v>1181.5039999999999</v>
      </c>
      <c r="Z66" s="259">
        <v>1750.979</v>
      </c>
      <c r="AA66" s="259">
        <v>1515.153</v>
      </c>
      <c r="AB66" s="259">
        <v>1850.712</v>
      </c>
      <c r="AC66" s="259">
        <v>257.11500000000001</v>
      </c>
      <c r="AD66" s="259">
        <v>342.78399999999999</v>
      </c>
      <c r="AE66" s="259">
        <v>15.012</v>
      </c>
      <c r="AF66" s="259">
        <v>507.36200000000002</v>
      </c>
      <c r="AG66" s="259">
        <v>405.43200000000002</v>
      </c>
      <c r="AH66" s="259">
        <v>1468.558</v>
      </c>
      <c r="AI66" s="259">
        <v>500.56099999999998</v>
      </c>
      <c r="AJ66" s="259">
        <v>317.82</v>
      </c>
      <c r="AK66" s="259">
        <v>1877.1320000000001</v>
      </c>
      <c r="AL66" s="259">
        <v>1537.0530000000001</v>
      </c>
      <c r="AM66" s="259">
        <v>876.904</v>
      </c>
      <c r="AN66" s="259">
        <v>3676.848</v>
      </c>
      <c r="AO66" s="259">
        <v>105.676</v>
      </c>
      <c r="AP66" s="259">
        <v>298.00700000000001</v>
      </c>
      <c r="AQ66" s="259">
        <v>1071.355</v>
      </c>
      <c r="AR66" s="259">
        <v>798.58600000000001</v>
      </c>
      <c r="AS66" s="259">
        <v>748.19600000000003</v>
      </c>
      <c r="AT66" s="259">
        <v>1157.116</v>
      </c>
      <c r="AU66" s="259">
        <v>251.464</v>
      </c>
      <c r="AV66" s="259">
        <v>2261.4589999999998</v>
      </c>
      <c r="AW66" s="259">
        <v>472.29899999999998</v>
      </c>
      <c r="AX66" s="259">
        <v>983.83799999999997</v>
      </c>
      <c r="AY66" s="259">
        <v>413.71499999999997</v>
      </c>
      <c r="AZ66" s="259">
        <v>1916.4849999999999</v>
      </c>
      <c r="BA66" s="259">
        <v>319.13499999999999</v>
      </c>
      <c r="BB66" s="259">
        <v>319.13499999999999</v>
      </c>
      <c r="BC66" s="259"/>
      <c r="BD66" s="259"/>
      <c r="BE66" s="259"/>
      <c r="BF66" s="259"/>
      <c r="BG66" s="259"/>
      <c r="BH66" s="259"/>
      <c r="BI66" s="259"/>
      <c r="BJ66" s="259"/>
      <c r="BK66" s="259"/>
      <c r="BL66" s="259"/>
      <c r="BM66" s="259"/>
      <c r="BN66" s="259"/>
      <c r="BO66" s="259"/>
      <c r="BP66" s="259"/>
      <c r="BQ66" s="259"/>
      <c r="BR66" s="259"/>
      <c r="BS66" s="259"/>
      <c r="BT66" s="259"/>
      <c r="BU66" s="259"/>
      <c r="BV66" s="259"/>
      <c r="BW66" s="259"/>
      <c r="BX66" s="259"/>
      <c r="BY66" s="259"/>
      <c r="BZ66" s="259"/>
      <c r="CA66" s="259"/>
      <c r="CB66" s="259"/>
      <c r="CC66" s="259"/>
      <c r="CD66" s="259"/>
      <c r="CE66" s="259"/>
      <c r="CF66" s="259"/>
      <c r="CG66" s="259"/>
      <c r="CH66" s="259"/>
      <c r="CI66" s="259"/>
      <c r="CJ66" s="259"/>
      <c r="CK66" s="259"/>
      <c r="CL66" s="259"/>
      <c r="CM66" s="259"/>
      <c r="CN66" s="259"/>
      <c r="CO66" s="259"/>
      <c r="CP66" s="259"/>
      <c r="CQ66" s="259"/>
      <c r="CR66" s="259"/>
      <c r="CS66" s="259"/>
      <c r="CT66" s="259"/>
      <c r="CU66" s="259"/>
      <c r="CV66" s="259"/>
      <c r="CW66" s="259"/>
      <c r="CX66" s="259"/>
      <c r="CY66" s="259"/>
      <c r="CZ66" s="259"/>
      <c r="DA66" s="259"/>
      <c r="DB66" s="259"/>
      <c r="DC66" s="259"/>
      <c r="DD66" s="259"/>
      <c r="DE66" s="259"/>
      <c r="DF66" s="259"/>
      <c r="DG66" s="259"/>
      <c r="DH66" s="259"/>
      <c r="DI66" s="259"/>
      <c r="DJ66" s="259"/>
      <c r="DK66" s="259"/>
      <c r="DL66" s="259"/>
      <c r="DM66" s="259"/>
      <c r="DN66" s="259"/>
      <c r="DO66" s="259"/>
      <c r="DP66" s="259"/>
      <c r="DQ66" s="259"/>
      <c r="DR66" s="259"/>
      <c r="DS66" s="259"/>
      <c r="DT66" s="259"/>
      <c r="DU66" s="259"/>
      <c r="DV66" s="259"/>
      <c r="DW66" s="259"/>
      <c r="DX66" s="259"/>
      <c r="DY66" s="259"/>
      <c r="DZ66" s="259"/>
      <c r="EA66" s="259"/>
      <c r="EB66" s="259"/>
      <c r="EC66" s="259"/>
      <c r="ED66" s="259"/>
    </row>
    <row r="67" spans="21:134" ht="14.45">
      <c r="U67" s="271">
        <f t="shared" si="1"/>
        <v>48061</v>
      </c>
      <c r="V67" s="259">
        <v>371</v>
      </c>
      <c r="W67" s="259">
        <v>371</v>
      </c>
      <c r="X67" s="259">
        <v>371</v>
      </c>
      <c r="Y67" s="259">
        <v>376.49200000000002</v>
      </c>
      <c r="Z67" s="259">
        <v>852.81700000000001</v>
      </c>
      <c r="AA67" s="259">
        <v>564.69500000000005</v>
      </c>
      <c r="AB67" s="259">
        <v>765.00800000000004</v>
      </c>
      <c r="AC67" s="259">
        <v>167.756</v>
      </c>
      <c r="AD67" s="259">
        <v>258.34500000000003</v>
      </c>
      <c r="AE67" s="259">
        <v>61.115000000000002</v>
      </c>
      <c r="AF67" s="259">
        <v>217.65299999999999</v>
      </c>
      <c r="AG67" s="259">
        <v>208.321</v>
      </c>
      <c r="AH67" s="259">
        <v>508.28399999999999</v>
      </c>
      <c r="AI67" s="259">
        <v>314.47500000000002</v>
      </c>
      <c r="AJ67" s="259">
        <v>290.39499999999998</v>
      </c>
      <c r="AK67" s="259">
        <v>577.07899999999995</v>
      </c>
      <c r="AL67" s="259">
        <v>459.51100000000002</v>
      </c>
      <c r="AM67" s="259">
        <v>415.94200000000001</v>
      </c>
      <c r="AN67" s="259">
        <v>861.17200000000003</v>
      </c>
      <c r="AO67" s="259">
        <v>156.74100000000001</v>
      </c>
      <c r="AP67" s="259">
        <v>239.971</v>
      </c>
      <c r="AQ67" s="259">
        <v>453.13499999999999</v>
      </c>
      <c r="AR67" s="259">
        <v>289.834</v>
      </c>
      <c r="AS67" s="259">
        <v>355.19900000000001</v>
      </c>
      <c r="AT67" s="259">
        <v>496.20299999999997</v>
      </c>
      <c r="AU67" s="259">
        <v>159.63800000000001</v>
      </c>
      <c r="AV67" s="259">
        <v>596.23</v>
      </c>
      <c r="AW67" s="259">
        <v>227.05</v>
      </c>
      <c r="AX67" s="259">
        <v>380.13600000000002</v>
      </c>
      <c r="AY67" s="259">
        <v>286.19</v>
      </c>
      <c r="AZ67" s="259">
        <v>705.96600000000001</v>
      </c>
      <c r="BA67" s="259">
        <v>200.62100000000001</v>
      </c>
      <c r="BB67" s="259">
        <v>200.62100000000001</v>
      </c>
      <c r="BC67" s="259"/>
      <c r="BD67" s="259"/>
      <c r="BE67" s="259"/>
      <c r="BF67" s="259"/>
      <c r="BG67" s="259"/>
      <c r="BH67" s="259"/>
      <c r="BI67" s="259"/>
      <c r="BJ67" s="259"/>
      <c r="BK67" s="259"/>
      <c r="BL67" s="259"/>
      <c r="BM67" s="259"/>
      <c r="BN67" s="259"/>
      <c r="BO67" s="259"/>
      <c r="BP67" s="259"/>
      <c r="BQ67" s="259"/>
      <c r="BR67" s="259"/>
      <c r="BS67" s="259"/>
      <c r="BT67" s="259"/>
      <c r="BU67" s="259"/>
      <c r="BV67" s="259"/>
      <c r="BW67" s="259"/>
      <c r="BX67" s="259"/>
      <c r="BY67" s="259"/>
      <c r="BZ67" s="259"/>
      <c r="CA67" s="259"/>
      <c r="CB67" s="259"/>
      <c r="CC67" s="259"/>
      <c r="CD67" s="259"/>
      <c r="CE67" s="259"/>
      <c r="CF67" s="259"/>
      <c r="CG67" s="259"/>
      <c r="CH67" s="259"/>
      <c r="CI67" s="259"/>
      <c r="CJ67" s="259"/>
      <c r="CK67" s="259"/>
      <c r="CL67" s="259"/>
      <c r="CM67" s="259"/>
      <c r="CN67" s="259"/>
      <c r="CO67" s="259"/>
      <c r="CP67" s="259"/>
      <c r="CQ67" s="259"/>
      <c r="CR67" s="259"/>
      <c r="CS67" s="259"/>
      <c r="CT67" s="259"/>
      <c r="CU67" s="259"/>
      <c r="CV67" s="259"/>
      <c r="CW67" s="259"/>
      <c r="CX67" s="259"/>
      <c r="CY67" s="259"/>
      <c r="CZ67" s="259"/>
      <c r="DA67" s="259"/>
      <c r="DB67" s="259"/>
      <c r="DC67" s="259"/>
      <c r="DD67" s="259"/>
      <c r="DE67" s="259"/>
      <c r="DF67" s="259"/>
      <c r="DG67" s="259"/>
      <c r="DH67" s="259"/>
      <c r="DI67" s="259"/>
      <c r="DJ67" s="259"/>
      <c r="DK67" s="259"/>
      <c r="DL67" s="259"/>
      <c r="DM67" s="259"/>
      <c r="DN67" s="259"/>
      <c r="DO67" s="259"/>
      <c r="DP67" s="259"/>
      <c r="DQ67" s="259"/>
      <c r="DR67" s="259"/>
      <c r="DS67" s="259"/>
      <c r="DT67" s="259"/>
      <c r="DU67" s="259"/>
      <c r="DV67" s="259"/>
      <c r="DW67" s="259"/>
      <c r="DX67" s="259"/>
      <c r="DY67" s="259"/>
      <c r="DZ67" s="259"/>
      <c r="EA67" s="259"/>
      <c r="EB67" s="259"/>
      <c r="EC67" s="259"/>
      <c r="ED67" s="259"/>
    </row>
    <row r="68" spans="21:134" ht="14.45">
      <c r="U68" s="271">
        <f t="shared" si="1"/>
        <v>48092</v>
      </c>
      <c r="V68" s="259">
        <v>316</v>
      </c>
      <c r="W68" s="259">
        <v>316</v>
      </c>
      <c r="X68" s="259">
        <v>316</v>
      </c>
      <c r="Y68" s="259">
        <v>383.245</v>
      </c>
      <c r="Z68" s="259">
        <v>761.05</v>
      </c>
      <c r="AA68" s="259">
        <v>423.399</v>
      </c>
      <c r="AB68" s="259">
        <v>526.58500000000004</v>
      </c>
      <c r="AC68" s="259">
        <v>249.70400000000001</v>
      </c>
      <c r="AD68" s="259">
        <v>233.81700000000001</v>
      </c>
      <c r="AE68" s="259">
        <v>205.94200000000001</v>
      </c>
      <c r="AF68" s="259">
        <v>399.98700000000002</v>
      </c>
      <c r="AG68" s="259">
        <v>334.22899999999998</v>
      </c>
      <c r="AH68" s="259">
        <v>388.91899999999998</v>
      </c>
      <c r="AI68" s="259">
        <v>362.92599999999999</v>
      </c>
      <c r="AJ68" s="259">
        <v>359.50299999999999</v>
      </c>
      <c r="AK68" s="259">
        <v>440.97800000000001</v>
      </c>
      <c r="AL68" s="259">
        <v>324.22300000000001</v>
      </c>
      <c r="AM68" s="259">
        <v>295.62400000000002</v>
      </c>
      <c r="AN68" s="259">
        <v>548.14</v>
      </c>
      <c r="AO68" s="259">
        <v>190.67099999999999</v>
      </c>
      <c r="AP68" s="259">
        <v>476.81200000000001</v>
      </c>
      <c r="AQ68" s="259">
        <v>459.06599999999997</v>
      </c>
      <c r="AR68" s="259">
        <v>268.62799999999999</v>
      </c>
      <c r="AS68" s="259">
        <v>381.75</v>
      </c>
      <c r="AT68" s="259">
        <v>367.839</v>
      </c>
      <c r="AU68" s="259">
        <v>175.39500000000001</v>
      </c>
      <c r="AV68" s="259">
        <v>388.22699999999998</v>
      </c>
      <c r="AW68" s="259">
        <v>247.691</v>
      </c>
      <c r="AX68" s="259">
        <v>414.92899999999997</v>
      </c>
      <c r="AY68" s="259">
        <v>310.41199999999998</v>
      </c>
      <c r="AZ68" s="259">
        <v>602.97</v>
      </c>
      <c r="BA68" s="259">
        <v>312.23200000000003</v>
      </c>
      <c r="BB68" s="259">
        <v>312.23200000000003</v>
      </c>
      <c r="BC68" s="259"/>
      <c r="BD68" s="259"/>
      <c r="BE68" s="259"/>
      <c r="BF68" s="259"/>
      <c r="BG68" s="259"/>
      <c r="BH68" s="259"/>
      <c r="BI68" s="259"/>
      <c r="BJ68" s="259"/>
      <c r="BK68" s="259"/>
      <c r="BL68" s="259"/>
      <c r="BM68" s="259"/>
      <c r="BN68" s="259"/>
      <c r="BO68" s="259"/>
      <c r="BP68" s="259"/>
      <c r="BQ68" s="259"/>
      <c r="BR68" s="259"/>
      <c r="BS68" s="259"/>
      <c r="BT68" s="259"/>
      <c r="BU68" s="259"/>
      <c r="BV68" s="259"/>
      <c r="BW68" s="259"/>
      <c r="BX68" s="259"/>
      <c r="BY68" s="259"/>
      <c r="BZ68" s="259"/>
      <c r="CA68" s="259"/>
      <c r="CB68" s="259"/>
      <c r="CC68" s="259"/>
      <c r="CD68" s="259"/>
      <c r="CE68" s="259"/>
      <c r="CF68" s="259"/>
      <c r="CG68" s="259"/>
      <c r="CH68" s="259"/>
      <c r="CI68" s="259"/>
      <c r="CJ68" s="259"/>
      <c r="CK68" s="259"/>
      <c r="CL68" s="259"/>
      <c r="CM68" s="259"/>
      <c r="CN68" s="259"/>
      <c r="CO68" s="259"/>
      <c r="CP68" s="259"/>
      <c r="CQ68" s="259"/>
      <c r="CR68" s="259"/>
      <c r="CS68" s="259"/>
      <c r="CT68" s="259"/>
      <c r="CU68" s="259"/>
      <c r="CV68" s="259"/>
      <c r="CW68" s="259"/>
      <c r="CX68" s="259"/>
      <c r="CY68" s="259"/>
      <c r="CZ68" s="259"/>
      <c r="DA68" s="259"/>
      <c r="DB68" s="259"/>
      <c r="DC68" s="259"/>
      <c r="DD68" s="259"/>
      <c r="DE68" s="259"/>
      <c r="DF68" s="259"/>
      <c r="DG68" s="259"/>
      <c r="DH68" s="259"/>
      <c r="DI68" s="259"/>
      <c r="DJ68" s="259"/>
      <c r="DK68" s="259"/>
      <c r="DL68" s="259"/>
      <c r="DM68" s="259"/>
      <c r="DN68" s="259"/>
      <c r="DO68" s="259"/>
      <c r="DP68" s="259"/>
      <c r="DQ68" s="259"/>
      <c r="DR68" s="259"/>
      <c r="DS68" s="259"/>
      <c r="DT68" s="259"/>
      <c r="DU68" s="259"/>
      <c r="DV68" s="259"/>
      <c r="DW68" s="259"/>
      <c r="DX68" s="259"/>
      <c r="DY68" s="259"/>
      <c r="DZ68" s="259"/>
      <c r="EA68" s="259"/>
      <c r="EB68" s="259"/>
      <c r="EC68" s="259"/>
      <c r="ED68" s="259"/>
    </row>
    <row r="69" spans="21:134" ht="14.45">
      <c r="U69" s="271" t="str">
        <f t="shared" ref="U69:U112" si="2">IF((ROW()-3)&lt;=LOOKUP($B$6,TimestepID,Duration),EDATE(U68,1),"")</f>
        <v/>
      </c>
      <c r="V69" s="259" t="s">
        <v>7</v>
      </c>
      <c r="W69" s="259" t="s">
        <v>7</v>
      </c>
      <c r="X69" s="259" t="s">
        <v>7</v>
      </c>
      <c r="Y69" s="259" t="s">
        <v>7</v>
      </c>
      <c r="Z69" s="259" t="s">
        <v>7</v>
      </c>
      <c r="AA69" s="259" t="s">
        <v>7</v>
      </c>
      <c r="AB69" s="259" t="s">
        <v>7</v>
      </c>
      <c r="AC69" s="259" t="s">
        <v>7</v>
      </c>
      <c r="AD69" s="259" t="s">
        <v>7</v>
      </c>
      <c r="AE69" s="259" t="s">
        <v>7</v>
      </c>
      <c r="AF69" s="259" t="s">
        <v>7</v>
      </c>
      <c r="AG69" s="259" t="s">
        <v>7</v>
      </c>
      <c r="AH69" s="259" t="s">
        <v>7</v>
      </c>
      <c r="AI69" s="259" t="s">
        <v>7</v>
      </c>
      <c r="AJ69" s="259" t="s">
        <v>7</v>
      </c>
      <c r="AK69" s="259" t="s">
        <v>7</v>
      </c>
      <c r="AL69" s="259" t="s">
        <v>7</v>
      </c>
      <c r="AM69" s="259" t="s">
        <v>7</v>
      </c>
      <c r="AN69" s="259" t="s">
        <v>7</v>
      </c>
      <c r="AO69" s="259" t="s">
        <v>7</v>
      </c>
      <c r="AP69" s="259" t="s">
        <v>7</v>
      </c>
      <c r="AQ69" s="259" t="s">
        <v>7</v>
      </c>
      <c r="AR69" s="259" t="s">
        <v>7</v>
      </c>
      <c r="AS69" s="259" t="s">
        <v>7</v>
      </c>
      <c r="AT69" s="259" t="s">
        <v>7</v>
      </c>
      <c r="AU69" s="259" t="s">
        <v>7</v>
      </c>
      <c r="AV69" s="259" t="s">
        <v>7</v>
      </c>
      <c r="AW69" s="259" t="s">
        <v>7</v>
      </c>
      <c r="AX69" s="259" t="s">
        <v>7</v>
      </c>
      <c r="AY69" s="259" t="s">
        <v>7</v>
      </c>
      <c r="AZ69" s="259" t="s">
        <v>7</v>
      </c>
      <c r="BA69" s="259" t="s">
        <v>7</v>
      </c>
      <c r="BB69" s="259" t="s">
        <v>7</v>
      </c>
      <c r="BC69" s="259"/>
      <c r="BD69" s="259"/>
      <c r="BE69" s="259"/>
      <c r="BF69" s="259"/>
      <c r="BG69" s="259"/>
      <c r="BH69" s="259"/>
      <c r="BI69" s="259"/>
      <c r="BJ69" s="259"/>
      <c r="BK69" s="259"/>
      <c r="BL69" s="259"/>
      <c r="BM69" s="259"/>
      <c r="BN69" s="259"/>
      <c r="BO69" s="259"/>
      <c r="BP69" s="259"/>
      <c r="BQ69" s="259"/>
      <c r="BR69" s="259"/>
      <c r="BS69" s="259"/>
      <c r="BT69" s="259"/>
      <c r="BU69" s="259"/>
      <c r="BV69" s="259"/>
      <c r="BW69" s="259"/>
      <c r="BX69" s="259"/>
      <c r="BY69" s="259"/>
      <c r="BZ69" s="259"/>
      <c r="CA69" s="259"/>
      <c r="CB69" s="259"/>
      <c r="CC69" s="259"/>
      <c r="CD69" s="259"/>
      <c r="CE69" s="259"/>
      <c r="CF69" s="259"/>
      <c r="CG69" s="259"/>
      <c r="CH69" s="259"/>
      <c r="CI69" s="259"/>
      <c r="CJ69" s="259"/>
      <c r="CK69" s="259"/>
      <c r="CL69" s="259"/>
      <c r="CM69" s="259"/>
      <c r="CN69" s="259"/>
      <c r="CO69" s="259"/>
      <c r="CP69" s="259"/>
      <c r="CQ69" s="259"/>
      <c r="CR69" s="259"/>
      <c r="CS69" s="259"/>
      <c r="CT69" s="259"/>
      <c r="CU69" s="259"/>
      <c r="CV69" s="259"/>
      <c r="CW69" s="259"/>
      <c r="CX69" s="259"/>
      <c r="CY69" s="259"/>
      <c r="CZ69" s="259"/>
      <c r="DA69" s="259"/>
      <c r="DB69" s="259"/>
      <c r="DC69" s="259"/>
      <c r="DD69" s="259"/>
      <c r="DE69" s="259"/>
      <c r="DF69" s="259"/>
      <c r="DG69" s="259"/>
      <c r="DH69" s="259"/>
      <c r="DI69" s="259"/>
      <c r="DJ69" s="259"/>
      <c r="DK69" s="259"/>
      <c r="DL69" s="259"/>
      <c r="DM69" s="259"/>
      <c r="DN69" s="259"/>
      <c r="DO69" s="259"/>
      <c r="DP69" s="259"/>
      <c r="DQ69" s="259"/>
      <c r="DR69" s="259"/>
      <c r="DS69" s="259"/>
      <c r="DT69" s="259"/>
      <c r="DU69" s="259"/>
      <c r="DV69" s="259"/>
      <c r="DW69" s="259"/>
      <c r="DX69" s="259"/>
      <c r="DY69" s="259"/>
      <c r="DZ69" s="259"/>
      <c r="EA69" s="259"/>
      <c r="EB69" s="259"/>
      <c r="EC69" s="259"/>
      <c r="ED69" s="259"/>
    </row>
    <row r="70" spans="21:134" ht="14.45">
      <c r="U70" s="271" t="str">
        <f t="shared" si="2"/>
        <v/>
      </c>
      <c r="V70" s="259" t="s">
        <v>7</v>
      </c>
      <c r="W70" s="259" t="s">
        <v>7</v>
      </c>
      <c r="X70" s="259" t="s">
        <v>7</v>
      </c>
      <c r="Y70" s="259" t="s">
        <v>7</v>
      </c>
      <c r="Z70" s="259" t="s">
        <v>7</v>
      </c>
      <c r="AA70" s="259" t="s">
        <v>7</v>
      </c>
      <c r="AB70" s="259" t="s">
        <v>7</v>
      </c>
      <c r="AC70" s="259" t="s">
        <v>7</v>
      </c>
      <c r="AD70" s="259" t="s">
        <v>7</v>
      </c>
      <c r="AE70" s="259" t="s">
        <v>7</v>
      </c>
      <c r="AF70" s="259" t="s">
        <v>7</v>
      </c>
      <c r="AG70" s="259" t="s">
        <v>7</v>
      </c>
      <c r="AH70" s="259" t="s">
        <v>7</v>
      </c>
      <c r="AI70" s="259" t="s">
        <v>7</v>
      </c>
      <c r="AJ70" s="259" t="s">
        <v>7</v>
      </c>
      <c r="AK70" s="259" t="s">
        <v>7</v>
      </c>
      <c r="AL70" s="259" t="s">
        <v>7</v>
      </c>
      <c r="AM70" s="259" t="s">
        <v>7</v>
      </c>
      <c r="AN70" s="259" t="s">
        <v>7</v>
      </c>
      <c r="AO70" s="259" t="s">
        <v>7</v>
      </c>
      <c r="AP70" s="259" t="s">
        <v>7</v>
      </c>
      <c r="AQ70" s="259" t="s">
        <v>7</v>
      </c>
      <c r="AR70" s="259" t="s">
        <v>7</v>
      </c>
      <c r="AS70" s="259" t="s">
        <v>7</v>
      </c>
      <c r="AT70" s="259" t="s">
        <v>7</v>
      </c>
      <c r="AU70" s="259" t="s">
        <v>7</v>
      </c>
      <c r="AV70" s="259" t="s">
        <v>7</v>
      </c>
      <c r="AW70" s="259" t="s">
        <v>7</v>
      </c>
      <c r="AX70" s="259" t="s">
        <v>7</v>
      </c>
      <c r="AY70" s="259" t="s">
        <v>7</v>
      </c>
      <c r="AZ70" s="259" t="s">
        <v>7</v>
      </c>
      <c r="BA70" s="259" t="s">
        <v>7</v>
      </c>
      <c r="BB70" s="259" t="s">
        <v>7</v>
      </c>
      <c r="BC70" s="259"/>
      <c r="BD70" s="259"/>
      <c r="BE70" s="259"/>
      <c r="BF70" s="259"/>
      <c r="BG70" s="259"/>
      <c r="BH70" s="259"/>
      <c r="BI70" s="259"/>
      <c r="BJ70" s="259"/>
      <c r="BK70" s="259"/>
      <c r="BL70" s="259"/>
      <c r="BM70" s="259"/>
      <c r="BN70" s="259"/>
      <c r="BO70" s="259"/>
      <c r="BP70" s="259"/>
      <c r="BQ70" s="259"/>
      <c r="BR70" s="259"/>
      <c r="BS70" s="259"/>
      <c r="BT70" s="259"/>
      <c r="BU70" s="259"/>
      <c r="BV70" s="259"/>
      <c r="BW70" s="259"/>
      <c r="BX70" s="259"/>
      <c r="BY70" s="259"/>
      <c r="BZ70" s="259"/>
      <c r="CA70" s="259"/>
      <c r="CB70" s="259"/>
      <c r="CC70" s="259"/>
      <c r="CD70" s="259"/>
      <c r="CE70" s="259"/>
      <c r="CF70" s="259"/>
      <c r="CG70" s="259"/>
      <c r="CH70" s="259"/>
      <c r="CI70" s="259"/>
      <c r="CJ70" s="259"/>
      <c r="CK70" s="259"/>
      <c r="CL70" s="259"/>
      <c r="CM70" s="259"/>
      <c r="CN70" s="259"/>
      <c r="CO70" s="259"/>
      <c r="CP70" s="259"/>
      <c r="CQ70" s="259"/>
      <c r="CR70" s="259"/>
      <c r="CS70" s="259"/>
      <c r="CT70" s="259"/>
      <c r="CU70" s="259"/>
      <c r="CV70" s="259"/>
      <c r="CW70" s="259"/>
      <c r="CX70" s="259"/>
      <c r="CY70" s="259"/>
      <c r="CZ70" s="259"/>
      <c r="DA70" s="259"/>
      <c r="DB70" s="259"/>
      <c r="DC70" s="259"/>
      <c r="DD70" s="259"/>
      <c r="DE70" s="259"/>
      <c r="DF70" s="259"/>
      <c r="DG70" s="259"/>
      <c r="DH70" s="259"/>
      <c r="DI70" s="259"/>
      <c r="DJ70" s="259"/>
      <c r="DK70" s="259"/>
      <c r="DL70" s="259"/>
      <c r="DM70" s="259"/>
      <c r="DN70" s="259"/>
      <c r="DO70" s="259"/>
      <c r="DP70" s="259"/>
      <c r="DQ70" s="259"/>
      <c r="DR70" s="259"/>
      <c r="DS70" s="259"/>
      <c r="DT70" s="259"/>
      <c r="DU70" s="259"/>
      <c r="DV70" s="259"/>
      <c r="DW70" s="259"/>
      <c r="DX70" s="259"/>
      <c r="DY70" s="259"/>
      <c r="DZ70" s="259"/>
      <c r="EA70" s="259"/>
      <c r="EB70" s="259"/>
      <c r="EC70" s="259"/>
      <c r="ED70" s="259"/>
    </row>
    <row r="71" spans="21:134" ht="14.45">
      <c r="U71" s="271" t="str">
        <f t="shared" si="2"/>
        <v/>
      </c>
      <c r="V71" s="259" t="s">
        <v>7</v>
      </c>
      <c r="W71" s="259" t="s">
        <v>7</v>
      </c>
      <c r="X71" s="259" t="s">
        <v>7</v>
      </c>
      <c r="Y71" s="259" t="s">
        <v>7</v>
      </c>
      <c r="Z71" s="259" t="s">
        <v>7</v>
      </c>
      <c r="AA71" s="259" t="s">
        <v>7</v>
      </c>
      <c r="AB71" s="259" t="s">
        <v>7</v>
      </c>
      <c r="AC71" s="259" t="s">
        <v>7</v>
      </c>
      <c r="AD71" s="259" t="s">
        <v>7</v>
      </c>
      <c r="AE71" s="259" t="s">
        <v>7</v>
      </c>
      <c r="AF71" s="259" t="s">
        <v>7</v>
      </c>
      <c r="AG71" s="259" t="s">
        <v>7</v>
      </c>
      <c r="AH71" s="259" t="s">
        <v>7</v>
      </c>
      <c r="AI71" s="259" t="s">
        <v>7</v>
      </c>
      <c r="AJ71" s="259" t="s">
        <v>7</v>
      </c>
      <c r="AK71" s="259" t="s">
        <v>7</v>
      </c>
      <c r="AL71" s="259" t="s">
        <v>7</v>
      </c>
      <c r="AM71" s="259" t="s">
        <v>7</v>
      </c>
      <c r="AN71" s="259" t="s">
        <v>7</v>
      </c>
      <c r="AO71" s="259" t="s">
        <v>7</v>
      </c>
      <c r="AP71" s="259" t="s">
        <v>7</v>
      </c>
      <c r="AQ71" s="259" t="s">
        <v>7</v>
      </c>
      <c r="AR71" s="259" t="s">
        <v>7</v>
      </c>
      <c r="AS71" s="259" t="s">
        <v>7</v>
      </c>
      <c r="AT71" s="259" t="s">
        <v>7</v>
      </c>
      <c r="AU71" s="259" t="s">
        <v>7</v>
      </c>
      <c r="AV71" s="259" t="s">
        <v>7</v>
      </c>
      <c r="AW71" s="259" t="s">
        <v>7</v>
      </c>
      <c r="AX71" s="259" t="s">
        <v>7</v>
      </c>
      <c r="AY71" s="259" t="s">
        <v>7</v>
      </c>
      <c r="AZ71" s="259" t="s">
        <v>7</v>
      </c>
      <c r="BA71" s="259" t="s">
        <v>7</v>
      </c>
      <c r="BB71" s="259" t="s">
        <v>7</v>
      </c>
      <c r="BC71" s="259"/>
      <c r="BD71" s="259"/>
      <c r="BE71" s="259"/>
      <c r="BF71" s="259"/>
      <c r="BG71" s="259"/>
      <c r="BH71" s="259"/>
      <c r="BI71" s="259"/>
      <c r="BJ71" s="259"/>
      <c r="BK71" s="259"/>
      <c r="BL71" s="259"/>
      <c r="BM71" s="259"/>
      <c r="BN71" s="259"/>
      <c r="BO71" s="259"/>
      <c r="BP71" s="259"/>
      <c r="BQ71" s="259"/>
      <c r="BR71" s="259"/>
      <c r="BS71" s="259"/>
      <c r="BT71" s="259"/>
      <c r="BU71" s="259"/>
      <c r="BV71" s="259"/>
      <c r="BW71" s="259"/>
      <c r="BX71" s="259"/>
      <c r="BY71" s="259"/>
      <c r="BZ71" s="259"/>
      <c r="CA71" s="259"/>
      <c r="CB71" s="259"/>
      <c r="CC71" s="259"/>
      <c r="CD71" s="259"/>
      <c r="CE71" s="259"/>
      <c r="CF71" s="259"/>
      <c r="CG71" s="259"/>
      <c r="CH71" s="259"/>
      <c r="CI71" s="259"/>
      <c r="CJ71" s="259"/>
      <c r="CK71" s="259"/>
      <c r="CL71" s="259"/>
      <c r="CM71" s="259"/>
      <c r="CN71" s="259"/>
      <c r="CO71" s="259"/>
      <c r="CP71" s="259"/>
      <c r="CQ71" s="259"/>
      <c r="CR71" s="259"/>
      <c r="CS71" s="259"/>
      <c r="CT71" s="259"/>
      <c r="CU71" s="259"/>
      <c r="CV71" s="259"/>
      <c r="CW71" s="259"/>
      <c r="CX71" s="259"/>
      <c r="CY71" s="259"/>
      <c r="CZ71" s="259"/>
      <c r="DA71" s="259"/>
      <c r="DB71" s="259"/>
      <c r="DC71" s="259"/>
      <c r="DD71" s="259"/>
      <c r="DE71" s="259"/>
      <c r="DF71" s="259"/>
      <c r="DG71" s="259"/>
      <c r="DH71" s="259"/>
      <c r="DI71" s="259"/>
      <c r="DJ71" s="259"/>
      <c r="DK71" s="259"/>
      <c r="DL71" s="259"/>
      <c r="DM71" s="259"/>
      <c r="DN71" s="259"/>
      <c r="DO71" s="259"/>
      <c r="DP71" s="259"/>
      <c r="DQ71" s="259"/>
      <c r="DR71" s="259"/>
      <c r="DS71" s="259"/>
      <c r="DT71" s="259"/>
      <c r="DU71" s="259"/>
      <c r="DV71" s="259"/>
      <c r="DW71" s="259"/>
      <c r="DX71" s="259"/>
      <c r="DY71" s="259"/>
      <c r="DZ71" s="259"/>
      <c r="EA71" s="259"/>
      <c r="EB71" s="259"/>
      <c r="EC71" s="259"/>
      <c r="ED71" s="259"/>
    </row>
    <row r="72" spans="21:134" ht="14.45">
      <c r="U72" s="271" t="str">
        <f t="shared" si="2"/>
        <v/>
      </c>
      <c r="V72" s="259" t="s">
        <v>7</v>
      </c>
      <c r="W72" s="259" t="s">
        <v>7</v>
      </c>
      <c r="X72" s="259" t="s">
        <v>7</v>
      </c>
      <c r="Y72" s="259" t="s">
        <v>7</v>
      </c>
      <c r="Z72" s="259" t="s">
        <v>7</v>
      </c>
      <c r="AA72" s="259" t="s">
        <v>7</v>
      </c>
      <c r="AB72" s="259" t="s">
        <v>7</v>
      </c>
      <c r="AC72" s="259" t="s">
        <v>7</v>
      </c>
      <c r="AD72" s="259" t="s">
        <v>7</v>
      </c>
      <c r="AE72" s="259" t="s">
        <v>7</v>
      </c>
      <c r="AF72" s="259" t="s">
        <v>7</v>
      </c>
      <c r="AG72" s="259" t="s">
        <v>7</v>
      </c>
      <c r="AH72" s="259" t="s">
        <v>7</v>
      </c>
      <c r="AI72" s="259" t="s">
        <v>7</v>
      </c>
      <c r="AJ72" s="259" t="s">
        <v>7</v>
      </c>
      <c r="AK72" s="259" t="s">
        <v>7</v>
      </c>
      <c r="AL72" s="259" t="s">
        <v>7</v>
      </c>
      <c r="AM72" s="259" t="s">
        <v>7</v>
      </c>
      <c r="AN72" s="259" t="s">
        <v>7</v>
      </c>
      <c r="AO72" s="259" t="s">
        <v>7</v>
      </c>
      <c r="AP72" s="259" t="s">
        <v>7</v>
      </c>
      <c r="AQ72" s="259" t="s">
        <v>7</v>
      </c>
      <c r="AR72" s="259" t="s">
        <v>7</v>
      </c>
      <c r="AS72" s="259" t="s">
        <v>7</v>
      </c>
      <c r="AT72" s="259" t="s">
        <v>7</v>
      </c>
      <c r="AU72" s="259" t="s">
        <v>7</v>
      </c>
      <c r="AV72" s="259" t="s">
        <v>7</v>
      </c>
      <c r="AW72" s="259" t="s">
        <v>7</v>
      </c>
      <c r="AX72" s="259" t="s">
        <v>7</v>
      </c>
      <c r="AY72" s="259" t="s">
        <v>7</v>
      </c>
      <c r="AZ72" s="259" t="s">
        <v>7</v>
      </c>
      <c r="BA72" s="259" t="s">
        <v>7</v>
      </c>
      <c r="BB72" s="259" t="s">
        <v>7</v>
      </c>
      <c r="BC72" s="259"/>
      <c r="BD72" s="259"/>
      <c r="BE72" s="259"/>
      <c r="BF72" s="259"/>
      <c r="BG72" s="259"/>
      <c r="BH72" s="259"/>
      <c r="BI72" s="259"/>
      <c r="BJ72" s="259"/>
      <c r="BK72" s="259"/>
      <c r="BL72" s="259"/>
      <c r="BM72" s="259"/>
      <c r="BN72" s="259"/>
      <c r="BO72" s="259"/>
      <c r="BP72" s="259"/>
      <c r="BQ72" s="259"/>
      <c r="BR72" s="259"/>
      <c r="BS72" s="259"/>
      <c r="BT72" s="259"/>
      <c r="BU72" s="259"/>
      <c r="BV72" s="259"/>
      <c r="BW72" s="259"/>
      <c r="BX72" s="259"/>
      <c r="BY72" s="259"/>
      <c r="BZ72" s="259"/>
      <c r="CA72" s="259"/>
      <c r="CB72" s="259"/>
      <c r="CC72" s="259"/>
      <c r="CD72" s="259"/>
      <c r="CE72" s="259"/>
      <c r="CF72" s="259"/>
      <c r="CG72" s="259"/>
      <c r="CH72" s="259"/>
      <c r="CI72" s="259"/>
      <c r="CJ72" s="259"/>
      <c r="CK72" s="259"/>
      <c r="CL72" s="259"/>
      <c r="CM72" s="259"/>
      <c r="CN72" s="259"/>
      <c r="CO72" s="259"/>
      <c r="CP72" s="259"/>
      <c r="CQ72" s="259"/>
      <c r="CR72" s="259"/>
      <c r="CS72" s="259"/>
      <c r="CT72" s="259"/>
      <c r="CU72" s="259"/>
      <c r="CV72" s="259"/>
      <c r="CW72" s="259"/>
      <c r="CX72" s="259"/>
      <c r="CY72" s="259"/>
      <c r="CZ72" s="259"/>
      <c r="DA72" s="259"/>
      <c r="DB72" s="259"/>
      <c r="DC72" s="259"/>
      <c r="DD72" s="259"/>
      <c r="DE72" s="259"/>
      <c r="DF72" s="259"/>
      <c r="DG72" s="259"/>
      <c r="DH72" s="259"/>
      <c r="DI72" s="259"/>
      <c r="DJ72" s="259"/>
      <c r="DK72" s="259"/>
      <c r="DL72" s="259"/>
      <c r="DM72" s="259"/>
      <c r="DN72" s="259"/>
      <c r="DO72" s="259"/>
      <c r="DP72" s="259"/>
      <c r="DQ72" s="259"/>
      <c r="DR72" s="259"/>
      <c r="DS72" s="259"/>
      <c r="DT72" s="259"/>
      <c r="DU72" s="259"/>
      <c r="DV72" s="259"/>
      <c r="DW72" s="259"/>
      <c r="DX72" s="259"/>
      <c r="DY72" s="259"/>
      <c r="DZ72" s="259"/>
      <c r="EA72" s="259"/>
      <c r="EB72" s="259"/>
      <c r="EC72" s="259"/>
      <c r="ED72" s="259"/>
    </row>
    <row r="73" spans="21:134" ht="14.45">
      <c r="U73" s="271" t="str">
        <f t="shared" si="2"/>
        <v/>
      </c>
      <c r="V73" s="259" t="s">
        <v>7</v>
      </c>
      <c r="W73" s="259" t="s">
        <v>7</v>
      </c>
      <c r="X73" s="259" t="s">
        <v>7</v>
      </c>
      <c r="Y73" s="259" t="s">
        <v>7</v>
      </c>
      <c r="Z73" s="259" t="s">
        <v>7</v>
      </c>
      <c r="AA73" s="259" t="s">
        <v>7</v>
      </c>
      <c r="AB73" s="259" t="s">
        <v>7</v>
      </c>
      <c r="AC73" s="259" t="s">
        <v>7</v>
      </c>
      <c r="AD73" s="259" t="s">
        <v>7</v>
      </c>
      <c r="AE73" s="259" t="s">
        <v>7</v>
      </c>
      <c r="AF73" s="259" t="s">
        <v>7</v>
      </c>
      <c r="AG73" s="259" t="s">
        <v>7</v>
      </c>
      <c r="AH73" s="259" t="s">
        <v>7</v>
      </c>
      <c r="AI73" s="259" t="s">
        <v>7</v>
      </c>
      <c r="AJ73" s="259" t="s">
        <v>7</v>
      </c>
      <c r="AK73" s="259" t="s">
        <v>7</v>
      </c>
      <c r="AL73" s="259" t="s">
        <v>7</v>
      </c>
      <c r="AM73" s="259" t="s">
        <v>7</v>
      </c>
      <c r="AN73" s="259" t="s">
        <v>7</v>
      </c>
      <c r="AO73" s="259" t="s">
        <v>7</v>
      </c>
      <c r="AP73" s="259" t="s">
        <v>7</v>
      </c>
      <c r="AQ73" s="259" t="s">
        <v>7</v>
      </c>
      <c r="AR73" s="259" t="s">
        <v>7</v>
      </c>
      <c r="AS73" s="259" t="s">
        <v>7</v>
      </c>
      <c r="AT73" s="259" t="s">
        <v>7</v>
      </c>
      <c r="AU73" s="259" t="s">
        <v>7</v>
      </c>
      <c r="AV73" s="259" t="s">
        <v>7</v>
      </c>
      <c r="AW73" s="259" t="s">
        <v>7</v>
      </c>
      <c r="AX73" s="259" t="s">
        <v>7</v>
      </c>
      <c r="AY73" s="259" t="s">
        <v>7</v>
      </c>
      <c r="AZ73" s="259" t="s">
        <v>7</v>
      </c>
      <c r="BA73" s="259" t="s">
        <v>7</v>
      </c>
      <c r="BB73" s="259" t="s">
        <v>7</v>
      </c>
      <c r="BC73" s="259"/>
      <c r="BD73" s="259"/>
      <c r="BE73" s="259"/>
      <c r="BF73" s="259"/>
      <c r="BG73" s="259"/>
      <c r="BH73" s="259"/>
      <c r="BI73" s="259"/>
      <c r="BJ73" s="259"/>
      <c r="BK73" s="259"/>
      <c r="BL73" s="259"/>
      <c r="BM73" s="259"/>
      <c r="BN73" s="259"/>
      <c r="BO73" s="259"/>
      <c r="BP73" s="259"/>
      <c r="BQ73" s="259"/>
      <c r="BR73" s="259"/>
      <c r="BS73" s="259"/>
      <c r="BT73" s="259"/>
      <c r="BU73" s="259"/>
      <c r="BV73" s="259"/>
      <c r="BW73" s="259"/>
      <c r="BX73" s="259"/>
      <c r="BY73" s="259"/>
      <c r="BZ73" s="259"/>
      <c r="CA73" s="259"/>
      <c r="CB73" s="259"/>
      <c r="CC73" s="259"/>
      <c r="CD73" s="259"/>
      <c r="CE73" s="259"/>
      <c r="CF73" s="259"/>
      <c r="CG73" s="259"/>
      <c r="CH73" s="259"/>
      <c r="CI73" s="259"/>
      <c r="CJ73" s="259"/>
      <c r="CK73" s="259"/>
      <c r="CL73" s="259"/>
      <c r="CM73" s="259"/>
      <c r="CN73" s="259"/>
      <c r="CO73" s="259"/>
      <c r="CP73" s="259"/>
      <c r="CQ73" s="259"/>
      <c r="CR73" s="259"/>
      <c r="CS73" s="259"/>
      <c r="CT73" s="259"/>
      <c r="CU73" s="259"/>
      <c r="CV73" s="259"/>
      <c r="CW73" s="259"/>
      <c r="CX73" s="259"/>
      <c r="CY73" s="259"/>
      <c r="CZ73" s="259"/>
      <c r="DA73" s="259"/>
      <c r="DB73" s="259"/>
      <c r="DC73" s="259"/>
      <c r="DD73" s="259"/>
      <c r="DE73" s="259"/>
      <c r="DF73" s="259"/>
      <c r="DG73" s="259"/>
      <c r="DH73" s="259"/>
      <c r="DI73" s="259"/>
      <c r="DJ73" s="259"/>
      <c r="DK73" s="259"/>
      <c r="DL73" s="259"/>
      <c r="DM73" s="259"/>
      <c r="DN73" s="259"/>
      <c r="DO73" s="259"/>
      <c r="DP73" s="259"/>
      <c r="DQ73" s="259"/>
      <c r="DR73" s="259"/>
      <c r="DS73" s="259"/>
      <c r="DT73" s="259"/>
      <c r="DU73" s="259"/>
      <c r="DV73" s="259"/>
      <c r="DW73" s="259"/>
      <c r="DX73" s="259"/>
      <c r="DY73" s="259"/>
      <c r="DZ73" s="259"/>
      <c r="EA73" s="259"/>
      <c r="EB73" s="259"/>
      <c r="EC73" s="259"/>
      <c r="ED73" s="259"/>
    </row>
    <row r="74" spans="21:134" ht="14.45">
      <c r="U74" s="271" t="str">
        <f t="shared" si="2"/>
        <v/>
      </c>
      <c r="V74" s="259" t="s">
        <v>7</v>
      </c>
      <c r="W74" s="259" t="s">
        <v>7</v>
      </c>
      <c r="X74" s="259" t="s">
        <v>7</v>
      </c>
      <c r="Y74" s="259" t="s">
        <v>7</v>
      </c>
      <c r="Z74" s="259" t="s">
        <v>7</v>
      </c>
      <c r="AA74" s="259" t="s">
        <v>7</v>
      </c>
      <c r="AB74" s="259" t="s">
        <v>7</v>
      </c>
      <c r="AC74" s="259" t="s">
        <v>7</v>
      </c>
      <c r="AD74" s="259" t="s">
        <v>7</v>
      </c>
      <c r="AE74" s="259" t="s">
        <v>7</v>
      </c>
      <c r="AF74" s="259" t="s">
        <v>7</v>
      </c>
      <c r="AG74" s="259" t="s">
        <v>7</v>
      </c>
      <c r="AH74" s="259" t="s">
        <v>7</v>
      </c>
      <c r="AI74" s="259" t="s">
        <v>7</v>
      </c>
      <c r="AJ74" s="259" t="s">
        <v>7</v>
      </c>
      <c r="AK74" s="259" t="s">
        <v>7</v>
      </c>
      <c r="AL74" s="259" t="s">
        <v>7</v>
      </c>
      <c r="AM74" s="259" t="s">
        <v>7</v>
      </c>
      <c r="AN74" s="259" t="s">
        <v>7</v>
      </c>
      <c r="AO74" s="259" t="s">
        <v>7</v>
      </c>
      <c r="AP74" s="259" t="s">
        <v>7</v>
      </c>
      <c r="AQ74" s="259" t="s">
        <v>7</v>
      </c>
      <c r="AR74" s="259" t="s">
        <v>7</v>
      </c>
      <c r="AS74" s="259" t="s">
        <v>7</v>
      </c>
      <c r="AT74" s="259" t="s">
        <v>7</v>
      </c>
      <c r="AU74" s="259" t="s">
        <v>7</v>
      </c>
      <c r="AV74" s="259" t="s">
        <v>7</v>
      </c>
      <c r="AW74" s="259" t="s">
        <v>7</v>
      </c>
      <c r="AX74" s="259" t="s">
        <v>7</v>
      </c>
      <c r="AY74" s="259" t="s">
        <v>7</v>
      </c>
      <c r="AZ74" s="259" t="s">
        <v>7</v>
      </c>
      <c r="BA74" s="259" t="s">
        <v>7</v>
      </c>
      <c r="BB74" s="259" t="s">
        <v>7</v>
      </c>
      <c r="BC74" s="259"/>
      <c r="BD74" s="259"/>
      <c r="BE74" s="259"/>
      <c r="BF74" s="259"/>
      <c r="BG74" s="259"/>
      <c r="BH74" s="259"/>
      <c r="BI74" s="259"/>
      <c r="BJ74" s="259"/>
      <c r="BK74" s="259"/>
      <c r="BL74" s="259"/>
      <c r="BM74" s="259"/>
      <c r="BN74" s="259"/>
      <c r="BO74" s="259"/>
      <c r="BP74" s="259"/>
      <c r="BQ74" s="259"/>
      <c r="BR74" s="259"/>
      <c r="BS74" s="259"/>
      <c r="BT74" s="259"/>
      <c r="BU74" s="259"/>
      <c r="BV74" s="259"/>
      <c r="BW74" s="259"/>
      <c r="BX74" s="259"/>
      <c r="BY74" s="259"/>
      <c r="BZ74" s="259"/>
      <c r="CA74" s="259"/>
      <c r="CB74" s="259"/>
      <c r="CC74" s="259"/>
      <c r="CD74" s="259"/>
      <c r="CE74" s="259"/>
      <c r="CF74" s="259"/>
      <c r="CG74" s="259"/>
      <c r="CH74" s="259"/>
      <c r="CI74" s="259"/>
      <c r="CJ74" s="259"/>
      <c r="CK74" s="259"/>
      <c r="CL74" s="259"/>
      <c r="CM74" s="259"/>
      <c r="CN74" s="259"/>
      <c r="CO74" s="259"/>
      <c r="CP74" s="259"/>
      <c r="CQ74" s="259"/>
      <c r="CR74" s="259"/>
      <c r="CS74" s="259"/>
      <c r="CT74" s="259"/>
      <c r="CU74" s="259"/>
      <c r="CV74" s="259"/>
      <c r="CW74" s="259"/>
      <c r="CX74" s="259"/>
      <c r="CY74" s="259"/>
      <c r="CZ74" s="259"/>
      <c r="DA74" s="259"/>
      <c r="DB74" s="259"/>
      <c r="DC74" s="259"/>
      <c r="DD74" s="259"/>
      <c r="DE74" s="259"/>
      <c r="DF74" s="259"/>
      <c r="DG74" s="259"/>
      <c r="DH74" s="259"/>
      <c r="DI74" s="259"/>
      <c r="DJ74" s="259"/>
      <c r="DK74" s="259"/>
      <c r="DL74" s="259"/>
      <c r="DM74" s="259"/>
      <c r="DN74" s="259"/>
      <c r="DO74" s="259"/>
      <c r="DP74" s="259"/>
      <c r="DQ74" s="259"/>
      <c r="DR74" s="259"/>
      <c r="DS74" s="259"/>
      <c r="DT74" s="259"/>
      <c r="DU74" s="259"/>
      <c r="DV74" s="259"/>
      <c r="DW74" s="259"/>
      <c r="DX74" s="259"/>
      <c r="DY74" s="259"/>
      <c r="DZ74" s="259"/>
      <c r="EA74" s="259"/>
      <c r="EB74" s="259"/>
      <c r="EC74" s="259"/>
      <c r="ED74" s="259"/>
    </row>
    <row r="75" spans="21:134" ht="14.45">
      <c r="U75" s="271" t="str">
        <f t="shared" si="2"/>
        <v/>
      </c>
      <c r="V75" s="259" t="s">
        <v>7</v>
      </c>
      <c r="W75" s="259" t="s">
        <v>7</v>
      </c>
      <c r="X75" s="259" t="s">
        <v>7</v>
      </c>
      <c r="Y75" s="259" t="s">
        <v>7</v>
      </c>
      <c r="Z75" s="259" t="s">
        <v>7</v>
      </c>
      <c r="AA75" s="259" t="s">
        <v>7</v>
      </c>
      <c r="AB75" s="259" t="s">
        <v>7</v>
      </c>
      <c r="AC75" s="259" t="s">
        <v>7</v>
      </c>
      <c r="AD75" s="259" t="s">
        <v>7</v>
      </c>
      <c r="AE75" s="259" t="s">
        <v>7</v>
      </c>
      <c r="AF75" s="259" t="s">
        <v>7</v>
      </c>
      <c r="AG75" s="259" t="s">
        <v>7</v>
      </c>
      <c r="AH75" s="259" t="s">
        <v>7</v>
      </c>
      <c r="AI75" s="259" t="s">
        <v>7</v>
      </c>
      <c r="AJ75" s="259" t="s">
        <v>7</v>
      </c>
      <c r="AK75" s="259" t="s">
        <v>7</v>
      </c>
      <c r="AL75" s="259" t="s">
        <v>7</v>
      </c>
      <c r="AM75" s="259" t="s">
        <v>7</v>
      </c>
      <c r="AN75" s="259" t="s">
        <v>7</v>
      </c>
      <c r="AO75" s="259" t="s">
        <v>7</v>
      </c>
      <c r="AP75" s="259" t="s">
        <v>7</v>
      </c>
      <c r="AQ75" s="259" t="s">
        <v>7</v>
      </c>
      <c r="AR75" s="259" t="s">
        <v>7</v>
      </c>
      <c r="AS75" s="259" t="s">
        <v>7</v>
      </c>
      <c r="AT75" s="259" t="s">
        <v>7</v>
      </c>
      <c r="AU75" s="259" t="s">
        <v>7</v>
      </c>
      <c r="AV75" s="259" t="s">
        <v>7</v>
      </c>
      <c r="AW75" s="259" t="s">
        <v>7</v>
      </c>
      <c r="AX75" s="259" t="s">
        <v>7</v>
      </c>
      <c r="AY75" s="259" t="s">
        <v>7</v>
      </c>
      <c r="AZ75" s="259" t="s">
        <v>7</v>
      </c>
      <c r="BA75" s="259" t="s">
        <v>7</v>
      </c>
      <c r="BB75" s="259" t="s">
        <v>7</v>
      </c>
      <c r="BC75" s="259"/>
      <c r="BD75" s="259"/>
      <c r="BE75" s="259"/>
      <c r="BF75" s="259"/>
      <c r="BG75" s="259"/>
      <c r="BH75" s="259"/>
      <c r="BI75" s="259"/>
      <c r="BJ75" s="259"/>
      <c r="BK75" s="259"/>
      <c r="BL75" s="259"/>
      <c r="BM75" s="259"/>
      <c r="BN75" s="259"/>
      <c r="BO75" s="259"/>
      <c r="BP75" s="259"/>
      <c r="BQ75" s="259"/>
      <c r="BR75" s="259"/>
      <c r="BS75" s="259"/>
      <c r="BT75" s="259"/>
      <c r="BU75" s="259"/>
      <c r="BV75" s="259"/>
      <c r="BW75" s="259"/>
      <c r="BX75" s="259"/>
      <c r="BY75" s="259"/>
      <c r="BZ75" s="259"/>
      <c r="CA75" s="259"/>
      <c r="CB75" s="259"/>
      <c r="CC75" s="259"/>
      <c r="CD75" s="259"/>
      <c r="CE75" s="259"/>
      <c r="CF75" s="259"/>
      <c r="CG75" s="259"/>
      <c r="CH75" s="259"/>
      <c r="CI75" s="259"/>
      <c r="CJ75" s="259"/>
      <c r="CK75" s="259"/>
      <c r="CL75" s="259"/>
      <c r="CM75" s="259"/>
      <c r="CN75" s="259"/>
      <c r="CO75" s="259"/>
      <c r="CP75" s="259"/>
      <c r="CQ75" s="259"/>
      <c r="CR75" s="259"/>
      <c r="CS75" s="259"/>
      <c r="CT75" s="259"/>
      <c r="CU75" s="259"/>
      <c r="CV75" s="259"/>
      <c r="CW75" s="259"/>
      <c r="CX75" s="259"/>
      <c r="CY75" s="259"/>
      <c r="CZ75" s="259"/>
      <c r="DA75" s="259"/>
      <c r="DB75" s="259"/>
      <c r="DC75" s="259"/>
      <c r="DD75" s="259"/>
      <c r="DE75" s="259"/>
      <c r="DF75" s="259"/>
      <c r="DG75" s="259"/>
      <c r="DH75" s="259"/>
      <c r="DI75" s="259"/>
      <c r="DJ75" s="259"/>
      <c r="DK75" s="259"/>
      <c r="DL75" s="259"/>
      <c r="DM75" s="259"/>
      <c r="DN75" s="259"/>
      <c r="DO75" s="259"/>
      <c r="DP75" s="259"/>
      <c r="DQ75" s="259"/>
      <c r="DR75" s="259"/>
      <c r="DS75" s="259"/>
      <c r="DT75" s="259"/>
      <c r="DU75" s="259"/>
      <c r="DV75" s="259"/>
      <c r="DW75" s="259"/>
      <c r="DX75" s="259"/>
      <c r="DY75" s="259"/>
      <c r="DZ75" s="259"/>
      <c r="EA75" s="259"/>
      <c r="EB75" s="259"/>
      <c r="EC75" s="259"/>
      <c r="ED75" s="259"/>
    </row>
    <row r="76" spans="21:134" ht="14.45">
      <c r="U76" s="271" t="str">
        <f t="shared" si="2"/>
        <v/>
      </c>
      <c r="V76" s="259" t="s">
        <v>7</v>
      </c>
      <c r="W76" s="259" t="s">
        <v>7</v>
      </c>
      <c r="X76" s="259" t="s">
        <v>7</v>
      </c>
      <c r="Y76" s="259" t="s">
        <v>7</v>
      </c>
      <c r="Z76" s="259" t="s">
        <v>7</v>
      </c>
      <c r="AA76" s="259" t="s">
        <v>7</v>
      </c>
      <c r="AB76" s="259" t="s">
        <v>7</v>
      </c>
      <c r="AC76" s="259" t="s">
        <v>7</v>
      </c>
      <c r="AD76" s="259" t="s">
        <v>7</v>
      </c>
      <c r="AE76" s="259" t="s">
        <v>7</v>
      </c>
      <c r="AF76" s="259" t="s">
        <v>7</v>
      </c>
      <c r="AG76" s="259" t="s">
        <v>7</v>
      </c>
      <c r="AH76" s="259" t="s">
        <v>7</v>
      </c>
      <c r="AI76" s="259" t="s">
        <v>7</v>
      </c>
      <c r="AJ76" s="259" t="s">
        <v>7</v>
      </c>
      <c r="AK76" s="259" t="s">
        <v>7</v>
      </c>
      <c r="AL76" s="259" t="s">
        <v>7</v>
      </c>
      <c r="AM76" s="259" t="s">
        <v>7</v>
      </c>
      <c r="AN76" s="259" t="s">
        <v>7</v>
      </c>
      <c r="AO76" s="259" t="s">
        <v>7</v>
      </c>
      <c r="AP76" s="259" t="s">
        <v>7</v>
      </c>
      <c r="AQ76" s="259" t="s">
        <v>7</v>
      </c>
      <c r="AR76" s="259" t="s">
        <v>7</v>
      </c>
      <c r="AS76" s="259" t="s">
        <v>7</v>
      </c>
      <c r="AT76" s="259" t="s">
        <v>7</v>
      </c>
      <c r="AU76" s="259" t="s">
        <v>7</v>
      </c>
      <c r="AV76" s="259" t="s">
        <v>7</v>
      </c>
      <c r="AW76" s="259" t="s">
        <v>7</v>
      </c>
      <c r="AX76" s="259" t="s">
        <v>7</v>
      </c>
      <c r="AY76" s="259" t="s">
        <v>7</v>
      </c>
      <c r="AZ76" s="259" t="s">
        <v>7</v>
      </c>
      <c r="BA76" s="259" t="s">
        <v>7</v>
      </c>
      <c r="BB76" s="259" t="s">
        <v>7</v>
      </c>
      <c r="BC76" s="259"/>
      <c r="BD76" s="259"/>
      <c r="BE76" s="259"/>
      <c r="BF76" s="259"/>
      <c r="BG76" s="259"/>
      <c r="BH76" s="259"/>
      <c r="BI76" s="259"/>
      <c r="BJ76" s="259"/>
      <c r="BK76" s="259"/>
      <c r="BL76" s="259"/>
      <c r="BM76" s="259"/>
      <c r="BN76" s="259"/>
      <c r="BO76" s="259"/>
      <c r="BP76" s="259"/>
      <c r="BQ76" s="259"/>
      <c r="BR76" s="259"/>
      <c r="BS76" s="259"/>
      <c r="BT76" s="259"/>
      <c r="BU76" s="259"/>
      <c r="BV76" s="259"/>
      <c r="BW76" s="259"/>
      <c r="BX76" s="259"/>
      <c r="BY76" s="259"/>
      <c r="BZ76" s="259"/>
      <c r="CA76" s="259"/>
      <c r="CB76" s="259"/>
      <c r="CC76" s="259"/>
      <c r="CD76" s="259"/>
      <c r="CE76" s="259"/>
      <c r="CF76" s="259"/>
      <c r="CG76" s="259"/>
      <c r="CH76" s="259"/>
      <c r="CI76" s="259"/>
      <c r="CJ76" s="259"/>
      <c r="CK76" s="259"/>
      <c r="CL76" s="259"/>
      <c r="CM76" s="259"/>
      <c r="CN76" s="259"/>
      <c r="CO76" s="259"/>
      <c r="CP76" s="259"/>
      <c r="CQ76" s="259"/>
      <c r="CR76" s="259"/>
      <c r="CS76" s="259"/>
      <c r="CT76" s="259"/>
      <c r="CU76" s="259"/>
      <c r="CV76" s="259"/>
      <c r="CW76" s="259"/>
      <c r="CX76" s="259"/>
      <c r="CY76" s="259"/>
      <c r="CZ76" s="259"/>
      <c r="DA76" s="259"/>
      <c r="DB76" s="259"/>
      <c r="DC76" s="259"/>
      <c r="DD76" s="259"/>
      <c r="DE76" s="259"/>
      <c r="DF76" s="259"/>
      <c r="DG76" s="259"/>
      <c r="DH76" s="259"/>
      <c r="DI76" s="259"/>
      <c r="DJ76" s="259"/>
      <c r="DK76" s="259"/>
      <c r="DL76" s="259"/>
      <c r="DM76" s="259"/>
      <c r="DN76" s="259"/>
      <c r="DO76" s="259"/>
      <c r="DP76" s="259"/>
      <c r="DQ76" s="259"/>
      <c r="DR76" s="259"/>
      <c r="DS76" s="259"/>
      <c r="DT76" s="259"/>
      <c r="DU76" s="259"/>
      <c r="DV76" s="259"/>
      <c r="DW76" s="259"/>
      <c r="DX76" s="259"/>
      <c r="DY76" s="259"/>
      <c r="DZ76" s="259"/>
      <c r="EA76" s="259"/>
      <c r="EB76" s="259"/>
      <c r="EC76" s="259"/>
      <c r="ED76" s="259"/>
    </row>
    <row r="77" spans="21:134" ht="14.45">
      <c r="U77" s="271" t="str">
        <f t="shared" si="2"/>
        <v/>
      </c>
      <c r="V77" s="259" t="s">
        <v>7</v>
      </c>
      <c r="W77" s="259" t="s">
        <v>7</v>
      </c>
      <c r="X77" s="259" t="s">
        <v>7</v>
      </c>
      <c r="Y77" s="259" t="s">
        <v>7</v>
      </c>
      <c r="Z77" s="259" t="s">
        <v>7</v>
      </c>
      <c r="AA77" s="259" t="s">
        <v>7</v>
      </c>
      <c r="AB77" s="259" t="s">
        <v>7</v>
      </c>
      <c r="AC77" s="259" t="s">
        <v>7</v>
      </c>
      <c r="AD77" s="259" t="s">
        <v>7</v>
      </c>
      <c r="AE77" s="259" t="s">
        <v>7</v>
      </c>
      <c r="AF77" s="259" t="s">
        <v>7</v>
      </c>
      <c r="AG77" s="259" t="s">
        <v>7</v>
      </c>
      <c r="AH77" s="259" t="s">
        <v>7</v>
      </c>
      <c r="AI77" s="259" t="s">
        <v>7</v>
      </c>
      <c r="AJ77" s="259" t="s">
        <v>7</v>
      </c>
      <c r="AK77" s="259" t="s">
        <v>7</v>
      </c>
      <c r="AL77" s="259" t="s">
        <v>7</v>
      </c>
      <c r="AM77" s="259" t="s">
        <v>7</v>
      </c>
      <c r="AN77" s="259" t="s">
        <v>7</v>
      </c>
      <c r="AO77" s="259" t="s">
        <v>7</v>
      </c>
      <c r="AP77" s="259" t="s">
        <v>7</v>
      </c>
      <c r="AQ77" s="259" t="s">
        <v>7</v>
      </c>
      <c r="AR77" s="259" t="s">
        <v>7</v>
      </c>
      <c r="AS77" s="259" t="s">
        <v>7</v>
      </c>
      <c r="AT77" s="259" t="s">
        <v>7</v>
      </c>
      <c r="AU77" s="259" t="s">
        <v>7</v>
      </c>
      <c r="AV77" s="259" t="s">
        <v>7</v>
      </c>
      <c r="AW77" s="259" t="s">
        <v>7</v>
      </c>
      <c r="AX77" s="259" t="s">
        <v>7</v>
      </c>
      <c r="AY77" s="259" t="s">
        <v>7</v>
      </c>
      <c r="AZ77" s="259" t="s">
        <v>7</v>
      </c>
      <c r="BA77" s="259" t="s">
        <v>7</v>
      </c>
      <c r="BB77" s="259" t="s">
        <v>7</v>
      </c>
      <c r="BC77" s="259"/>
      <c r="BD77" s="259"/>
      <c r="BE77" s="259"/>
      <c r="BF77" s="259"/>
      <c r="BG77" s="259"/>
      <c r="BH77" s="259"/>
      <c r="BI77" s="259"/>
      <c r="BJ77" s="259"/>
      <c r="BK77" s="259"/>
      <c r="BL77" s="259"/>
      <c r="BM77" s="259"/>
      <c r="BN77" s="259"/>
      <c r="BO77" s="259"/>
      <c r="BP77" s="259"/>
      <c r="BQ77" s="259"/>
      <c r="BR77" s="259"/>
      <c r="BS77" s="259"/>
      <c r="BT77" s="259"/>
      <c r="BU77" s="259"/>
      <c r="BV77" s="259"/>
      <c r="BW77" s="259"/>
      <c r="BX77" s="259"/>
      <c r="BY77" s="259"/>
      <c r="BZ77" s="259"/>
      <c r="CA77" s="259"/>
      <c r="CB77" s="259"/>
      <c r="CC77" s="259"/>
      <c r="CD77" s="259"/>
      <c r="CE77" s="259"/>
      <c r="CF77" s="259"/>
      <c r="CG77" s="259"/>
      <c r="CH77" s="259"/>
      <c r="CI77" s="259"/>
      <c r="CJ77" s="259"/>
      <c r="CK77" s="259"/>
      <c r="CL77" s="259"/>
      <c r="CM77" s="259"/>
      <c r="CN77" s="259"/>
      <c r="CO77" s="259"/>
      <c r="CP77" s="259"/>
      <c r="CQ77" s="259"/>
      <c r="CR77" s="259"/>
      <c r="CS77" s="259"/>
      <c r="CT77" s="259"/>
      <c r="CU77" s="259"/>
      <c r="CV77" s="259"/>
      <c r="CW77" s="259"/>
      <c r="CX77" s="259"/>
      <c r="CY77" s="259"/>
      <c r="CZ77" s="259"/>
      <c r="DA77" s="259"/>
      <c r="DB77" s="259"/>
      <c r="DC77" s="259"/>
      <c r="DD77" s="259"/>
      <c r="DE77" s="259"/>
      <c r="DF77" s="259"/>
      <c r="DG77" s="259"/>
      <c r="DH77" s="259"/>
      <c r="DI77" s="259"/>
      <c r="DJ77" s="259"/>
      <c r="DK77" s="259"/>
      <c r="DL77" s="259"/>
      <c r="DM77" s="259"/>
      <c r="DN77" s="259"/>
      <c r="DO77" s="259"/>
      <c r="DP77" s="259"/>
      <c r="DQ77" s="259"/>
      <c r="DR77" s="259"/>
      <c r="DS77" s="259"/>
      <c r="DT77" s="259"/>
      <c r="DU77" s="259"/>
      <c r="DV77" s="259"/>
      <c r="DW77" s="259"/>
      <c r="DX77" s="259"/>
      <c r="DY77" s="259"/>
      <c r="DZ77" s="259"/>
      <c r="EA77" s="259"/>
      <c r="EB77" s="259"/>
      <c r="EC77" s="259"/>
      <c r="ED77" s="259"/>
    </row>
    <row r="78" spans="21:134" ht="14.45">
      <c r="U78" s="271" t="str">
        <f t="shared" si="2"/>
        <v/>
      </c>
      <c r="V78" s="259" t="s">
        <v>7</v>
      </c>
      <c r="W78" s="259" t="s">
        <v>7</v>
      </c>
      <c r="X78" s="259" t="s">
        <v>7</v>
      </c>
      <c r="Y78" s="259" t="s">
        <v>7</v>
      </c>
      <c r="Z78" s="259" t="s">
        <v>7</v>
      </c>
      <c r="AA78" s="259" t="s">
        <v>7</v>
      </c>
      <c r="AB78" s="259" t="s">
        <v>7</v>
      </c>
      <c r="AC78" s="259" t="s">
        <v>7</v>
      </c>
      <c r="AD78" s="259" t="s">
        <v>7</v>
      </c>
      <c r="AE78" s="259" t="s">
        <v>7</v>
      </c>
      <c r="AF78" s="259" t="s">
        <v>7</v>
      </c>
      <c r="AG78" s="259" t="s">
        <v>7</v>
      </c>
      <c r="AH78" s="259" t="s">
        <v>7</v>
      </c>
      <c r="AI78" s="259" t="s">
        <v>7</v>
      </c>
      <c r="AJ78" s="259" t="s">
        <v>7</v>
      </c>
      <c r="AK78" s="259" t="s">
        <v>7</v>
      </c>
      <c r="AL78" s="259" t="s">
        <v>7</v>
      </c>
      <c r="AM78" s="259" t="s">
        <v>7</v>
      </c>
      <c r="AN78" s="259" t="s">
        <v>7</v>
      </c>
      <c r="AO78" s="259" t="s">
        <v>7</v>
      </c>
      <c r="AP78" s="259" t="s">
        <v>7</v>
      </c>
      <c r="AQ78" s="259" t="s">
        <v>7</v>
      </c>
      <c r="AR78" s="259" t="s">
        <v>7</v>
      </c>
      <c r="AS78" s="259" t="s">
        <v>7</v>
      </c>
      <c r="AT78" s="259" t="s">
        <v>7</v>
      </c>
      <c r="AU78" s="259" t="s">
        <v>7</v>
      </c>
      <c r="AV78" s="259" t="s">
        <v>7</v>
      </c>
      <c r="AW78" s="259" t="s">
        <v>7</v>
      </c>
      <c r="AX78" s="259" t="s">
        <v>7</v>
      </c>
      <c r="AY78" s="259" t="s">
        <v>7</v>
      </c>
      <c r="AZ78" s="259" t="s">
        <v>7</v>
      </c>
      <c r="BA78" s="259" t="s">
        <v>7</v>
      </c>
      <c r="BB78" s="259" t="s">
        <v>7</v>
      </c>
      <c r="BC78" s="259"/>
      <c r="BD78" s="259"/>
      <c r="BE78" s="259"/>
      <c r="BF78" s="259"/>
      <c r="BG78" s="259"/>
      <c r="BH78" s="259"/>
      <c r="BI78" s="259"/>
      <c r="BJ78" s="259"/>
      <c r="BK78" s="259"/>
      <c r="BL78" s="259"/>
      <c r="BM78" s="259"/>
      <c r="BN78" s="259"/>
      <c r="BO78" s="259"/>
      <c r="BP78" s="259"/>
      <c r="BQ78" s="259"/>
      <c r="BR78" s="259"/>
      <c r="BS78" s="259"/>
      <c r="BT78" s="259"/>
      <c r="BU78" s="259"/>
      <c r="BV78" s="259"/>
      <c r="BW78" s="259"/>
      <c r="BX78" s="259"/>
      <c r="BY78" s="259"/>
      <c r="BZ78" s="259"/>
      <c r="CA78" s="259"/>
      <c r="CB78" s="259"/>
      <c r="CC78" s="259"/>
      <c r="CD78" s="259"/>
      <c r="CE78" s="259"/>
      <c r="CF78" s="259"/>
      <c r="CG78" s="259"/>
      <c r="CH78" s="259"/>
      <c r="CI78" s="259"/>
      <c r="CJ78" s="259"/>
      <c r="CK78" s="259"/>
      <c r="CL78" s="259"/>
      <c r="CM78" s="259"/>
      <c r="CN78" s="259"/>
      <c r="CO78" s="259"/>
      <c r="CP78" s="259"/>
      <c r="CQ78" s="259"/>
      <c r="CR78" s="259"/>
      <c r="CS78" s="259"/>
      <c r="CT78" s="259"/>
      <c r="CU78" s="259"/>
      <c r="CV78" s="259"/>
      <c r="CW78" s="259"/>
      <c r="CX78" s="259"/>
      <c r="CY78" s="259"/>
      <c r="CZ78" s="259"/>
      <c r="DA78" s="259"/>
      <c r="DB78" s="259"/>
      <c r="DC78" s="259"/>
      <c r="DD78" s="259"/>
      <c r="DE78" s="259"/>
      <c r="DF78" s="259"/>
      <c r="DG78" s="259"/>
      <c r="DH78" s="259"/>
      <c r="DI78" s="259"/>
      <c r="DJ78" s="259"/>
      <c r="DK78" s="259"/>
      <c r="DL78" s="259"/>
      <c r="DM78" s="259"/>
      <c r="DN78" s="259"/>
      <c r="DO78" s="259"/>
      <c r="DP78" s="259"/>
      <c r="DQ78" s="259"/>
      <c r="DR78" s="259"/>
      <c r="DS78" s="259"/>
      <c r="DT78" s="259"/>
      <c r="DU78" s="259"/>
      <c r="DV78" s="259"/>
      <c r="DW78" s="259"/>
      <c r="DX78" s="259"/>
      <c r="DY78" s="259"/>
      <c r="DZ78" s="259"/>
      <c r="EA78" s="259"/>
      <c r="EB78" s="259"/>
      <c r="EC78" s="259"/>
      <c r="ED78" s="259"/>
    </row>
    <row r="79" spans="21:134" ht="14.45">
      <c r="U79" s="271" t="str">
        <f t="shared" si="2"/>
        <v/>
      </c>
      <c r="V79" s="259" t="s">
        <v>7</v>
      </c>
      <c r="W79" s="259" t="s">
        <v>7</v>
      </c>
      <c r="X79" s="259" t="s">
        <v>7</v>
      </c>
      <c r="Y79" s="259" t="s">
        <v>7</v>
      </c>
      <c r="Z79" s="259" t="s">
        <v>7</v>
      </c>
      <c r="AA79" s="259" t="s">
        <v>7</v>
      </c>
      <c r="AB79" s="259" t="s">
        <v>7</v>
      </c>
      <c r="AC79" s="259" t="s">
        <v>7</v>
      </c>
      <c r="AD79" s="259" t="s">
        <v>7</v>
      </c>
      <c r="AE79" s="259" t="s">
        <v>7</v>
      </c>
      <c r="AF79" s="259" t="s">
        <v>7</v>
      </c>
      <c r="AG79" s="259" t="s">
        <v>7</v>
      </c>
      <c r="AH79" s="259" t="s">
        <v>7</v>
      </c>
      <c r="AI79" s="259" t="s">
        <v>7</v>
      </c>
      <c r="AJ79" s="259" t="s">
        <v>7</v>
      </c>
      <c r="AK79" s="259" t="s">
        <v>7</v>
      </c>
      <c r="AL79" s="259" t="s">
        <v>7</v>
      </c>
      <c r="AM79" s="259" t="s">
        <v>7</v>
      </c>
      <c r="AN79" s="259" t="s">
        <v>7</v>
      </c>
      <c r="AO79" s="259" t="s">
        <v>7</v>
      </c>
      <c r="AP79" s="259" t="s">
        <v>7</v>
      </c>
      <c r="AQ79" s="259" t="s">
        <v>7</v>
      </c>
      <c r="AR79" s="259" t="s">
        <v>7</v>
      </c>
      <c r="AS79" s="259" t="s">
        <v>7</v>
      </c>
      <c r="AT79" s="259" t="s">
        <v>7</v>
      </c>
      <c r="AU79" s="259" t="s">
        <v>7</v>
      </c>
      <c r="AV79" s="259" t="s">
        <v>7</v>
      </c>
      <c r="AW79" s="259" t="s">
        <v>7</v>
      </c>
      <c r="AX79" s="259" t="s">
        <v>7</v>
      </c>
      <c r="AY79" s="259" t="s">
        <v>7</v>
      </c>
      <c r="AZ79" s="259" t="s">
        <v>7</v>
      </c>
      <c r="BA79" s="259" t="s">
        <v>7</v>
      </c>
      <c r="BB79" s="259" t="s">
        <v>7</v>
      </c>
      <c r="BC79" s="259"/>
      <c r="BD79" s="259"/>
      <c r="BE79" s="259"/>
      <c r="BF79" s="259"/>
      <c r="BG79" s="259"/>
      <c r="BH79" s="259"/>
      <c r="BI79" s="259"/>
      <c r="BJ79" s="259"/>
      <c r="BK79" s="259"/>
      <c r="BL79" s="259"/>
      <c r="BM79" s="259"/>
      <c r="BN79" s="259"/>
      <c r="BO79" s="259"/>
      <c r="BP79" s="259"/>
      <c r="BQ79" s="259"/>
      <c r="BR79" s="259"/>
      <c r="BS79" s="259"/>
      <c r="BT79" s="259"/>
      <c r="BU79" s="259"/>
      <c r="BV79" s="259"/>
      <c r="BW79" s="259"/>
      <c r="BX79" s="259"/>
      <c r="BY79" s="259"/>
      <c r="BZ79" s="259"/>
      <c r="CA79" s="259"/>
      <c r="CB79" s="259"/>
      <c r="CC79" s="259"/>
      <c r="CD79" s="259"/>
      <c r="CE79" s="259"/>
      <c r="CF79" s="259"/>
      <c r="CG79" s="259"/>
      <c r="CH79" s="259"/>
      <c r="CI79" s="259"/>
      <c r="CJ79" s="259"/>
      <c r="CK79" s="259"/>
      <c r="CL79" s="259"/>
      <c r="CM79" s="259"/>
      <c r="CN79" s="259"/>
      <c r="CO79" s="259"/>
      <c r="CP79" s="259"/>
      <c r="CQ79" s="259"/>
      <c r="CR79" s="259"/>
      <c r="CS79" s="259"/>
      <c r="CT79" s="259"/>
      <c r="CU79" s="259"/>
      <c r="CV79" s="259"/>
      <c r="CW79" s="259"/>
      <c r="CX79" s="259"/>
      <c r="CY79" s="259"/>
      <c r="CZ79" s="259"/>
      <c r="DA79" s="259"/>
      <c r="DB79" s="259"/>
      <c r="DC79" s="259"/>
      <c r="DD79" s="259"/>
      <c r="DE79" s="259"/>
      <c r="DF79" s="259"/>
      <c r="DG79" s="259"/>
      <c r="DH79" s="259"/>
      <c r="DI79" s="259"/>
      <c r="DJ79" s="259"/>
      <c r="DK79" s="259"/>
      <c r="DL79" s="259"/>
      <c r="DM79" s="259"/>
      <c r="DN79" s="259"/>
      <c r="DO79" s="259"/>
      <c r="DP79" s="259"/>
      <c r="DQ79" s="259"/>
      <c r="DR79" s="259"/>
      <c r="DS79" s="259"/>
      <c r="DT79" s="259"/>
      <c r="DU79" s="259"/>
      <c r="DV79" s="259"/>
      <c r="DW79" s="259"/>
      <c r="DX79" s="259"/>
      <c r="DY79" s="259"/>
      <c r="DZ79" s="259"/>
      <c r="EA79" s="259"/>
      <c r="EB79" s="259"/>
      <c r="EC79" s="259"/>
      <c r="ED79" s="259"/>
    </row>
    <row r="80" spans="21:134" ht="14.45">
      <c r="U80" s="271" t="str">
        <f t="shared" si="2"/>
        <v/>
      </c>
      <c r="V80" s="259" t="s">
        <v>7</v>
      </c>
      <c r="W80" s="259" t="s">
        <v>7</v>
      </c>
      <c r="X80" s="259" t="s">
        <v>7</v>
      </c>
      <c r="Y80" s="259" t="s">
        <v>7</v>
      </c>
      <c r="Z80" s="259" t="s">
        <v>7</v>
      </c>
      <c r="AA80" s="259" t="s">
        <v>7</v>
      </c>
      <c r="AB80" s="259" t="s">
        <v>7</v>
      </c>
      <c r="AC80" s="259" t="s">
        <v>7</v>
      </c>
      <c r="AD80" s="259" t="s">
        <v>7</v>
      </c>
      <c r="AE80" s="259" t="s">
        <v>7</v>
      </c>
      <c r="AF80" s="259" t="s">
        <v>7</v>
      </c>
      <c r="AG80" s="259" t="s">
        <v>7</v>
      </c>
      <c r="AH80" s="259" t="s">
        <v>7</v>
      </c>
      <c r="AI80" s="259" t="s">
        <v>7</v>
      </c>
      <c r="AJ80" s="259" t="s">
        <v>7</v>
      </c>
      <c r="AK80" s="259" t="s">
        <v>7</v>
      </c>
      <c r="AL80" s="259" t="s">
        <v>7</v>
      </c>
      <c r="AM80" s="259" t="s">
        <v>7</v>
      </c>
      <c r="AN80" s="259" t="s">
        <v>7</v>
      </c>
      <c r="AO80" s="259" t="s">
        <v>7</v>
      </c>
      <c r="AP80" s="259" t="s">
        <v>7</v>
      </c>
      <c r="AQ80" s="259" t="s">
        <v>7</v>
      </c>
      <c r="AR80" s="259" t="s">
        <v>7</v>
      </c>
      <c r="AS80" s="259" t="s">
        <v>7</v>
      </c>
      <c r="AT80" s="259" t="s">
        <v>7</v>
      </c>
      <c r="AU80" s="259" t="s">
        <v>7</v>
      </c>
      <c r="AV80" s="259" t="s">
        <v>7</v>
      </c>
      <c r="AW80" s="259" t="s">
        <v>7</v>
      </c>
      <c r="AX80" s="259" t="s">
        <v>7</v>
      </c>
      <c r="AY80" s="259" t="s">
        <v>7</v>
      </c>
      <c r="AZ80" s="259" t="s">
        <v>7</v>
      </c>
      <c r="BA80" s="259" t="s">
        <v>7</v>
      </c>
      <c r="BB80" s="259" t="s">
        <v>7</v>
      </c>
      <c r="BC80" s="259"/>
      <c r="BD80" s="259"/>
      <c r="BE80" s="259"/>
      <c r="BF80" s="259"/>
      <c r="BG80" s="259"/>
      <c r="BH80" s="259"/>
      <c r="BI80" s="259"/>
      <c r="BJ80" s="259"/>
      <c r="BK80" s="259"/>
      <c r="BL80" s="259"/>
      <c r="BM80" s="259"/>
      <c r="BN80" s="259"/>
      <c r="BO80" s="259"/>
      <c r="BP80" s="259"/>
      <c r="BQ80" s="259"/>
      <c r="BR80" s="259"/>
      <c r="BS80" s="259"/>
      <c r="BT80" s="259"/>
      <c r="BU80" s="259"/>
      <c r="BV80" s="259"/>
      <c r="BW80" s="259"/>
      <c r="BX80" s="259"/>
      <c r="BY80" s="259"/>
      <c r="BZ80" s="259"/>
      <c r="CA80" s="259"/>
      <c r="CB80" s="259"/>
      <c r="CC80" s="259"/>
      <c r="CD80" s="259"/>
      <c r="CE80" s="259"/>
      <c r="CF80" s="259"/>
      <c r="CG80" s="259"/>
      <c r="CH80" s="259"/>
      <c r="CI80" s="259"/>
      <c r="CJ80" s="259"/>
      <c r="CK80" s="259"/>
      <c r="CL80" s="259"/>
      <c r="CM80" s="259"/>
      <c r="CN80" s="259"/>
      <c r="CO80" s="259"/>
      <c r="CP80" s="259"/>
      <c r="CQ80" s="259"/>
      <c r="CR80" s="259"/>
      <c r="CS80" s="259"/>
      <c r="CT80" s="259"/>
      <c r="CU80" s="259"/>
      <c r="CV80" s="259"/>
      <c r="CW80" s="259"/>
      <c r="CX80" s="259"/>
      <c r="CY80" s="259"/>
      <c r="CZ80" s="259"/>
      <c r="DA80" s="259"/>
      <c r="DB80" s="259"/>
      <c r="DC80" s="259"/>
      <c r="DD80" s="259"/>
      <c r="DE80" s="259"/>
      <c r="DF80" s="259"/>
      <c r="DG80" s="259"/>
      <c r="DH80" s="259"/>
      <c r="DI80" s="259"/>
      <c r="DJ80" s="259"/>
      <c r="DK80" s="259"/>
      <c r="DL80" s="259"/>
      <c r="DM80" s="259"/>
      <c r="DN80" s="259"/>
      <c r="DO80" s="259"/>
      <c r="DP80" s="259"/>
      <c r="DQ80" s="259"/>
      <c r="DR80" s="259"/>
      <c r="DS80" s="259"/>
      <c r="DT80" s="259"/>
      <c r="DU80" s="259"/>
      <c r="DV80" s="259"/>
      <c r="DW80" s="259"/>
      <c r="DX80" s="259"/>
      <c r="DY80" s="259"/>
      <c r="DZ80" s="259"/>
      <c r="EA80" s="259"/>
      <c r="EB80" s="259"/>
      <c r="EC80" s="259"/>
      <c r="ED80" s="259"/>
    </row>
    <row r="81" spans="1:134" ht="14.45">
      <c r="A81" s="245"/>
      <c r="B81" s="245"/>
      <c r="C81" s="245"/>
      <c r="D81" s="245"/>
      <c r="E81" s="245"/>
      <c r="F81" s="245"/>
      <c r="G81" s="245"/>
      <c r="H81" s="245"/>
      <c r="I81" s="245"/>
      <c r="J81" s="245"/>
      <c r="K81" s="245"/>
      <c r="L81" s="245"/>
      <c r="M81" s="245"/>
      <c r="N81" s="245"/>
      <c r="O81" s="245"/>
      <c r="P81" s="245"/>
      <c r="Q81" s="245"/>
      <c r="R81" s="245"/>
      <c r="S81" s="245"/>
      <c r="T81" s="245"/>
      <c r="U81" s="271" t="str">
        <f t="shared" si="2"/>
        <v/>
      </c>
      <c r="V81" s="259" t="s">
        <v>7</v>
      </c>
      <c r="W81" s="259" t="s">
        <v>7</v>
      </c>
      <c r="X81" s="259" t="s">
        <v>7</v>
      </c>
      <c r="Y81" s="259" t="s">
        <v>7</v>
      </c>
      <c r="Z81" s="259" t="s">
        <v>7</v>
      </c>
      <c r="AA81" s="259" t="s">
        <v>7</v>
      </c>
      <c r="AB81" s="259" t="s">
        <v>7</v>
      </c>
      <c r="AC81" s="259" t="s">
        <v>7</v>
      </c>
      <c r="AD81" s="259" t="s">
        <v>7</v>
      </c>
      <c r="AE81" s="259" t="s">
        <v>7</v>
      </c>
      <c r="AF81" s="259" t="s">
        <v>7</v>
      </c>
      <c r="AG81" s="259" t="s">
        <v>7</v>
      </c>
      <c r="AH81" s="259" t="s">
        <v>7</v>
      </c>
      <c r="AI81" s="259" t="s">
        <v>7</v>
      </c>
      <c r="AJ81" s="259" t="s">
        <v>7</v>
      </c>
      <c r="AK81" s="259" t="s">
        <v>7</v>
      </c>
      <c r="AL81" s="259" t="s">
        <v>7</v>
      </c>
      <c r="AM81" s="259" t="s">
        <v>7</v>
      </c>
      <c r="AN81" s="259" t="s">
        <v>7</v>
      </c>
      <c r="AO81" s="259" t="s">
        <v>7</v>
      </c>
      <c r="AP81" s="259" t="s">
        <v>7</v>
      </c>
      <c r="AQ81" s="259" t="s">
        <v>7</v>
      </c>
      <c r="AR81" s="259" t="s">
        <v>7</v>
      </c>
      <c r="AS81" s="259" t="s">
        <v>7</v>
      </c>
      <c r="AT81" s="259" t="s">
        <v>7</v>
      </c>
      <c r="AU81" s="259" t="s">
        <v>7</v>
      </c>
      <c r="AV81" s="259" t="s">
        <v>7</v>
      </c>
      <c r="AW81" s="259" t="s">
        <v>7</v>
      </c>
      <c r="AX81" s="259" t="s">
        <v>7</v>
      </c>
      <c r="AY81" s="259" t="s">
        <v>7</v>
      </c>
      <c r="AZ81" s="259" t="s">
        <v>7</v>
      </c>
      <c r="BA81" s="259" t="s">
        <v>7</v>
      </c>
      <c r="BB81" s="259" t="s">
        <v>7</v>
      </c>
      <c r="BC81" s="259"/>
      <c r="BD81" s="259"/>
      <c r="BE81" s="259"/>
      <c r="BF81" s="259"/>
      <c r="BG81" s="259"/>
      <c r="BH81" s="259"/>
      <c r="BI81" s="259"/>
      <c r="BJ81" s="259"/>
      <c r="BK81" s="259"/>
      <c r="BL81" s="259"/>
      <c r="BM81" s="259"/>
      <c r="BN81" s="259"/>
      <c r="BO81" s="259"/>
      <c r="BP81" s="259"/>
      <c r="BQ81" s="259"/>
      <c r="BR81" s="259"/>
      <c r="BS81" s="259"/>
      <c r="BT81" s="259"/>
      <c r="BU81" s="259"/>
      <c r="BV81" s="259"/>
      <c r="BW81" s="259"/>
      <c r="BX81" s="259"/>
      <c r="BY81" s="259"/>
      <c r="BZ81" s="259"/>
      <c r="CA81" s="259"/>
      <c r="CB81" s="259"/>
      <c r="CC81" s="259"/>
      <c r="CD81" s="259"/>
      <c r="CE81" s="259"/>
      <c r="CF81" s="259"/>
      <c r="CG81" s="259"/>
      <c r="CH81" s="259"/>
      <c r="CI81" s="259"/>
      <c r="CJ81" s="259"/>
      <c r="CK81" s="259"/>
      <c r="CL81" s="259"/>
      <c r="CM81" s="259"/>
      <c r="CN81" s="259"/>
      <c r="CO81" s="259"/>
      <c r="CP81" s="259"/>
      <c r="CQ81" s="259"/>
      <c r="CR81" s="259"/>
      <c r="CS81" s="259"/>
      <c r="CT81" s="259"/>
      <c r="CU81" s="259"/>
      <c r="CV81" s="259"/>
      <c r="CW81" s="259"/>
      <c r="CX81" s="259"/>
      <c r="CY81" s="259"/>
      <c r="CZ81" s="259"/>
      <c r="DA81" s="259"/>
      <c r="DB81" s="259"/>
      <c r="DC81" s="259"/>
      <c r="DD81" s="259"/>
      <c r="DE81" s="259"/>
      <c r="DF81" s="259"/>
      <c r="DG81" s="259"/>
      <c r="DH81" s="259"/>
      <c r="DI81" s="259"/>
      <c r="DJ81" s="259"/>
      <c r="DK81" s="259"/>
      <c r="DL81" s="259"/>
      <c r="DM81" s="259"/>
      <c r="DN81" s="259"/>
      <c r="DO81" s="259"/>
      <c r="DP81" s="259"/>
      <c r="DQ81" s="259"/>
      <c r="DR81" s="259"/>
      <c r="DS81" s="259"/>
      <c r="DT81" s="259"/>
      <c r="DU81" s="259"/>
      <c r="DV81" s="259"/>
      <c r="DW81" s="259"/>
      <c r="DX81" s="259"/>
      <c r="DY81" s="259"/>
      <c r="DZ81" s="259"/>
      <c r="EA81" s="259"/>
      <c r="EB81" s="259"/>
      <c r="EC81" s="259"/>
      <c r="ED81" s="259"/>
    </row>
    <row r="82" spans="1:134" ht="14.45">
      <c r="A82" s="245"/>
      <c r="B82" s="245"/>
      <c r="C82" s="245"/>
      <c r="D82" s="245"/>
      <c r="E82" s="245"/>
      <c r="F82" s="245"/>
      <c r="G82" s="245"/>
      <c r="H82" s="245"/>
      <c r="I82" s="245"/>
      <c r="J82" s="245"/>
      <c r="K82" s="245"/>
      <c r="L82" s="245"/>
      <c r="M82" s="245"/>
      <c r="N82" s="245"/>
      <c r="O82" s="245"/>
      <c r="P82" s="245"/>
      <c r="Q82" s="245"/>
      <c r="R82" s="245"/>
      <c r="S82" s="245"/>
      <c r="T82" s="245"/>
      <c r="U82" s="271" t="str">
        <f t="shared" si="2"/>
        <v/>
      </c>
      <c r="V82" s="259" t="s">
        <v>7</v>
      </c>
      <c r="W82" s="259" t="s">
        <v>7</v>
      </c>
      <c r="X82" s="259" t="s">
        <v>7</v>
      </c>
      <c r="Y82" s="259" t="s">
        <v>7</v>
      </c>
      <c r="Z82" s="259" t="s">
        <v>7</v>
      </c>
      <c r="AA82" s="259" t="s">
        <v>7</v>
      </c>
      <c r="AB82" s="259" t="s">
        <v>7</v>
      </c>
      <c r="AC82" s="259" t="s">
        <v>7</v>
      </c>
      <c r="AD82" s="259" t="s">
        <v>7</v>
      </c>
      <c r="AE82" s="259" t="s">
        <v>7</v>
      </c>
      <c r="AF82" s="259" t="s">
        <v>7</v>
      </c>
      <c r="AG82" s="259" t="s">
        <v>7</v>
      </c>
      <c r="AH82" s="259" t="s">
        <v>7</v>
      </c>
      <c r="AI82" s="259" t="s">
        <v>7</v>
      </c>
      <c r="AJ82" s="259" t="s">
        <v>7</v>
      </c>
      <c r="AK82" s="259" t="s">
        <v>7</v>
      </c>
      <c r="AL82" s="259" t="s">
        <v>7</v>
      </c>
      <c r="AM82" s="259" t="s">
        <v>7</v>
      </c>
      <c r="AN82" s="259" t="s">
        <v>7</v>
      </c>
      <c r="AO82" s="259" t="s">
        <v>7</v>
      </c>
      <c r="AP82" s="259" t="s">
        <v>7</v>
      </c>
      <c r="AQ82" s="259" t="s">
        <v>7</v>
      </c>
      <c r="AR82" s="259" t="s">
        <v>7</v>
      </c>
      <c r="AS82" s="259" t="s">
        <v>7</v>
      </c>
      <c r="AT82" s="259" t="s">
        <v>7</v>
      </c>
      <c r="AU82" s="259" t="s">
        <v>7</v>
      </c>
      <c r="AV82" s="259" t="s">
        <v>7</v>
      </c>
      <c r="AW82" s="259" t="s">
        <v>7</v>
      </c>
      <c r="AX82" s="259" t="s">
        <v>7</v>
      </c>
      <c r="AY82" s="259" t="s">
        <v>7</v>
      </c>
      <c r="AZ82" s="259" t="s">
        <v>7</v>
      </c>
      <c r="BA82" s="259" t="s">
        <v>7</v>
      </c>
      <c r="BB82" s="259" t="s">
        <v>7</v>
      </c>
      <c r="BC82" s="259"/>
      <c r="BD82" s="259"/>
      <c r="BE82" s="259"/>
      <c r="BF82" s="259"/>
      <c r="BG82" s="259"/>
      <c r="BH82" s="259"/>
      <c r="BI82" s="259"/>
      <c r="BJ82" s="259"/>
      <c r="BK82" s="259"/>
      <c r="BL82" s="259"/>
      <c r="BM82" s="259"/>
      <c r="BN82" s="259"/>
      <c r="BO82" s="259"/>
      <c r="BP82" s="259"/>
      <c r="BQ82" s="259"/>
      <c r="BR82" s="259"/>
      <c r="BS82" s="259"/>
      <c r="BT82" s="259"/>
      <c r="BU82" s="259"/>
      <c r="BV82" s="259"/>
      <c r="BW82" s="259"/>
      <c r="BX82" s="259"/>
      <c r="BY82" s="259"/>
      <c r="BZ82" s="259"/>
      <c r="CA82" s="259"/>
      <c r="CB82" s="259"/>
      <c r="CC82" s="259"/>
      <c r="CD82" s="259"/>
      <c r="CE82" s="259"/>
      <c r="CF82" s="259"/>
      <c r="CG82" s="259"/>
      <c r="CH82" s="259"/>
      <c r="CI82" s="259"/>
      <c r="CJ82" s="259"/>
      <c r="CK82" s="259"/>
      <c r="CL82" s="259"/>
      <c r="CM82" s="259"/>
      <c r="CN82" s="259"/>
      <c r="CO82" s="259"/>
      <c r="CP82" s="259"/>
      <c r="CQ82" s="259"/>
      <c r="CR82" s="259"/>
      <c r="CS82" s="259"/>
      <c r="CT82" s="259"/>
      <c r="CU82" s="259"/>
      <c r="CV82" s="259"/>
      <c r="CW82" s="259"/>
      <c r="CX82" s="259"/>
      <c r="CY82" s="259"/>
      <c r="CZ82" s="259"/>
      <c r="DA82" s="259"/>
      <c r="DB82" s="259"/>
      <c r="DC82" s="259"/>
      <c r="DD82" s="259"/>
      <c r="DE82" s="259"/>
      <c r="DF82" s="259"/>
      <c r="DG82" s="259"/>
      <c r="DH82" s="259"/>
      <c r="DI82" s="259"/>
      <c r="DJ82" s="259"/>
      <c r="DK82" s="259"/>
      <c r="DL82" s="259"/>
      <c r="DM82" s="259"/>
      <c r="DN82" s="259"/>
      <c r="DO82" s="259"/>
      <c r="DP82" s="259"/>
      <c r="DQ82" s="259"/>
      <c r="DR82" s="259"/>
      <c r="DS82" s="259"/>
      <c r="DT82" s="259"/>
      <c r="DU82" s="259"/>
      <c r="DV82" s="259"/>
      <c r="DW82" s="259"/>
      <c r="DX82" s="259"/>
      <c r="DY82" s="259"/>
      <c r="DZ82" s="259"/>
      <c r="EA82" s="259"/>
      <c r="EB82" s="259"/>
      <c r="EC82" s="259"/>
      <c r="ED82" s="259"/>
    </row>
    <row r="83" spans="1:134" ht="14.45">
      <c r="A83" s="245"/>
      <c r="B83" s="245"/>
      <c r="C83" s="245"/>
      <c r="D83" s="245"/>
      <c r="E83" s="245"/>
      <c r="F83" s="245"/>
      <c r="G83" s="245"/>
      <c r="H83" s="245"/>
      <c r="I83" s="245"/>
      <c r="J83" s="245"/>
      <c r="K83" s="245"/>
      <c r="L83" s="245"/>
      <c r="M83" s="245"/>
      <c r="N83" s="245"/>
      <c r="O83" s="245"/>
      <c r="P83" s="245"/>
      <c r="Q83" s="245"/>
      <c r="R83" s="245"/>
      <c r="S83" s="245"/>
      <c r="T83" s="245"/>
      <c r="U83" s="271" t="str">
        <f t="shared" si="2"/>
        <v/>
      </c>
      <c r="V83" s="259" t="s">
        <v>7</v>
      </c>
      <c r="W83" s="259" t="s">
        <v>7</v>
      </c>
      <c r="X83" s="259" t="s">
        <v>7</v>
      </c>
      <c r="Y83" s="259" t="s">
        <v>7</v>
      </c>
      <c r="Z83" s="259" t="s">
        <v>7</v>
      </c>
      <c r="AA83" s="259" t="s">
        <v>7</v>
      </c>
      <c r="AB83" s="259" t="s">
        <v>7</v>
      </c>
      <c r="AC83" s="259" t="s">
        <v>7</v>
      </c>
      <c r="AD83" s="259" t="s">
        <v>7</v>
      </c>
      <c r="AE83" s="259" t="s">
        <v>7</v>
      </c>
      <c r="AF83" s="259" t="s">
        <v>7</v>
      </c>
      <c r="AG83" s="259" t="s">
        <v>7</v>
      </c>
      <c r="AH83" s="259" t="s">
        <v>7</v>
      </c>
      <c r="AI83" s="259" t="s">
        <v>7</v>
      </c>
      <c r="AJ83" s="259" t="s">
        <v>7</v>
      </c>
      <c r="AK83" s="259" t="s">
        <v>7</v>
      </c>
      <c r="AL83" s="259" t="s">
        <v>7</v>
      </c>
      <c r="AM83" s="259" t="s">
        <v>7</v>
      </c>
      <c r="AN83" s="259" t="s">
        <v>7</v>
      </c>
      <c r="AO83" s="259" t="s">
        <v>7</v>
      </c>
      <c r="AP83" s="259" t="s">
        <v>7</v>
      </c>
      <c r="AQ83" s="259" t="s">
        <v>7</v>
      </c>
      <c r="AR83" s="259" t="s">
        <v>7</v>
      </c>
      <c r="AS83" s="259" t="s">
        <v>7</v>
      </c>
      <c r="AT83" s="259" t="s">
        <v>7</v>
      </c>
      <c r="AU83" s="259" t="s">
        <v>7</v>
      </c>
      <c r="AV83" s="259" t="s">
        <v>7</v>
      </c>
      <c r="AW83" s="259" t="s">
        <v>7</v>
      </c>
      <c r="AX83" s="259" t="s">
        <v>7</v>
      </c>
      <c r="AY83" s="259" t="s">
        <v>7</v>
      </c>
      <c r="AZ83" s="259" t="s">
        <v>7</v>
      </c>
      <c r="BA83" s="259" t="s">
        <v>7</v>
      </c>
      <c r="BB83" s="259" t="s">
        <v>7</v>
      </c>
      <c r="BC83" s="259"/>
      <c r="BD83" s="259"/>
      <c r="BE83" s="259"/>
      <c r="BF83" s="259"/>
      <c r="BG83" s="259"/>
      <c r="BH83" s="259"/>
      <c r="BI83" s="259"/>
      <c r="BJ83" s="259"/>
      <c r="BK83" s="259"/>
      <c r="BL83" s="259"/>
      <c r="BM83" s="259"/>
      <c r="BN83" s="259"/>
      <c r="BO83" s="259"/>
      <c r="BP83" s="259"/>
      <c r="BQ83" s="259"/>
      <c r="BR83" s="259"/>
      <c r="BS83" s="259"/>
      <c r="BT83" s="259"/>
      <c r="BU83" s="259"/>
      <c r="BV83" s="259"/>
      <c r="BW83" s="259"/>
      <c r="BX83" s="259"/>
      <c r="BY83" s="259"/>
      <c r="BZ83" s="259"/>
      <c r="CA83" s="259"/>
      <c r="CB83" s="259"/>
      <c r="CC83" s="259"/>
      <c r="CD83" s="259"/>
      <c r="CE83" s="259"/>
      <c r="CF83" s="259"/>
      <c r="CG83" s="259"/>
      <c r="CH83" s="259"/>
      <c r="CI83" s="259"/>
      <c r="CJ83" s="259"/>
      <c r="CK83" s="259"/>
      <c r="CL83" s="259"/>
      <c r="CM83" s="259"/>
      <c r="CN83" s="259"/>
      <c r="CO83" s="259"/>
      <c r="CP83" s="259"/>
      <c r="CQ83" s="259"/>
      <c r="CR83" s="259"/>
      <c r="CS83" s="259"/>
      <c r="CT83" s="259"/>
      <c r="CU83" s="259"/>
      <c r="CV83" s="259"/>
      <c r="CW83" s="259"/>
      <c r="CX83" s="259"/>
      <c r="CY83" s="259"/>
      <c r="CZ83" s="259"/>
      <c r="DA83" s="259"/>
      <c r="DB83" s="259"/>
      <c r="DC83" s="259"/>
      <c r="DD83" s="259"/>
      <c r="DE83" s="259"/>
      <c r="DF83" s="259"/>
      <c r="DG83" s="259"/>
      <c r="DH83" s="259"/>
      <c r="DI83" s="259"/>
      <c r="DJ83" s="259"/>
      <c r="DK83" s="259"/>
      <c r="DL83" s="259"/>
      <c r="DM83" s="259"/>
      <c r="DN83" s="259"/>
      <c r="DO83" s="259"/>
      <c r="DP83" s="259"/>
      <c r="DQ83" s="259"/>
      <c r="DR83" s="259"/>
      <c r="DS83" s="259"/>
      <c r="DT83" s="259"/>
      <c r="DU83" s="259"/>
      <c r="DV83" s="259"/>
      <c r="DW83" s="259"/>
      <c r="DX83" s="259"/>
      <c r="DY83" s="259"/>
      <c r="DZ83" s="259"/>
      <c r="EA83" s="259"/>
      <c r="EB83" s="259"/>
      <c r="EC83" s="259"/>
      <c r="ED83" s="259"/>
    </row>
    <row r="84" spans="1:134" ht="14.45">
      <c r="A84" s="245"/>
      <c r="B84" s="245"/>
      <c r="C84" s="245"/>
      <c r="D84" s="245"/>
      <c r="E84" s="245"/>
      <c r="F84" s="245"/>
      <c r="G84" s="245"/>
      <c r="H84" s="245"/>
      <c r="I84" s="245"/>
      <c r="J84" s="245"/>
      <c r="K84" s="245"/>
      <c r="L84" s="245"/>
      <c r="M84" s="245"/>
      <c r="N84" s="245"/>
      <c r="O84" s="245"/>
      <c r="P84" s="245"/>
      <c r="Q84" s="245"/>
      <c r="R84" s="245"/>
      <c r="S84" s="245"/>
      <c r="T84" s="245"/>
      <c r="U84" s="271" t="str">
        <f t="shared" si="2"/>
        <v/>
      </c>
      <c r="V84" s="259" t="s">
        <v>7</v>
      </c>
      <c r="W84" s="259" t="s">
        <v>7</v>
      </c>
      <c r="X84" s="259" t="s">
        <v>7</v>
      </c>
      <c r="Y84" s="259" t="s">
        <v>7</v>
      </c>
      <c r="Z84" s="259" t="s">
        <v>7</v>
      </c>
      <c r="AA84" s="259" t="s">
        <v>7</v>
      </c>
      <c r="AB84" s="259" t="s">
        <v>7</v>
      </c>
      <c r="AC84" s="259" t="s">
        <v>7</v>
      </c>
      <c r="AD84" s="259" t="s">
        <v>7</v>
      </c>
      <c r="AE84" s="259" t="s">
        <v>7</v>
      </c>
      <c r="AF84" s="259" t="s">
        <v>7</v>
      </c>
      <c r="AG84" s="259" t="s">
        <v>7</v>
      </c>
      <c r="AH84" s="259" t="s">
        <v>7</v>
      </c>
      <c r="AI84" s="259" t="s">
        <v>7</v>
      </c>
      <c r="AJ84" s="259" t="s">
        <v>7</v>
      </c>
      <c r="AK84" s="259" t="s">
        <v>7</v>
      </c>
      <c r="AL84" s="259" t="s">
        <v>7</v>
      </c>
      <c r="AM84" s="259" t="s">
        <v>7</v>
      </c>
      <c r="AN84" s="259" t="s">
        <v>7</v>
      </c>
      <c r="AO84" s="259" t="s">
        <v>7</v>
      </c>
      <c r="AP84" s="259" t="s">
        <v>7</v>
      </c>
      <c r="AQ84" s="259" t="s">
        <v>7</v>
      </c>
      <c r="AR84" s="259" t="s">
        <v>7</v>
      </c>
      <c r="AS84" s="259" t="s">
        <v>7</v>
      </c>
      <c r="AT84" s="259" t="s">
        <v>7</v>
      </c>
      <c r="AU84" s="259" t="s">
        <v>7</v>
      </c>
      <c r="AV84" s="259" t="s">
        <v>7</v>
      </c>
      <c r="AW84" s="259" t="s">
        <v>7</v>
      </c>
      <c r="AX84" s="259" t="s">
        <v>7</v>
      </c>
      <c r="AY84" s="259" t="s">
        <v>7</v>
      </c>
      <c r="AZ84" s="259" t="s">
        <v>7</v>
      </c>
      <c r="BA84" s="259" t="s">
        <v>7</v>
      </c>
      <c r="BB84" s="259" t="s">
        <v>7</v>
      </c>
      <c r="BC84" s="259"/>
      <c r="BD84" s="259"/>
      <c r="BE84" s="259"/>
      <c r="BF84" s="259"/>
      <c r="BG84" s="259"/>
      <c r="BH84" s="259"/>
      <c r="BI84" s="259"/>
      <c r="BJ84" s="259"/>
      <c r="BK84" s="259"/>
      <c r="BL84" s="259"/>
      <c r="BM84" s="259"/>
      <c r="BN84" s="259"/>
      <c r="BO84" s="259"/>
      <c r="BP84" s="259"/>
      <c r="BQ84" s="259"/>
      <c r="BR84" s="259"/>
      <c r="BS84" s="259"/>
      <c r="BT84" s="259"/>
      <c r="BU84" s="259"/>
      <c r="BV84" s="259"/>
      <c r="BW84" s="259"/>
      <c r="BX84" s="259"/>
      <c r="BY84" s="259"/>
      <c r="BZ84" s="259"/>
      <c r="CA84" s="259"/>
      <c r="CB84" s="259"/>
      <c r="CC84" s="259"/>
      <c r="CD84" s="259"/>
      <c r="CE84" s="259"/>
      <c r="CF84" s="259"/>
      <c r="CG84" s="259"/>
      <c r="CH84" s="259"/>
      <c r="CI84" s="259"/>
      <c r="CJ84" s="259"/>
      <c r="CK84" s="259"/>
      <c r="CL84" s="259"/>
      <c r="CM84" s="259"/>
      <c r="CN84" s="259"/>
      <c r="CO84" s="259"/>
      <c r="CP84" s="259"/>
      <c r="CQ84" s="259"/>
      <c r="CR84" s="259"/>
      <c r="CS84" s="259"/>
      <c r="CT84" s="259"/>
      <c r="CU84" s="259"/>
      <c r="CV84" s="259"/>
      <c r="CW84" s="259"/>
      <c r="CX84" s="259"/>
      <c r="CY84" s="259"/>
      <c r="CZ84" s="259"/>
      <c r="DA84" s="259"/>
      <c r="DB84" s="259"/>
      <c r="DC84" s="259"/>
      <c r="DD84" s="259"/>
      <c r="DE84" s="259"/>
      <c r="DF84" s="259"/>
      <c r="DG84" s="259"/>
      <c r="DH84" s="259"/>
      <c r="DI84" s="259"/>
      <c r="DJ84" s="259"/>
      <c r="DK84" s="259"/>
      <c r="DL84" s="259"/>
      <c r="DM84" s="259"/>
      <c r="DN84" s="259"/>
      <c r="DO84" s="259"/>
      <c r="DP84" s="259"/>
      <c r="DQ84" s="259"/>
      <c r="DR84" s="259"/>
      <c r="DS84" s="259"/>
      <c r="DT84" s="259"/>
      <c r="DU84" s="259"/>
      <c r="DV84" s="259"/>
      <c r="DW84" s="259"/>
      <c r="DX84" s="259"/>
      <c r="DY84" s="259"/>
      <c r="DZ84" s="259"/>
      <c r="EA84" s="259"/>
      <c r="EB84" s="259"/>
      <c r="EC84" s="259"/>
      <c r="ED84" s="259"/>
    </row>
    <row r="85" spans="1:134" ht="14.45">
      <c r="A85" s="272">
        <v>0</v>
      </c>
      <c r="B85" s="245"/>
      <c r="C85" s="245"/>
      <c r="D85" s="245"/>
      <c r="E85" s="245"/>
      <c r="F85" s="245"/>
      <c r="G85" s="245"/>
      <c r="H85" s="245"/>
      <c r="I85" s="245"/>
      <c r="J85" s="245"/>
      <c r="K85" s="245"/>
      <c r="L85" s="245"/>
      <c r="M85" s="245"/>
      <c r="N85" s="245"/>
      <c r="O85" s="245"/>
      <c r="P85" s="245"/>
      <c r="Q85" s="245"/>
      <c r="R85" s="245"/>
      <c r="S85" s="245"/>
      <c r="T85" s="245"/>
      <c r="U85" s="271" t="str">
        <f t="shared" si="2"/>
        <v/>
      </c>
      <c r="V85" s="259" t="s">
        <v>7</v>
      </c>
      <c r="W85" s="259" t="s">
        <v>7</v>
      </c>
      <c r="X85" s="259" t="s">
        <v>7</v>
      </c>
      <c r="Y85" s="259" t="s">
        <v>7</v>
      </c>
      <c r="Z85" s="259" t="s">
        <v>7</v>
      </c>
      <c r="AA85" s="259" t="s">
        <v>7</v>
      </c>
      <c r="AB85" s="259" t="s">
        <v>7</v>
      </c>
      <c r="AC85" s="259" t="s">
        <v>7</v>
      </c>
      <c r="AD85" s="259" t="s">
        <v>7</v>
      </c>
      <c r="AE85" s="259" t="s">
        <v>7</v>
      </c>
      <c r="AF85" s="259" t="s">
        <v>7</v>
      </c>
      <c r="AG85" s="259" t="s">
        <v>7</v>
      </c>
      <c r="AH85" s="259" t="s">
        <v>7</v>
      </c>
      <c r="AI85" s="259" t="s">
        <v>7</v>
      </c>
      <c r="AJ85" s="259" t="s">
        <v>7</v>
      </c>
      <c r="AK85" s="259" t="s">
        <v>7</v>
      </c>
      <c r="AL85" s="259" t="s">
        <v>7</v>
      </c>
      <c r="AM85" s="259" t="s">
        <v>7</v>
      </c>
      <c r="AN85" s="259" t="s">
        <v>7</v>
      </c>
      <c r="AO85" s="259" t="s">
        <v>7</v>
      </c>
      <c r="AP85" s="259" t="s">
        <v>7</v>
      </c>
      <c r="AQ85" s="259" t="s">
        <v>7</v>
      </c>
      <c r="AR85" s="259" t="s">
        <v>7</v>
      </c>
      <c r="AS85" s="259" t="s">
        <v>7</v>
      </c>
      <c r="AT85" s="259" t="s">
        <v>7</v>
      </c>
      <c r="AU85" s="259" t="s">
        <v>7</v>
      </c>
      <c r="AV85" s="259" t="s">
        <v>7</v>
      </c>
      <c r="AW85" s="259" t="s">
        <v>7</v>
      </c>
      <c r="AX85" s="259" t="s">
        <v>7</v>
      </c>
      <c r="AY85" s="259" t="s">
        <v>7</v>
      </c>
      <c r="AZ85" s="259" t="s">
        <v>7</v>
      </c>
      <c r="BA85" s="259" t="s">
        <v>7</v>
      </c>
      <c r="BB85" s="259" t="s">
        <v>7</v>
      </c>
      <c r="BC85" s="259"/>
      <c r="BD85" s="259"/>
      <c r="BE85" s="259"/>
      <c r="BF85" s="259"/>
      <c r="BG85" s="259"/>
      <c r="BH85" s="259"/>
      <c r="BI85" s="259"/>
      <c r="BJ85" s="259"/>
      <c r="BK85" s="259"/>
      <c r="BL85" s="259"/>
      <c r="BM85" s="259"/>
      <c r="BN85" s="259"/>
      <c r="BO85" s="259"/>
      <c r="BP85" s="259"/>
      <c r="BQ85" s="259"/>
      <c r="BR85" s="259"/>
      <c r="BS85" s="259"/>
      <c r="BT85" s="259"/>
      <c r="BU85" s="259"/>
      <c r="BV85" s="259"/>
      <c r="BW85" s="259"/>
      <c r="BX85" s="259"/>
      <c r="BY85" s="259"/>
      <c r="BZ85" s="259"/>
      <c r="CA85" s="259"/>
      <c r="CB85" s="259"/>
      <c r="CC85" s="259"/>
      <c r="CD85" s="259"/>
      <c r="CE85" s="259"/>
      <c r="CF85" s="259"/>
      <c r="CG85" s="259"/>
      <c r="CH85" s="259"/>
      <c r="CI85" s="259"/>
      <c r="CJ85" s="259"/>
      <c r="CK85" s="259"/>
      <c r="CL85" s="259"/>
      <c r="CM85" s="259"/>
      <c r="CN85" s="259"/>
      <c r="CO85" s="259"/>
      <c r="CP85" s="259"/>
      <c r="CQ85" s="259"/>
      <c r="CR85" s="259"/>
      <c r="CS85" s="259"/>
      <c r="CT85" s="259"/>
      <c r="CU85" s="259"/>
      <c r="CV85" s="259"/>
      <c r="CW85" s="259"/>
      <c r="CX85" s="259"/>
      <c r="CY85" s="259"/>
      <c r="CZ85" s="259"/>
      <c r="DA85" s="259"/>
      <c r="DB85" s="259"/>
      <c r="DC85" s="259"/>
      <c r="DD85" s="259"/>
      <c r="DE85" s="259"/>
      <c r="DF85" s="259"/>
      <c r="DG85" s="259"/>
      <c r="DH85" s="259"/>
      <c r="DI85" s="259"/>
      <c r="DJ85" s="259"/>
      <c r="DK85" s="259"/>
      <c r="DL85" s="259"/>
      <c r="DM85" s="259"/>
      <c r="DN85" s="259"/>
      <c r="DO85" s="259"/>
      <c r="DP85" s="259"/>
      <c r="DQ85" s="259"/>
      <c r="DR85" s="259"/>
      <c r="DS85" s="259"/>
      <c r="DT85" s="259"/>
      <c r="DU85" s="259"/>
      <c r="DV85" s="259"/>
      <c r="DW85" s="259"/>
      <c r="DX85" s="259"/>
      <c r="DY85" s="259"/>
      <c r="DZ85" s="259"/>
      <c r="EA85" s="259"/>
      <c r="EB85" s="259"/>
      <c r="EC85" s="259"/>
      <c r="ED85" s="259"/>
    </row>
    <row r="86" spans="1:134" ht="14.45">
      <c r="A86" s="245"/>
      <c r="B86" s="245"/>
      <c r="C86" s="245"/>
      <c r="D86" s="245"/>
      <c r="E86" s="245"/>
      <c r="F86" s="245"/>
      <c r="G86" s="245"/>
      <c r="H86" s="245"/>
      <c r="I86" s="245"/>
      <c r="J86" s="245"/>
      <c r="K86" s="245"/>
      <c r="L86" s="245"/>
      <c r="M86" s="245"/>
      <c r="N86" s="245"/>
      <c r="O86" s="245"/>
      <c r="P86" s="245"/>
      <c r="Q86" s="245"/>
      <c r="R86" s="245"/>
      <c r="S86" s="245"/>
      <c r="T86" s="245"/>
      <c r="U86" s="271" t="str">
        <f t="shared" si="2"/>
        <v/>
      </c>
      <c r="V86" s="259" t="s">
        <v>7</v>
      </c>
      <c r="W86" s="259" t="s">
        <v>7</v>
      </c>
      <c r="X86" s="259" t="s">
        <v>7</v>
      </c>
      <c r="Y86" s="259" t="s">
        <v>7</v>
      </c>
      <c r="Z86" s="259" t="s">
        <v>7</v>
      </c>
      <c r="AA86" s="259" t="s">
        <v>7</v>
      </c>
      <c r="AB86" s="259" t="s">
        <v>7</v>
      </c>
      <c r="AC86" s="259" t="s">
        <v>7</v>
      </c>
      <c r="AD86" s="259" t="s">
        <v>7</v>
      </c>
      <c r="AE86" s="259" t="s">
        <v>7</v>
      </c>
      <c r="AF86" s="259" t="s">
        <v>7</v>
      </c>
      <c r="AG86" s="259" t="s">
        <v>7</v>
      </c>
      <c r="AH86" s="259" t="s">
        <v>7</v>
      </c>
      <c r="AI86" s="259" t="s">
        <v>7</v>
      </c>
      <c r="AJ86" s="259" t="s">
        <v>7</v>
      </c>
      <c r="AK86" s="259" t="s">
        <v>7</v>
      </c>
      <c r="AL86" s="259" t="s">
        <v>7</v>
      </c>
      <c r="AM86" s="259" t="s">
        <v>7</v>
      </c>
      <c r="AN86" s="259" t="s">
        <v>7</v>
      </c>
      <c r="AO86" s="259" t="s">
        <v>7</v>
      </c>
      <c r="AP86" s="259" t="s">
        <v>7</v>
      </c>
      <c r="AQ86" s="259" t="s">
        <v>7</v>
      </c>
      <c r="AR86" s="259" t="s">
        <v>7</v>
      </c>
      <c r="AS86" s="259" t="s">
        <v>7</v>
      </c>
      <c r="AT86" s="259" t="s">
        <v>7</v>
      </c>
      <c r="AU86" s="259" t="s">
        <v>7</v>
      </c>
      <c r="AV86" s="259" t="s">
        <v>7</v>
      </c>
      <c r="AW86" s="259" t="s">
        <v>7</v>
      </c>
      <c r="AX86" s="259" t="s">
        <v>7</v>
      </c>
      <c r="AY86" s="259" t="s">
        <v>7</v>
      </c>
      <c r="AZ86" s="259" t="s">
        <v>7</v>
      </c>
      <c r="BA86" s="259" t="s">
        <v>7</v>
      </c>
      <c r="BB86" s="259" t="s">
        <v>7</v>
      </c>
      <c r="BC86" s="259"/>
      <c r="BD86" s="259"/>
      <c r="BE86" s="259"/>
      <c r="BF86" s="259"/>
      <c r="BG86" s="259"/>
      <c r="BH86" s="259"/>
      <c r="BI86" s="259"/>
      <c r="BJ86" s="259"/>
      <c r="BK86" s="259"/>
      <c r="BL86" s="259"/>
      <c r="BM86" s="259"/>
      <c r="BN86" s="259"/>
      <c r="BO86" s="259"/>
      <c r="BP86" s="259"/>
      <c r="BQ86" s="259"/>
      <c r="BR86" s="259"/>
      <c r="BS86" s="259"/>
      <c r="BT86" s="259"/>
      <c r="BU86" s="259"/>
      <c r="BV86" s="259"/>
      <c r="BW86" s="259"/>
      <c r="BX86" s="259"/>
      <c r="BY86" s="259"/>
      <c r="BZ86" s="259"/>
      <c r="CA86" s="259"/>
      <c r="CB86" s="259"/>
      <c r="CC86" s="259"/>
      <c r="CD86" s="259"/>
      <c r="CE86" s="259"/>
      <c r="CF86" s="259"/>
      <c r="CG86" s="259"/>
      <c r="CH86" s="259"/>
      <c r="CI86" s="259"/>
      <c r="CJ86" s="259"/>
      <c r="CK86" s="259"/>
      <c r="CL86" s="259"/>
      <c r="CM86" s="259"/>
      <c r="CN86" s="259"/>
      <c r="CO86" s="259"/>
      <c r="CP86" s="259"/>
      <c r="CQ86" s="259"/>
      <c r="CR86" s="259"/>
      <c r="CS86" s="259"/>
      <c r="CT86" s="259"/>
      <c r="CU86" s="259"/>
      <c r="CV86" s="259"/>
      <c r="CW86" s="259"/>
      <c r="CX86" s="259"/>
      <c r="CY86" s="259"/>
      <c r="CZ86" s="259"/>
      <c r="DA86" s="259"/>
      <c r="DB86" s="259"/>
      <c r="DC86" s="259"/>
      <c r="DD86" s="259"/>
      <c r="DE86" s="259"/>
      <c r="DF86" s="259"/>
      <c r="DG86" s="259"/>
      <c r="DH86" s="259"/>
      <c r="DI86" s="259"/>
      <c r="DJ86" s="259"/>
      <c r="DK86" s="259"/>
      <c r="DL86" s="259"/>
      <c r="DM86" s="259"/>
      <c r="DN86" s="259"/>
      <c r="DO86" s="259"/>
      <c r="DP86" s="259"/>
      <c r="DQ86" s="259"/>
      <c r="DR86" s="259"/>
      <c r="DS86" s="259"/>
      <c r="DT86" s="259"/>
      <c r="DU86" s="259"/>
      <c r="DV86" s="259"/>
      <c r="DW86" s="259"/>
      <c r="DX86" s="259"/>
      <c r="DY86" s="259"/>
      <c r="DZ86" s="259"/>
      <c r="EA86" s="259"/>
      <c r="EB86" s="259"/>
      <c r="EC86" s="259"/>
      <c r="ED86" s="259"/>
    </row>
    <row r="87" spans="1:134" ht="14.45">
      <c r="A87" s="245"/>
      <c r="B87" s="245"/>
      <c r="C87" s="245"/>
      <c r="D87" s="245"/>
      <c r="E87" s="245"/>
      <c r="F87" s="245"/>
      <c r="G87" s="245"/>
      <c r="H87" s="245"/>
      <c r="I87" s="245"/>
      <c r="J87" s="245"/>
      <c r="K87" s="245"/>
      <c r="L87" s="245"/>
      <c r="M87" s="245"/>
      <c r="N87" s="245"/>
      <c r="O87" s="245"/>
      <c r="P87" s="245"/>
      <c r="Q87" s="245"/>
      <c r="R87" s="245"/>
      <c r="S87" s="245"/>
      <c r="T87" s="245"/>
      <c r="U87" s="271" t="str">
        <f t="shared" si="2"/>
        <v/>
      </c>
      <c r="V87" s="259" t="s">
        <v>7</v>
      </c>
      <c r="W87" s="259" t="s">
        <v>7</v>
      </c>
      <c r="X87" s="259" t="s">
        <v>7</v>
      </c>
      <c r="Y87" s="259" t="s">
        <v>7</v>
      </c>
      <c r="Z87" s="259" t="s">
        <v>7</v>
      </c>
      <c r="AA87" s="259" t="s">
        <v>7</v>
      </c>
      <c r="AB87" s="259" t="s">
        <v>7</v>
      </c>
      <c r="AC87" s="259" t="s">
        <v>7</v>
      </c>
      <c r="AD87" s="259" t="s">
        <v>7</v>
      </c>
      <c r="AE87" s="259" t="s">
        <v>7</v>
      </c>
      <c r="AF87" s="259" t="s">
        <v>7</v>
      </c>
      <c r="AG87" s="259" t="s">
        <v>7</v>
      </c>
      <c r="AH87" s="259" t="s">
        <v>7</v>
      </c>
      <c r="AI87" s="259" t="s">
        <v>7</v>
      </c>
      <c r="AJ87" s="259" t="s">
        <v>7</v>
      </c>
      <c r="AK87" s="259" t="s">
        <v>7</v>
      </c>
      <c r="AL87" s="259" t="s">
        <v>7</v>
      </c>
      <c r="AM87" s="259" t="s">
        <v>7</v>
      </c>
      <c r="AN87" s="259" t="s">
        <v>7</v>
      </c>
      <c r="AO87" s="259" t="s">
        <v>7</v>
      </c>
      <c r="AP87" s="259" t="s">
        <v>7</v>
      </c>
      <c r="AQ87" s="259" t="s">
        <v>7</v>
      </c>
      <c r="AR87" s="259" t="s">
        <v>7</v>
      </c>
      <c r="AS87" s="259" t="s">
        <v>7</v>
      </c>
      <c r="AT87" s="259" t="s">
        <v>7</v>
      </c>
      <c r="AU87" s="259" t="s">
        <v>7</v>
      </c>
      <c r="AV87" s="259" t="s">
        <v>7</v>
      </c>
      <c r="AW87" s="259" t="s">
        <v>7</v>
      </c>
      <c r="AX87" s="259" t="s">
        <v>7</v>
      </c>
      <c r="AY87" s="259" t="s">
        <v>7</v>
      </c>
      <c r="AZ87" s="259" t="s">
        <v>7</v>
      </c>
      <c r="BA87" s="259" t="s">
        <v>7</v>
      </c>
      <c r="BB87" s="259" t="s">
        <v>7</v>
      </c>
      <c r="BC87" s="259"/>
      <c r="BD87" s="259"/>
      <c r="BE87" s="259"/>
      <c r="BF87" s="259"/>
      <c r="BG87" s="259"/>
      <c r="BH87" s="259"/>
      <c r="BI87" s="259"/>
      <c r="BJ87" s="259"/>
      <c r="BK87" s="259"/>
      <c r="BL87" s="259"/>
      <c r="BM87" s="259"/>
      <c r="BN87" s="259"/>
      <c r="BO87" s="259"/>
      <c r="BP87" s="259"/>
      <c r="BQ87" s="259"/>
      <c r="BR87" s="259"/>
      <c r="BS87" s="259"/>
      <c r="BT87" s="259"/>
      <c r="BU87" s="259"/>
      <c r="BV87" s="259"/>
      <c r="BW87" s="259"/>
      <c r="BX87" s="259"/>
      <c r="BY87" s="259"/>
      <c r="BZ87" s="259"/>
      <c r="CA87" s="259"/>
      <c r="CB87" s="259"/>
      <c r="CC87" s="259"/>
      <c r="CD87" s="259"/>
      <c r="CE87" s="259"/>
      <c r="CF87" s="259"/>
      <c r="CG87" s="259"/>
      <c r="CH87" s="259"/>
      <c r="CI87" s="259"/>
      <c r="CJ87" s="259"/>
      <c r="CK87" s="259"/>
      <c r="CL87" s="259"/>
      <c r="CM87" s="259"/>
      <c r="CN87" s="259"/>
      <c r="CO87" s="259"/>
      <c r="CP87" s="259"/>
      <c r="CQ87" s="259"/>
      <c r="CR87" s="259"/>
      <c r="CS87" s="259"/>
      <c r="CT87" s="259"/>
      <c r="CU87" s="259"/>
      <c r="CV87" s="259"/>
      <c r="CW87" s="259"/>
      <c r="CX87" s="259"/>
      <c r="CY87" s="259"/>
      <c r="CZ87" s="259"/>
      <c r="DA87" s="259"/>
      <c r="DB87" s="259"/>
      <c r="DC87" s="259"/>
      <c r="DD87" s="259"/>
      <c r="DE87" s="259"/>
      <c r="DF87" s="259"/>
      <c r="DG87" s="259"/>
      <c r="DH87" s="259"/>
      <c r="DI87" s="259"/>
      <c r="DJ87" s="259"/>
      <c r="DK87" s="259"/>
      <c r="DL87" s="259"/>
      <c r="DM87" s="259"/>
      <c r="DN87" s="259"/>
      <c r="DO87" s="259"/>
      <c r="DP87" s="259"/>
      <c r="DQ87" s="259"/>
      <c r="DR87" s="259"/>
      <c r="DS87" s="259"/>
      <c r="DT87" s="259"/>
      <c r="DU87" s="259"/>
      <c r="DV87" s="259"/>
      <c r="DW87" s="259"/>
      <c r="DX87" s="259"/>
      <c r="DY87" s="259"/>
      <c r="DZ87" s="259"/>
      <c r="EA87" s="259"/>
      <c r="EB87" s="259"/>
      <c r="EC87" s="259"/>
      <c r="ED87" s="259"/>
    </row>
    <row r="88" spans="1:134" ht="14.45">
      <c r="A88" s="245"/>
      <c r="B88" s="245"/>
      <c r="C88" s="245"/>
      <c r="D88" s="245"/>
      <c r="E88" s="245"/>
      <c r="F88" s="245"/>
      <c r="G88" s="245"/>
      <c r="H88" s="245"/>
      <c r="I88" s="245"/>
      <c r="J88" s="245"/>
      <c r="K88" s="245"/>
      <c r="L88" s="245"/>
      <c r="M88" s="245"/>
      <c r="N88" s="245"/>
      <c r="O88" s="245"/>
      <c r="P88" s="245"/>
      <c r="Q88" s="245"/>
      <c r="R88" s="245"/>
      <c r="S88" s="245"/>
      <c r="T88" s="245"/>
      <c r="U88" s="271" t="str">
        <f t="shared" si="2"/>
        <v/>
      </c>
      <c r="V88" s="259" t="s">
        <v>7</v>
      </c>
      <c r="W88" s="259" t="s">
        <v>7</v>
      </c>
      <c r="X88" s="259" t="s">
        <v>7</v>
      </c>
      <c r="Y88" s="259" t="s">
        <v>7</v>
      </c>
      <c r="Z88" s="259" t="s">
        <v>7</v>
      </c>
      <c r="AA88" s="259" t="s">
        <v>7</v>
      </c>
      <c r="AB88" s="259" t="s">
        <v>7</v>
      </c>
      <c r="AC88" s="259" t="s">
        <v>7</v>
      </c>
      <c r="AD88" s="259" t="s">
        <v>7</v>
      </c>
      <c r="AE88" s="259" t="s">
        <v>7</v>
      </c>
      <c r="AF88" s="259" t="s">
        <v>7</v>
      </c>
      <c r="AG88" s="259" t="s">
        <v>7</v>
      </c>
      <c r="AH88" s="259" t="s">
        <v>7</v>
      </c>
      <c r="AI88" s="259" t="s">
        <v>7</v>
      </c>
      <c r="AJ88" s="259" t="s">
        <v>7</v>
      </c>
      <c r="AK88" s="259" t="s">
        <v>7</v>
      </c>
      <c r="AL88" s="259" t="s">
        <v>7</v>
      </c>
      <c r="AM88" s="259" t="s">
        <v>7</v>
      </c>
      <c r="AN88" s="259" t="s">
        <v>7</v>
      </c>
      <c r="AO88" s="259" t="s">
        <v>7</v>
      </c>
      <c r="AP88" s="259" t="s">
        <v>7</v>
      </c>
      <c r="AQ88" s="259" t="s">
        <v>7</v>
      </c>
      <c r="AR88" s="259" t="s">
        <v>7</v>
      </c>
      <c r="AS88" s="259" t="s">
        <v>7</v>
      </c>
      <c r="AT88" s="259" t="s">
        <v>7</v>
      </c>
      <c r="AU88" s="259" t="s">
        <v>7</v>
      </c>
      <c r="AV88" s="259" t="s">
        <v>7</v>
      </c>
      <c r="AW88" s="259" t="s">
        <v>7</v>
      </c>
      <c r="AX88" s="259" t="s">
        <v>7</v>
      </c>
      <c r="AY88" s="259" t="s">
        <v>7</v>
      </c>
      <c r="AZ88" s="259" t="s">
        <v>7</v>
      </c>
      <c r="BA88" s="259" t="s">
        <v>7</v>
      </c>
      <c r="BB88" s="259" t="s">
        <v>7</v>
      </c>
      <c r="BC88" s="259"/>
      <c r="BD88" s="259"/>
      <c r="BE88" s="259"/>
      <c r="BF88" s="259"/>
      <c r="BG88" s="259"/>
      <c r="BH88" s="259"/>
      <c r="BI88" s="259"/>
      <c r="BJ88" s="259"/>
      <c r="BK88" s="259"/>
      <c r="BL88" s="259"/>
      <c r="BM88" s="259"/>
      <c r="BN88" s="259"/>
      <c r="BO88" s="259"/>
      <c r="BP88" s="259"/>
      <c r="BQ88" s="259"/>
      <c r="BR88" s="259"/>
      <c r="BS88" s="259"/>
      <c r="BT88" s="259"/>
      <c r="BU88" s="259"/>
      <c r="BV88" s="259"/>
      <c r="BW88" s="259"/>
      <c r="BX88" s="259"/>
      <c r="BY88" s="259"/>
      <c r="BZ88" s="259"/>
      <c r="CA88" s="259"/>
      <c r="CB88" s="259"/>
      <c r="CC88" s="259"/>
      <c r="CD88" s="259"/>
      <c r="CE88" s="259"/>
      <c r="CF88" s="259"/>
      <c r="CG88" s="259"/>
      <c r="CH88" s="259"/>
      <c r="CI88" s="259"/>
      <c r="CJ88" s="259"/>
      <c r="CK88" s="259"/>
      <c r="CL88" s="259"/>
      <c r="CM88" s="259"/>
      <c r="CN88" s="259"/>
      <c r="CO88" s="259"/>
      <c r="CP88" s="259"/>
      <c r="CQ88" s="259"/>
      <c r="CR88" s="259"/>
      <c r="CS88" s="259"/>
      <c r="CT88" s="259"/>
      <c r="CU88" s="259"/>
      <c r="CV88" s="259"/>
      <c r="CW88" s="259"/>
      <c r="CX88" s="259"/>
      <c r="CY88" s="259"/>
      <c r="CZ88" s="259"/>
      <c r="DA88" s="259"/>
      <c r="DB88" s="259"/>
      <c r="DC88" s="259"/>
      <c r="DD88" s="259"/>
      <c r="DE88" s="259"/>
      <c r="DF88" s="259"/>
      <c r="DG88" s="259"/>
      <c r="DH88" s="259"/>
      <c r="DI88" s="259"/>
      <c r="DJ88" s="259"/>
      <c r="DK88" s="259"/>
      <c r="DL88" s="259"/>
      <c r="DM88" s="259"/>
      <c r="DN88" s="259"/>
      <c r="DO88" s="259"/>
      <c r="DP88" s="259"/>
      <c r="DQ88" s="259"/>
      <c r="DR88" s="259"/>
      <c r="DS88" s="259"/>
      <c r="DT88" s="259"/>
      <c r="DU88" s="259"/>
      <c r="DV88" s="259"/>
      <c r="DW88" s="259"/>
      <c r="DX88" s="259"/>
      <c r="DY88" s="259"/>
      <c r="DZ88" s="259"/>
      <c r="EA88" s="259"/>
      <c r="EB88" s="259"/>
      <c r="EC88" s="259"/>
      <c r="ED88" s="259"/>
    </row>
    <row r="89" spans="1:134" ht="14.45">
      <c r="A89" s="245"/>
      <c r="B89" s="245"/>
      <c r="C89" s="245"/>
      <c r="D89" s="245"/>
      <c r="E89" s="245"/>
      <c r="F89" s="245"/>
      <c r="G89" s="245"/>
      <c r="H89" s="245"/>
      <c r="I89" s="245"/>
      <c r="J89" s="245"/>
      <c r="K89" s="245"/>
      <c r="L89" s="245"/>
      <c r="M89" s="245"/>
      <c r="N89" s="245"/>
      <c r="O89" s="245"/>
      <c r="P89" s="245"/>
      <c r="Q89" s="245"/>
      <c r="R89" s="245"/>
      <c r="S89" s="245"/>
      <c r="T89" s="245"/>
      <c r="U89" s="271" t="str">
        <f t="shared" si="2"/>
        <v/>
      </c>
      <c r="V89" s="259" t="s">
        <v>7</v>
      </c>
      <c r="W89" s="259" t="s">
        <v>7</v>
      </c>
      <c r="X89" s="259" t="s">
        <v>7</v>
      </c>
      <c r="Y89" s="259" t="s">
        <v>7</v>
      </c>
      <c r="Z89" s="259" t="s">
        <v>7</v>
      </c>
      <c r="AA89" s="259" t="s">
        <v>7</v>
      </c>
      <c r="AB89" s="259" t="s">
        <v>7</v>
      </c>
      <c r="AC89" s="259" t="s">
        <v>7</v>
      </c>
      <c r="AD89" s="259" t="s">
        <v>7</v>
      </c>
      <c r="AE89" s="259" t="s">
        <v>7</v>
      </c>
      <c r="AF89" s="259" t="s">
        <v>7</v>
      </c>
      <c r="AG89" s="259" t="s">
        <v>7</v>
      </c>
      <c r="AH89" s="259" t="s">
        <v>7</v>
      </c>
      <c r="AI89" s="259" t="s">
        <v>7</v>
      </c>
      <c r="AJ89" s="259" t="s">
        <v>7</v>
      </c>
      <c r="AK89" s="259" t="s">
        <v>7</v>
      </c>
      <c r="AL89" s="259" t="s">
        <v>7</v>
      </c>
      <c r="AM89" s="259" t="s">
        <v>7</v>
      </c>
      <c r="AN89" s="259" t="s">
        <v>7</v>
      </c>
      <c r="AO89" s="259" t="s">
        <v>7</v>
      </c>
      <c r="AP89" s="259" t="s">
        <v>7</v>
      </c>
      <c r="AQ89" s="259" t="s">
        <v>7</v>
      </c>
      <c r="AR89" s="259" t="s">
        <v>7</v>
      </c>
      <c r="AS89" s="259" t="s">
        <v>7</v>
      </c>
      <c r="AT89" s="259" t="s">
        <v>7</v>
      </c>
      <c r="AU89" s="259" t="s">
        <v>7</v>
      </c>
      <c r="AV89" s="259" t="s">
        <v>7</v>
      </c>
      <c r="AW89" s="259" t="s">
        <v>7</v>
      </c>
      <c r="AX89" s="259" t="s">
        <v>7</v>
      </c>
      <c r="AY89" s="259" t="s">
        <v>7</v>
      </c>
      <c r="AZ89" s="259" t="s">
        <v>7</v>
      </c>
      <c r="BA89" s="259" t="s">
        <v>7</v>
      </c>
      <c r="BB89" s="259" t="s">
        <v>7</v>
      </c>
      <c r="BC89" s="259"/>
      <c r="BD89" s="259"/>
      <c r="BE89" s="259"/>
      <c r="BF89" s="259"/>
      <c r="BG89" s="259"/>
      <c r="BH89" s="259"/>
      <c r="BI89" s="259"/>
      <c r="BJ89" s="259"/>
      <c r="BK89" s="259"/>
      <c r="BL89" s="259"/>
      <c r="BM89" s="259"/>
      <c r="BN89" s="259"/>
      <c r="BO89" s="259"/>
      <c r="BP89" s="259"/>
      <c r="BQ89" s="259"/>
      <c r="BR89" s="259"/>
      <c r="BS89" s="259"/>
      <c r="BT89" s="259"/>
      <c r="BU89" s="259"/>
      <c r="BV89" s="259"/>
      <c r="BW89" s="259"/>
      <c r="BX89" s="259"/>
      <c r="BY89" s="259"/>
      <c r="BZ89" s="259"/>
      <c r="CA89" s="259"/>
      <c r="CB89" s="259"/>
      <c r="CC89" s="259"/>
      <c r="CD89" s="259"/>
      <c r="CE89" s="259"/>
      <c r="CF89" s="259"/>
      <c r="CG89" s="259"/>
      <c r="CH89" s="259"/>
      <c r="CI89" s="259"/>
      <c r="CJ89" s="259"/>
      <c r="CK89" s="259"/>
      <c r="CL89" s="259"/>
      <c r="CM89" s="259"/>
      <c r="CN89" s="259"/>
      <c r="CO89" s="259"/>
      <c r="CP89" s="259"/>
      <c r="CQ89" s="259"/>
      <c r="CR89" s="259"/>
      <c r="CS89" s="259"/>
      <c r="CT89" s="259"/>
      <c r="CU89" s="259"/>
      <c r="CV89" s="259"/>
      <c r="CW89" s="259"/>
      <c r="CX89" s="259"/>
      <c r="CY89" s="259"/>
      <c r="CZ89" s="259"/>
      <c r="DA89" s="259"/>
      <c r="DB89" s="259"/>
      <c r="DC89" s="259"/>
      <c r="DD89" s="259"/>
      <c r="DE89" s="259"/>
      <c r="DF89" s="259"/>
      <c r="DG89" s="259"/>
      <c r="DH89" s="259"/>
      <c r="DI89" s="259"/>
      <c r="DJ89" s="259"/>
      <c r="DK89" s="259"/>
      <c r="DL89" s="259"/>
      <c r="DM89" s="259"/>
      <c r="DN89" s="259"/>
      <c r="DO89" s="259"/>
      <c r="DP89" s="259"/>
      <c r="DQ89" s="259"/>
      <c r="DR89" s="259"/>
      <c r="DS89" s="259"/>
      <c r="DT89" s="259"/>
      <c r="DU89" s="259"/>
      <c r="DV89" s="259"/>
      <c r="DW89" s="259"/>
      <c r="DX89" s="259"/>
      <c r="DY89" s="259"/>
      <c r="DZ89" s="259"/>
      <c r="EA89" s="259"/>
      <c r="EB89" s="259"/>
      <c r="EC89" s="259"/>
      <c r="ED89" s="259"/>
    </row>
    <row r="90" spans="1:134" ht="14.45">
      <c r="A90" s="245"/>
      <c r="B90" s="245"/>
      <c r="C90" s="245"/>
      <c r="D90" s="245"/>
      <c r="E90" s="245"/>
      <c r="F90" s="245"/>
      <c r="G90" s="245"/>
      <c r="H90" s="245"/>
      <c r="I90" s="245"/>
      <c r="J90" s="245"/>
      <c r="K90" s="245"/>
      <c r="L90" s="245"/>
      <c r="M90" s="245"/>
      <c r="N90" s="245"/>
      <c r="O90" s="245"/>
      <c r="P90" s="245"/>
      <c r="Q90" s="245"/>
      <c r="R90" s="245"/>
      <c r="S90" s="245"/>
      <c r="T90" s="245"/>
      <c r="U90" s="271" t="str">
        <f t="shared" si="2"/>
        <v/>
      </c>
      <c r="V90" s="259" t="s">
        <v>7</v>
      </c>
      <c r="W90" s="259" t="s">
        <v>7</v>
      </c>
      <c r="X90" s="259" t="s">
        <v>7</v>
      </c>
      <c r="Y90" s="259" t="s">
        <v>7</v>
      </c>
      <c r="Z90" s="259" t="s">
        <v>7</v>
      </c>
      <c r="AA90" s="259" t="s">
        <v>7</v>
      </c>
      <c r="AB90" s="259" t="s">
        <v>7</v>
      </c>
      <c r="AC90" s="259" t="s">
        <v>7</v>
      </c>
      <c r="AD90" s="259" t="s">
        <v>7</v>
      </c>
      <c r="AE90" s="259" t="s">
        <v>7</v>
      </c>
      <c r="AF90" s="259" t="s">
        <v>7</v>
      </c>
      <c r="AG90" s="259" t="s">
        <v>7</v>
      </c>
      <c r="AH90" s="259" t="s">
        <v>7</v>
      </c>
      <c r="AI90" s="259" t="s">
        <v>7</v>
      </c>
      <c r="AJ90" s="259" t="s">
        <v>7</v>
      </c>
      <c r="AK90" s="259" t="s">
        <v>7</v>
      </c>
      <c r="AL90" s="259" t="s">
        <v>7</v>
      </c>
      <c r="AM90" s="259" t="s">
        <v>7</v>
      </c>
      <c r="AN90" s="259" t="s">
        <v>7</v>
      </c>
      <c r="AO90" s="259" t="s">
        <v>7</v>
      </c>
      <c r="AP90" s="259" t="s">
        <v>7</v>
      </c>
      <c r="AQ90" s="259" t="s">
        <v>7</v>
      </c>
      <c r="AR90" s="259" t="s">
        <v>7</v>
      </c>
      <c r="AS90" s="259" t="s">
        <v>7</v>
      </c>
      <c r="AT90" s="259" t="s">
        <v>7</v>
      </c>
      <c r="AU90" s="259" t="s">
        <v>7</v>
      </c>
      <c r="AV90" s="259" t="s">
        <v>7</v>
      </c>
      <c r="AW90" s="259" t="s">
        <v>7</v>
      </c>
      <c r="AX90" s="259" t="s">
        <v>7</v>
      </c>
      <c r="AY90" s="259" t="s">
        <v>7</v>
      </c>
      <c r="AZ90" s="259" t="s">
        <v>7</v>
      </c>
      <c r="BA90" s="259" t="s">
        <v>7</v>
      </c>
      <c r="BB90" s="259" t="s">
        <v>7</v>
      </c>
      <c r="BC90" s="259"/>
      <c r="BD90" s="259"/>
      <c r="BE90" s="259"/>
      <c r="BF90" s="259"/>
      <c r="BG90" s="259"/>
      <c r="BH90" s="259"/>
      <c r="BI90" s="259"/>
      <c r="BJ90" s="259"/>
      <c r="BK90" s="259"/>
      <c r="BL90" s="259"/>
      <c r="BM90" s="259"/>
      <c r="BN90" s="259"/>
      <c r="BO90" s="259"/>
      <c r="BP90" s="259"/>
      <c r="BQ90" s="259"/>
      <c r="BR90" s="259"/>
      <c r="BS90" s="259"/>
      <c r="BT90" s="259"/>
      <c r="BU90" s="259"/>
      <c r="BV90" s="259"/>
      <c r="BW90" s="259"/>
      <c r="BX90" s="259"/>
      <c r="BY90" s="259"/>
      <c r="BZ90" s="259"/>
      <c r="CA90" s="259"/>
      <c r="CB90" s="259"/>
      <c r="CC90" s="259"/>
      <c r="CD90" s="259"/>
      <c r="CE90" s="259"/>
      <c r="CF90" s="259"/>
      <c r="CG90" s="259"/>
      <c r="CH90" s="259"/>
      <c r="CI90" s="259"/>
      <c r="CJ90" s="259"/>
      <c r="CK90" s="259"/>
      <c r="CL90" s="259"/>
      <c r="CM90" s="259"/>
      <c r="CN90" s="259"/>
      <c r="CO90" s="259"/>
      <c r="CP90" s="259"/>
      <c r="CQ90" s="259"/>
      <c r="CR90" s="259"/>
      <c r="CS90" s="259"/>
      <c r="CT90" s="259"/>
      <c r="CU90" s="259"/>
      <c r="CV90" s="259"/>
      <c r="CW90" s="259"/>
      <c r="CX90" s="259"/>
      <c r="CY90" s="259"/>
      <c r="CZ90" s="259"/>
      <c r="DA90" s="259"/>
      <c r="DB90" s="259"/>
      <c r="DC90" s="259"/>
      <c r="DD90" s="259"/>
      <c r="DE90" s="259"/>
      <c r="DF90" s="259"/>
      <c r="DG90" s="259"/>
      <c r="DH90" s="259"/>
      <c r="DI90" s="259"/>
      <c r="DJ90" s="259"/>
      <c r="DK90" s="259"/>
      <c r="DL90" s="259"/>
      <c r="DM90" s="259"/>
      <c r="DN90" s="259"/>
      <c r="DO90" s="259"/>
      <c r="DP90" s="259"/>
      <c r="DQ90" s="259"/>
      <c r="DR90" s="259"/>
      <c r="DS90" s="259"/>
      <c r="DT90" s="259"/>
      <c r="DU90" s="259"/>
      <c r="DV90" s="259"/>
      <c r="DW90" s="259"/>
      <c r="DX90" s="259"/>
      <c r="DY90" s="259"/>
      <c r="DZ90" s="259"/>
      <c r="EA90" s="259"/>
      <c r="EB90" s="259"/>
      <c r="EC90" s="259"/>
      <c r="ED90" s="259"/>
    </row>
    <row r="91" spans="1:134" ht="14.45">
      <c r="A91" s="245"/>
      <c r="B91" s="245"/>
      <c r="C91" s="245"/>
      <c r="D91" s="245"/>
      <c r="E91" s="245"/>
      <c r="F91" s="245"/>
      <c r="G91" s="245"/>
      <c r="H91" s="245"/>
      <c r="I91" s="245"/>
      <c r="J91" s="245"/>
      <c r="K91" s="245"/>
      <c r="L91" s="245"/>
      <c r="M91" s="245"/>
      <c r="N91" s="245"/>
      <c r="O91" s="245"/>
      <c r="P91" s="245"/>
      <c r="Q91" s="245"/>
      <c r="R91" s="245"/>
      <c r="S91" s="245"/>
      <c r="T91" s="245"/>
      <c r="U91" s="271" t="str">
        <f t="shared" si="2"/>
        <v/>
      </c>
      <c r="V91" s="259" t="s">
        <v>7</v>
      </c>
      <c r="W91" s="259" t="s">
        <v>7</v>
      </c>
      <c r="X91" s="259" t="s">
        <v>7</v>
      </c>
      <c r="Y91" s="259" t="s">
        <v>7</v>
      </c>
      <c r="Z91" s="259" t="s">
        <v>7</v>
      </c>
      <c r="AA91" s="259" t="s">
        <v>7</v>
      </c>
      <c r="AB91" s="259" t="s">
        <v>7</v>
      </c>
      <c r="AC91" s="259" t="s">
        <v>7</v>
      </c>
      <c r="AD91" s="259" t="s">
        <v>7</v>
      </c>
      <c r="AE91" s="259" t="s">
        <v>7</v>
      </c>
      <c r="AF91" s="259" t="s">
        <v>7</v>
      </c>
      <c r="AG91" s="259" t="s">
        <v>7</v>
      </c>
      <c r="AH91" s="259" t="s">
        <v>7</v>
      </c>
      <c r="AI91" s="259" t="s">
        <v>7</v>
      </c>
      <c r="AJ91" s="259" t="s">
        <v>7</v>
      </c>
      <c r="AK91" s="259" t="s">
        <v>7</v>
      </c>
      <c r="AL91" s="259" t="s">
        <v>7</v>
      </c>
      <c r="AM91" s="259" t="s">
        <v>7</v>
      </c>
      <c r="AN91" s="259" t="s">
        <v>7</v>
      </c>
      <c r="AO91" s="259" t="s">
        <v>7</v>
      </c>
      <c r="AP91" s="259" t="s">
        <v>7</v>
      </c>
      <c r="AQ91" s="259" t="s">
        <v>7</v>
      </c>
      <c r="AR91" s="259" t="s">
        <v>7</v>
      </c>
      <c r="AS91" s="259" t="s">
        <v>7</v>
      </c>
      <c r="AT91" s="259" t="s">
        <v>7</v>
      </c>
      <c r="AU91" s="259" t="s">
        <v>7</v>
      </c>
      <c r="AV91" s="259" t="s">
        <v>7</v>
      </c>
      <c r="AW91" s="259" t="s">
        <v>7</v>
      </c>
      <c r="AX91" s="259" t="s">
        <v>7</v>
      </c>
      <c r="AY91" s="259" t="s">
        <v>7</v>
      </c>
      <c r="AZ91" s="259" t="s">
        <v>7</v>
      </c>
      <c r="BA91" s="259" t="s">
        <v>7</v>
      </c>
      <c r="BB91" s="259" t="s">
        <v>7</v>
      </c>
      <c r="BC91" s="259"/>
      <c r="BD91" s="259"/>
      <c r="BE91" s="259"/>
      <c r="BF91" s="259"/>
      <c r="BG91" s="259"/>
      <c r="BH91" s="259"/>
      <c r="BI91" s="259"/>
      <c r="BJ91" s="259"/>
      <c r="BK91" s="259"/>
      <c r="BL91" s="259"/>
      <c r="BM91" s="259"/>
      <c r="BN91" s="259"/>
      <c r="BO91" s="259"/>
      <c r="BP91" s="259"/>
      <c r="BQ91" s="259"/>
      <c r="BR91" s="259"/>
      <c r="BS91" s="259"/>
      <c r="BT91" s="259"/>
      <c r="BU91" s="259"/>
      <c r="BV91" s="259"/>
      <c r="BW91" s="259"/>
      <c r="BX91" s="259"/>
      <c r="BY91" s="259"/>
      <c r="BZ91" s="259"/>
      <c r="CA91" s="259"/>
      <c r="CB91" s="259"/>
      <c r="CC91" s="259"/>
      <c r="CD91" s="259"/>
      <c r="CE91" s="259"/>
      <c r="CF91" s="259"/>
      <c r="CG91" s="259"/>
      <c r="CH91" s="259"/>
      <c r="CI91" s="259"/>
      <c r="CJ91" s="259"/>
      <c r="CK91" s="259"/>
      <c r="CL91" s="259"/>
      <c r="CM91" s="259"/>
      <c r="CN91" s="259"/>
      <c r="CO91" s="259"/>
      <c r="CP91" s="259"/>
      <c r="CQ91" s="259"/>
      <c r="CR91" s="259"/>
      <c r="CS91" s="259"/>
      <c r="CT91" s="259"/>
      <c r="CU91" s="259"/>
      <c r="CV91" s="259"/>
      <c r="CW91" s="259"/>
      <c r="CX91" s="259"/>
      <c r="CY91" s="259"/>
      <c r="CZ91" s="259"/>
      <c r="DA91" s="259"/>
      <c r="DB91" s="259"/>
      <c r="DC91" s="259"/>
      <c r="DD91" s="259"/>
      <c r="DE91" s="259"/>
      <c r="DF91" s="259"/>
      <c r="DG91" s="259"/>
      <c r="DH91" s="259"/>
      <c r="DI91" s="259"/>
      <c r="DJ91" s="259"/>
      <c r="DK91" s="259"/>
      <c r="DL91" s="259"/>
      <c r="DM91" s="259"/>
      <c r="DN91" s="259"/>
      <c r="DO91" s="259"/>
      <c r="DP91" s="259"/>
      <c r="DQ91" s="259"/>
      <c r="DR91" s="259"/>
      <c r="DS91" s="259"/>
      <c r="DT91" s="259"/>
      <c r="DU91" s="259"/>
      <c r="DV91" s="259"/>
      <c r="DW91" s="259"/>
      <c r="DX91" s="259"/>
      <c r="DY91" s="259"/>
      <c r="DZ91" s="259"/>
      <c r="EA91" s="259"/>
      <c r="EB91" s="259"/>
      <c r="EC91" s="259"/>
      <c r="ED91" s="259"/>
    </row>
    <row r="92" spans="1:134" ht="14.45">
      <c r="A92" s="245"/>
      <c r="B92" s="245"/>
      <c r="C92" s="245"/>
      <c r="D92" s="245"/>
      <c r="E92" s="245"/>
      <c r="F92" s="245"/>
      <c r="G92" s="245"/>
      <c r="H92" s="245"/>
      <c r="I92" s="245"/>
      <c r="J92" s="245"/>
      <c r="K92" s="245"/>
      <c r="L92" s="245"/>
      <c r="M92" s="245"/>
      <c r="N92" s="245"/>
      <c r="O92" s="245"/>
      <c r="P92" s="245"/>
      <c r="Q92" s="245"/>
      <c r="R92" s="245"/>
      <c r="S92" s="245"/>
      <c r="T92" s="245"/>
      <c r="U92" s="271" t="str">
        <f t="shared" si="2"/>
        <v/>
      </c>
      <c r="V92" s="259" t="s">
        <v>7</v>
      </c>
      <c r="W92" s="259" t="s">
        <v>7</v>
      </c>
      <c r="X92" s="259" t="s">
        <v>7</v>
      </c>
      <c r="Y92" s="259" t="s">
        <v>7</v>
      </c>
      <c r="Z92" s="259" t="s">
        <v>7</v>
      </c>
      <c r="AA92" s="259" t="s">
        <v>7</v>
      </c>
      <c r="AB92" s="259" t="s">
        <v>7</v>
      </c>
      <c r="AC92" s="259" t="s">
        <v>7</v>
      </c>
      <c r="AD92" s="259" t="s">
        <v>7</v>
      </c>
      <c r="AE92" s="259" t="s">
        <v>7</v>
      </c>
      <c r="AF92" s="259" t="s">
        <v>7</v>
      </c>
      <c r="AG92" s="259" t="s">
        <v>7</v>
      </c>
      <c r="AH92" s="259" t="s">
        <v>7</v>
      </c>
      <c r="AI92" s="259" t="s">
        <v>7</v>
      </c>
      <c r="AJ92" s="259" t="s">
        <v>7</v>
      </c>
      <c r="AK92" s="259" t="s">
        <v>7</v>
      </c>
      <c r="AL92" s="259" t="s">
        <v>7</v>
      </c>
      <c r="AM92" s="259" t="s">
        <v>7</v>
      </c>
      <c r="AN92" s="259" t="s">
        <v>7</v>
      </c>
      <c r="AO92" s="259" t="s">
        <v>7</v>
      </c>
      <c r="AP92" s="259" t="s">
        <v>7</v>
      </c>
      <c r="AQ92" s="259" t="s">
        <v>7</v>
      </c>
      <c r="AR92" s="259" t="s">
        <v>7</v>
      </c>
      <c r="AS92" s="259" t="s">
        <v>7</v>
      </c>
      <c r="AT92" s="259" t="s">
        <v>7</v>
      </c>
      <c r="AU92" s="259" t="s">
        <v>7</v>
      </c>
      <c r="AV92" s="259" t="s">
        <v>7</v>
      </c>
      <c r="AW92" s="259" t="s">
        <v>7</v>
      </c>
      <c r="AX92" s="259" t="s">
        <v>7</v>
      </c>
      <c r="AY92" s="259" t="s">
        <v>7</v>
      </c>
      <c r="AZ92" s="259" t="s">
        <v>7</v>
      </c>
      <c r="BA92" s="259" t="s">
        <v>7</v>
      </c>
      <c r="BB92" s="259" t="s">
        <v>7</v>
      </c>
      <c r="BC92" s="259"/>
      <c r="BD92" s="259"/>
      <c r="BE92" s="259"/>
      <c r="BF92" s="259"/>
      <c r="BG92" s="259"/>
      <c r="BH92" s="259"/>
      <c r="BI92" s="259"/>
      <c r="BJ92" s="259"/>
      <c r="BK92" s="259"/>
      <c r="BL92" s="259"/>
      <c r="BM92" s="259"/>
      <c r="BN92" s="259"/>
      <c r="BO92" s="259"/>
      <c r="BP92" s="259"/>
      <c r="BQ92" s="259"/>
      <c r="BR92" s="259"/>
      <c r="BS92" s="259"/>
      <c r="BT92" s="259"/>
      <c r="BU92" s="259"/>
      <c r="BV92" s="259"/>
      <c r="BW92" s="259"/>
      <c r="BX92" s="259"/>
      <c r="BY92" s="259"/>
      <c r="BZ92" s="259"/>
      <c r="CA92" s="259"/>
      <c r="CB92" s="259"/>
      <c r="CC92" s="259"/>
      <c r="CD92" s="259"/>
      <c r="CE92" s="259"/>
      <c r="CF92" s="259"/>
      <c r="CG92" s="259"/>
      <c r="CH92" s="259"/>
      <c r="CI92" s="259"/>
      <c r="CJ92" s="259"/>
      <c r="CK92" s="259"/>
      <c r="CL92" s="259"/>
      <c r="CM92" s="259"/>
      <c r="CN92" s="259"/>
      <c r="CO92" s="259"/>
      <c r="CP92" s="259"/>
      <c r="CQ92" s="259"/>
      <c r="CR92" s="259"/>
      <c r="CS92" s="259"/>
      <c r="CT92" s="259"/>
      <c r="CU92" s="259"/>
      <c r="CV92" s="259"/>
      <c r="CW92" s="259"/>
      <c r="CX92" s="259"/>
      <c r="CY92" s="259"/>
      <c r="CZ92" s="259"/>
      <c r="DA92" s="259"/>
      <c r="DB92" s="259"/>
      <c r="DC92" s="259"/>
      <c r="DD92" s="259"/>
      <c r="DE92" s="259"/>
      <c r="DF92" s="259"/>
      <c r="DG92" s="259"/>
      <c r="DH92" s="259"/>
      <c r="DI92" s="259"/>
      <c r="DJ92" s="259"/>
      <c r="DK92" s="259"/>
      <c r="DL92" s="259"/>
      <c r="DM92" s="259"/>
      <c r="DN92" s="259"/>
      <c r="DO92" s="259"/>
      <c r="DP92" s="259"/>
      <c r="DQ92" s="259"/>
      <c r="DR92" s="259"/>
      <c r="DS92" s="259"/>
      <c r="DT92" s="259"/>
      <c r="DU92" s="259"/>
      <c r="DV92" s="259"/>
      <c r="DW92" s="259"/>
      <c r="DX92" s="259"/>
      <c r="DY92" s="259"/>
      <c r="DZ92" s="259"/>
      <c r="EA92" s="259"/>
      <c r="EB92" s="259"/>
      <c r="EC92" s="259"/>
      <c r="ED92" s="259"/>
    </row>
    <row r="93" spans="1:134" ht="14.45">
      <c r="A93" s="245"/>
      <c r="B93" s="245"/>
      <c r="C93" s="245"/>
      <c r="D93" s="245"/>
      <c r="E93" s="245"/>
      <c r="F93" s="245"/>
      <c r="G93" s="245"/>
      <c r="H93" s="245"/>
      <c r="I93" s="245"/>
      <c r="J93" s="245"/>
      <c r="K93" s="245"/>
      <c r="L93" s="245"/>
      <c r="M93" s="245"/>
      <c r="N93" s="245"/>
      <c r="O93" s="245"/>
      <c r="P93" s="245"/>
      <c r="Q93" s="245"/>
      <c r="R93" s="245"/>
      <c r="S93" s="245"/>
      <c r="T93" s="245"/>
      <c r="U93" s="271" t="str">
        <f t="shared" si="2"/>
        <v/>
      </c>
      <c r="V93" s="259" t="s">
        <v>7</v>
      </c>
      <c r="W93" s="259" t="s">
        <v>7</v>
      </c>
      <c r="X93" s="259" t="s">
        <v>7</v>
      </c>
      <c r="Y93" s="259" t="s">
        <v>7</v>
      </c>
      <c r="Z93" s="259" t="s">
        <v>7</v>
      </c>
      <c r="AA93" s="259" t="s">
        <v>7</v>
      </c>
      <c r="AB93" s="259" t="s">
        <v>7</v>
      </c>
      <c r="AC93" s="259" t="s">
        <v>7</v>
      </c>
      <c r="AD93" s="259" t="s">
        <v>7</v>
      </c>
      <c r="AE93" s="259" t="s">
        <v>7</v>
      </c>
      <c r="AF93" s="259" t="s">
        <v>7</v>
      </c>
      <c r="AG93" s="259" t="s">
        <v>7</v>
      </c>
      <c r="AH93" s="259" t="s">
        <v>7</v>
      </c>
      <c r="AI93" s="259" t="s">
        <v>7</v>
      </c>
      <c r="AJ93" s="259" t="s">
        <v>7</v>
      </c>
      <c r="AK93" s="259" t="s">
        <v>7</v>
      </c>
      <c r="AL93" s="259" t="s">
        <v>7</v>
      </c>
      <c r="AM93" s="259" t="s">
        <v>7</v>
      </c>
      <c r="AN93" s="259" t="s">
        <v>7</v>
      </c>
      <c r="AO93" s="259" t="s">
        <v>7</v>
      </c>
      <c r="AP93" s="259" t="s">
        <v>7</v>
      </c>
      <c r="AQ93" s="259" t="s">
        <v>7</v>
      </c>
      <c r="AR93" s="259" t="s">
        <v>7</v>
      </c>
      <c r="AS93" s="259" t="s">
        <v>7</v>
      </c>
      <c r="AT93" s="259" t="s">
        <v>7</v>
      </c>
      <c r="AU93" s="259" t="s">
        <v>7</v>
      </c>
      <c r="AV93" s="259" t="s">
        <v>7</v>
      </c>
      <c r="AW93" s="259" t="s">
        <v>7</v>
      </c>
      <c r="AX93" s="259" t="s">
        <v>7</v>
      </c>
      <c r="AY93" s="259" t="s">
        <v>7</v>
      </c>
      <c r="AZ93" s="259" t="s">
        <v>7</v>
      </c>
      <c r="BA93" s="259" t="s">
        <v>7</v>
      </c>
      <c r="BB93" s="259" t="s">
        <v>7</v>
      </c>
      <c r="BC93" s="259"/>
      <c r="BD93" s="259"/>
      <c r="BE93" s="259"/>
      <c r="BF93" s="259"/>
      <c r="BG93" s="259"/>
      <c r="BH93" s="259"/>
      <c r="BI93" s="259"/>
      <c r="BJ93" s="259"/>
      <c r="BK93" s="259"/>
      <c r="BL93" s="259"/>
      <c r="BM93" s="259"/>
      <c r="BN93" s="259"/>
      <c r="BO93" s="259"/>
      <c r="BP93" s="259"/>
      <c r="BQ93" s="259"/>
      <c r="BR93" s="259"/>
      <c r="BS93" s="259"/>
      <c r="BT93" s="259"/>
      <c r="BU93" s="259"/>
      <c r="BV93" s="259"/>
      <c r="BW93" s="259"/>
      <c r="BX93" s="259"/>
      <c r="BY93" s="259"/>
      <c r="BZ93" s="259"/>
      <c r="CA93" s="259"/>
      <c r="CB93" s="259"/>
      <c r="CC93" s="259"/>
      <c r="CD93" s="259"/>
      <c r="CE93" s="259"/>
      <c r="CF93" s="259"/>
      <c r="CG93" s="259"/>
      <c r="CH93" s="259"/>
      <c r="CI93" s="259"/>
      <c r="CJ93" s="259"/>
      <c r="CK93" s="259"/>
      <c r="CL93" s="259"/>
      <c r="CM93" s="259"/>
      <c r="CN93" s="259"/>
      <c r="CO93" s="259"/>
      <c r="CP93" s="259"/>
      <c r="CQ93" s="259"/>
      <c r="CR93" s="259"/>
      <c r="CS93" s="259"/>
      <c r="CT93" s="259"/>
      <c r="CU93" s="259"/>
      <c r="CV93" s="259"/>
      <c r="CW93" s="259"/>
      <c r="CX93" s="259"/>
      <c r="CY93" s="259"/>
      <c r="CZ93" s="259"/>
      <c r="DA93" s="259"/>
      <c r="DB93" s="259"/>
      <c r="DC93" s="259"/>
      <c r="DD93" s="259"/>
      <c r="DE93" s="259"/>
      <c r="DF93" s="259"/>
      <c r="DG93" s="259"/>
      <c r="DH93" s="259"/>
      <c r="DI93" s="259"/>
      <c r="DJ93" s="259"/>
      <c r="DK93" s="259"/>
      <c r="DL93" s="259"/>
      <c r="DM93" s="259"/>
      <c r="DN93" s="259"/>
      <c r="DO93" s="259"/>
      <c r="DP93" s="259"/>
      <c r="DQ93" s="259"/>
      <c r="DR93" s="259"/>
      <c r="DS93" s="259"/>
      <c r="DT93" s="259"/>
      <c r="DU93" s="259"/>
      <c r="DV93" s="259"/>
      <c r="DW93" s="259"/>
      <c r="DX93" s="259"/>
      <c r="DY93" s="259"/>
      <c r="DZ93" s="259"/>
      <c r="EA93" s="259"/>
      <c r="EB93" s="259"/>
      <c r="EC93" s="259"/>
      <c r="ED93" s="259"/>
    </row>
    <row r="94" spans="1:134" ht="14.45">
      <c r="A94" s="245"/>
      <c r="B94" s="245"/>
      <c r="C94" s="245"/>
      <c r="D94" s="245"/>
      <c r="E94" s="245"/>
      <c r="F94" s="245"/>
      <c r="G94" s="245"/>
      <c r="H94" s="245"/>
      <c r="I94" s="245"/>
      <c r="J94" s="245"/>
      <c r="K94" s="245"/>
      <c r="L94" s="245"/>
      <c r="M94" s="245"/>
      <c r="N94" s="245"/>
      <c r="O94" s="245"/>
      <c r="P94" s="245"/>
      <c r="Q94" s="245"/>
      <c r="R94" s="245"/>
      <c r="S94" s="245"/>
      <c r="T94" s="245"/>
      <c r="U94" s="271" t="str">
        <f t="shared" si="2"/>
        <v/>
      </c>
      <c r="V94" s="259" t="s">
        <v>7</v>
      </c>
      <c r="W94" s="259" t="s">
        <v>7</v>
      </c>
      <c r="X94" s="259" t="s">
        <v>7</v>
      </c>
      <c r="Y94" s="259" t="s">
        <v>7</v>
      </c>
      <c r="Z94" s="259" t="s">
        <v>7</v>
      </c>
      <c r="AA94" s="259" t="s">
        <v>7</v>
      </c>
      <c r="AB94" s="259" t="s">
        <v>7</v>
      </c>
      <c r="AC94" s="259" t="s">
        <v>7</v>
      </c>
      <c r="AD94" s="259" t="s">
        <v>7</v>
      </c>
      <c r="AE94" s="259" t="s">
        <v>7</v>
      </c>
      <c r="AF94" s="259" t="s">
        <v>7</v>
      </c>
      <c r="AG94" s="259" t="s">
        <v>7</v>
      </c>
      <c r="AH94" s="259" t="s">
        <v>7</v>
      </c>
      <c r="AI94" s="259" t="s">
        <v>7</v>
      </c>
      <c r="AJ94" s="259" t="s">
        <v>7</v>
      </c>
      <c r="AK94" s="259" t="s">
        <v>7</v>
      </c>
      <c r="AL94" s="259" t="s">
        <v>7</v>
      </c>
      <c r="AM94" s="259" t="s">
        <v>7</v>
      </c>
      <c r="AN94" s="259" t="s">
        <v>7</v>
      </c>
      <c r="AO94" s="259" t="s">
        <v>7</v>
      </c>
      <c r="AP94" s="259" t="s">
        <v>7</v>
      </c>
      <c r="AQ94" s="259" t="s">
        <v>7</v>
      </c>
      <c r="AR94" s="259" t="s">
        <v>7</v>
      </c>
      <c r="AS94" s="259" t="s">
        <v>7</v>
      </c>
      <c r="AT94" s="259" t="s">
        <v>7</v>
      </c>
      <c r="AU94" s="259" t="s">
        <v>7</v>
      </c>
      <c r="AV94" s="259" t="s">
        <v>7</v>
      </c>
      <c r="AW94" s="259" t="s">
        <v>7</v>
      </c>
      <c r="AX94" s="259" t="s">
        <v>7</v>
      </c>
      <c r="AY94" s="259" t="s">
        <v>7</v>
      </c>
      <c r="AZ94" s="259" t="s">
        <v>7</v>
      </c>
      <c r="BA94" s="259" t="s">
        <v>7</v>
      </c>
      <c r="BB94" s="259" t="s">
        <v>7</v>
      </c>
      <c r="BC94" s="259"/>
      <c r="BD94" s="259"/>
      <c r="BE94" s="259"/>
      <c r="BF94" s="259"/>
      <c r="BG94" s="259"/>
      <c r="BH94" s="259"/>
      <c r="BI94" s="259"/>
      <c r="BJ94" s="259"/>
      <c r="BK94" s="259"/>
      <c r="BL94" s="259"/>
      <c r="BM94" s="259"/>
      <c r="BN94" s="259"/>
      <c r="BO94" s="259"/>
      <c r="BP94" s="259"/>
      <c r="BQ94" s="259"/>
      <c r="BR94" s="259"/>
      <c r="BS94" s="259"/>
      <c r="BT94" s="259"/>
      <c r="BU94" s="259"/>
      <c r="BV94" s="259"/>
      <c r="BW94" s="259"/>
      <c r="BX94" s="259"/>
      <c r="BY94" s="259"/>
      <c r="BZ94" s="259"/>
      <c r="CA94" s="259"/>
      <c r="CB94" s="259"/>
      <c r="CC94" s="259"/>
      <c r="CD94" s="259"/>
      <c r="CE94" s="259"/>
      <c r="CF94" s="259"/>
      <c r="CG94" s="259"/>
      <c r="CH94" s="259"/>
      <c r="CI94" s="259"/>
      <c r="CJ94" s="259"/>
      <c r="CK94" s="259"/>
      <c r="CL94" s="259"/>
      <c r="CM94" s="259"/>
      <c r="CN94" s="259"/>
      <c r="CO94" s="259"/>
      <c r="CP94" s="259"/>
      <c r="CQ94" s="259"/>
      <c r="CR94" s="259"/>
      <c r="CS94" s="259"/>
      <c r="CT94" s="259"/>
      <c r="CU94" s="259"/>
      <c r="CV94" s="259"/>
      <c r="CW94" s="259"/>
      <c r="CX94" s="259"/>
      <c r="CY94" s="259"/>
      <c r="CZ94" s="259"/>
      <c r="DA94" s="259"/>
      <c r="DB94" s="259"/>
      <c r="DC94" s="259"/>
      <c r="DD94" s="259"/>
      <c r="DE94" s="259"/>
      <c r="DF94" s="259"/>
      <c r="DG94" s="259"/>
      <c r="DH94" s="259"/>
      <c r="DI94" s="259"/>
      <c r="DJ94" s="259"/>
      <c r="DK94" s="259"/>
      <c r="DL94" s="259"/>
      <c r="DM94" s="259"/>
      <c r="DN94" s="259"/>
      <c r="DO94" s="259"/>
      <c r="DP94" s="259"/>
      <c r="DQ94" s="259"/>
      <c r="DR94" s="259"/>
      <c r="DS94" s="259"/>
      <c r="DT94" s="259"/>
      <c r="DU94" s="259"/>
      <c r="DV94" s="259"/>
      <c r="DW94" s="259"/>
      <c r="DX94" s="259"/>
      <c r="DY94" s="259"/>
      <c r="DZ94" s="259"/>
      <c r="EA94" s="259"/>
      <c r="EB94" s="259"/>
      <c r="EC94" s="259"/>
      <c r="ED94" s="259"/>
    </row>
    <row r="95" spans="1:134" ht="14.45">
      <c r="A95" s="245"/>
      <c r="B95" s="245"/>
      <c r="C95" s="245"/>
      <c r="D95" s="245"/>
      <c r="E95" s="245"/>
      <c r="F95" s="245"/>
      <c r="G95" s="245"/>
      <c r="H95" s="245"/>
      <c r="I95" s="245"/>
      <c r="J95" s="245"/>
      <c r="K95" s="245"/>
      <c r="L95" s="245"/>
      <c r="M95" s="245"/>
      <c r="N95" s="245"/>
      <c r="O95" s="245"/>
      <c r="P95" s="245"/>
      <c r="Q95" s="245"/>
      <c r="R95" s="245"/>
      <c r="S95" s="245"/>
      <c r="T95" s="245"/>
      <c r="U95" s="271" t="str">
        <f t="shared" si="2"/>
        <v/>
      </c>
      <c r="V95" s="259" t="s">
        <v>7</v>
      </c>
      <c r="W95" s="259" t="s">
        <v>7</v>
      </c>
      <c r="X95" s="259" t="s">
        <v>7</v>
      </c>
      <c r="Y95" s="259" t="s">
        <v>7</v>
      </c>
      <c r="Z95" s="259" t="s">
        <v>7</v>
      </c>
      <c r="AA95" s="259" t="s">
        <v>7</v>
      </c>
      <c r="AB95" s="259" t="s">
        <v>7</v>
      </c>
      <c r="AC95" s="259" t="s">
        <v>7</v>
      </c>
      <c r="AD95" s="259" t="s">
        <v>7</v>
      </c>
      <c r="AE95" s="259" t="s">
        <v>7</v>
      </c>
      <c r="AF95" s="259" t="s">
        <v>7</v>
      </c>
      <c r="AG95" s="259" t="s">
        <v>7</v>
      </c>
      <c r="AH95" s="259" t="s">
        <v>7</v>
      </c>
      <c r="AI95" s="259" t="s">
        <v>7</v>
      </c>
      <c r="AJ95" s="259" t="s">
        <v>7</v>
      </c>
      <c r="AK95" s="259" t="s">
        <v>7</v>
      </c>
      <c r="AL95" s="259" t="s">
        <v>7</v>
      </c>
      <c r="AM95" s="259" t="s">
        <v>7</v>
      </c>
      <c r="AN95" s="259" t="s">
        <v>7</v>
      </c>
      <c r="AO95" s="259" t="s">
        <v>7</v>
      </c>
      <c r="AP95" s="259" t="s">
        <v>7</v>
      </c>
      <c r="AQ95" s="259" t="s">
        <v>7</v>
      </c>
      <c r="AR95" s="259" t="s">
        <v>7</v>
      </c>
      <c r="AS95" s="259" t="s">
        <v>7</v>
      </c>
      <c r="AT95" s="259" t="s">
        <v>7</v>
      </c>
      <c r="AU95" s="259" t="s">
        <v>7</v>
      </c>
      <c r="AV95" s="259" t="s">
        <v>7</v>
      </c>
      <c r="AW95" s="259" t="s">
        <v>7</v>
      </c>
      <c r="AX95" s="259" t="s">
        <v>7</v>
      </c>
      <c r="AY95" s="259" t="s">
        <v>7</v>
      </c>
      <c r="AZ95" s="259" t="s">
        <v>7</v>
      </c>
      <c r="BA95" s="259" t="s">
        <v>7</v>
      </c>
      <c r="BB95" s="259" t="s">
        <v>7</v>
      </c>
      <c r="BC95" s="259"/>
      <c r="BD95" s="259"/>
      <c r="BE95" s="259"/>
      <c r="BF95" s="259"/>
      <c r="BG95" s="259"/>
      <c r="BH95" s="259"/>
      <c r="BI95" s="259"/>
      <c r="BJ95" s="259"/>
      <c r="BK95" s="259"/>
      <c r="BL95" s="259"/>
      <c r="BM95" s="259"/>
      <c r="BN95" s="259"/>
      <c r="BO95" s="259"/>
      <c r="BP95" s="259"/>
      <c r="BQ95" s="259"/>
      <c r="BR95" s="259"/>
      <c r="BS95" s="259"/>
      <c r="BT95" s="259"/>
      <c r="BU95" s="259"/>
      <c r="BV95" s="259"/>
      <c r="BW95" s="259"/>
      <c r="BX95" s="259"/>
      <c r="BY95" s="259"/>
      <c r="BZ95" s="259"/>
      <c r="CA95" s="259"/>
      <c r="CB95" s="259"/>
      <c r="CC95" s="259"/>
      <c r="CD95" s="259"/>
      <c r="CE95" s="259"/>
      <c r="CF95" s="259"/>
      <c r="CG95" s="259"/>
      <c r="CH95" s="259"/>
      <c r="CI95" s="259"/>
      <c r="CJ95" s="259"/>
      <c r="CK95" s="259"/>
      <c r="CL95" s="259"/>
      <c r="CM95" s="259"/>
      <c r="CN95" s="259"/>
      <c r="CO95" s="259"/>
      <c r="CP95" s="259"/>
      <c r="CQ95" s="259"/>
      <c r="CR95" s="259"/>
      <c r="CS95" s="259"/>
      <c r="CT95" s="259"/>
      <c r="CU95" s="259"/>
      <c r="CV95" s="259"/>
      <c r="CW95" s="259"/>
      <c r="CX95" s="259"/>
      <c r="CY95" s="259"/>
      <c r="CZ95" s="259"/>
      <c r="DA95" s="259"/>
      <c r="DB95" s="259"/>
      <c r="DC95" s="259"/>
      <c r="DD95" s="259"/>
      <c r="DE95" s="259"/>
      <c r="DF95" s="259"/>
      <c r="DG95" s="259"/>
      <c r="DH95" s="259"/>
      <c r="DI95" s="259"/>
      <c r="DJ95" s="259"/>
      <c r="DK95" s="259"/>
      <c r="DL95" s="259"/>
      <c r="DM95" s="259"/>
      <c r="DN95" s="259"/>
      <c r="DO95" s="259"/>
      <c r="DP95" s="259"/>
      <c r="DQ95" s="259"/>
      <c r="DR95" s="259"/>
      <c r="DS95" s="259"/>
      <c r="DT95" s="259"/>
      <c r="DU95" s="259"/>
      <c r="DV95" s="259"/>
      <c r="DW95" s="259"/>
      <c r="DX95" s="259"/>
      <c r="DY95" s="259"/>
      <c r="DZ95" s="259"/>
      <c r="EA95" s="259"/>
      <c r="EB95" s="259"/>
      <c r="EC95" s="259"/>
      <c r="ED95" s="259"/>
    </row>
    <row r="96" spans="1:134" ht="14.45">
      <c r="A96" s="245"/>
      <c r="B96" s="245"/>
      <c r="C96" s="245"/>
      <c r="D96" s="245"/>
      <c r="E96" s="245"/>
      <c r="F96" s="245"/>
      <c r="G96" s="245"/>
      <c r="H96" s="245"/>
      <c r="I96" s="245"/>
      <c r="J96" s="245"/>
      <c r="K96" s="245"/>
      <c r="L96" s="245"/>
      <c r="M96" s="245"/>
      <c r="N96" s="245"/>
      <c r="O96" s="245"/>
      <c r="P96" s="245"/>
      <c r="Q96" s="245"/>
      <c r="R96" s="245"/>
      <c r="S96" s="245"/>
      <c r="T96" s="245"/>
      <c r="U96" s="271" t="str">
        <f t="shared" si="2"/>
        <v/>
      </c>
      <c r="V96" s="259" t="s">
        <v>7</v>
      </c>
      <c r="W96" s="259" t="s">
        <v>7</v>
      </c>
      <c r="X96" s="259" t="s">
        <v>7</v>
      </c>
      <c r="Y96" s="259" t="s">
        <v>7</v>
      </c>
      <c r="Z96" s="259" t="s">
        <v>7</v>
      </c>
      <c r="AA96" s="259" t="s">
        <v>7</v>
      </c>
      <c r="AB96" s="259" t="s">
        <v>7</v>
      </c>
      <c r="AC96" s="259" t="s">
        <v>7</v>
      </c>
      <c r="AD96" s="259" t="s">
        <v>7</v>
      </c>
      <c r="AE96" s="259" t="s">
        <v>7</v>
      </c>
      <c r="AF96" s="259" t="s">
        <v>7</v>
      </c>
      <c r="AG96" s="259" t="s">
        <v>7</v>
      </c>
      <c r="AH96" s="259" t="s">
        <v>7</v>
      </c>
      <c r="AI96" s="259" t="s">
        <v>7</v>
      </c>
      <c r="AJ96" s="259" t="s">
        <v>7</v>
      </c>
      <c r="AK96" s="259" t="s">
        <v>7</v>
      </c>
      <c r="AL96" s="259" t="s">
        <v>7</v>
      </c>
      <c r="AM96" s="259" t="s">
        <v>7</v>
      </c>
      <c r="AN96" s="259" t="s">
        <v>7</v>
      </c>
      <c r="AO96" s="259" t="s">
        <v>7</v>
      </c>
      <c r="AP96" s="259" t="s">
        <v>7</v>
      </c>
      <c r="AQ96" s="259" t="s">
        <v>7</v>
      </c>
      <c r="AR96" s="259" t="s">
        <v>7</v>
      </c>
      <c r="AS96" s="259" t="s">
        <v>7</v>
      </c>
      <c r="AT96" s="259" t="s">
        <v>7</v>
      </c>
      <c r="AU96" s="259" t="s">
        <v>7</v>
      </c>
      <c r="AV96" s="259" t="s">
        <v>7</v>
      </c>
      <c r="AW96" s="259" t="s">
        <v>7</v>
      </c>
      <c r="AX96" s="259" t="s">
        <v>7</v>
      </c>
      <c r="AY96" s="259" t="s">
        <v>7</v>
      </c>
      <c r="AZ96" s="259" t="s">
        <v>7</v>
      </c>
      <c r="BA96" s="259" t="s">
        <v>7</v>
      </c>
      <c r="BB96" s="259" t="s">
        <v>7</v>
      </c>
      <c r="BC96" s="259"/>
      <c r="BD96" s="259"/>
      <c r="BE96" s="259"/>
      <c r="BF96" s="259"/>
      <c r="BG96" s="259"/>
      <c r="BH96" s="259"/>
      <c r="BI96" s="259"/>
      <c r="BJ96" s="259"/>
      <c r="BK96" s="259"/>
      <c r="BL96" s="259"/>
      <c r="BM96" s="259"/>
      <c r="BN96" s="259"/>
      <c r="BO96" s="259"/>
      <c r="BP96" s="259"/>
      <c r="BQ96" s="259"/>
      <c r="BR96" s="259"/>
      <c r="BS96" s="259"/>
      <c r="BT96" s="259"/>
      <c r="BU96" s="259"/>
      <c r="BV96" s="259"/>
      <c r="BW96" s="259"/>
      <c r="BX96" s="259"/>
      <c r="BY96" s="259"/>
      <c r="BZ96" s="259"/>
      <c r="CA96" s="259"/>
      <c r="CB96" s="259"/>
      <c r="CC96" s="259"/>
      <c r="CD96" s="259"/>
      <c r="CE96" s="259"/>
      <c r="CF96" s="259"/>
      <c r="CG96" s="259"/>
      <c r="CH96" s="259"/>
      <c r="CI96" s="259"/>
      <c r="CJ96" s="259"/>
      <c r="CK96" s="259"/>
      <c r="CL96" s="259"/>
      <c r="CM96" s="259"/>
      <c r="CN96" s="259"/>
      <c r="CO96" s="259"/>
      <c r="CP96" s="259"/>
      <c r="CQ96" s="259"/>
      <c r="CR96" s="259"/>
      <c r="CS96" s="259"/>
      <c r="CT96" s="259"/>
      <c r="CU96" s="259"/>
      <c r="CV96" s="259"/>
      <c r="CW96" s="259"/>
      <c r="CX96" s="259"/>
      <c r="CY96" s="259"/>
      <c r="CZ96" s="259"/>
      <c r="DA96" s="259"/>
      <c r="DB96" s="259"/>
      <c r="DC96" s="259"/>
      <c r="DD96" s="259"/>
      <c r="DE96" s="259"/>
      <c r="DF96" s="259"/>
      <c r="DG96" s="259"/>
      <c r="DH96" s="259"/>
      <c r="DI96" s="259"/>
      <c r="DJ96" s="259"/>
      <c r="DK96" s="259"/>
      <c r="DL96" s="259"/>
      <c r="DM96" s="259"/>
      <c r="DN96" s="259"/>
      <c r="DO96" s="259"/>
      <c r="DP96" s="259"/>
      <c r="DQ96" s="259"/>
      <c r="DR96" s="259"/>
      <c r="DS96" s="259"/>
      <c r="DT96" s="259"/>
      <c r="DU96" s="259"/>
      <c r="DV96" s="259"/>
      <c r="DW96" s="259"/>
      <c r="DX96" s="259"/>
      <c r="DY96" s="259"/>
      <c r="DZ96" s="259"/>
      <c r="EA96" s="259"/>
      <c r="EB96" s="259"/>
      <c r="EC96" s="259"/>
      <c r="ED96" s="259"/>
    </row>
    <row r="97" spans="21:134" ht="14.45">
      <c r="U97" s="271" t="str">
        <f t="shared" si="2"/>
        <v/>
      </c>
      <c r="V97" s="259" t="s">
        <v>7</v>
      </c>
      <c r="W97" s="259" t="s">
        <v>7</v>
      </c>
      <c r="X97" s="259" t="s">
        <v>7</v>
      </c>
      <c r="Y97" s="259" t="s">
        <v>7</v>
      </c>
      <c r="Z97" s="259" t="s">
        <v>7</v>
      </c>
      <c r="AA97" s="259" t="s">
        <v>7</v>
      </c>
      <c r="AB97" s="259" t="s">
        <v>7</v>
      </c>
      <c r="AC97" s="259" t="s">
        <v>7</v>
      </c>
      <c r="AD97" s="259" t="s">
        <v>7</v>
      </c>
      <c r="AE97" s="259" t="s">
        <v>7</v>
      </c>
      <c r="AF97" s="259" t="s">
        <v>7</v>
      </c>
      <c r="AG97" s="259" t="s">
        <v>7</v>
      </c>
      <c r="AH97" s="259" t="s">
        <v>7</v>
      </c>
      <c r="AI97" s="259" t="s">
        <v>7</v>
      </c>
      <c r="AJ97" s="259" t="s">
        <v>7</v>
      </c>
      <c r="AK97" s="259" t="s">
        <v>7</v>
      </c>
      <c r="AL97" s="259" t="s">
        <v>7</v>
      </c>
      <c r="AM97" s="259" t="s">
        <v>7</v>
      </c>
      <c r="AN97" s="259" t="s">
        <v>7</v>
      </c>
      <c r="AO97" s="259" t="s">
        <v>7</v>
      </c>
      <c r="AP97" s="259" t="s">
        <v>7</v>
      </c>
      <c r="AQ97" s="259" t="s">
        <v>7</v>
      </c>
      <c r="AR97" s="259" t="s">
        <v>7</v>
      </c>
      <c r="AS97" s="259" t="s">
        <v>7</v>
      </c>
      <c r="AT97" s="259" t="s">
        <v>7</v>
      </c>
      <c r="AU97" s="259" t="s">
        <v>7</v>
      </c>
      <c r="AV97" s="259" t="s">
        <v>7</v>
      </c>
      <c r="AW97" s="259" t="s">
        <v>7</v>
      </c>
      <c r="AX97" s="259" t="s">
        <v>7</v>
      </c>
      <c r="AY97" s="259" t="s">
        <v>7</v>
      </c>
      <c r="AZ97" s="259" t="s">
        <v>7</v>
      </c>
      <c r="BA97" s="259" t="s">
        <v>7</v>
      </c>
      <c r="BB97" s="259" t="s">
        <v>7</v>
      </c>
      <c r="BC97" s="259"/>
      <c r="BD97" s="259"/>
      <c r="BE97" s="259"/>
      <c r="BF97" s="259"/>
      <c r="BG97" s="259"/>
      <c r="BH97" s="259"/>
      <c r="BI97" s="259"/>
      <c r="BJ97" s="259"/>
      <c r="BK97" s="259"/>
      <c r="BL97" s="259"/>
      <c r="BM97" s="259"/>
      <c r="BN97" s="259"/>
      <c r="BO97" s="259"/>
      <c r="BP97" s="259"/>
      <c r="BQ97" s="259"/>
      <c r="BR97" s="259"/>
      <c r="BS97" s="259"/>
      <c r="BT97" s="259"/>
      <c r="BU97" s="259"/>
      <c r="BV97" s="259"/>
      <c r="BW97" s="259"/>
      <c r="BX97" s="259"/>
      <c r="BY97" s="259"/>
      <c r="BZ97" s="259"/>
      <c r="CA97" s="259"/>
      <c r="CB97" s="259"/>
      <c r="CC97" s="259"/>
      <c r="CD97" s="259"/>
      <c r="CE97" s="259"/>
      <c r="CF97" s="259"/>
      <c r="CG97" s="259"/>
      <c r="CH97" s="259"/>
      <c r="CI97" s="259"/>
      <c r="CJ97" s="259"/>
      <c r="CK97" s="259"/>
      <c r="CL97" s="259"/>
      <c r="CM97" s="259"/>
      <c r="CN97" s="259"/>
      <c r="CO97" s="259"/>
      <c r="CP97" s="259"/>
      <c r="CQ97" s="259"/>
      <c r="CR97" s="259"/>
      <c r="CS97" s="259"/>
      <c r="CT97" s="259"/>
      <c r="CU97" s="259"/>
      <c r="CV97" s="259"/>
      <c r="CW97" s="259"/>
      <c r="CX97" s="259"/>
      <c r="CY97" s="259"/>
      <c r="CZ97" s="259"/>
      <c r="DA97" s="259"/>
      <c r="DB97" s="259"/>
      <c r="DC97" s="259"/>
      <c r="DD97" s="259"/>
      <c r="DE97" s="259"/>
      <c r="DF97" s="259"/>
      <c r="DG97" s="259"/>
      <c r="DH97" s="259"/>
      <c r="DI97" s="259"/>
      <c r="DJ97" s="259"/>
      <c r="DK97" s="259"/>
      <c r="DL97" s="259"/>
      <c r="DM97" s="259"/>
      <c r="DN97" s="259"/>
      <c r="DO97" s="259"/>
      <c r="DP97" s="259"/>
      <c r="DQ97" s="259"/>
      <c r="DR97" s="259"/>
      <c r="DS97" s="259"/>
      <c r="DT97" s="259"/>
      <c r="DU97" s="259"/>
      <c r="DV97" s="259"/>
      <c r="DW97" s="259"/>
      <c r="DX97" s="259"/>
      <c r="DY97" s="259"/>
      <c r="DZ97" s="259"/>
      <c r="EA97" s="259"/>
      <c r="EB97" s="259"/>
      <c r="EC97" s="259"/>
      <c r="ED97" s="259"/>
    </row>
    <row r="98" spans="21:134" ht="14.45">
      <c r="U98" s="271" t="str">
        <f t="shared" si="2"/>
        <v/>
      </c>
      <c r="V98" s="259" t="s">
        <v>7</v>
      </c>
      <c r="W98" s="259" t="s">
        <v>7</v>
      </c>
      <c r="X98" s="259" t="s">
        <v>7</v>
      </c>
      <c r="Y98" s="259" t="s">
        <v>7</v>
      </c>
      <c r="Z98" s="259" t="s">
        <v>7</v>
      </c>
      <c r="AA98" s="259" t="s">
        <v>7</v>
      </c>
      <c r="AB98" s="259" t="s">
        <v>7</v>
      </c>
      <c r="AC98" s="259" t="s">
        <v>7</v>
      </c>
      <c r="AD98" s="259" t="s">
        <v>7</v>
      </c>
      <c r="AE98" s="259" t="s">
        <v>7</v>
      </c>
      <c r="AF98" s="259" t="s">
        <v>7</v>
      </c>
      <c r="AG98" s="259" t="s">
        <v>7</v>
      </c>
      <c r="AH98" s="259" t="s">
        <v>7</v>
      </c>
      <c r="AI98" s="259" t="s">
        <v>7</v>
      </c>
      <c r="AJ98" s="259" t="s">
        <v>7</v>
      </c>
      <c r="AK98" s="259" t="s">
        <v>7</v>
      </c>
      <c r="AL98" s="259" t="s">
        <v>7</v>
      </c>
      <c r="AM98" s="259" t="s">
        <v>7</v>
      </c>
      <c r="AN98" s="259" t="s">
        <v>7</v>
      </c>
      <c r="AO98" s="259" t="s">
        <v>7</v>
      </c>
      <c r="AP98" s="259" t="s">
        <v>7</v>
      </c>
      <c r="AQ98" s="259" t="s">
        <v>7</v>
      </c>
      <c r="AR98" s="259" t="s">
        <v>7</v>
      </c>
      <c r="AS98" s="259" t="s">
        <v>7</v>
      </c>
      <c r="AT98" s="259" t="s">
        <v>7</v>
      </c>
      <c r="AU98" s="259" t="s">
        <v>7</v>
      </c>
      <c r="AV98" s="259" t="s">
        <v>7</v>
      </c>
      <c r="AW98" s="259" t="s">
        <v>7</v>
      </c>
      <c r="AX98" s="259" t="s">
        <v>7</v>
      </c>
      <c r="AY98" s="259" t="s">
        <v>7</v>
      </c>
      <c r="AZ98" s="259" t="s">
        <v>7</v>
      </c>
      <c r="BA98" s="259" t="s">
        <v>7</v>
      </c>
      <c r="BB98" s="259" t="s">
        <v>7</v>
      </c>
      <c r="BC98" s="259"/>
      <c r="BD98" s="259"/>
      <c r="BE98" s="259"/>
      <c r="BF98" s="259"/>
      <c r="BG98" s="259"/>
      <c r="BH98" s="259"/>
      <c r="BI98" s="259"/>
      <c r="BJ98" s="259"/>
      <c r="BK98" s="259"/>
      <c r="BL98" s="259"/>
      <c r="BM98" s="259"/>
      <c r="BN98" s="259"/>
      <c r="BO98" s="259"/>
      <c r="BP98" s="259"/>
      <c r="BQ98" s="259"/>
      <c r="BR98" s="259"/>
      <c r="BS98" s="259"/>
      <c r="BT98" s="259"/>
      <c r="BU98" s="259"/>
      <c r="BV98" s="259"/>
      <c r="BW98" s="259"/>
      <c r="BX98" s="259"/>
      <c r="BY98" s="259"/>
      <c r="BZ98" s="259"/>
      <c r="CA98" s="259"/>
      <c r="CB98" s="259"/>
      <c r="CC98" s="259"/>
      <c r="CD98" s="259"/>
      <c r="CE98" s="259"/>
      <c r="CF98" s="259"/>
      <c r="CG98" s="259"/>
      <c r="CH98" s="259"/>
      <c r="CI98" s="259"/>
      <c r="CJ98" s="259"/>
      <c r="CK98" s="259"/>
      <c r="CL98" s="259"/>
      <c r="CM98" s="259"/>
      <c r="CN98" s="259"/>
      <c r="CO98" s="259"/>
      <c r="CP98" s="259"/>
      <c r="CQ98" s="259"/>
      <c r="CR98" s="259"/>
      <c r="CS98" s="259"/>
      <c r="CT98" s="259"/>
      <c r="CU98" s="259"/>
      <c r="CV98" s="259"/>
      <c r="CW98" s="259"/>
      <c r="CX98" s="259"/>
      <c r="CY98" s="259"/>
      <c r="CZ98" s="259"/>
      <c r="DA98" s="259"/>
      <c r="DB98" s="259"/>
      <c r="DC98" s="259"/>
      <c r="DD98" s="259"/>
      <c r="DE98" s="259"/>
      <c r="DF98" s="259"/>
      <c r="DG98" s="259"/>
      <c r="DH98" s="259"/>
      <c r="DI98" s="259"/>
      <c r="DJ98" s="259"/>
      <c r="DK98" s="259"/>
      <c r="DL98" s="259"/>
      <c r="DM98" s="259"/>
      <c r="DN98" s="259"/>
      <c r="DO98" s="259"/>
      <c r="DP98" s="259"/>
      <c r="DQ98" s="259"/>
      <c r="DR98" s="259"/>
      <c r="DS98" s="259"/>
      <c r="DT98" s="259"/>
      <c r="DU98" s="259"/>
      <c r="DV98" s="259"/>
      <c r="DW98" s="259"/>
      <c r="DX98" s="259"/>
      <c r="DY98" s="259"/>
      <c r="DZ98" s="259"/>
      <c r="EA98" s="259"/>
      <c r="EB98" s="259"/>
      <c r="EC98" s="259"/>
      <c r="ED98" s="259"/>
    </row>
    <row r="99" spans="21:134" ht="14.45">
      <c r="U99" s="271" t="str">
        <f t="shared" si="2"/>
        <v/>
      </c>
      <c r="V99" s="259" t="s">
        <v>7</v>
      </c>
      <c r="W99" s="259" t="s">
        <v>7</v>
      </c>
      <c r="X99" s="259" t="s">
        <v>7</v>
      </c>
      <c r="Y99" s="259" t="s">
        <v>7</v>
      </c>
      <c r="Z99" s="259" t="s">
        <v>7</v>
      </c>
      <c r="AA99" s="259" t="s">
        <v>7</v>
      </c>
      <c r="AB99" s="259" t="s">
        <v>7</v>
      </c>
      <c r="AC99" s="259" t="s">
        <v>7</v>
      </c>
      <c r="AD99" s="259" t="s">
        <v>7</v>
      </c>
      <c r="AE99" s="259" t="s">
        <v>7</v>
      </c>
      <c r="AF99" s="259" t="s">
        <v>7</v>
      </c>
      <c r="AG99" s="259" t="s">
        <v>7</v>
      </c>
      <c r="AH99" s="259" t="s">
        <v>7</v>
      </c>
      <c r="AI99" s="259" t="s">
        <v>7</v>
      </c>
      <c r="AJ99" s="259" t="s">
        <v>7</v>
      </c>
      <c r="AK99" s="259" t="s">
        <v>7</v>
      </c>
      <c r="AL99" s="259" t="s">
        <v>7</v>
      </c>
      <c r="AM99" s="259" t="s">
        <v>7</v>
      </c>
      <c r="AN99" s="259" t="s">
        <v>7</v>
      </c>
      <c r="AO99" s="259" t="s">
        <v>7</v>
      </c>
      <c r="AP99" s="259" t="s">
        <v>7</v>
      </c>
      <c r="AQ99" s="259" t="s">
        <v>7</v>
      </c>
      <c r="AR99" s="259" t="s">
        <v>7</v>
      </c>
      <c r="AS99" s="259" t="s">
        <v>7</v>
      </c>
      <c r="AT99" s="259" t="s">
        <v>7</v>
      </c>
      <c r="AU99" s="259" t="s">
        <v>7</v>
      </c>
      <c r="AV99" s="259" t="s">
        <v>7</v>
      </c>
      <c r="AW99" s="259" t="s">
        <v>7</v>
      </c>
      <c r="AX99" s="259" t="s">
        <v>7</v>
      </c>
      <c r="AY99" s="259" t="s">
        <v>7</v>
      </c>
      <c r="AZ99" s="259" t="s">
        <v>7</v>
      </c>
      <c r="BA99" s="259" t="s">
        <v>7</v>
      </c>
      <c r="BB99" s="259" t="s">
        <v>7</v>
      </c>
      <c r="BC99" s="259"/>
      <c r="BD99" s="259"/>
      <c r="BE99" s="259"/>
      <c r="BF99" s="259"/>
      <c r="BG99" s="259"/>
      <c r="BH99" s="259"/>
      <c r="BI99" s="259"/>
      <c r="BJ99" s="259"/>
      <c r="BK99" s="259"/>
      <c r="BL99" s="259"/>
      <c r="BM99" s="259"/>
      <c r="BN99" s="259"/>
      <c r="BO99" s="259"/>
      <c r="BP99" s="259"/>
      <c r="BQ99" s="259"/>
      <c r="BR99" s="259"/>
      <c r="BS99" s="259"/>
      <c r="BT99" s="259"/>
      <c r="BU99" s="259"/>
      <c r="BV99" s="259"/>
      <c r="BW99" s="259"/>
      <c r="BX99" s="259"/>
      <c r="BY99" s="259"/>
      <c r="BZ99" s="259"/>
      <c r="CA99" s="259"/>
      <c r="CB99" s="259"/>
      <c r="CC99" s="259"/>
      <c r="CD99" s="259"/>
      <c r="CE99" s="259"/>
      <c r="CF99" s="259"/>
      <c r="CG99" s="259"/>
      <c r="CH99" s="259"/>
      <c r="CI99" s="259"/>
      <c r="CJ99" s="259"/>
      <c r="CK99" s="259"/>
      <c r="CL99" s="259"/>
      <c r="CM99" s="259"/>
      <c r="CN99" s="259"/>
      <c r="CO99" s="259"/>
      <c r="CP99" s="259"/>
      <c r="CQ99" s="259"/>
      <c r="CR99" s="259"/>
      <c r="CS99" s="259"/>
      <c r="CT99" s="259"/>
      <c r="CU99" s="259"/>
      <c r="CV99" s="259"/>
      <c r="CW99" s="259"/>
      <c r="CX99" s="259"/>
      <c r="CY99" s="259"/>
      <c r="CZ99" s="259"/>
      <c r="DA99" s="259"/>
      <c r="DB99" s="259"/>
      <c r="DC99" s="259"/>
      <c r="DD99" s="259"/>
      <c r="DE99" s="259"/>
      <c r="DF99" s="259"/>
      <c r="DG99" s="259"/>
      <c r="DH99" s="259"/>
      <c r="DI99" s="259"/>
      <c r="DJ99" s="259"/>
      <c r="DK99" s="259"/>
      <c r="DL99" s="259"/>
      <c r="DM99" s="259"/>
      <c r="DN99" s="259"/>
      <c r="DO99" s="259"/>
      <c r="DP99" s="259"/>
      <c r="DQ99" s="259"/>
      <c r="DR99" s="259"/>
      <c r="DS99" s="259"/>
      <c r="DT99" s="259"/>
      <c r="DU99" s="259"/>
      <c r="DV99" s="259"/>
      <c r="DW99" s="259"/>
      <c r="DX99" s="259"/>
      <c r="DY99" s="259"/>
      <c r="DZ99" s="259"/>
      <c r="EA99" s="259"/>
      <c r="EB99" s="259"/>
      <c r="EC99" s="259"/>
      <c r="ED99" s="259"/>
    </row>
    <row r="100" spans="21:134" ht="14.45">
      <c r="U100" s="271" t="str">
        <f t="shared" si="2"/>
        <v/>
      </c>
      <c r="V100" s="259" t="s">
        <v>7</v>
      </c>
      <c r="W100" s="259" t="s">
        <v>7</v>
      </c>
      <c r="X100" s="259" t="s">
        <v>7</v>
      </c>
      <c r="Y100" s="259" t="s">
        <v>7</v>
      </c>
      <c r="Z100" s="259" t="s">
        <v>7</v>
      </c>
      <c r="AA100" s="259" t="s">
        <v>7</v>
      </c>
      <c r="AB100" s="259" t="s">
        <v>7</v>
      </c>
      <c r="AC100" s="259" t="s">
        <v>7</v>
      </c>
      <c r="AD100" s="259" t="s">
        <v>7</v>
      </c>
      <c r="AE100" s="259" t="s">
        <v>7</v>
      </c>
      <c r="AF100" s="259" t="s">
        <v>7</v>
      </c>
      <c r="AG100" s="259" t="s">
        <v>7</v>
      </c>
      <c r="AH100" s="259" t="s">
        <v>7</v>
      </c>
      <c r="AI100" s="259" t="s">
        <v>7</v>
      </c>
      <c r="AJ100" s="259" t="s">
        <v>7</v>
      </c>
      <c r="AK100" s="259" t="s">
        <v>7</v>
      </c>
      <c r="AL100" s="259" t="s">
        <v>7</v>
      </c>
      <c r="AM100" s="259" t="s">
        <v>7</v>
      </c>
      <c r="AN100" s="259" t="s">
        <v>7</v>
      </c>
      <c r="AO100" s="259" t="s">
        <v>7</v>
      </c>
      <c r="AP100" s="259" t="s">
        <v>7</v>
      </c>
      <c r="AQ100" s="259" t="s">
        <v>7</v>
      </c>
      <c r="AR100" s="259" t="s">
        <v>7</v>
      </c>
      <c r="AS100" s="259" t="s">
        <v>7</v>
      </c>
      <c r="AT100" s="259" t="s">
        <v>7</v>
      </c>
      <c r="AU100" s="259" t="s">
        <v>7</v>
      </c>
      <c r="AV100" s="259" t="s">
        <v>7</v>
      </c>
      <c r="AW100" s="259" t="s">
        <v>7</v>
      </c>
      <c r="AX100" s="259" t="s">
        <v>7</v>
      </c>
      <c r="AY100" s="259" t="s">
        <v>7</v>
      </c>
      <c r="AZ100" s="259" t="s">
        <v>7</v>
      </c>
      <c r="BA100" s="259" t="s">
        <v>7</v>
      </c>
      <c r="BB100" s="259" t="s">
        <v>7</v>
      </c>
      <c r="BC100" s="259"/>
      <c r="BD100" s="259"/>
      <c r="BE100" s="259"/>
      <c r="BF100" s="259"/>
      <c r="BG100" s="259"/>
      <c r="BH100" s="259"/>
      <c r="BI100" s="259"/>
      <c r="BJ100" s="259"/>
      <c r="BK100" s="259"/>
      <c r="BL100" s="259"/>
      <c r="BM100" s="259"/>
      <c r="BN100" s="259"/>
      <c r="BO100" s="259"/>
      <c r="BP100" s="259"/>
      <c r="BQ100" s="259"/>
      <c r="BR100" s="259"/>
      <c r="BS100" s="259"/>
      <c r="BT100" s="259"/>
      <c r="BU100" s="259"/>
      <c r="BV100" s="259"/>
      <c r="BW100" s="259"/>
      <c r="BX100" s="259"/>
      <c r="BY100" s="259"/>
      <c r="BZ100" s="259"/>
      <c r="CA100" s="259"/>
      <c r="CB100" s="259"/>
      <c r="CC100" s="259"/>
      <c r="CD100" s="259"/>
      <c r="CE100" s="259"/>
      <c r="CF100" s="259"/>
      <c r="CG100" s="259"/>
      <c r="CH100" s="259"/>
      <c r="CI100" s="259"/>
      <c r="CJ100" s="259"/>
      <c r="CK100" s="259"/>
      <c r="CL100" s="259"/>
      <c r="CM100" s="259"/>
      <c r="CN100" s="259"/>
      <c r="CO100" s="259"/>
      <c r="CP100" s="259"/>
      <c r="CQ100" s="259"/>
      <c r="CR100" s="259"/>
      <c r="CS100" s="259"/>
      <c r="CT100" s="259"/>
      <c r="CU100" s="259"/>
      <c r="CV100" s="259"/>
      <c r="CW100" s="259"/>
      <c r="CX100" s="259"/>
      <c r="CY100" s="259"/>
      <c r="CZ100" s="259"/>
      <c r="DA100" s="259"/>
      <c r="DB100" s="259"/>
      <c r="DC100" s="259"/>
      <c r="DD100" s="259"/>
      <c r="DE100" s="259"/>
      <c r="DF100" s="259"/>
      <c r="DG100" s="259"/>
      <c r="DH100" s="259"/>
      <c r="DI100" s="259"/>
      <c r="DJ100" s="259"/>
      <c r="DK100" s="259"/>
      <c r="DL100" s="259"/>
      <c r="DM100" s="259"/>
      <c r="DN100" s="259"/>
      <c r="DO100" s="259"/>
      <c r="DP100" s="259"/>
      <c r="DQ100" s="259"/>
      <c r="DR100" s="259"/>
      <c r="DS100" s="259"/>
      <c r="DT100" s="259"/>
      <c r="DU100" s="259"/>
      <c r="DV100" s="259"/>
      <c r="DW100" s="259"/>
      <c r="DX100" s="259"/>
      <c r="DY100" s="259"/>
      <c r="DZ100" s="259"/>
      <c r="EA100" s="259"/>
      <c r="EB100" s="259"/>
      <c r="EC100" s="259"/>
      <c r="ED100" s="259"/>
    </row>
    <row r="101" spans="21:134" ht="14.45">
      <c r="U101" s="271" t="str">
        <f t="shared" si="2"/>
        <v/>
      </c>
      <c r="V101" s="259" t="s">
        <v>7</v>
      </c>
      <c r="W101" s="259" t="s">
        <v>7</v>
      </c>
      <c r="X101" s="259" t="s">
        <v>7</v>
      </c>
      <c r="Y101" s="259" t="s">
        <v>7</v>
      </c>
      <c r="Z101" s="259" t="s">
        <v>7</v>
      </c>
      <c r="AA101" s="270" t="s">
        <v>7</v>
      </c>
      <c r="AB101" s="270" t="s">
        <v>7</v>
      </c>
      <c r="AC101" s="270" t="s">
        <v>7</v>
      </c>
      <c r="AD101" s="270" t="s">
        <v>7</v>
      </c>
      <c r="AE101" s="270" t="s">
        <v>7</v>
      </c>
      <c r="AF101" s="270" t="s">
        <v>7</v>
      </c>
      <c r="AG101" s="270" t="s">
        <v>7</v>
      </c>
      <c r="AH101" s="270" t="s">
        <v>7</v>
      </c>
      <c r="AI101" s="270" t="s">
        <v>7</v>
      </c>
      <c r="AJ101" s="270" t="s">
        <v>7</v>
      </c>
      <c r="AK101" s="270" t="s">
        <v>7</v>
      </c>
      <c r="AL101" s="270" t="s">
        <v>7</v>
      </c>
      <c r="AM101" s="270" t="s">
        <v>7</v>
      </c>
      <c r="AN101" s="270" t="s">
        <v>7</v>
      </c>
      <c r="AO101" s="270" t="s">
        <v>7</v>
      </c>
      <c r="AP101" s="270" t="s">
        <v>7</v>
      </c>
      <c r="AQ101" s="270" t="s">
        <v>7</v>
      </c>
      <c r="AR101" s="259" t="s">
        <v>7</v>
      </c>
      <c r="AS101" s="259" t="s">
        <v>7</v>
      </c>
      <c r="AT101" s="259" t="s">
        <v>7</v>
      </c>
      <c r="AU101" s="259" t="s">
        <v>7</v>
      </c>
      <c r="AV101" s="259" t="s">
        <v>7</v>
      </c>
      <c r="AW101" s="259" t="s">
        <v>7</v>
      </c>
      <c r="AX101" s="259" t="s">
        <v>7</v>
      </c>
      <c r="AY101" s="259" t="s">
        <v>7</v>
      </c>
      <c r="AZ101" s="259" t="s">
        <v>7</v>
      </c>
      <c r="BA101" s="259" t="s">
        <v>7</v>
      </c>
      <c r="BB101" s="259" t="s">
        <v>7</v>
      </c>
      <c r="BC101" s="259"/>
      <c r="BD101" s="259"/>
      <c r="BE101" s="259"/>
      <c r="BF101" s="259"/>
      <c r="BG101" s="259"/>
      <c r="BH101" s="259"/>
      <c r="BI101" s="259"/>
      <c r="BJ101" s="259"/>
      <c r="BK101" s="259"/>
      <c r="BL101" s="259"/>
      <c r="BM101" s="259"/>
      <c r="BN101" s="259"/>
      <c r="BO101" s="259"/>
      <c r="BP101" s="259"/>
      <c r="BQ101" s="259"/>
      <c r="BR101" s="259"/>
      <c r="BS101" s="259"/>
      <c r="BT101" s="259"/>
      <c r="BU101" s="259"/>
      <c r="BV101" s="259"/>
      <c r="BW101" s="259"/>
      <c r="BX101" s="259"/>
      <c r="BY101" s="259"/>
      <c r="BZ101" s="259"/>
      <c r="CA101" s="259"/>
      <c r="CB101" s="259"/>
      <c r="CC101" s="259"/>
      <c r="CD101" s="259"/>
      <c r="CE101" s="259"/>
      <c r="CF101" s="259"/>
      <c r="CG101" s="259"/>
      <c r="CH101" s="259"/>
      <c r="CI101" s="259"/>
      <c r="CJ101" s="259"/>
      <c r="CK101" s="259"/>
      <c r="CL101" s="259"/>
      <c r="CM101" s="259"/>
      <c r="CN101" s="259"/>
      <c r="CO101" s="259"/>
      <c r="CP101" s="259"/>
      <c r="CQ101" s="259"/>
      <c r="CR101" s="259"/>
      <c r="CS101" s="259"/>
      <c r="CT101" s="259"/>
      <c r="CU101" s="259"/>
      <c r="CV101" s="259"/>
      <c r="CW101" s="259"/>
      <c r="CX101" s="259"/>
      <c r="CY101" s="259"/>
      <c r="CZ101" s="259"/>
      <c r="DA101" s="259"/>
      <c r="DB101" s="259"/>
      <c r="DC101" s="259"/>
      <c r="DD101" s="259"/>
      <c r="DE101" s="259"/>
      <c r="DF101" s="259"/>
      <c r="DG101" s="259"/>
      <c r="DH101" s="259"/>
      <c r="DI101" s="259"/>
      <c r="DJ101" s="259"/>
      <c r="DK101" s="259"/>
      <c r="DL101" s="259"/>
      <c r="DM101" s="259"/>
      <c r="DN101" s="259"/>
      <c r="DO101" s="259"/>
      <c r="DP101" s="259"/>
      <c r="DQ101" s="259"/>
      <c r="DR101" s="259"/>
      <c r="DS101" s="259"/>
      <c r="DT101" s="259"/>
      <c r="DU101" s="259"/>
      <c r="DV101" s="259"/>
      <c r="DW101" s="259"/>
      <c r="DX101" s="259"/>
      <c r="DY101" s="259"/>
      <c r="DZ101" s="259"/>
      <c r="EA101" s="259"/>
      <c r="EB101" s="259"/>
      <c r="EC101" s="259"/>
      <c r="ED101" s="259"/>
    </row>
    <row r="102" spans="21:134" ht="14.45">
      <c r="U102" s="271" t="str">
        <f t="shared" si="2"/>
        <v/>
      </c>
      <c r="V102" s="259" t="s">
        <v>7</v>
      </c>
      <c r="W102" s="259" t="s">
        <v>7</v>
      </c>
      <c r="X102" s="259" t="s">
        <v>7</v>
      </c>
      <c r="Y102" s="259" t="s">
        <v>7</v>
      </c>
      <c r="Z102" s="259" t="s">
        <v>7</v>
      </c>
      <c r="AA102" s="270" t="s">
        <v>7</v>
      </c>
      <c r="AB102" s="270" t="s">
        <v>7</v>
      </c>
      <c r="AC102" s="270" t="s">
        <v>7</v>
      </c>
      <c r="AD102" s="270" t="s">
        <v>7</v>
      </c>
      <c r="AE102" s="270" t="s">
        <v>7</v>
      </c>
      <c r="AF102" s="270" t="s">
        <v>7</v>
      </c>
      <c r="AG102" s="270" t="s">
        <v>7</v>
      </c>
      <c r="AH102" s="270" t="s">
        <v>7</v>
      </c>
      <c r="AI102" s="270" t="s">
        <v>7</v>
      </c>
      <c r="AJ102" s="270" t="s">
        <v>7</v>
      </c>
      <c r="AK102" s="270" t="s">
        <v>7</v>
      </c>
      <c r="AL102" s="270" t="s">
        <v>7</v>
      </c>
      <c r="AM102" s="270" t="s">
        <v>7</v>
      </c>
      <c r="AN102" s="270" t="s">
        <v>7</v>
      </c>
      <c r="AO102" s="270" t="s">
        <v>7</v>
      </c>
      <c r="AP102" s="270" t="s">
        <v>7</v>
      </c>
      <c r="AQ102" s="270" t="s">
        <v>7</v>
      </c>
      <c r="AR102" s="259" t="s">
        <v>7</v>
      </c>
      <c r="AS102" s="259" t="s">
        <v>7</v>
      </c>
      <c r="AT102" s="259" t="s">
        <v>7</v>
      </c>
      <c r="AU102" s="259" t="s">
        <v>7</v>
      </c>
      <c r="AV102" s="259" t="s">
        <v>7</v>
      </c>
      <c r="AW102" s="259" t="s">
        <v>7</v>
      </c>
      <c r="AX102" s="259" t="s">
        <v>7</v>
      </c>
      <c r="AY102" s="259" t="s">
        <v>7</v>
      </c>
      <c r="AZ102" s="259" t="s">
        <v>7</v>
      </c>
      <c r="BA102" s="259" t="s">
        <v>7</v>
      </c>
      <c r="BB102" s="259" t="s">
        <v>7</v>
      </c>
      <c r="BC102" s="259"/>
      <c r="BD102" s="259"/>
      <c r="BE102" s="259"/>
      <c r="BF102" s="259"/>
      <c r="BG102" s="259"/>
      <c r="BH102" s="259"/>
      <c r="BI102" s="259"/>
      <c r="BJ102" s="259"/>
      <c r="BK102" s="259"/>
      <c r="BL102" s="259"/>
      <c r="BM102" s="259"/>
      <c r="BN102" s="259"/>
      <c r="BO102" s="259"/>
      <c r="BP102" s="259"/>
      <c r="BQ102" s="259"/>
      <c r="BR102" s="259"/>
      <c r="BS102" s="259"/>
      <c r="BT102" s="259"/>
      <c r="BU102" s="259"/>
      <c r="BV102" s="259"/>
      <c r="BW102" s="259"/>
      <c r="BX102" s="259"/>
      <c r="BY102" s="259"/>
      <c r="BZ102" s="259"/>
      <c r="CA102" s="259"/>
      <c r="CB102" s="259"/>
      <c r="CC102" s="259"/>
      <c r="CD102" s="259"/>
      <c r="CE102" s="259"/>
      <c r="CF102" s="259"/>
      <c r="CG102" s="259"/>
      <c r="CH102" s="259"/>
      <c r="CI102" s="259"/>
      <c r="CJ102" s="259"/>
      <c r="CK102" s="259"/>
      <c r="CL102" s="259"/>
      <c r="CM102" s="259"/>
      <c r="CN102" s="259"/>
      <c r="CO102" s="259"/>
      <c r="CP102" s="259"/>
      <c r="CQ102" s="259"/>
      <c r="CR102" s="259"/>
      <c r="CS102" s="259"/>
      <c r="CT102" s="259"/>
      <c r="CU102" s="259"/>
      <c r="CV102" s="259"/>
      <c r="CW102" s="259"/>
      <c r="CX102" s="259"/>
      <c r="CY102" s="259"/>
      <c r="CZ102" s="259"/>
      <c r="DA102" s="259"/>
      <c r="DB102" s="259"/>
      <c r="DC102" s="259"/>
      <c r="DD102" s="259"/>
      <c r="DE102" s="259"/>
      <c r="DF102" s="259"/>
      <c r="DG102" s="259"/>
      <c r="DH102" s="259"/>
      <c r="DI102" s="259"/>
      <c r="DJ102" s="259"/>
      <c r="DK102" s="259"/>
      <c r="DL102" s="259"/>
      <c r="DM102" s="259"/>
      <c r="DN102" s="259"/>
      <c r="DO102" s="259"/>
      <c r="DP102" s="259"/>
      <c r="DQ102" s="259"/>
      <c r="DR102" s="259"/>
      <c r="DS102" s="259"/>
      <c r="DT102" s="259"/>
      <c r="DU102" s="259"/>
      <c r="DV102" s="259"/>
      <c r="DW102" s="259"/>
      <c r="DX102" s="259"/>
      <c r="DY102" s="259"/>
      <c r="DZ102" s="259"/>
      <c r="EA102" s="259"/>
      <c r="EB102" s="259"/>
      <c r="EC102" s="259"/>
      <c r="ED102" s="259"/>
    </row>
    <row r="103" spans="21:134" ht="14.45">
      <c r="U103" s="271" t="str">
        <f t="shared" si="2"/>
        <v/>
      </c>
      <c r="V103" s="259" t="s">
        <v>7</v>
      </c>
      <c r="W103" s="259" t="s">
        <v>7</v>
      </c>
      <c r="X103" s="259" t="s">
        <v>7</v>
      </c>
      <c r="Y103" s="259" t="s">
        <v>7</v>
      </c>
      <c r="Z103" s="259" t="s">
        <v>7</v>
      </c>
      <c r="AA103" s="245" t="s">
        <v>7</v>
      </c>
      <c r="AB103" s="245" t="s">
        <v>7</v>
      </c>
      <c r="AC103" s="245" t="s">
        <v>7</v>
      </c>
      <c r="AD103" s="245" t="s">
        <v>7</v>
      </c>
      <c r="AE103" s="245" t="s">
        <v>7</v>
      </c>
      <c r="AF103" s="245" t="s">
        <v>7</v>
      </c>
      <c r="AG103" s="245" t="s">
        <v>7</v>
      </c>
      <c r="AH103" s="245" t="s">
        <v>7</v>
      </c>
      <c r="AI103" s="245" t="s">
        <v>7</v>
      </c>
      <c r="AJ103" s="245" t="s">
        <v>7</v>
      </c>
      <c r="AK103" s="245" t="s">
        <v>7</v>
      </c>
      <c r="AL103" s="245" t="s">
        <v>7</v>
      </c>
      <c r="AM103" s="245" t="s">
        <v>7</v>
      </c>
      <c r="AN103" s="245" t="s">
        <v>7</v>
      </c>
      <c r="AO103" s="245" t="s">
        <v>7</v>
      </c>
      <c r="AP103" s="245" t="s">
        <v>7</v>
      </c>
      <c r="AQ103" s="245" t="s">
        <v>7</v>
      </c>
      <c r="AR103" s="259" t="s">
        <v>7</v>
      </c>
      <c r="AS103" s="259" t="s">
        <v>7</v>
      </c>
      <c r="AT103" s="259" t="s">
        <v>7</v>
      </c>
      <c r="AU103" s="259" t="s">
        <v>7</v>
      </c>
      <c r="AV103" s="259" t="s">
        <v>7</v>
      </c>
      <c r="AW103" s="259" t="s">
        <v>7</v>
      </c>
      <c r="AX103" s="259" t="s">
        <v>7</v>
      </c>
      <c r="AY103" s="259" t="s">
        <v>7</v>
      </c>
      <c r="AZ103" s="259" t="s">
        <v>7</v>
      </c>
      <c r="BA103" s="259" t="s">
        <v>7</v>
      </c>
      <c r="BB103" s="259" t="s">
        <v>7</v>
      </c>
      <c r="BC103" s="259"/>
      <c r="BD103" s="259"/>
      <c r="BE103" s="259"/>
      <c r="BF103" s="259"/>
      <c r="BG103" s="259"/>
      <c r="BH103" s="259"/>
      <c r="BI103" s="259"/>
      <c r="BJ103" s="259"/>
      <c r="BK103" s="259"/>
      <c r="BL103" s="259"/>
      <c r="BM103" s="259"/>
      <c r="BN103" s="259"/>
      <c r="BO103" s="259"/>
      <c r="BP103" s="259"/>
      <c r="BQ103" s="259"/>
      <c r="BR103" s="259"/>
      <c r="BS103" s="259"/>
      <c r="BT103" s="259"/>
      <c r="BU103" s="259"/>
      <c r="BV103" s="259"/>
      <c r="BW103" s="259"/>
      <c r="BX103" s="259"/>
      <c r="BY103" s="259"/>
      <c r="BZ103" s="259"/>
      <c r="CA103" s="259"/>
      <c r="CB103" s="259"/>
      <c r="CC103" s="259"/>
      <c r="CD103" s="259"/>
      <c r="CE103" s="259"/>
      <c r="CF103" s="259"/>
      <c r="CG103" s="259"/>
      <c r="CH103" s="259"/>
      <c r="CI103" s="259"/>
      <c r="CJ103" s="259"/>
      <c r="CK103" s="259"/>
      <c r="CL103" s="259"/>
      <c r="CM103" s="259"/>
      <c r="CN103" s="259"/>
      <c r="CO103" s="259"/>
      <c r="CP103" s="259"/>
      <c r="CQ103" s="259"/>
      <c r="CR103" s="259"/>
      <c r="CS103" s="259"/>
      <c r="CT103" s="259"/>
      <c r="CU103" s="259"/>
      <c r="CV103" s="259"/>
      <c r="CW103" s="259"/>
      <c r="CX103" s="259"/>
      <c r="CY103" s="259"/>
      <c r="CZ103" s="259"/>
      <c r="DA103" s="259"/>
      <c r="DB103" s="259"/>
      <c r="DC103" s="259"/>
      <c r="DD103" s="259"/>
      <c r="DE103" s="259"/>
      <c r="DF103" s="259"/>
      <c r="DG103" s="259"/>
      <c r="DH103" s="259"/>
      <c r="DI103" s="259"/>
      <c r="DJ103" s="259"/>
      <c r="DK103" s="259"/>
      <c r="DL103" s="259"/>
      <c r="DM103" s="259"/>
      <c r="DN103" s="259"/>
      <c r="DO103" s="259"/>
      <c r="DP103" s="259"/>
      <c r="DQ103" s="259"/>
      <c r="DR103" s="259"/>
      <c r="DS103" s="259"/>
      <c r="DT103" s="259"/>
      <c r="DU103" s="259"/>
      <c r="DV103" s="259"/>
      <c r="DW103" s="259"/>
      <c r="DX103" s="259"/>
      <c r="DY103" s="259"/>
      <c r="DZ103" s="259"/>
      <c r="EA103" s="259"/>
      <c r="EB103" s="259"/>
      <c r="EC103" s="259"/>
      <c r="ED103" s="259"/>
    </row>
    <row r="104" spans="21:134" ht="14.45">
      <c r="U104" s="271" t="str">
        <f t="shared" si="2"/>
        <v/>
      </c>
      <c r="V104" s="259" t="s">
        <v>7</v>
      </c>
      <c r="W104" s="259" t="s">
        <v>7</v>
      </c>
      <c r="X104" s="259" t="s">
        <v>7</v>
      </c>
      <c r="Y104" s="259" t="s">
        <v>7</v>
      </c>
      <c r="Z104" s="259" t="s">
        <v>7</v>
      </c>
      <c r="AA104" s="245" t="s">
        <v>7</v>
      </c>
      <c r="AB104" s="245" t="s">
        <v>7</v>
      </c>
      <c r="AC104" s="245" t="s">
        <v>7</v>
      </c>
      <c r="AD104" s="245" t="s">
        <v>7</v>
      </c>
      <c r="AE104" s="245" t="s">
        <v>7</v>
      </c>
      <c r="AF104" s="245" t="s">
        <v>7</v>
      </c>
      <c r="AG104" s="245" t="s">
        <v>7</v>
      </c>
      <c r="AH104" s="245" t="s">
        <v>7</v>
      </c>
      <c r="AI104" s="245" t="s">
        <v>7</v>
      </c>
      <c r="AJ104" s="245" t="s">
        <v>7</v>
      </c>
      <c r="AK104" s="245" t="s">
        <v>7</v>
      </c>
      <c r="AL104" s="245" t="s">
        <v>7</v>
      </c>
      <c r="AM104" s="245" t="s">
        <v>7</v>
      </c>
      <c r="AN104" s="245" t="s">
        <v>7</v>
      </c>
      <c r="AO104" s="245" t="s">
        <v>7</v>
      </c>
      <c r="AP104" s="245" t="s">
        <v>7</v>
      </c>
      <c r="AQ104" s="245" t="s">
        <v>7</v>
      </c>
      <c r="AR104" s="259" t="s">
        <v>7</v>
      </c>
      <c r="AS104" s="259" t="s">
        <v>7</v>
      </c>
      <c r="AT104" s="259" t="s">
        <v>7</v>
      </c>
      <c r="AU104" s="259" t="s">
        <v>7</v>
      </c>
      <c r="AV104" s="259" t="s">
        <v>7</v>
      </c>
      <c r="AW104" s="259" t="s">
        <v>7</v>
      </c>
      <c r="AX104" s="259" t="s">
        <v>7</v>
      </c>
      <c r="AY104" s="259" t="s">
        <v>7</v>
      </c>
      <c r="AZ104" s="259" t="s">
        <v>7</v>
      </c>
      <c r="BA104" s="259" t="s">
        <v>7</v>
      </c>
      <c r="BB104" s="259" t="s">
        <v>7</v>
      </c>
      <c r="BC104" s="259"/>
      <c r="BD104" s="259"/>
      <c r="BE104" s="259"/>
      <c r="BF104" s="259"/>
      <c r="BG104" s="259"/>
      <c r="BH104" s="259"/>
      <c r="BI104" s="259"/>
      <c r="BJ104" s="259"/>
      <c r="BK104" s="259"/>
      <c r="BL104" s="259"/>
      <c r="BM104" s="259"/>
      <c r="BN104" s="259"/>
      <c r="BO104" s="259"/>
      <c r="BP104" s="259"/>
      <c r="BQ104" s="259"/>
      <c r="BR104" s="259"/>
      <c r="BS104" s="259"/>
      <c r="BT104" s="259"/>
      <c r="BU104" s="259"/>
      <c r="BV104" s="259"/>
      <c r="BW104" s="259"/>
      <c r="BX104" s="259"/>
      <c r="BY104" s="259"/>
      <c r="BZ104" s="259"/>
      <c r="CA104" s="259"/>
      <c r="CB104" s="259"/>
      <c r="CC104" s="259"/>
      <c r="CD104" s="259"/>
      <c r="CE104" s="259"/>
      <c r="CF104" s="259"/>
      <c r="CG104" s="259"/>
      <c r="CH104" s="259"/>
      <c r="CI104" s="259"/>
      <c r="CJ104" s="259"/>
      <c r="CK104" s="259"/>
      <c r="CL104" s="259"/>
      <c r="CM104" s="259"/>
      <c r="CN104" s="259"/>
      <c r="CO104" s="259"/>
      <c r="CP104" s="259"/>
      <c r="CQ104" s="259"/>
      <c r="CR104" s="259"/>
      <c r="CS104" s="259"/>
      <c r="CT104" s="259"/>
      <c r="CU104" s="259"/>
      <c r="CV104" s="259"/>
      <c r="CW104" s="259"/>
      <c r="CX104" s="259"/>
      <c r="CY104" s="259"/>
      <c r="CZ104" s="259"/>
      <c r="DA104" s="259"/>
      <c r="DB104" s="259"/>
      <c r="DC104" s="259"/>
      <c r="DD104" s="259"/>
      <c r="DE104" s="259"/>
      <c r="DF104" s="259"/>
      <c r="DG104" s="259"/>
      <c r="DH104" s="259"/>
      <c r="DI104" s="259"/>
      <c r="DJ104" s="259"/>
      <c r="DK104" s="259"/>
      <c r="DL104" s="259"/>
      <c r="DM104" s="259"/>
      <c r="DN104" s="259"/>
      <c r="DO104" s="259"/>
      <c r="DP104" s="259"/>
      <c r="DQ104" s="259"/>
      <c r="DR104" s="259"/>
      <c r="DS104" s="259"/>
      <c r="DT104" s="259"/>
      <c r="DU104" s="259"/>
      <c r="DV104" s="259"/>
      <c r="DW104" s="259"/>
      <c r="DX104" s="259"/>
      <c r="DY104" s="259"/>
      <c r="DZ104" s="259"/>
      <c r="EA104" s="259"/>
      <c r="EB104" s="259"/>
      <c r="EC104" s="259"/>
      <c r="ED104" s="259"/>
    </row>
    <row r="105" spans="21:134" ht="14.45">
      <c r="U105" s="271" t="str">
        <f t="shared" si="2"/>
        <v/>
      </c>
      <c r="V105" s="259" t="s">
        <v>7</v>
      </c>
      <c r="W105" s="259" t="s">
        <v>7</v>
      </c>
      <c r="X105" s="259" t="s">
        <v>7</v>
      </c>
      <c r="Y105" s="259" t="s">
        <v>7</v>
      </c>
      <c r="Z105" s="259" t="s">
        <v>7</v>
      </c>
      <c r="AA105" s="245" t="s">
        <v>7</v>
      </c>
      <c r="AB105" s="245" t="s">
        <v>7</v>
      </c>
      <c r="AC105" s="245" t="s">
        <v>7</v>
      </c>
      <c r="AD105" s="245" t="s">
        <v>7</v>
      </c>
      <c r="AE105" s="245" t="s">
        <v>7</v>
      </c>
      <c r="AF105" s="245" t="s">
        <v>7</v>
      </c>
      <c r="AG105" s="245" t="s">
        <v>7</v>
      </c>
      <c r="AH105" s="245" t="s">
        <v>7</v>
      </c>
      <c r="AI105" s="245" t="s">
        <v>7</v>
      </c>
      <c r="AJ105" s="245" t="s">
        <v>7</v>
      </c>
      <c r="AK105" s="245" t="s">
        <v>7</v>
      </c>
      <c r="AL105" s="245" t="s">
        <v>7</v>
      </c>
      <c r="AM105" s="245" t="s">
        <v>7</v>
      </c>
      <c r="AN105" s="245" t="s">
        <v>7</v>
      </c>
      <c r="AO105" s="245" t="s">
        <v>7</v>
      </c>
      <c r="AP105" s="245" t="s">
        <v>7</v>
      </c>
      <c r="AQ105" s="245" t="s">
        <v>7</v>
      </c>
      <c r="AR105" s="259" t="s">
        <v>7</v>
      </c>
      <c r="AS105" s="259" t="s">
        <v>7</v>
      </c>
      <c r="AT105" s="259" t="s">
        <v>7</v>
      </c>
      <c r="AU105" s="259" t="s">
        <v>7</v>
      </c>
      <c r="AV105" s="259" t="s">
        <v>7</v>
      </c>
      <c r="AW105" s="259" t="s">
        <v>7</v>
      </c>
      <c r="AX105" s="259" t="s">
        <v>7</v>
      </c>
      <c r="AY105" s="259" t="s">
        <v>7</v>
      </c>
      <c r="AZ105" s="259" t="s">
        <v>7</v>
      </c>
      <c r="BA105" s="259" t="s">
        <v>7</v>
      </c>
      <c r="BB105" s="259" t="s">
        <v>7</v>
      </c>
      <c r="BC105" s="259"/>
      <c r="BD105" s="259"/>
      <c r="BE105" s="259"/>
      <c r="BF105" s="259"/>
      <c r="BG105" s="259"/>
      <c r="BH105" s="259"/>
      <c r="BI105" s="259"/>
      <c r="BJ105" s="259"/>
      <c r="BK105" s="259"/>
      <c r="BL105" s="259"/>
      <c r="BM105" s="259"/>
      <c r="BN105" s="259"/>
      <c r="BO105" s="259"/>
      <c r="BP105" s="259"/>
      <c r="BQ105" s="259"/>
      <c r="BR105" s="259"/>
      <c r="BS105" s="259"/>
      <c r="BT105" s="259"/>
      <c r="BU105" s="259"/>
      <c r="BV105" s="259"/>
      <c r="BW105" s="259"/>
      <c r="BX105" s="259"/>
      <c r="BY105" s="259"/>
      <c r="BZ105" s="259"/>
      <c r="CA105" s="259"/>
      <c r="CB105" s="259"/>
      <c r="CC105" s="259"/>
      <c r="CD105" s="259"/>
      <c r="CE105" s="259"/>
      <c r="CF105" s="259"/>
      <c r="CG105" s="259"/>
      <c r="CH105" s="259"/>
      <c r="CI105" s="259"/>
      <c r="CJ105" s="259"/>
      <c r="CK105" s="259"/>
      <c r="CL105" s="259"/>
      <c r="CM105" s="259"/>
      <c r="CN105" s="259"/>
      <c r="CO105" s="259"/>
      <c r="CP105" s="259"/>
      <c r="CQ105" s="259"/>
      <c r="CR105" s="259"/>
      <c r="CS105" s="259"/>
      <c r="CT105" s="259"/>
      <c r="CU105" s="259"/>
      <c r="CV105" s="259"/>
      <c r="CW105" s="259"/>
      <c r="CX105" s="259"/>
      <c r="CY105" s="259"/>
      <c r="CZ105" s="259"/>
      <c r="DA105" s="259"/>
      <c r="DB105" s="259"/>
      <c r="DC105" s="259"/>
      <c r="DD105" s="259"/>
      <c r="DE105" s="259"/>
      <c r="DF105" s="259"/>
      <c r="DG105" s="259"/>
      <c r="DH105" s="259"/>
      <c r="DI105" s="259"/>
      <c r="DJ105" s="259"/>
      <c r="DK105" s="259"/>
      <c r="DL105" s="259"/>
      <c r="DM105" s="259"/>
      <c r="DN105" s="259"/>
      <c r="DO105" s="259"/>
      <c r="DP105" s="259"/>
      <c r="DQ105" s="259"/>
      <c r="DR105" s="259"/>
      <c r="DS105" s="259"/>
      <c r="DT105" s="259"/>
      <c r="DU105" s="259"/>
      <c r="DV105" s="259"/>
      <c r="DW105" s="259"/>
      <c r="DX105" s="259"/>
      <c r="DY105" s="259"/>
      <c r="DZ105" s="259"/>
      <c r="EA105" s="259"/>
      <c r="EB105" s="259"/>
      <c r="EC105" s="259"/>
      <c r="ED105" s="259"/>
    </row>
    <row r="106" spans="21:134" ht="14.45">
      <c r="U106" s="271" t="str">
        <f t="shared" si="2"/>
        <v/>
      </c>
      <c r="V106" s="259" t="s">
        <v>7</v>
      </c>
      <c r="W106" s="259" t="s">
        <v>7</v>
      </c>
      <c r="X106" s="259" t="s">
        <v>7</v>
      </c>
      <c r="Y106" s="259" t="s">
        <v>7</v>
      </c>
      <c r="Z106" s="259" t="s">
        <v>7</v>
      </c>
      <c r="AA106" s="245" t="s">
        <v>7</v>
      </c>
      <c r="AB106" s="245" t="s">
        <v>7</v>
      </c>
      <c r="AC106" s="245" t="s">
        <v>7</v>
      </c>
      <c r="AD106" s="245" t="s">
        <v>7</v>
      </c>
      <c r="AE106" s="245" t="s">
        <v>7</v>
      </c>
      <c r="AF106" s="245" t="s">
        <v>7</v>
      </c>
      <c r="AG106" s="245" t="s">
        <v>7</v>
      </c>
      <c r="AH106" s="245" t="s">
        <v>7</v>
      </c>
      <c r="AI106" s="245" t="s">
        <v>7</v>
      </c>
      <c r="AJ106" s="245" t="s">
        <v>7</v>
      </c>
      <c r="AK106" s="245" t="s">
        <v>7</v>
      </c>
      <c r="AL106" s="245" t="s">
        <v>7</v>
      </c>
      <c r="AM106" s="245" t="s">
        <v>7</v>
      </c>
      <c r="AN106" s="245" t="s">
        <v>7</v>
      </c>
      <c r="AO106" s="245" t="s">
        <v>7</v>
      </c>
      <c r="AP106" s="245" t="s">
        <v>7</v>
      </c>
      <c r="AQ106" s="245" t="s">
        <v>7</v>
      </c>
      <c r="AR106" s="259" t="s">
        <v>7</v>
      </c>
      <c r="AS106" s="259" t="s">
        <v>7</v>
      </c>
      <c r="AT106" s="259" t="s">
        <v>7</v>
      </c>
      <c r="AU106" s="259" t="s">
        <v>7</v>
      </c>
      <c r="AV106" s="259" t="s">
        <v>7</v>
      </c>
      <c r="AW106" s="259" t="s">
        <v>7</v>
      </c>
      <c r="AX106" s="259" t="s">
        <v>7</v>
      </c>
      <c r="AY106" s="259" t="s">
        <v>7</v>
      </c>
      <c r="AZ106" s="259" t="s">
        <v>7</v>
      </c>
      <c r="BA106" s="259" t="s">
        <v>7</v>
      </c>
      <c r="BB106" s="259" t="s">
        <v>7</v>
      </c>
      <c r="BC106" s="259"/>
      <c r="BD106" s="259"/>
      <c r="BE106" s="259"/>
      <c r="BF106" s="259"/>
      <c r="BG106" s="259"/>
      <c r="BH106" s="259"/>
      <c r="BI106" s="259"/>
      <c r="BJ106" s="259"/>
      <c r="BK106" s="259"/>
      <c r="BL106" s="259"/>
      <c r="BM106" s="259"/>
      <c r="BN106" s="259"/>
      <c r="BO106" s="259"/>
      <c r="BP106" s="259"/>
      <c r="BQ106" s="259"/>
      <c r="BR106" s="259"/>
      <c r="BS106" s="259"/>
      <c r="BT106" s="259"/>
      <c r="BU106" s="259"/>
      <c r="BV106" s="259"/>
      <c r="BW106" s="259"/>
      <c r="BX106" s="259"/>
      <c r="BY106" s="259"/>
      <c r="BZ106" s="259"/>
      <c r="CA106" s="259"/>
      <c r="CB106" s="259"/>
      <c r="CC106" s="259"/>
      <c r="CD106" s="259"/>
      <c r="CE106" s="259"/>
      <c r="CF106" s="259"/>
      <c r="CG106" s="259"/>
      <c r="CH106" s="259"/>
      <c r="CI106" s="259"/>
      <c r="CJ106" s="259"/>
      <c r="CK106" s="259"/>
      <c r="CL106" s="259"/>
      <c r="CM106" s="259"/>
      <c r="CN106" s="259"/>
      <c r="CO106" s="259"/>
      <c r="CP106" s="259"/>
      <c r="CQ106" s="259"/>
      <c r="CR106" s="259"/>
      <c r="CS106" s="259"/>
      <c r="CT106" s="259"/>
      <c r="CU106" s="259"/>
      <c r="CV106" s="259"/>
      <c r="CW106" s="259"/>
      <c r="CX106" s="259"/>
      <c r="CY106" s="259"/>
      <c r="CZ106" s="259"/>
      <c r="DA106" s="259"/>
      <c r="DB106" s="259"/>
      <c r="DC106" s="259"/>
      <c r="DD106" s="259"/>
      <c r="DE106" s="259"/>
      <c r="DF106" s="259"/>
      <c r="DG106" s="259"/>
      <c r="DH106" s="259"/>
      <c r="DI106" s="259"/>
      <c r="DJ106" s="259"/>
      <c r="DK106" s="259"/>
      <c r="DL106" s="259"/>
      <c r="DM106" s="259"/>
      <c r="DN106" s="259"/>
      <c r="DO106" s="259"/>
      <c r="DP106" s="259"/>
      <c r="DQ106" s="259"/>
      <c r="DR106" s="259"/>
      <c r="DS106" s="259"/>
      <c r="DT106" s="259"/>
      <c r="DU106" s="259"/>
      <c r="DV106" s="259"/>
      <c r="DW106" s="259"/>
      <c r="DX106" s="259"/>
      <c r="DY106" s="259"/>
      <c r="DZ106" s="259"/>
      <c r="EA106" s="259"/>
      <c r="EB106" s="259"/>
      <c r="EC106" s="259"/>
      <c r="ED106" s="259"/>
    </row>
    <row r="107" spans="21:134" ht="14.45">
      <c r="U107" s="271" t="str">
        <f t="shared" si="2"/>
        <v/>
      </c>
      <c r="V107" s="259" t="s">
        <v>7</v>
      </c>
      <c r="W107" s="259" t="s">
        <v>7</v>
      </c>
      <c r="X107" s="259" t="s">
        <v>7</v>
      </c>
      <c r="Y107" s="259" t="s">
        <v>7</v>
      </c>
      <c r="Z107" s="259" t="s">
        <v>7</v>
      </c>
      <c r="AA107" s="245" t="s">
        <v>7</v>
      </c>
      <c r="AB107" s="245" t="s">
        <v>7</v>
      </c>
      <c r="AC107" s="245" t="s">
        <v>7</v>
      </c>
      <c r="AD107" s="245" t="s">
        <v>7</v>
      </c>
      <c r="AE107" s="245" t="s">
        <v>7</v>
      </c>
      <c r="AF107" s="245" t="s">
        <v>7</v>
      </c>
      <c r="AG107" s="245" t="s">
        <v>7</v>
      </c>
      <c r="AH107" s="245" t="s">
        <v>7</v>
      </c>
      <c r="AI107" s="245" t="s">
        <v>7</v>
      </c>
      <c r="AJ107" s="245" t="s">
        <v>7</v>
      </c>
      <c r="AK107" s="245" t="s">
        <v>7</v>
      </c>
      <c r="AL107" s="245" t="s">
        <v>7</v>
      </c>
      <c r="AM107" s="245" t="s">
        <v>7</v>
      </c>
      <c r="AN107" s="245" t="s">
        <v>7</v>
      </c>
      <c r="AO107" s="245" t="s">
        <v>7</v>
      </c>
      <c r="AP107" s="245" t="s">
        <v>7</v>
      </c>
      <c r="AQ107" s="245" t="s">
        <v>7</v>
      </c>
      <c r="AR107" s="259" t="s">
        <v>7</v>
      </c>
      <c r="AS107" s="259" t="s">
        <v>7</v>
      </c>
      <c r="AT107" s="259" t="s">
        <v>7</v>
      </c>
      <c r="AU107" s="259" t="s">
        <v>7</v>
      </c>
      <c r="AV107" s="259" t="s">
        <v>7</v>
      </c>
      <c r="AW107" s="259" t="s">
        <v>7</v>
      </c>
      <c r="AX107" s="259" t="s">
        <v>7</v>
      </c>
      <c r="AY107" s="259" t="s">
        <v>7</v>
      </c>
      <c r="AZ107" s="259" t="s">
        <v>7</v>
      </c>
      <c r="BA107" s="259" t="s">
        <v>7</v>
      </c>
      <c r="BB107" s="259" t="s">
        <v>7</v>
      </c>
      <c r="BC107" s="259"/>
      <c r="BD107" s="259"/>
      <c r="BE107" s="259"/>
      <c r="BF107" s="259"/>
      <c r="BG107" s="259"/>
      <c r="BH107" s="259"/>
      <c r="BI107" s="259"/>
      <c r="BJ107" s="259"/>
      <c r="BK107" s="259"/>
      <c r="BL107" s="259"/>
      <c r="BM107" s="259"/>
      <c r="BN107" s="259"/>
      <c r="BO107" s="259"/>
      <c r="BP107" s="259"/>
      <c r="BQ107" s="259"/>
      <c r="BR107" s="259"/>
      <c r="BS107" s="259"/>
      <c r="BT107" s="259"/>
      <c r="BU107" s="259"/>
      <c r="BV107" s="259"/>
      <c r="BW107" s="259"/>
      <c r="BX107" s="259"/>
      <c r="BY107" s="259"/>
      <c r="BZ107" s="259"/>
      <c r="CA107" s="259"/>
      <c r="CB107" s="259"/>
      <c r="CC107" s="259"/>
      <c r="CD107" s="259"/>
      <c r="CE107" s="259"/>
      <c r="CF107" s="259"/>
      <c r="CG107" s="259"/>
      <c r="CH107" s="259"/>
      <c r="CI107" s="259"/>
      <c r="CJ107" s="259"/>
      <c r="CK107" s="259"/>
      <c r="CL107" s="259"/>
      <c r="CM107" s="259"/>
      <c r="CN107" s="259"/>
      <c r="CO107" s="259"/>
      <c r="CP107" s="259"/>
      <c r="CQ107" s="259"/>
      <c r="CR107" s="259"/>
      <c r="CS107" s="259"/>
      <c r="CT107" s="259"/>
      <c r="CU107" s="259"/>
      <c r="CV107" s="259"/>
      <c r="CW107" s="259"/>
      <c r="CX107" s="259"/>
      <c r="CY107" s="259"/>
      <c r="CZ107" s="259"/>
      <c r="DA107" s="259"/>
      <c r="DB107" s="259"/>
      <c r="DC107" s="259"/>
      <c r="DD107" s="259"/>
      <c r="DE107" s="259"/>
      <c r="DF107" s="259"/>
      <c r="DG107" s="259"/>
      <c r="DH107" s="259"/>
      <c r="DI107" s="259"/>
      <c r="DJ107" s="259"/>
      <c r="DK107" s="259"/>
      <c r="DL107" s="259"/>
      <c r="DM107" s="259"/>
      <c r="DN107" s="259"/>
      <c r="DO107" s="259"/>
      <c r="DP107" s="259"/>
      <c r="DQ107" s="259"/>
      <c r="DR107" s="259"/>
      <c r="DS107" s="259"/>
      <c r="DT107" s="259"/>
      <c r="DU107" s="259"/>
      <c r="DV107" s="259"/>
      <c r="DW107" s="259"/>
      <c r="DX107" s="259"/>
      <c r="DY107" s="259"/>
      <c r="DZ107" s="259"/>
      <c r="EA107" s="259"/>
      <c r="EB107" s="259"/>
      <c r="EC107" s="259"/>
      <c r="ED107" s="259"/>
    </row>
    <row r="108" spans="21:134" ht="14.45">
      <c r="U108" s="271" t="str">
        <f t="shared" si="2"/>
        <v/>
      </c>
      <c r="V108" s="259" t="s">
        <v>7</v>
      </c>
      <c r="W108" s="259" t="s">
        <v>7</v>
      </c>
      <c r="X108" s="259" t="s">
        <v>7</v>
      </c>
      <c r="Y108" s="259" t="s">
        <v>7</v>
      </c>
      <c r="Z108" s="259" t="s">
        <v>7</v>
      </c>
      <c r="AA108" s="245" t="s">
        <v>7</v>
      </c>
      <c r="AB108" s="245" t="s">
        <v>7</v>
      </c>
      <c r="AC108" s="245" t="s">
        <v>7</v>
      </c>
      <c r="AD108" s="245" t="s">
        <v>7</v>
      </c>
      <c r="AE108" s="245" t="s">
        <v>7</v>
      </c>
      <c r="AF108" s="245" t="s">
        <v>7</v>
      </c>
      <c r="AG108" s="245" t="s">
        <v>7</v>
      </c>
      <c r="AH108" s="245" t="s">
        <v>7</v>
      </c>
      <c r="AI108" s="245" t="s">
        <v>7</v>
      </c>
      <c r="AJ108" s="245" t="s">
        <v>7</v>
      </c>
      <c r="AK108" s="245" t="s">
        <v>7</v>
      </c>
      <c r="AL108" s="245" t="s">
        <v>7</v>
      </c>
      <c r="AM108" s="245" t="s">
        <v>7</v>
      </c>
      <c r="AN108" s="245" t="s">
        <v>7</v>
      </c>
      <c r="AO108" s="245" t="s">
        <v>7</v>
      </c>
      <c r="AP108" s="245" t="s">
        <v>7</v>
      </c>
      <c r="AQ108" s="245" t="s">
        <v>7</v>
      </c>
      <c r="AR108" s="259" t="s">
        <v>7</v>
      </c>
      <c r="AS108" s="259" t="s">
        <v>7</v>
      </c>
      <c r="AT108" s="259" t="s">
        <v>7</v>
      </c>
      <c r="AU108" s="259" t="s">
        <v>7</v>
      </c>
      <c r="AV108" s="259" t="s">
        <v>7</v>
      </c>
      <c r="AW108" s="259" t="s">
        <v>7</v>
      </c>
      <c r="AX108" s="259" t="s">
        <v>7</v>
      </c>
      <c r="AY108" s="259" t="s">
        <v>7</v>
      </c>
      <c r="AZ108" s="259" t="s">
        <v>7</v>
      </c>
      <c r="BA108" s="259" t="s">
        <v>7</v>
      </c>
      <c r="BB108" s="259" t="s">
        <v>7</v>
      </c>
      <c r="BC108" s="259"/>
      <c r="BD108" s="259"/>
      <c r="BE108" s="259"/>
      <c r="BF108" s="259"/>
      <c r="BG108" s="259"/>
      <c r="BH108" s="259"/>
      <c r="BI108" s="259"/>
      <c r="BJ108" s="259"/>
      <c r="BK108" s="259"/>
      <c r="BL108" s="259"/>
      <c r="BM108" s="259"/>
      <c r="BN108" s="259"/>
      <c r="BO108" s="259"/>
      <c r="BP108" s="259"/>
      <c r="BQ108" s="259"/>
      <c r="BR108" s="259"/>
      <c r="BS108" s="259"/>
      <c r="BT108" s="259"/>
      <c r="BU108" s="259"/>
      <c r="BV108" s="259"/>
      <c r="BW108" s="259"/>
      <c r="BX108" s="259"/>
      <c r="BY108" s="259"/>
      <c r="BZ108" s="259"/>
      <c r="CA108" s="259"/>
      <c r="CB108" s="259"/>
      <c r="CC108" s="259"/>
      <c r="CD108" s="259"/>
      <c r="CE108" s="259"/>
      <c r="CF108" s="259"/>
      <c r="CG108" s="259"/>
      <c r="CH108" s="259"/>
      <c r="CI108" s="259"/>
      <c r="CJ108" s="259"/>
      <c r="CK108" s="259"/>
      <c r="CL108" s="259"/>
      <c r="CM108" s="259"/>
      <c r="CN108" s="259"/>
      <c r="CO108" s="259"/>
      <c r="CP108" s="259"/>
      <c r="CQ108" s="259"/>
      <c r="CR108" s="259"/>
      <c r="CS108" s="259"/>
      <c r="CT108" s="259"/>
      <c r="CU108" s="259"/>
      <c r="CV108" s="259"/>
      <c r="CW108" s="259"/>
      <c r="CX108" s="259"/>
      <c r="CY108" s="259"/>
      <c r="CZ108" s="259"/>
      <c r="DA108" s="259"/>
      <c r="DB108" s="259"/>
      <c r="DC108" s="259"/>
      <c r="DD108" s="259"/>
      <c r="DE108" s="259"/>
      <c r="DF108" s="259"/>
      <c r="DG108" s="259"/>
      <c r="DH108" s="259"/>
      <c r="DI108" s="259"/>
      <c r="DJ108" s="259"/>
      <c r="DK108" s="259"/>
      <c r="DL108" s="259"/>
      <c r="DM108" s="259"/>
      <c r="DN108" s="259"/>
      <c r="DO108" s="259"/>
      <c r="DP108" s="259"/>
      <c r="DQ108" s="259"/>
      <c r="DR108" s="259"/>
      <c r="DS108" s="259"/>
      <c r="DT108" s="259"/>
      <c r="DU108" s="259"/>
      <c r="DV108" s="259"/>
      <c r="DW108" s="259"/>
      <c r="DX108" s="259"/>
      <c r="DY108" s="259"/>
      <c r="DZ108" s="259"/>
      <c r="EA108" s="259"/>
      <c r="EB108" s="259"/>
      <c r="EC108" s="259"/>
      <c r="ED108" s="259"/>
    </row>
    <row r="109" spans="21:134" ht="14.45">
      <c r="U109" s="271" t="str">
        <f t="shared" si="2"/>
        <v/>
      </c>
      <c r="V109" s="259" t="s">
        <v>7</v>
      </c>
      <c r="W109" s="259" t="s">
        <v>7</v>
      </c>
      <c r="X109" s="259" t="s">
        <v>7</v>
      </c>
      <c r="Y109" s="259" t="s">
        <v>7</v>
      </c>
      <c r="Z109" s="259" t="s">
        <v>7</v>
      </c>
      <c r="AA109" s="245" t="s">
        <v>7</v>
      </c>
      <c r="AB109" s="245" t="s">
        <v>7</v>
      </c>
      <c r="AC109" s="245" t="s">
        <v>7</v>
      </c>
      <c r="AD109" s="245" t="s">
        <v>7</v>
      </c>
      <c r="AE109" s="245" t="s">
        <v>7</v>
      </c>
      <c r="AF109" s="245" t="s">
        <v>7</v>
      </c>
      <c r="AG109" s="245" t="s">
        <v>7</v>
      </c>
      <c r="AH109" s="245" t="s">
        <v>7</v>
      </c>
      <c r="AI109" s="245" t="s">
        <v>7</v>
      </c>
      <c r="AJ109" s="245" t="s">
        <v>7</v>
      </c>
      <c r="AK109" s="245" t="s">
        <v>7</v>
      </c>
      <c r="AL109" s="245" t="s">
        <v>7</v>
      </c>
      <c r="AM109" s="245" t="s">
        <v>7</v>
      </c>
      <c r="AN109" s="245" t="s">
        <v>7</v>
      </c>
      <c r="AO109" s="245" t="s">
        <v>7</v>
      </c>
      <c r="AP109" s="245" t="s">
        <v>7</v>
      </c>
      <c r="AQ109" s="245" t="s">
        <v>7</v>
      </c>
      <c r="AR109" s="259" t="s">
        <v>7</v>
      </c>
      <c r="AS109" s="259" t="s">
        <v>7</v>
      </c>
      <c r="AT109" s="259" t="s">
        <v>7</v>
      </c>
      <c r="AU109" s="259" t="s">
        <v>7</v>
      </c>
      <c r="AV109" s="259" t="s">
        <v>7</v>
      </c>
      <c r="AW109" s="259" t="s">
        <v>7</v>
      </c>
      <c r="AX109" s="259" t="s">
        <v>7</v>
      </c>
      <c r="AY109" s="259" t="s">
        <v>7</v>
      </c>
      <c r="AZ109" s="259" t="s">
        <v>7</v>
      </c>
      <c r="BA109" s="259" t="s">
        <v>7</v>
      </c>
      <c r="BB109" s="259" t="s">
        <v>7</v>
      </c>
      <c r="BC109" s="259"/>
      <c r="BD109" s="259"/>
      <c r="BE109" s="259"/>
      <c r="BF109" s="259"/>
      <c r="BG109" s="259"/>
      <c r="BH109" s="259"/>
      <c r="BI109" s="259"/>
      <c r="BJ109" s="259"/>
      <c r="BK109" s="259"/>
      <c r="BL109" s="259"/>
      <c r="BM109" s="259"/>
      <c r="BN109" s="259"/>
      <c r="BO109" s="259"/>
      <c r="BP109" s="259"/>
      <c r="BQ109" s="259"/>
      <c r="BR109" s="259"/>
      <c r="BS109" s="259"/>
      <c r="BT109" s="259"/>
      <c r="BU109" s="259"/>
      <c r="BV109" s="259"/>
      <c r="BW109" s="259"/>
      <c r="BX109" s="259"/>
      <c r="BY109" s="259"/>
      <c r="BZ109" s="259"/>
      <c r="CA109" s="259"/>
      <c r="CB109" s="259"/>
      <c r="CC109" s="259"/>
      <c r="CD109" s="259"/>
      <c r="CE109" s="259"/>
      <c r="CF109" s="259"/>
      <c r="CG109" s="259"/>
      <c r="CH109" s="259"/>
      <c r="CI109" s="259"/>
      <c r="CJ109" s="259"/>
      <c r="CK109" s="259"/>
      <c r="CL109" s="259"/>
      <c r="CM109" s="259"/>
      <c r="CN109" s="259"/>
      <c r="CO109" s="259"/>
      <c r="CP109" s="259"/>
      <c r="CQ109" s="259"/>
      <c r="CR109" s="259"/>
      <c r="CS109" s="259"/>
      <c r="CT109" s="259"/>
      <c r="CU109" s="259"/>
      <c r="CV109" s="259"/>
      <c r="CW109" s="259"/>
      <c r="CX109" s="259"/>
      <c r="CY109" s="259"/>
      <c r="CZ109" s="259"/>
      <c r="DA109" s="259"/>
      <c r="DB109" s="259"/>
      <c r="DC109" s="259"/>
      <c r="DD109" s="259"/>
      <c r="DE109" s="259"/>
      <c r="DF109" s="259"/>
      <c r="DG109" s="259"/>
      <c r="DH109" s="259"/>
      <c r="DI109" s="259"/>
      <c r="DJ109" s="259"/>
      <c r="DK109" s="259"/>
      <c r="DL109" s="259"/>
      <c r="DM109" s="259"/>
      <c r="DN109" s="259"/>
      <c r="DO109" s="259"/>
      <c r="DP109" s="259"/>
      <c r="DQ109" s="259"/>
      <c r="DR109" s="259"/>
      <c r="DS109" s="259"/>
      <c r="DT109" s="259"/>
      <c r="DU109" s="259"/>
      <c r="DV109" s="259"/>
      <c r="DW109" s="259"/>
      <c r="DX109" s="259"/>
      <c r="DY109" s="259"/>
      <c r="DZ109" s="259"/>
      <c r="EA109" s="259"/>
      <c r="EB109" s="259"/>
      <c r="EC109" s="259"/>
      <c r="ED109" s="259"/>
    </row>
    <row r="110" spans="21:134" ht="14.45">
      <c r="U110" s="271" t="str">
        <f t="shared" si="2"/>
        <v/>
      </c>
      <c r="V110" s="259" t="s">
        <v>7</v>
      </c>
      <c r="W110" s="259" t="s">
        <v>7</v>
      </c>
      <c r="X110" s="259" t="s">
        <v>7</v>
      </c>
      <c r="Y110" s="259" t="s">
        <v>7</v>
      </c>
      <c r="Z110" s="259" t="s">
        <v>7</v>
      </c>
      <c r="AA110" s="245" t="s">
        <v>7</v>
      </c>
      <c r="AB110" s="245" t="s">
        <v>7</v>
      </c>
      <c r="AC110" s="245" t="s">
        <v>7</v>
      </c>
      <c r="AD110" s="245" t="s">
        <v>7</v>
      </c>
      <c r="AE110" s="245" t="s">
        <v>7</v>
      </c>
      <c r="AF110" s="245" t="s">
        <v>7</v>
      </c>
      <c r="AG110" s="245" t="s">
        <v>7</v>
      </c>
      <c r="AH110" s="245" t="s">
        <v>7</v>
      </c>
      <c r="AI110" s="245" t="s">
        <v>7</v>
      </c>
      <c r="AJ110" s="245" t="s">
        <v>7</v>
      </c>
      <c r="AK110" s="245" t="s">
        <v>7</v>
      </c>
      <c r="AL110" s="245" t="s">
        <v>7</v>
      </c>
      <c r="AM110" s="245" t="s">
        <v>7</v>
      </c>
      <c r="AN110" s="245" t="s">
        <v>7</v>
      </c>
      <c r="AO110" s="245" t="s">
        <v>7</v>
      </c>
      <c r="AP110" s="245" t="s">
        <v>7</v>
      </c>
      <c r="AQ110" s="245" t="s">
        <v>7</v>
      </c>
      <c r="AR110" s="259" t="s">
        <v>7</v>
      </c>
      <c r="AS110" s="259" t="s">
        <v>7</v>
      </c>
      <c r="AT110" s="259" t="s">
        <v>7</v>
      </c>
      <c r="AU110" s="259" t="s">
        <v>7</v>
      </c>
      <c r="AV110" s="259" t="s">
        <v>7</v>
      </c>
      <c r="AW110" s="259" t="s">
        <v>7</v>
      </c>
      <c r="AX110" s="259" t="s">
        <v>7</v>
      </c>
      <c r="AY110" s="259" t="s">
        <v>7</v>
      </c>
      <c r="AZ110" s="259" t="s">
        <v>7</v>
      </c>
      <c r="BA110" s="259" t="s">
        <v>7</v>
      </c>
      <c r="BB110" s="259" t="s">
        <v>7</v>
      </c>
      <c r="BC110" s="259"/>
      <c r="BD110" s="259"/>
      <c r="BE110" s="259"/>
      <c r="BF110" s="259"/>
      <c r="BG110" s="259"/>
      <c r="BH110" s="259"/>
      <c r="BI110" s="259"/>
      <c r="BJ110" s="259"/>
      <c r="BK110" s="259"/>
      <c r="BL110" s="259"/>
      <c r="BM110" s="259"/>
      <c r="BN110" s="259"/>
      <c r="BO110" s="259"/>
      <c r="BP110" s="259"/>
      <c r="BQ110" s="259"/>
      <c r="BR110" s="259"/>
      <c r="BS110" s="259"/>
      <c r="BT110" s="259"/>
      <c r="BU110" s="259"/>
      <c r="BV110" s="259"/>
      <c r="BW110" s="259"/>
      <c r="BX110" s="259"/>
      <c r="BY110" s="259"/>
      <c r="BZ110" s="259"/>
      <c r="CA110" s="259"/>
      <c r="CB110" s="259"/>
      <c r="CC110" s="259"/>
      <c r="CD110" s="259"/>
      <c r="CE110" s="259"/>
      <c r="CF110" s="259"/>
      <c r="CG110" s="259"/>
      <c r="CH110" s="259"/>
      <c r="CI110" s="259"/>
      <c r="CJ110" s="259"/>
      <c r="CK110" s="259"/>
      <c r="CL110" s="259"/>
      <c r="CM110" s="259"/>
      <c r="CN110" s="259"/>
      <c r="CO110" s="259"/>
      <c r="CP110" s="259"/>
      <c r="CQ110" s="259"/>
      <c r="CR110" s="259"/>
      <c r="CS110" s="259"/>
      <c r="CT110" s="259"/>
      <c r="CU110" s="259"/>
      <c r="CV110" s="259"/>
      <c r="CW110" s="259"/>
      <c r="CX110" s="259"/>
      <c r="CY110" s="259"/>
      <c r="CZ110" s="259"/>
      <c r="DA110" s="259"/>
      <c r="DB110" s="259"/>
      <c r="DC110" s="259"/>
      <c r="DD110" s="259"/>
      <c r="DE110" s="259"/>
      <c r="DF110" s="259"/>
      <c r="DG110" s="259"/>
      <c r="DH110" s="259"/>
      <c r="DI110" s="259"/>
      <c r="DJ110" s="259"/>
      <c r="DK110" s="259"/>
      <c r="DL110" s="259"/>
      <c r="DM110" s="259"/>
      <c r="DN110" s="259"/>
      <c r="DO110" s="259"/>
      <c r="DP110" s="259"/>
      <c r="DQ110" s="259"/>
      <c r="DR110" s="259"/>
      <c r="DS110" s="259"/>
      <c r="DT110" s="259"/>
      <c r="DU110" s="259"/>
      <c r="DV110" s="259"/>
      <c r="DW110" s="259"/>
      <c r="DX110" s="259"/>
      <c r="DY110" s="259"/>
      <c r="DZ110" s="259"/>
      <c r="EA110" s="259"/>
      <c r="EB110" s="259"/>
      <c r="EC110" s="259"/>
      <c r="ED110" s="259"/>
    </row>
    <row r="111" spans="21:134" ht="14.45">
      <c r="U111" s="271" t="str">
        <f t="shared" si="2"/>
        <v/>
      </c>
      <c r="V111" s="259" t="s">
        <v>7</v>
      </c>
      <c r="W111" s="259" t="s">
        <v>7</v>
      </c>
      <c r="X111" s="259" t="s">
        <v>7</v>
      </c>
      <c r="Y111" s="259" t="s">
        <v>7</v>
      </c>
      <c r="Z111" s="259" t="s">
        <v>7</v>
      </c>
      <c r="AA111" s="245" t="s">
        <v>7</v>
      </c>
      <c r="AB111" s="245" t="s">
        <v>7</v>
      </c>
      <c r="AC111" s="245" t="s">
        <v>7</v>
      </c>
      <c r="AD111" s="245" t="s">
        <v>7</v>
      </c>
      <c r="AE111" s="245" t="s">
        <v>7</v>
      </c>
      <c r="AF111" s="245" t="s">
        <v>7</v>
      </c>
      <c r="AG111" s="245" t="s">
        <v>7</v>
      </c>
      <c r="AH111" s="245" t="s">
        <v>7</v>
      </c>
      <c r="AI111" s="245" t="s">
        <v>7</v>
      </c>
      <c r="AJ111" s="245" t="s">
        <v>7</v>
      </c>
      <c r="AK111" s="245" t="s">
        <v>7</v>
      </c>
      <c r="AL111" s="245" t="s">
        <v>7</v>
      </c>
      <c r="AM111" s="245" t="s">
        <v>7</v>
      </c>
      <c r="AN111" s="245" t="s">
        <v>7</v>
      </c>
      <c r="AO111" s="245" t="s">
        <v>7</v>
      </c>
      <c r="AP111" s="245" t="s">
        <v>7</v>
      </c>
      <c r="AQ111" s="245" t="s">
        <v>7</v>
      </c>
      <c r="AR111" s="259" t="s">
        <v>7</v>
      </c>
      <c r="AS111" s="259" t="s">
        <v>7</v>
      </c>
      <c r="AT111" s="259" t="s">
        <v>7</v>
      </c>
      <c r="AU111" s="259" t="s">
        <v>7</v>
      </c>
      <c r="AV111" s="259" t="s">
        <v>7</v>
      </c>
      <c r="AW111" s="259" t="s">
        <v>7</v>
      </c>
      <c r="AX111" s="259" t="s">
        <v>7</v>
      </c>
      <c r="AY111" s="259" t="s">
        <v>7</v>
      </c>
      <c r="AZ111" s="259" t="s">
        <v>7</v>
      </c>
      <c r="BA111" s="259" t="s">
        <v>7</v>
      </c>
      <c r="BB111" s="259" t="s">
        <v>7</v>
      </c>
      <c r="BC111" s="259"/>
      <c r="BD111" s="259"/>
      <c r="BE111" s="259"/>
      <c r="BF111" s="259"/>
      <c r="BG111" s="259"/>
      <c r="BH111" s="259"/>
      <c r="BI111" s="259"/>
      <c r="BJ111" s="259"/>
      <c r="BK111" s="259"/>
      <c r="BL111" s="259"/>
      <c r="BM111" s="259"/>
      <c r="BN111" s="259"/>
      <c r="BO111" s="259"/>
      <c r="BP111" s="259"/>
      <c r="BQ111" s="259"/>
      <c r="BR111" s="259"/>
      <c r="BS111" s="259"/>
      <c r="BT111" s="259"/>
      <c r="BU111" s="259"/>
      <c r="BV111" s="259"/>
      <c r="BW111" s="259"/>
      <c r="BX111" s="259"/>
      <c r="BY111" s="259"/>
      <c r="BZ111" s="259"/>
      <c r="CA111" s="259"/>
      <c r="CB111" s="259"/>
      <c r="CC111" s="259"/>
      <c r="CD111" s="259"/>
      <c r="CE111" s="259"/>
      <c r="CF111" s="259"/>
      <c r="CG111" s="259"/>
      <c r="CH111" s="259"/>
      <c r="CI111" s="259"/>
      <c r="CJ111" s="259"/>
      <c r="CK111" s="259"/>
      <c r="CL111" s="259"/>
      <c r="CM111" s="259"/>
      <c r="CN111" s="259"/>
      <c r="CO111" s="259"/>
      <c r="CP111" s="259"/>
      <c r="CQ111" s="259"/>
      <c r="CR111" s="259"/>
      <c r="CS111" s="259"/>
      <c r="CT111" s="259"/>
      <c r="CU111" s="259"/>
      <c r="CV111" s="259"/>
      <c r="CW111" s="259"/>
      <c r="CX111" s="259"/>
      <c r="CY111" s="259"/>
      <c r="CZ111" s="259"/>
      <c r="DA111" s="259"/>
      <c r="DB111" s="259"/>
      <c r="DC111" s="259"/>
      <c r="DD111" s="259"/>
      <c r="DE111" s="259"/>
      <c r="DF111" s="259"/>
      <c r="DG111" s="259"/>
      <c r="DH111" s="259"/>
      <c r="DI111" s="259"/>
      <c r="DJ111" s="259"/>
      <c r="DK111" s="259"/>
      <c r="DL111" s="259"/>
      <c r="DM111" s="259"/>
      <c r="DN111" s="259"/>
      <c r="DO111" s="259"/>
      <c r="DP111" s="259"/>
      <c r="DQ111" s="259"/>
      <c r="DR111" s="259"/>
      <c r="DS111" s="259"/>
      <c r="DT111" s="259"/>
      <c r="DU111" s="259"/>
      <c r="DV111" s="259"/>
      <c r="DW111" s="259"/>
      <c r="DX111" s="259"/>
      <c r="DY111" s="259"/>
      <c r="DZ111" s="259"/>
      <c r="EA111" s="259"/>
      <c r="EB111" s="259"/>
      <c r="EC111" s="259"/>
      <c r="ED111" s="259"/>
    </row>
    <row r="112" spans="21:134" ht="14.45">
      <c r="U112" s="271" t="str">
        <f t="shared" si="2"/>
        <v/>
      </c>
      <c r="V112" s="259" t="s">
        <v>7</v>
      </c>
      <c r="W112" s="259" t="s">
        <v>7</v>
      </c>
      <c r="X112" s="259" t="s">
        <v>7</v>
      </c>
      <c r="Y112" s="259" t="s">
        <v>7</v>
      </c>
      <c r="Z112" s="259" t="s">
        <v>7</v>
      </c>
      <c r="AA112" s="245" t="s">
        <v>7</v>
      </c>
      <c r="AB112" s="245" t="s">
        <v>7</v>
      </c>
      <c r="AC112" s="245" t="s">
        <v>7</v>
      </c>
      <c r="AD112" s="245" t="s">
        <v>7</v>
      </c>
      <c r="AE112" s="245" t="s">
        <v>7</v>
      </c>
      <c r="AF112" s="245" t="s">
        <v>7</v>
      </c>
      <c r="AG112" s="245" t="s">
        <v>7</v>
      </c>
      <c r="AH112" s="245" t="s">
        <v>7</v>
      </c>
      <c r="AI112" s="245" t="s">
        <v>7</v>
      </c>
      <c r="AJ112" s="245" t="s">
        <v>7</v>
      </c>
      <c r="AK112" s="245" t="s">
        <v>7</v>
      </c>
      <c r="AL112" s="245" t="s">
        <v>7</v>
      </c>
      <c r="AM112" s="245" t="s">
        <v>7</v>
      </c>
      <c r="AN112" s="245" t="s">
        <v>7</v>
      </c>
      <c r="AO112" s="245" t="s">
        <v>7</v>
      </c>
      <c r="AP112" s="245" t="s">
        <v>7</v>
      </c>
      <c r="AQ112" s="245" t="s">
        <v>7</v>
      </c>
      <c r="AR112" s="259" t="s">
        <v>7</v>
      </c>
      <c r="AS112" s="259" t="s">
        <v>7</v>
      </c>
      <c r="AT112" s="259" t="s">
        <v>7</v>
      </c>
      <c r="AU112" s="259" t="s">
        <v>7</v>
      </c>
      <c r="AV112" s="259" t="s">
        <v>7</v>
      </c>
      <c r="AW112" s="259" t="s">
        <v>7</v>
      </c>
      <c r="AX112" s="259" t="s">
        <v>7</v>
      </c>
      <c r="AY112" s="259" t="s">
        <v>7</v>
      </c>
      <c r="AZ112" s="259" t="s">
        <v>7</v>
      </c>
      <c r="BA112" s="259" t="s">
        <v>7</v>
      </c>
      <c r="BB112" s="259" t="s">
        <v>7</v>
      </c>
      <c r="BC112" s="259"/>
      <c r="BD112" s="259"/>
      <c r="BE112" s="259"/>
      <c r="BF112" s="259"/>
      <c r="BG112" s="259"/>
      <c r="BH112" s="259"/>
      <c r="BI112" s="259"/>
      <c r="BJ112" s="259"/>
      <c r="BK112" s="259"/>
      <c r="BL112" s="259"/>
      <c r="BM112" s="259"/>
      <c r="BN112" s="259"/>
      <c r="BO112" s="259"/>
      <c r="BP112" s="259"/>
      <c r="BQ112" s="259"/>
      <c r="BR112" s="259"/>
      <c r="BS112" s="259"/>
      <c r="BT112" s="259"/>
      <c r="BU112" s="259"/>
      <c r="BV112" s="259"/>
      <c r="BW112" s="259"/>
      <c r="BX112" s="259"/>
      <c r="BY112" s="259"/>
      <c r="BZ112" s="259"/>
      <c r="CA112" s="259"/>
      <c r="CB112" s="259"/>
      <c r="CC112" s="259"/>
      <c r="CD112" s="259"/>
      <c r="CE112" s="259"/>
      <c r="CF112" s="259"/>
      <c r="CG112" s="259"/>
      <c r="CH112" s="259"/>
      <c r="CI112" s="259"/>
      <c r="CJ112" s="259"/>
      <c r="CK112" s="259"/>
      <c r="CL112" s="259"/>
      <c r="CM112" s="259"/>
      <c r="CN112" s="259"/>
      <c r="CO112" s="259"/>
      <c r="CP112" s="259"/>
      <c r="CQ112" s="259"/>
      <c r="CR112" s="259"/>
      <c r="CS112" s="259"/>
      <c r="CT112" s="259"/>
      <c r="CU112" s="259"/>
      <c r="CV112" s="259"/>
      <c r="CW112" s="259"/>
      <c r="CX112" s="259"/>
      <c r="CY112" s="259"/>
      <c r="CZ112" s="259"/>
      <c r="DA112" s="259"/>
      <c r="DB112" s="259"/>
      <c r="DC112" s="259"/>
      <c r="DD112" s="259"/>
      <c r="DE112" s="259"/>
      <c r="DF112" s="259"/>
      <c r="DG112" s="259"/>
      <c r="DH112" s="259"/>
      <c r="DI112" s="259"/>
      <c r="DJ112" s="259"/>
      <c r="DK112" s="259"/>
      <c r="DL112" s="259"/>
      <c r="DM112" s="259"/>
      <c r="DN112" s="259"/>
      <c r="DO112" s="259"/>
      <c r="DP112" s="259"/>
      <c r="DQ112" s="259"/>
      <c r="DR112" s="259"/>
      <c r="DS112" s="259"/>
      <c r="DT112" s="259"/>
      <c r="DU112" s="259"/>
      <c r="DV112" s="259"/>
      <c r="DW112" s="259"/>
      <c r="DX112" s="259"/>
      <c r="DY112" s="259"/>
      <c r="DZ112" s="259"/>
      <c r="EA112" s="259"/>
      <c r="EB112" s="259"/>
      <c r="EC112" s="259"/>
      <c r="ED112" s="259"/>
    </row>
  </sheetData>
  <mergeCells count="9">
    <mergeCell ref="Y1:BB1"/>
    <mergeCell ref="V1:X1"/>
    <mergeCell ref="B46:Q46"/>
    <mergeCell ref="B47:Q47"/>
    <mergeCell ref="B48:Q48"/>
    <mergeCell ref="B37:Q37"/>
    <mergeCell ref="B38:Q38"/>
    <mergeCell ref="B39:Q39"/>
    <mergeCell ref="I2:P3"/>
  </mergeCells>
  <conditionalFormatting sqref="A43:A1048576 A36:A41 A1:V1 Y1 B36:T36 B37 R37:T39 V35:X63 BC1:XFD1048576 A2:BB3 B72:BB112 B40:T45 U35 B49:T64 R46:T48 B65:X71 A4:X34">
    <cfRule type="cellIs" dxfId="97" priority="81" operator="equal">
      <formula>"Vallecito.Inflow"</formula>
    </cfRule>
    <cfRule type="cellIs" dxfId="96" priority="82" operator="equal">
      <formula>"TaylorPark.Inflow"</formula>
    </cfRule>
    <cfRule type="cellIs" dxfId="95" priority="83" operator="equal">
      <formula>"NavajoInflow.ModUnregulated"</formula>
    </cfRule>
    <cfRule type="cellIs" dxfId="94" priority="84" operator="equal">
      <formula>"MorrowPointInflow.Unregulated"</formula>
    </cfRule>
    <cfRule type="cellIs" dxfId="93" priority="85" operator="equal">
      <formula>"YampaRiverInflow.Maybelle"</formula>
    </cfRule>
    <cfRule type="cellIs" dxfId="92" priority="86" operator="equal">
      <formula>"Vallecito.Outflow"</formula>
    </cfRule>
    <cfRule type="cellIs" dxfId="91" priority="87" operator="equal">
      <formula>"FlamingGorgeInflow.Unregulated"</formula>
    </cfRule>
    <cfRule type="cellIs" dxfId="90" priority="88" operator="equal">
      <formula>"PowellInflow.Unregulated"</formula>
    </cfRule>
    <cfRule type="cellIs" dxfId="89" priority="89" operator="equal">
      <formula>"Fontenelle.Inflow"</formula>
    </cfRule>
    <cfRule type="cellIs" dxfId="88" priority="90" operator="equal">
      <formula>"CrystalInflow.Unregulated"</formula>
    </cfRule>
    <cfRule type="cellIs" dxfId="87" priority="91" operator="equal">
      <formula>"BlueMesaInflow.Unregulated"</formula>
    </cfRule>
  </conditionalFormatting>
  <conditionalFormatting sqref="A35:T35">
    <cfRule type="cellIs" dxfId="86" priority="70" operator="equal">
      <formula>"Vallecito.Inflow"</formula>
    </cfRule>
    <cfRule type="cellIs" dxfId="85" priority="71" operator="equal">
      <formula>"TaylorPark.Inflow"</formula>
    </cfRule>
    <cfRule type="cellIs" dxfId="84" priority="72" operator="equal">
      <formula>"NavajoInflow.ModUnregulated"</formula>
    </cfRule>
    <cfRule type="cellIs" dxfId="83" priority="73" operator="equal">
      <formula>"MorrowPointInflow.Unregulated"</formula>
    </cfRule>
    <cfRule type="cellIs" dxfId="82" priority="74" operator="equal">
      <formula>"YampaRiverInflow.Maybelle"</formula>
    </cfRule>
    <cfRule type="cellIs" dxfId="81" priority="75" operator="equal">
      <formula>"Vallecito.Outflow"</formula>
    </cfRule>
    <cfRule type="cellIs" dxfId="80" priority="76" operator="equal">
      <formula>"FlamingGorgeInflow.Unregulated"</formula>
    </cfRule>
    <cfRule type="cellIs" dxfId="79" priority="77" operator="equal">
      <formula>"PowellInflow.Unregulated"</formula>
    </cfRule>
    <cfRule type="cellIs" dxfId="78" priority="78" operator="equal">
      <formula>"Fontenelle.Inflow"</formula>
    </cfRule>
    <cfRule type="cellIs" dxfId="77" priority="79" operator="equal">
      <formula>"CrystalInflow.Unregulated"</formula>
    </cfRule>
    <cfRule type="cellIs" dxfId="76" priority="80" operator="equal">
      <formula>"BlueMesaInflow.Unregulated"</formula>
    </cfRule>
  </conditionalFormatting>
  <conditionalFormatting sqref="I2:P3">
    <cfRule type="cellIs" dxfId="75" priority="68" operator="equal">
      <formula>"PowellToMead.GainsAboveHoover"</formula>
    </cfRule>
    <cfRule type="cellIs" dxfId="74" priority="69" operator="equal">
      <formula>"PowellToMead.GainsGrandCanyon"</formula>
    </cfRule>
  </conditionalFormatting>
  <conditionalFormatting sqref="B38:B39">
    <cfRule type="cellIs" dxfId="73" priority="57" operator="equal">
      <formula>"Vallecito.Inflow"</formula>
    </cfRule>
    <cfRule type="cellIs" dxfId="72" priority="58" operator="equal">
      <formula>"TaylorPark.Inflow"</formula>
    </cfRule>
    <cfRule type="cellIs" dxfId="71" priority="59" operator="equal">
      <formula>"NavajoInflow.ModUnregulated"</formula>
    </cfRule>
    <cfRule type="cellIs" dxfId="70" priority="60" operator="equal">
      <formula>"MorrowPointInflow.Unregulated"</formula>
    </cfRule>
    <cfRule type="cellIs" dxfId="69" priority="61" operator="equal">
      <formula>"YampaRiverInflow.Maybelle"</formula>
    </cfRule>
    <cfRule type="cellIs" dxfId="68" priority="62" operator="equal">
      <formula>"Vallecito.Outflow"</formula>
    </cfRule>
    <cfRule type="cellIs" dxfId="67" priority="63" operator="equal">
      <formula>"FlamingGorgeInflow.Unregulated"</formula>
    </cfRule>
    <cfRule type="cellIs" dxfId="66" priority="64" operator="equal">
      <formula>"PowellInflow.Unregulated"</formula>
    </cfRule>
    <cfRule type="cellIs" dxfId="65" priority="65" operator="equal">
      <formula>"Fontenelle.Inflow"</formula>
    </cfRule>
    <cfRule type="cellIs" dxfId="64" priority="66" operator="equal">
      <formula>"CrystalInflow.Unregulated"</formula>
    </cfRule>
    <cfRule type="cellIs" dxfId="63" priority="67" operator="equal">
      <formula>"BlueMesaInflow.Unregulated"</formula>
    </cfRule>
  </conditionalFormatting>
  <conditionalFormatting sqref="U36:U63">
    <cfRule type="cellIs" dxfId="62" priority="46" operator="equal">
      <formula>"Vallecito.Inflow"</formula>
    </cfRule>
    <cfRule type="cellIs" dxfId="61" priority="47" operator="equal">
      <formula>"TaylorPark.Inflow"</formula>
    </cfRule>
    <cfRule type="cellIs" dxfId="60" priority="48" operator="equal">
      <formula>"NavajoInflow.ModUnregulated"</formula>
    </cfRule>
    <cfRule type="cellIs" dxfId="59" priority="49" operator="equal">
      <formula>"MorrowPointInflow.Unregulated"</formula>
    </cfRule>
    <cfRule type="cellIs" dxfId="58" priority="50" operator="equal">
      <formula>"YampaRiverInflow.Maybelle"</formula>
    </cfRule>
    <cfRule type="cellIs" dxfId="57" priority="51" operator="equal">
      <formula>"Vallecito.Outflow"</formula>
    </cfRule>
    <cfRule type="cellIs" dxfId="56" priority="52" operator="equal">
      <formula>"FlamingGorgeInflow.Unregulated"</formula>
    </cfRule>
    <cfRule type="cellIs" dxfId="55" priority="53" operator="equal">
      <formula>"PowellInflow.Unregulated"</formula>
    </cfRule>
    <cfRule type="cellIs" dxfId="54" priority="54" operator="equal">
      <formula>"Fontenelle.Inflow"</formula>
    </cfRule>
    <cfRule type="cellIs" dxfId="53" priority="55" operator="equal">
      <formula>"CrystalInflow.Unregulated"</formula>
    </cfRule>
    <cfRule type="cellIs" dxfId="52" priority="56" operator="equal">
      <formula>"BlueMesaInflow.Unregulated"</formula>
    </cfRule>
  </conditionalFormatting>
  <conditionalFormatting sqref="V64:X64">
    <cfRule type="cellIs" dxfId="51" priority="35" operator="equal">
      <formula>"Vallecito.Inflow"</formula>
    </cfRule>
    <cfRule type="cellIs" dxfId="50" priority="36" operator="equal">
      <formula>"TaylorPark.Inflow"</formula>
    </cfRule>
    <cfRule type="cellIs" dxfId="49" priority="37" operator="equal">
      <formula>"NavajoInflow.ModUnregulated"</formula>
    </cfRule>
    <cfRule type="cellIs" dxfId="48" priority="38" operator="equal">
      <formula>"MorrowPointInflow.Unregulated"</formula>
    </cfRule>
    <cfRule type="cellIs" dxfId="47" priority="39" operator="equal">
      <formula>"YampaRiverInflow.Maybelle"</formula>
    </cfRule>
    <cfRule type="cellIs" dxfId="46" priority="40" operator="equal">
      <formula>"Vallecito.Outflow"</formula>
    </cfRule>
    <cfRule type="cellIs" dxfId="45" priority="41" operator="equal">
      <formula>"FlamingGorgeInflow.Unregulated"</formula>
    </cfRule>
    <cfRule type="cellIs" dxfId="44" priority="42" operator="equal">
      <formula>"PowellInflow.Unregulated"</formula>
    </cfRule>
    <cfRule type="cellIs" dxfId="43" priority="43" operator="equal">
      <formula>"Fontenelle.Inflow"</formula>
    </cfRule>
    <cfRule type="cellIs" dxfId="42" priority="44" operator="equal">
      <formula>"CrystalInflow.Unregulated"</formula>
    </cfRule>
    <cfRule type="cellIs" dxfId="41" priority="45" operator="equal">
      <formula>"BlueMesaInflow.Unregulated"</formula>
    </cfRule>
  </conditionalFormatting>
  <conditionalFormatting sqref="U64">
    <cfRule type="cellIs" dxfId="40" priority="24" operator="equal">
      <formula>"Vallecito.Inflow"</formula>
    </cfRule>
    <cfRule type="cellIs" dxfId="39" priority="25" operator="equal">
      <formula>"TaylorPark.Inflow"</formula>
    </cfRule>
    <cfRule type="cellIs" dxfId="38" priority="26" operator="equal">
      <formula>"NavajoInflow.ModUnregulated"</formula>
    </cfRule>
    <cfRule type="cellIs" dxfId="37" priority="27" operator="equal">
      <formula>"MorrowPointInflow.Unregulated"</formula>
    </cfRule>
    <cfRule type="cellIs" dxfId="36" priority="28" operator="equal">
      <formula>"YampaRiverInflow.Maybelle"</formula>
    </cfRule>
    <cfRule type="cellIs" dxfId="35" priority="29" operator="equal">
      <formula>"Vallecito.Outflow"</formula>
    </cfRule>
    <cfRule type="cellIs" dxfId="34" priority="30" operator="equal">
      <formula>"FlamingGorgeInflow.Unregulated"</formula>
    </cfRule>
    <cfRule type="cellIs" dxfId="33" priority="31" operator="equal">
      <formula>"PowellInflow.Unregulated"</formula>
    </cfRule>
    <cfRule type="cellIs" dxfId="32" priority="32" operator="equal">
      <formula>"Fontenelle.Inflow"</formula>
    </cfRule>
    <cfRule type="cellIs" dxfId="31" priority="33" operator="equal">
      <formula>"CrystalInflow.Unregulated"</formula>
    </cfRule>
    <cfRule type="cellIs" dxfId="30" priority="34" operator="equal">
      <formula>"BlueMesaInflow.Unregulated"</formula>
    </cfRule>
  </conditionalFormatting>
  <conditionalFormatting sqref="B46">
    <cfRule type="cellIs" dxfId="29" priority="13" operator="equal">
      <formula>"Vallecito.Inflow"</formula>
    </cfRule>
    <cfRule type="cellIs" dxfId="28" priority="14" operator="equal">
      <formula>"TaylorPark.Inflow"</formula>
    </cfRule>
    <cfRule type="cellIs" dxfId="27" priority="15" operator="equal">
      <formula>"NavajoInflow.ModUnregulated"</formula>
    </cfRule>
    <cfRule type="cellIs" dxfId="26" priority="16" operator="equal">
      <formula>"MorrowPointInflow.Unregulated"</formula>
    </cfRule>
    <cfRule type="cellIs" dxfId="25" priority="17" operator="equal">
      <formula>"YampaRiverInflow.Maybelle"</formula>
    </cfRule>
    <cfRule type="cellIs" dxfId="24" priority="18" operator="equal">
      <formula>"Vallecito.Outflow"</formula>
    </cfRule>
    <cfRule type="cellIs" dxfId="23" priority="19" operator="equal">
      <formula>"FlamingGorgeInflow.Unregulated"</formula>
    </cfRule>
    <cfRule type="cellIs" dxfId="22" priority="20" operator="equal">
      <formula>"PowellInflow.Unregulated"</formula>
    </cfRule>
    <cfRule type="cellIs" dxfId="21" priority="21" operator="equal">
      <formula>"Fontenelle.Inflow"</formula>
    </cfRule>
    <cfRule type="cellIs" dxfId="20" priority="22" operator="equal">
      <formula>"CrystalInflow.Unregulated"</formula>
    </cfRule>
    <cfRule type="cellIs" dxfId="19" priority="23" operator="equal">
      <formula>"BlueMesaInflow.Unregulated"</formula>
    </cfRule>
  </conditionalFormatting>
  <conditionalFormatting sqref="B47:B48">
    <cfRule type="cellIs" dxfId="18" priority="2" operator="equal">
      <formula>"Vallecito.Inflow"</formula>
    </cfRule>
    <cfRule type="cellIs" dxfId="17" priority="3" operator="equal">
      <formula>"TaylorPark.Inflow"</formula>
    </cfRule>
    <cfRule type="cellIs" dxfId="16" priority="4" operator="equal">
      <formula>"NavajoInflow.ModUnregulated"</formula>
    </cfRule>
    <cfRule type="cellIs" dxfId="15" priority="5" operator="equal">
      <formula>"MorrowPointInflow.Unregulated"</formula>
    </cfRule>
    <cfRule type="cellIs" dxfId="14" priority="6" operator="equal">
      <formula>"YampaRiverInflow.Maybelle"</formula>
    </cfRule>
    <cfRule type="cellIs" dxfId="13" priority="7" operator="equal">
      <formula>"Vallecito.Outflow"</formula>
    </cfRule>
    <cfRule type="cellIs" dxfId="12" priority="8" operator="equal">
      <formula>"FlamingGorgeInflow.Unregulated"</formula>
    </cfRule>
    <cfRule type="cellIs" dxfId="11" priority="9" operator="equal">
      <formula>"PowellInflow.Unregulated"</formula>
    </cfRule>
    <cfRule type="cellIs" dxfId="10" priority="10" operator="equal">
      <formula>"Fontenelle.Inflow"</formula>
    </cfRule>
    <cfRule type="cellIs" dxfId="9" priority="11" operator="equal">
      <formula>"CrystalInflow.Unregulated"</formula>
    </cfRule>
    <cfRule type="cellIs" dxfId="8" priority="12"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25400</xdr:rowOff>
                  </from>
                  <to>
                    <xdr:col>3</xdr:col>
                    <xdr:colOff>520700</xdr:colOff>
                    <xdr:row>10</xdr:row>
                    <xdr:rowOff>25400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25400</xdr:colOff>
                    <xdr:row>11</xdr:row>
                    <xdr:rowOff>63500</xdr:rowOff>
                  </from>
                  <to>
                    <xdr:col>3</xdr:col>
                    <xdr:colOff>571500</xdr:colOff>
                    <xdr:row>31</xdr:row>
                    <xdr:rowOff>69850</xdr:rowOff>
                  </to>
                </anchor>
              </controlPr>
            </control>
          </mc:Choice>
        </mc:AlternateContent>
        <mc:AlternateContent xmlns:mc="http://schemas.openxmlformats.org/markup-compatibility/2006">
          <mc:Choice Requires="x14">
            <control shapeId="1088" r:id="rId6" name="Check Box 64">
              <controlPr defaultSize="0" autoFill="0" autoLine="0" autoPict="0" macro="[0]!UpdateComparisonEquations">
                <anchor moveWithCells="1">
                  <from>
                    <xdr:col>1</xdr:col>
                    <xdr:colOff>177800</xdr:colOff>
                    <xdr:row>23</xdr:row>
                    <xdr:rowOff>177800</xdr:rowOff>
                  </from>
                  <to>
                    <xdr:col>2</xdr:col>
                    <xdr:colOff>0</xdr:colOff>
                    <xdr:row>25</xdr:row>
                    <xdr:rowOff>0</xdr:rowOff>
                  </to>
                </anchor>
              </controlPr>
            </control>
          </mc:Choice>
        </mc:AlternateContent>
        <mc:AlternateContent xmlns:mc="http://schemas.openxmlformats.org/markup-compatibility/2006">
          <mc:Choice Requires="x14">
            <control shapeId="1089" r:id="rId7" name="Check Box 65">
              <controlPr defaultSize="0" autoFill="0" autoLine="0" autoPict="0" macro="[0]!UpdateComparisonEquations">
                <anchor moveWithCells="1">
                  <from>
                    <xdr:col>1</xdr:col>
                    <xdr:colOff>177800</xdr:colOff>
                    <xdr:row>24</xdr:row>
                    <xdr:rowOff>152400</xdr:rowOff>
                  </from>
                  <to>
                    <xdr:col>2</xdr:col>
                    <xdr:colOff>0</xdr:colOff>
                    <xdr:row>26</xdr:row>
                    <xdr:rowOff>3175</xdr:rowOff>
                  </to>
                </anchor>
              </controlPr>
            </control>
          </mc:Choice>
        </mc:AlternateContent>
        <mc:AlternateContent xmlns:mc="http://schemas.openxmlformats.org/markup-compatibility/2006">
          <mc:Choice Requires="x14">
            <control shapeId="1090" r:id="rId8" name="Check Box 66">
              <controlPr defaultSize="0" autoFill="0" autoLine="0" autoPict="0" macro="[0]!UpdateComparisonEquations">
                <anchor moveWithCells="1">
                  <from>
                    <xdr:col>1</xdr:col>
                    <xdr:colOff>177800</xdr:colOff>
                    <xdr:row>25</xdr:row>
                    <xdr:rowOff>177800</xdr:rowOff>
                  </from>
                  <to>
                    <xdr:col>2</xdr:col>
                    <xdr:colOff>0</xdr:colOff>
                    <xdr:row>27</xdr:row>
                    <xdr:rowOff>0</xdr:rowOff>
                  </to>
                </anchor>
              </controlPr>
            </control>
          </mc:Choice>
        </mc:AlternateContent>
        <mc:AlternateContent xmlns:mc="http://schemas.openxmlformats.org/markup-compatibility/2006">
          <mc:Choice Requires="x14">
            <control shapeId="1091" r:id="rId9" name="Check Box 67">
              <controlPr defaultSize="0" autoFill="0" autoLine="0" autoPict="0" macro="[0]!UpdateComparisonEquations">
                <anchor moveWithCells="1">
                  <from>
                    <xdr:col>1</xdr:col>
                    <xdr:colOff>177800</xdr:colOff>
                    <xdr:row>26</xdr:row>
                    <xdr:rowOff>177800</xdr:rowOff>
                  </from>
                  <to>
                    <xdr:col>2</xdr:col>
                    <xdr:colOff>0</xdr:colOff>
                    <xdr:row>28</xdr:row>
                    <xdr:rowOff>0</xdr:rowOff>
                  </to>
                </anchor>
              </controlPr>
            </control>
          </mc:Choice>
        </mc:AlternateContent>
        <mc:AlternateContent xmlns:mc="http://schemas.openxmlformats.org/markup-compatibility/2006">
          <mc:Choice Requires="x14">
            <control shapeId="1078" r:id="rId10" name="Check Box 54">
              <controlPr defaultSize="0" autoFill="0" autoLine="0" autoPict="0" macro="[0]!UpdateComparisonEquations">
                <anchor moveWithCells="1">
                  <from>
                    <xdr:col>1</xdr:col>
                    <xdr:colOff>177800</xdr:colOff>
                    <xdr:row>13</xdr:row>
                    <xdr:rowOff>177800</xdr:rowOff>
                  </from>
                  <to>
                    <xdr:col>2</xdr:col>
                    <xdr:colOff>0</xdr:colOff>
                    <xdr:row>15</xdr:row>
                    <xdr:rowOff>0</xdr:rowOff>
                  </to>
                </anchor>
              </controlPr>
            </control>
          </mc:Choice>
        </mc:AlternateContent>
        <mc:AlternateContent xmlns:mc="http://schemas.openxmlformats.org/markup-compatibility/2006">
          <mc:Choice Requires="x14">
            <control shapeId="1092" r:id="rId11" name="Check Box 68">
              <controlPr defaultSize="0" autoFill="0" autoLine="0" autoPict="0" macro="[0]!UpdateComparisonEquations">
                <anchor moveWithCells="1">
                  <from>
                    <xdr:col>2</xdr:col>
                    <xdr:colOff>0</xdr:colOff>
                    <xdr:row>13</xdr:row>
                    <xdr:rowOff>177800</xdr:rowOff>
                  </from>
                  <to>
                    <xdr:col>2</xdr:col>
                    <xdr:colOff>457200</xdr:colOff>
                    <xdr:row>15</xdr:row>
                    <xdr:rowOff>0</xdr:rowOff>
                  </to>
                </anchor>
              </controlPr>
            </control>
          </mc:Choice>
        </mc:AlternateContent>
        <mc:AlternateContent xmlns:mc="http://schemas.openxmlformats.org/markup-compatibility/2006">
          <mc:Choice Requires="x14">
            <control shapeId="1093" r:id="rId12" name="Check Box 69">
              <controlPr defaultSize="0" autoFill="0" autoLine="0" autoPict="0" macro="[0]!UpdateComparisonEquations">
                <anchor moveWithCells="1">
                  <from>
                    <xdr:col>1</xdr:col>
                    <xdr:colOff>177800</xdr:colOff>
                    <xdr:row>27</xdr:row>
                    <xdr:rowOff>177800</xdr:rowOff>
                  </from>
                  <to>
                    <xdr:col>2</xdr:col>
                    <xdr:colOff>0</xdr:colOff>
                    <xdr:row>29</xdr:row>
                    <xdr:rowOff>0</xdr:rowOff>
                  </to>
                </anchor>
              </controlPr>
            </control>
          </mc:Choice>
        </mc:AlternateContent>
        <mc:AlternateContent xmlns:mc="http://schemas.openxmlformats.org/markup-compatibility/2006">
          <mc:Choice Requires="x14">
            <control shapeId="1079" r:id="rId13" name="Check Box 55">
              <controlPr defaultSize="0" autoFill="0" autoLine="0" autoPict="0" macro="[0]!UpdateComparisonEquations">
                <anchor moveWithCells="1">
                  <from>
                    <xdr:col>1</xdr:col>
                    <xdr:colOff>177800</xdr:colOff>
                    <xdr:row>14</xdr:row>
                    <xdr:rowOff>177800</xdr:rowOff>
                  </from>
                  <to>
                    <xdr:col>2</xdr:col>
                    <xdr:colOff>0</xdr:colOff>
                    <xdr:row>16</xdr:row>
                    <xdr:rowOff>0</xdr:rowOff>
                  </to>
                </anchor>
              </controlPr>
            </control>
          </mc:Choice>
        </mc:AlternateContent>
        <mc:AlternateContent xmlns:mc="http://schemas.openxmlformats.org/markup-compatibility/2006">
          <mc:Choice Requires="x14">
            <control shapeId="1094" r:id="rId14" name="Check Box 70">
              <controlPr defaultSize="0" autoFill="0" autoLine="0" autoPict="0" macro="[0]!UpdateComparisonEquations">
                <anchor moveWithCells="1">
                  <from>
                    <xdr:col>2</xdr:col>
                    <xdr:colOff>0</xdr:colOff>
                    <xdr:row>14</xdr:row>
                    <xdr:rowOff>184150</xdr:rowOff>
                  </from>
                  <to>
                    <xdr:col>2</xdr:col>
                    <xdr:colOff>457200</xdr:colOff>
                    <xdr:row>16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macro="[0]!UpdateComparisonEquations">
                <anchor moveWithCells="1">
                  <from>
                    <xdr:col>1</xdr:col>
                    <xdr:colOff>177800</xdr:colOff>
                    <xdr:row>15</xdr:row>
                    <xdr:rowOff>177800</xdr:rowOff>
                  </from>
                  <to>
                    <xdr:col>2</xdr:col>
                    <xdr:colOff>0</xdr:colOff>
                    <xdr:row>17</xdr:row>
                    <xdr:rowOff>0</xdr:rowOff>
                  </to>
                </anchor>
              </controlPr>
            </control>
          </mc:Choice>
        </mc:AlternateContent>
        <mc:AlternateContent xmlns:mc="http://schemas.openxmlformats.org/markup-compatibility/2006">
          <mc:Choice Requires="x14">
            <control shapeId="1095" r:id="rId16" name="Check Box 71">
              <controlPr defaultSize="0" autoFill="0" autoLine="0" autoPict="0" macro="[0]!UpdateComparisonEquations">
                <anchor moveWithCells="1">
                  <from>
                    <xdr:col>2</xdr:col>
                    <xdr:colOff>0</xdr:colOff>
                    <xdr:row>16</xdr:row>
                    <xdr:rowOff>0</xdr:rowOff>
                  </from>
                  <to>
                    <xdr:col>2</xdr:col>
                    <xdr:colOff>457200</xdr:colOff>
                    <xdr:row>17</xdr:row>
                    <xdr:rowOff>31750</xdr:rowOff>
                  </to>
                </anchor>
              </controlPr>
            </control>
          </mc:Choice>
        </mc:AlternateContent>
        <mc:AlternateContent xmlns:mc="http://schemas.openxmlformats.org/markup-compatibility/2006">
          <mc:Choice Requires="x14">
            <control shapeId="1081" r:id="rId17" name="Check Box 57">
              <controlPr defaultSize="0" autoFill="0" autoLine="0" autoPict="0" macro="[0]!UpdateComparisonEquations">
                <anchor moveWithCells="1">
                  <from>
                    <xdr:col>1</xdr:col>
                    <xdr:colOff>177800</xdr:colOff>
                    <xdr:row>16</xdr:row>
                    <xdr:rowOff>177800</xdr:rowOff>
                  </from>
                  <to>
                    <xdr:col>2</xdr:col>
                    <xdr:colOff>0</xdr:colOff>
                    <xdr:row>18</xdr:row>
                    <xdr:rowOff>0</xdr:rowOff>
                  </to>
                </anchor>
              </controlPr>
            </control>
          </mc:Choice>
        </mc:AlternateContent>
        <mc:AlternateContent xmlns:mc="http://schemas.openxmlformats.org/markup-compatibility/2006">
          <mc:Choice Requires="x14">
            <control shapeId="1096" r:id="rId18" name="Check Box 72">
              <controlPr defaultSize="0" autoFill="0" autoLine="0" autoPict="0" macro="[0]!UpdateComparisonEquations">
                <anchor moveWithCells="1">
                  <from>
                    <xdr:col>2</xdr:col>
                    <xdr:colOff>0</xdr:colOff>
                    <xdr:row>17</xdr:row>
                    <xdr:rowOff>0</xdr:rowOff>
                  </from>
                  <to>
                    <xdr:col>2</xdr:col>
                    <xdr:colOff>457200</xdr:colOff>
                    <xdr:row>18</xdr:row>
                    <xdr:rowOff>31750</xdr:rowOff>
                  </to>
                </anchor>
              </controlPr>
            </control>
          </mc:Choice>
        </mc:AlternateContent>
        <mc:AlternateContent xmlns:mc="http://schemas.openxmlformats.org/markup-compatibility/2006">
          <mc:Choice Requires="x14">
            <control shapeId="1104" r:id="rId19" name="Group Box 80">
              <controlPr defaultSize="0" autoFill="0" autoPict="0">
                <anchor moveWithCells="1">
                  <from>
                    <xdr:col>1</xdr:col>
                    <xdr:colOff>31750</xdr:colOff>
                    <xdr:row>8</xdr:row>
                    <xdr:rowOff>63500</xdr:rowOff>
                  </from>
                  <to>
                    <xdr:col>3</xdr:col>
                    <xdr:colOff>520700</xdr:colOff>
                    <xdr:row>10</xdr:row>
                    <xdr:rowOff>101600</xdr:rowOff>
                  </to>
                </anchor>
              </controlPr>
            </control>
          </mc:Choice>
        </mc:AlternateContent>
        <mc:AlternateContent xmlns:mc="http://schemas.openxmlformats.org/markup-compatibility/2006">
          <mc:Choice Requires="x14">
            <control shapeId="1105" r:id="rId20" name="Button 81">
              <controlPr defaultSize="0" autoFill="0" autoPict="0" macro="[0]!SelectAll">
                <anchor moveWithCells="1" sizeWithCells="1">
                  <from>
                    <xdr:col>1</xdr:col>
                    <xdr:colOff>69850</xdr:colOff>
                    <xdr:row>12</xdr:row>
                    <xdr:rowOff>0</xdr:rowOff>
                  </from>
                  <to>
                    <xdr:col>2</xdr:col>
                    <xdr:colOff>177800</xdr:colOff>
                    <xdr:row>13</xdr:row>
                    <xdr:rowOff>69850</xdr:rowOff>
                  </to>
                </anchor>
              </controlPr>
            </control>
          </mc:Choice>
        </mc:AlternateContent>
        <mc:AlternateContent xmlns:mc="http://schemas.openxmlformats.org/markup-compatibility/2006">
          <mc:Choice Requires="x14">
            <control shapeId="1108" r:id="rId21" name="Button 84">
              <controlPr defaultSize="0" autoFill="0" autoPict="0" macro="[0]!DeselectAll">
                <anchor moveWithCells="1" sizeWithCells="1">
                  <from>
                    <xdr:col>2</xdr:col>
                    <xdr:colOff>254000</xdr:colOff>
                    <xdr:row>12</xdr:row>
                    <xdr:rowOff>0</xdr:rowOff>
                  </from>
                  <to>
                    <xdr:col>3</xdr:col>
                    <xdr:colOff>495300</xdr:colOff>
                    <xdr:row>13</xdr:row>
                    <xdr:rowOff>69850</xdr:rowOff>
                  </to>
                </anchor>
              </controlPr>
            </control>
          </mc:Choice>
        </mc:AlternateContent>
        <mc:AlternateContent xmlns:mc="http://schemas.openxmlformats.org/markup-compatibility/2006">
          <mc:Choice Requires="x14">
            <control shapeId="1111" r:id="rId22" name="Drop Down 87">
              <controlPr defaultSize="0" autoLine="0" autoPict="0" macro="[0]!AutomaticDuration">
                <anchor moveWithCells="1">
                  <from>
                    <xdr:col>1</xdr:col>
                    <xdr:colOff>63500</xdr:colOff>
                    <xdr:row>2</xdr:row>
                    <xdr:rowOff>0</xdr:rowOff>
                  </from>
                  <to>
                    <xdr:col>2</xdr:col>
                    <xdr:colOff>406400</xdr:colOff>
                    <xdr:row>3</xdr:row>
                    <xdr:rowOff>25400</xdr:rowOff>
                  </to>
                </anchor>
              </controlPr>
            </control>
          </mc:Choice>
        </mc:AlternateContent>
        <mc:AlternateContent xmlns:mc="http://schemas.openxmlformats.org/markup-compatibility/2006">
          <mc:Choice Requires="x14">
            <control shapeId="1113" r:id="rId23" name="Drop Down 89">
              <controlPr defaultSize="0" autoLine="0" autoPict="0">
                <anchor moveWithCells="1">
                  <from>
                    <xdr:col>2</xdr:col>
                    <xdr:colOff>482600</xdr:colOff>
                    <xdr:row>2</xdr:row>
                    <xdr:rowOff>25400</xdr:rowOff>
                  </from>
                  <to>
                    <xdr:col>3</xdr:col>
                    <xdr:colOff>412750</xdr:colOff>
                    <xdr:row>3</xdr:row>
                    <xdr:rowOff>25400</xdr:rowOff>
                  </to>
                </anchor>
              </controlPr>
            </control>
          </mc:Choice>
        </mc:AlternateContent>
        <mc:AlternateContent xmlns:mc="http://schemas.openxmlformats.org/markup-compatibility/2006">
          <mc:Choice Requires="x14">
            <control shapeId="1114" r:id="rId24" name="Group Box 90">
              <controlPr defaultSize="0" autoFill="0" autoPict="0">
                <anchor>
                  <from>
                    <xdr:col>1</xdr:col>
                    <xdr:colOff>0</xdr:colOff>
                    <xdr:row>4</xdr:row>
                    <xdr:rowOff>25400</xdr:rowOff>
                  </from>
                  <to>
                    <xdr:col>3</xdr:col>
                    <xdr:colOff>177800</xdr:colOff>
                    <xdr:row>6</xdr:row>
                    <xdr:rowOff>25400</xdr:rowOff>
                  </to>
                </anchor>
              </controlPr>
            </control>
          </mc:Choice>
        </mc:AlternateContent>
        <mc:AlternateContent xmlns:mc="http://schemas.openxmlformats.org/markup-compatibility/2006">
          <mc:Choice Requires="x14">
            <control shapeId="1115" r:id="rId25" name="Group Box 91">
              <controlPr defaultSize="0" autoFill="0" autoPict="0">
                <anchor moveWithCells="1">
                  <from>
                    <xdr:col>1</xdr:col>
                    <xdr:colOff>25400</xdr:colOff>
                    <xdr:row>1</xdr:row>
                    <xdr:rowOff>31750</xdr:rowOff>
                  </from>
                  <to>
                    <xdr:col>3</xdr:col>
                    <xdr:colOff>558800</xdr:colOff>
                    <xdr:row>3</xdr:row>
                    <xdr:rowOff>63500</xdr:rowOff>
                  </to>
                </anchor>
              </controlPr>
            </control>
          </mc:Choice>
        </mc:AlternateContent>
        <mc:AlternateContent xmlns:mc="http://schemas.openxmlformats.org/markup-compatibility/2006">
          <mc:Choice Requires="x14">
            <control shapeId="1119" r:id="rId26" name="Label 95">
              <controlPr defaultSize="0" autoFill="0" autoLine="0" autoPict="0">
                <anchor>
                  <from>
                    <xdr:col>2</xdr:col>
                    <xdr:colOff>368300</xdr:colOff>
                    <xdr:row>4</xdr:row>
                    <xdr:rowOff>114300</xdr:rowOff>
                  </from>
                  <to>
                    <xdr:col>3</xdr:col>
                    <xdr:colOff>152400</xdr:colOff>
                    <xdr:row>5</xdr:row>
                    <xdr:rowOff>139700</xdr:rowOff>
                  </to>
                </anchor>
              </controlPr>
            </control>
          </mc:Choice>
        </mc:AlternateContent>
        <mc:AlternateContent xmlns:mc="http://schemas.openxmlformats.org/markup-compatibility/2006">
          <mc:Choice Requires="x14">
            <control shapeId="1082" r:id="rId27" name="Check Box 58">
              <controlPr defaultSize="0" autoFill="0" autoLine="0" autoPict="0" macro="[0]!UpdateComparisonEquations">
                <anchor moveWithCells="1">
                  <from>
                    <xdr:col>1</xdr:col>
                    <xdr:colOff>177800</xdr:colOff>
                    <xdr:row>17</xdr:row>
                    <xdr:rowOff>152400</xdr:rowOff>
                  </from>
                  <to>
                    <xdr:col>2</xdr:col>
                    <xdr:colOff>0</xdr:colOff>
                    <xdr:row>19</xdr:row>
                    <xdr:rowOff>3175</xdr:rowOff>
                  </to>
                </anchor>
              </controlPr>
            </control>
          </mc:Choice>
        </mc:AlternateContent>
        <mc:AlternateContent xmlns:mc="http://schemas.openxmlformats.org/markup-compatibility/2006">
          <mc:Choice Requires="x14">
            <control shapeId="1121" r:id="rId28" name="Check Box 97">
              <controlPr defaultSize="0" autoFill="0" autoLine="0" autoPict="0" macro="[0]!UpdateComparisonEquations">
                <anchor moveWithCells="1">
                  <from>
                    <xdr:col>2</xdr:col>
                    <xdr:colOff>0</xdr:colOff>
                    <xdr:row>18</xdr:row>
                    <xdr:rowOff>0</xdr:rowOff>
                  </from>
                  <to>
                    <xdr:col>2</xdr:col>
                    <xdr:colOff>457200</xdr:colOff>
                    <xdr:row>19</xdr:row>
                    <xdr:rowOff>31750</xdr:rowOff>
                  </to>
                </anchor>
              </controlPr>
            </control>
          </mc:Choice>
        </mc:AlternateContent>
        <mc:AlternateContent xmlns:mc="http://schemas.openxmlformats.org/markup-compatibility/2006">
          <mc:Choice Requires="x14">
            <control shapeId="1122" r:id="rId29" name="Group Box 98">
              <controlPr defaultSize="0" autoFill="0" autoPict="0">
                <anchor moveWithCells="1">
                  <from>
                    <xdr:col>1</xdr:col>
                    <xdr:colOff>25400</xdr:colOff>
                    <xdr:row>32</xdr:row>
                    <xdr:rowOff>25400</xdr:rowOff>
                  </from>
                  <to>
                    <xdr:col>3</xdr:col>
                    <xdr:colOff>596900</xdr:colOff>
                    <xdr:row>34</xdr:row>
                    <xdr:rowOff>38100</xdr:rowOff>
                  </to>
                </anchor>
              </controlPr>
            </control>
          </mc:Choice>
        </mc:AlternateContent>
        <mc:AlternateContent xmlns:mc="http://schemas.openxmlformats.org/markup-compatibility/2006">
          <mc:Choice Requires="x14">
            <control shapeId="1123" r:id="rId30" name="Check Box 99">
              <controlPr defaultSize="0" autoFill="0" autoLine="0" autoPict="0" macro="[0]!UpdateComparisonEquations" altText="Max">
                <anchor moveWithCells="1">
                  <from>
                    <xdr:col>1</xdr:col>
                    <xdr:colOff>63500</xdr:colOff>
                    <xdr:row>32</xdr:row>
                    <xdr:rowOff>139700</xdr:rowOff>
                  </from>
                  <to>
                    <xdr:col>1</xdr:col>
                    <xdr:colOff>444500</xdr:colOff>
                    <xdr:row>34</xdr:row>
                    <xdr:rowOff>25400</xdr:rowOff>
                  </to>
                </anchor>
              </controlPr>
            </control>
          </mc:Choice>
        </mc:AlternateContent>
        <mc:AlternateContent xmlns:mc="http://schemas.openxmlformats.org/markup-compatibility/2006">
          <mc:Choice Requires="x14">
            <control shapeId="1124" r:id="rId31" name="Check Box 100">
              <controlPr defaultSize="0" autoFill="0" autoLine="0" autoPict="0" macro="[0]!UpdateComparisonEquations" altText="Min">
                <anchor moveWithCells="1">
                  <from>
                    <xdr:col>2</xdr:col>
                    <xdr:colOff>0</xdr:colOff>
                    <xdr:row>32</xdr:row>
                    <xdr:rowOff>139700</xdr:rowOff>
                  </from>
                  <to>
                    <xdr:col>2</xdr:col>
                    <xdr:colOff>596900</xdr:colOff>
                    <xdr:row>34</xdr:row>
                    <xdr:rowOff>25400</xdr:rowOff>
                  </to>
                </anchor>
              </controlPr>
            </control>
          </mc:Choice>
        </mc:AlternateContent>
        <mc:AlternateContent xmlns:mc="http://schemas.openxmlformats.org/markup-compatibility/2006">
          <mc:Choice Requires="x14">
            <control shapeId="1125" r:id="rId32" name="Check Box 101">
              <controlPr defaultSize="0" autoFill="0" autoLine="0" autoPict="0" macro="[0]!UpdateComparisonEquations">
                <anchor moveWithCells="1">
                  <from>
                    <xdr:col>3</xdr:col>
                    <xdr:colOff>25400</xdr:colOff>
                    <xdr:row>32</xdr:row>
                    <xdr:rowOff>139700</xdr:rowOff>
                  </from>
                  <to>
                    <xdr:col>3</xdr:col>
                    <xdr:colOff>419100</xdr:colOff>
                    <xdr:row>34</xdr:row>
                    <xdr:rowOff>25400</xdr:rowOff>
                  </to>
                </anchor>
              </controlPr>
            </control>
          </mc:Choice>
        </mc:AlternateContent>
        <mc:AlternateContent xmlns:mc="http://schemas.openxmlformats.org/markup-compatibility/2006">
          <mc:Choice Requires="x14">
            <control shapeId="1131" r:id="rId33" name="Button 107">
              <controlPr defaultSize="0" print="0" autoFill="0" autoPict="0" macro="[0]!ShowFullUpdateForm">
                <anchor moveWithCells="1" sizeWithCells="1">
                  <from>
                    <xdr:col>1</xdr:col>
                    <xdr:colOff>63500</xdr:colOff>
                    <xdr:row>6</xdr:row>
                    <xdr:rowOff>114300</xdr:rowOff>
                  </from>
                  <to>
                    <xdr:col>2</xdr:col>
                    <xdr:colOff>527050</xdr:colOff>
                    <xdr:row>7</xdr:row>
                    <xdr:rowOff>152400</xdr:rowOff>
                  </to>
                </anchor>
              </controlPr>
            </control>
          </mc:Choice>
        </mc:AlternateContent>
        <mc:AlternateContent xmlns:mc="http://schemas.openxmlformats.org/markup-compatibility/2006">
          <mc:Choice Requires="x14">
            <control shapeId="1132" r:id="rId34" name="Button 108">
              <controlPr defaultSize="0" print="0" autoFill="0" autoPict="0" macro="[0]!ShowRangeNameChangeForm">
                <anchor moveWithCells="1" sizeWithCells="1">
                  <from>
                    <xdr:col>4</xdr:col>
                    <xdr:colOff>76200</xdr:colOff>
                    <xdr:row>37</xdr:row>
                    <xdr:rowOff>107950</xdr:rowOff>
                  </from>
                  <to>
                    <xdr:col>6</xdr:col>
                    <xdr:colOff>558800</xdr:colOff>
                    <xdr:row>38</xdr:row>
                    <xdr:rowOff>152400</xdr:rowOff>
                  </to>
                </anchor>
              </controlPr>
            </control>
          </mc:Choice>
        </mc:AlternateContent>
        <mc:AlternateContent xmlns:mc="http://schemas.openxmlformats.org/markup-compatibility/2006">
          <mc:Choice Requires="x14">
            <control shapeId="1133" r:id="rId35" name="Option Button 109">
              <controlPr defaultSize="0" autoFill="0" autoLine="0" autoPict="0" macro="[0]!HideOrUnhide">
                <anchor moveWithCells="1">
                  <from>
                    <xdr:col>2</xdr:col>
                    <xdr:colOff>0</xdr:colOff>
                    <xdr:row>39</xdr:row>
                    <xdr:rowOff>152400</xdr:rowOff>
                  </from>
                  <to>
                    <xdr:col>3</xdr:col>
                    <xdr:colOff>596900</xdr:colOff>
                    <xdr:row>41</xdr:row>
                    <xdr:rowOff>25400</xdr:rowOff>
                  </to>
                </anchor>
              </controlPr>
            </control>
          </mc:Choice>
        </mc:AlternateContent>
        <mc:AlternateContent xmlns:mc="http://schemas.openxmlformats.org/markup-compatibility/2006">
          <mc:Choice Requires="x14">
            <control shapeId="1134" r:id="rId36" name="Option Button 110">
              <controlPr defaultSize="0" autoFill="0" autoLine="0" autoPict="0" macro="[0]!HideOrUnhide">
                <anchor moveWithCells="1">
                  <from>
                    <xdr:col>4</xdr:col>
                    <xdr:colOff>69850</xdr:colOff>
                    <xdr:row>39</xdr:row>
                    <xdr:rowOff>146050</xdr:rowOff>
                  </from>
                  <to>
                    <xdr:col>5</xdr:col>
                    <xdr:colOff>679450</xdr:colOff>
                    <xdr:row>41</xdr:row>
                    <xdr:rowOff>25400</xdr:rowOff>
                  </to>
                </anchor>
              </controlPr>
            </control>
          </mc:Choice>
        </mc:AlternateContent>
        <mc:AlternateContent xmlns:mc="http://schemas.openxmlformats.org/markup-compatibility/2006">
          <mc:Choice Requires="x14">
            <control shapeId="1083" r:id="rId37" name="Check Box 59">
              <controlPr defaultSize="0" autoFill="0" autoLine="0" autoPict="0" macro="[0]!UpdateComparisonEquations">
                <anchor moveWithCells="1">
                  <from>
                    <xdr:col>1</xdr:col>
                    <xdr:colOff>177800</xdr:colOff>
                    <xdr:row>18</xdr:row>
                    <xdr:rowOff>177800</xdr:rowOff>
                  </from>
                  <to>
                    <xdr:col>2</xdr:col>
                    <xdr:colOff>0</xdr:colOff>
                    <xdr:row>20</xdr:row>
                    <xdr:rowOff>0</xdr:rowOff>
                  </to>
                </anchor>
              </controlPr>
            </control>
          </mc:Choice>
        </mc:AlternateContent>
        <mc:AlternateContent xmlns:mc="http://schemas.openxmlformats.org/markup-compatibility/2006">
          <mc:Choice Requires="x14">
            <control shapeId="1136" r:id="rId38" name="Check Box 112">
              <controlPr defaultSize="0" autoFill="0" autoLine="0" autoPict="0" macro="[0]!UpdateComparisonEquations">
                <anchor moveWithCells="1">
                  <from>
                    <xdr:col>2</xdr:col>
                    <xdr:colOff>0</xdr:colOff>
                    <xdr:row>19</xdr:row>
                    <xdr:rowOff>0</xdr:rowOff>
                  </from>
                  <to>
                    <xdr:col>2</xdr:col>
                    <xdr:colOff>457200</xdr:colOff>
                    <xdr:row>20</xdr:row>
                    <xdr:rowOff>31750</xdr:rowOff>
                  </to>
                </anchor>
              </controlPr>
            </control>
          </mc:Choice>
        </mc:AlternateContent>
        <mc:AlternateContent xmlns:mc="http://schemas.openxmlformats.org/markup-compatibility/2006">
          <mc:Choice Requires="x14">
            <control shapeId="1084" r:id="rId39" name="Check Box 60">
              <controlPr defaultSize="0" autoFill="0" autoLine="0" autoPict="0" macro="[0]!UpdateComparisonEquations">
                <anchor moveWithCells="1">
                  <from>
                    <xdr:col>1</xdr:col>
                    <xdr:colOff>177800</xdr:colOff>
                    <xdr:row>19</xdr:row>
                    <xdr:rowOff>177800</xdr:rowOff>
                  </from>
                  <to>
                    <xdr:col>2</xdr:col>
                    <xdr:colOff>0</xdr:colOff>
                    <xdr:row>21</xdr:row>
                    <xdr:rowOff>0</xdr:rowOff>
                  </to>
                </anchor>
              </controlPr>
            </control>
          </mc:Choice>
        </mc:AlternateContent>
        <mc:AlternateContent xmlns:mc="http://schemas.openxmlformats.org/markup-compatibility/2006">
          <mc:Choice Requires="x14">
            <control shapeId="1138" r:id="rId40" name="Check Box 114">
              <controlPr defaultSize="0" autoFill="0" autoLine="0" autoPict="0" macro="[0]!UpdateComparisonEquations" altText="2012">
                <anchor moveWithCells="1">
                  <from>
                    <xdr:col>2</xdr:col>
                    <xdr:colOff>0</xdr:colOff>
                    <xdr:row>20</xdr:row>
                    <xdr:rowOff>25400</xdr:rowOff>
                  </from>
                  <to>
                    <xdr:col>2</xdr:col>
                    <xdr:colOff>457200</xdr:colOff>
                    <xdr:row>21</xdr:row>
                    <xdr:rowOff>38100</xdr:rowOff>
                  </to>
                </anchor>
              </controlPr>
            </control>
          </mc:Choice>
        </mc:AlternateContent>
        <mc:AlternateContent xmlns:mc="http://schemas.openxmlformats.org/markup-compatibility/2006">
          <mc:Choice Requires="x14">
            <control shapeId="1085" r:id="rId41" name="Check Box 61">
              <controlPr defaultSize="0" autoFill="0" autoLine="0" autoPict="0" macro="[0]!UpdateComparisonEquations">
                <anchor moveWithCells="1">
                  <from>
                    <xdr:col>1</xdr:col>
                    <xdr:colOff>177800</xdr:colOff>
                    <xdr:row>20</xdr:row>
                    <xdr:rowOff>177800</xdr:rowOff>
                  </from>
                  <to>
                    <xdr:col>2</xdr:col>
                    <xdr:colOff>0</xdr:colOff>
                    <xdr:row>22</xdr:row>
                    <xdr:rowOff>0</xdr:rowOff>
                  </to>
                </anchor>
              </controlPr>
            </control>
          </mc:Choice>
        </mc:AlternateContent>
        <mc:AlternateContent xmlns:mc="http://schemas.openxmlformats.org/markup-compatibility/2006">
          <mc:Choice Requires="x14">
            <control shapeId="1139" r:id="rId42" name="Check Box 115">
              <controlPr defaultSize="0" autoFill="0" autoLine="0" autoPict="0" macro="[0]!UpdateComparisonEquations">
                <anchor moveWithCells="1">
                  <from>
                    <xdr:col>2</xdr:col>
                    <xdr:colOff>0</xdr:colOff>
                    <xdr:row>21</xdr:row>
                    <xdr:rowOff>0</xdr:rowOff>
                  </from>
                  <to>
                    <xdr:col>2</xdr:col>
                    <xdr:colOff>457200</xdr:colOff>
                    <xdr:row>22</xdr:row>
                    <xdr:rowOff>31750</xdr:rowOff>
                  </to>
                </anchor>
              </controlPr>
            </control>
          </mc:Choice>
        </mc:AlternateContent>
        <mc:AlternateContent xmlns:mc="http://schemas.openxmlformats.org/markup-compatibility/2006">
          <mc:Choice Requires="x14">
            <control shapeId="1086" r:id="rId43" name="Check Box 62">
              <controlPr defaultSize="0" autoFill="0" autoLine="0" autoPict="0" macro="[0]!UpdateComparisonEquations">
                <anchor moveWithCells="1">
                  <from>
                    <xdr:col>1</xdr:col>
                    <xdr:colOff>177800</xdr:colOff>
                    <xdr:row>21</xdr:row>
                    <xdr:rowOff>177800</xdr:rowOff>
                  </from>
                  <to>
                    <xdr:col>2</xdr:col>
                    <xdr:colOff>0</xdr:colOff>
                    <xdr:row>23</xdr:row>
                    <xdr:rowOff>0</xdr:rowOff>
                  </to>
                </anchor>
              </controlPr>
            </control>
          </mc:Choice>
        </mc:AlternateContent>
        <mc:AlternateContent xmlns:mc="http://schemas.openxmlformats.org/markup-compatibility/2006">
          <mc:Choice Requires="x14">
            <control shapeId="1141" r:id="rId44" name="Check Box 117">
              <controlPr defaultSize="0" autoFill="0" autoLine="0" autoPict="0" macro="[0]!UpdateComparisonEquations">
                <anchor moveWithCells="1">
                  <from>
                    <xdr:col>2</xdr:col>
                    <xdr:colOff>0</xdr:colOff>
                    <xdr:row>22</xdr:row>
                    <xdr:rowOff>0</xdr:rowOff>
                  </from>
                  <to>
                    <xdr:col>2</xdr:col>
                    <xdr:colOff>457200</xdr:colOff>
                    <xdr:row>23</xdr:row>
                    <xdr:rowOff>31750</xdr:rowOff>
                  </to>
                </anchor>
              </controlPr>
            </control>
          </mc:Choice>
        </mc:AlternateContent>
        <mc:AlternateContent xmlns:mc="http://schemas.openxmlformats.org/markup-compatibility/2006">
          <mc:Choice Requires="x14">
            <control shapeId="1087" r:id="rId45" name="Check Box 63">
              <controlPr defaultSize="0" autoFill="0" autoLine="0" autoPict="0" macro="[0]!UpdateComparisonEquations">
                <anchor moveWithCells="1">
                  <from>
                    <xdr:col>1</xdr:col>
                    <xdr:colOff>177800</xdr:colOff>
                    <xdr:row>22</xdr:row>
                    <xdr:rowOff>177800</xdr:rowOff>
                  </from>
                  <to>
                    <xdr:col>2</xdr:col>
                    <xdr:colOff>0</xdr:colOff>
                    <xdr:row>24</xdr:row>
                    <xdr:rowOff>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31750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184150</xdr:rowOff>
                  </from>
                  <to>
                    <xdr:col>2</xdr:col>
                    <xdr:colOff>457200</xdr:colOff>
                    <xdr:row>25</xdr:row>
                    <xdr:rowOff>25400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177800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177800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177800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177800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107950</xdr:rowOff>
                  </from>
                  <to>
                    <xdr:col>6</xdr:col>
                    <xdr:colOff>558800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5703125" defaultRowHeight="12.75" customHeight="1"/>
  <cols>
    <col min="1" max="1" width="7.5703125" style="132" customWidth="1"/>
    <col min="2" max="4" width="7.5703125" style="2" customWidth="1"/>
    <col min="5" max="5" width="9.42578125" style="1" customWidth="1"/>
    <col min="6" max="30" width="8" style="1" customWidth="1"/>
    <col min="31" max="31" width="8" style="1" bestFit="1" customWidth="1"/>
    <col min="32" max="32" width="8.42578125" style="1" customWidth="1"/>
    <col min="33" max="54" width="8.5703125" style="1" customWidth="1"/>
    <col min="55" max="16384" width="18.5703125" style="1"/>
  </cols>
  <sheetData>
    <row r="1" spans="1:39" ht="14.45">
      <c r="A1" s="131"/>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195"/>
      <c r="AJ1" s="195"/>
      <c r="AK1" s="195"/>
      <c r="AL1" s="195"/>
      <c r="AM1" s="195"/>
    </row>
    <row r="2" spans="1:39" s="2" customFormat="1" ht="14.45">
      <c r="A2" s="131"/>
      <c r="B2" s="193" t="s">
        <v>1</v>
      </c>
      <c r="C2" s="193" t="s">
        <v>2</v>
      </c>
      <c r="D2" s="193" t="s">
        <v>3</v>
      </c>
      <c r="E2" s="193">
        <v>1991</v>
      </c>
      <c r="F2" s="193">
        <v>1992</v>
      </c>
      <c r="G2" s="193">
        <v>1993</v>
      </c>
      <c r="H2" s="193">
        <v>1994</v>
      </c>
      <c r="I2" s="193">
        <v>1995</v>
      </c>
      <c r="J2" s="193">
        <v>1996</v>
      </c>
      <c r="K2" s="193">
        <v>1997</v>
      </c>
      <c r="L2" s="193">
        <v>1998</v>
      </c>
      <c r="M2" s="193">
        <v>1999</v>
      </c>
      <c r="N2" s="193">
        <v>2000</v>
      </c>
      <c r="O2" s="193">
        <v>2001</v>
      </c>
      <c r="P2" s="193">
        <v>2002</v>
      </c>
      <c r="Q2" s="193">
        <v>2003</v>
      </c>
      <c r="R2" s="193">
        <v>2004</v>
      </c>
      <c r="S2" s="193">
        <v>2005</v>
      </c>
      <c r="T2" s="193">
        <v>2006</v>
      </c>
      <c r="U2" s="193">
        <v>2007</v>
      </c>
      <c r="V2" s="193">
        <v>2008</v>
      </c>
      <c r="W2" s="193">
        <v>2009</v>
      </c>
      <c r="X2" s="193">
        <v>2010</v>
      </c>
      <c r="Y2" s="193">
        <v>2011</v>
      </c>
      <c r="Z2" s="193">
        <v>2012</v>
      </c>
      <c r="AA2" s="193">
        <v>2013</v>
      </c>
      <c r="AB2" s="193">
        <v>2014</v>
      </c>
      <c r="AC2" s="193">
        <v>2015</v>
      </c>
      <c r="AD2" s="193">
        <v>2016</v>
      </c>
      <c r="AE2" s="193">
        <v>2017</v>
      </c>
      <c r="AF2" s="193">
        <v>2018</v>
      </c>
      <c r="AG2" s="193">
        <v>2019</v>
      </c>
      <c r="AH2" s="193">
        <v>2020</v>
      </c>
      <c r="AI2" s="195"/>
      <c r="AJ2" s="195"/>
      <c r="AK2" s="195"/>
      <c r="AL2" s="195"/>
      <c r="AM2" s="195"/>
    </row>
    <row r="3" spans="1:39" s="2" customFormat="1" ht="14.45">
      <c r="A3" s="131"/>
      <c r="B3" s="109" t="s">
        <v>8</v>
      </c>
      <c r="C3" s="109" t="s">
        <v>9</v>
      </c>
      <c r="D3" s="109" t="s">
        <v>10</v>
      </c>
      <c r="E3" s="109" t="s">
        <v>11</v>
      </c>
      <c r="F3" s="109" t="s">
        <v>12</v>
      </c>
      <c r="G3" s="109" t="s">
        <v>13</v>
      </c>
      <c r="H3" s="109" t="s">
        <v>14</v>
      </c>
      <c r="I3" s="109" t="s">
        <v>15</v>
      </c>
      <c r="J3" s="109" t="s">
        <v>16</v>
      </c>
      <c r="K3" s="109" t="s">
        <v>17</v>
      </c>
      <c r="L3" s="109" t="s">
        <v>18</v>
      </c>
      <c r="M3" s="109" t="s">
        <v>19</v>
      </c>
      <c r="N3" s="109" t="s">
        <v>20</v>
      </c>
      <c r="O3" s="109" t="s">
        <v>21</v>
      </c>
      <c r="P3" s="109" t="s">
        <v>22</v>
      </c>
      <c r="Q3" s="109" t="s">
        <v>23</v>
      </c>
      <c r="R3" s="109" t="s">
        <v>24</v>
      </c>
      <c r="S3" s="109" t="s">
        <v>25</v>
      </c>
      <c r="T3" s="109" t="s">
        <v>26</v>
      </c>
      <c r="U3" s="109" t="s">
        <v>27</v>
      </c>
      <c r="V3" s="109" t="s">
        <v>28</v>
      </c>
      <c r="W3" s="109" t="s">
        <v>29</v>
      </c>
      <c r="X3" s="109" t="s">
        <v>30</v>
      </c>
      <c r="Y3" s="109" t="s">
        <v>31</v>
      </c>
      <c r="Z3" s="109" t="s">
        <v>32</v>
      </c>
      <c r="AA3" s="109" t="s">
        <v>33</v>
      </c>
      <c r="AB3" s="109" t="s">
        <v>34</v>
      </c>
      <c r="AC3" s="109" t="s">
        <v>35</v>
      </c>
      <c r="AD3" s="109" t="s">
        <v>36</v>
      </c>
      <c r="AE3" s="109" t="s">
        <v>37</v>
      </c>
      <c r="AF3" s="109" t="s">
        <v>38</v>
      </c>
      <c r="AG3" s="109" t="s">
        <v>39</v>
      </c>
      <c r="AH3" s="109" t="s">
        <v>40</v>
      </c>
      <c r="AI3" s="195"/>
      <c r="AJ3" s="195"/>
      <c r="AK3" s="195"/>
      <c r="AL3" s="195"/>
      <c r="AM3" s="195"/>
    </row>
    <row r="4" spans="1:39" ht="14.45">
      <c r="A4" s="152">
        <v>46143</v>
      </c>
      <c r="B4" s="154">
        <v>104</v>
      </c>
      <c r="C4" s="154">
        <v>34</v>
      </c>
      <c r="D4" s="157">
        <v>62</v>
      </c>
      <c r="E4">
        <v>51.192</v>
      </c>
      <c r="F4">
        <v>77.855999999999995</v>
      </c>
      <c r="G4">
        <v>69.177999999999997</v>
      </c>
      <c r="H4">
        <v>61.133000000000003</v>
      </c>
      <c r="I4">
        <v>75.284999999999997</v>
      </c>
      <c r="J4">
        <v>54.677</v>
      </c>
      <c r="K4">
        <v>60.78</v>
      </c>
      <c r="L4">
        <v>47.445</v>
      </c>
      <c r="M4">
        <v>73.932000000000002</v>
      </c>
      <c r="N4">
        <v>72.81</v>
      </c>
      <c r="O4">
        <v>80.834000000000003</v>
      </c>
      <c r="P4">
        <v>47.331000000000003</v>
      </c>
      <c r="Q4">
        <v>75.349999999999994</v>
      </c>
      <c r="R4">
        <v>59.335999999999999</v>
      </c>
      <c r="S4">
        <v>76.31</v>
      </c>
      <c r="T4">
        <v>59.152000000000001</v>
      </c>
      <c r="U4">
        <v>66.08</v>
      </c>
      <c r="V4">
        <v>62.866999999999997</v>
      </c>
      <c r="W4">
        <v>72.003</v>
      </c>
      <c r="X4">
        <v>54.454000000000001</v>
      </c>
      <c r="Y4">
        <v>52.76</v>
      </c>
      <c r="Z4">
        <v>59.722000000000001</v>
      </c>
      <c r="AA4">
        <v>66.037000000000006</v>
      </c>
      <c r="AB4">
        <v>71.436999999999998</v>
      </c>
      <c r="AC4">
        <v>59.045999999999999</v>
      </c>
      <c r="AD4">
        <v>64.128</v>
      </c>
      <c r="AE4">
        <v>57.323999999999998</v>
      </c>
      <c r="AF4">
        <v>63.662999999999997</v>
      </c>
      <c r="AG4">
        <v>43.948</v>
      </c>
      <c r="AH4">
        <v>61.051000000000002</v>
      </c>
      <c r="AI4" s="207"/>
      <c r="AJ4" s="207"/>
      <c r="AK4" s="207"/>
      <c r="AL4" s="207"/>
      <c r="AM4" s="207"/>
    </row>
    <row r="5" spans="1:39" ht="14.45">
      <c r="A5" s="153">
        <v>46174</v>
      </c>
      <c r="B5" s="154">
        <v>79</v>
      </c>
      <c r="C5" s="154">
        <v>26</v>
      </c>
      <c r="D5" s="158">
        <v>47</v>
      </c>
      <c r="E5">
        <v>50.45</v>
      </c>
      <c r="F5">
        <v>66.42</v>
      </c>
      <c r="G5">
        <v>54.639000000000003</v>
      </c>
      <c r="H5">
        <v>35.686</v>
      </c>
      <c r="I5">
        <v>151.10900000000001</v>
      </c>
      <c r="J5">
        <v>26.466000000000001</v>
      </c>
      <c r="K5">
        <v>70.771000000000001</v>
      </c>
      <c r="L5">
        <v>32.896999999999998</v>
      </c>
      <c r="M5">
        <v>71.572000000000003</v>
      </c>
      <c r="N5">
        <v>37.372999999999998</v>
      </c>
      <c r="O5">
        <v>44.917999999999999</v>
      </c>
      <c r="P5">
        <v>26.251000000000001</v>
      </c>
      <c r="Q5">
        <v>53.883000000000003</v>
      </c>
      <c r="R5">
        <v>29.074999999999999</v>
      </c>
      <c r="S5">
        <v>42.026000000000003</v>
      </c>
      <c r="T5">
        <v>29.795999999999999</v>
      </c>
      <c r="U5">
        <v>41.42</v>
      </c>
      <c r="V5">
        <v>58.682000000000002</v>
      </c>
      <c r="W5">
        <v>41.613999999999997</v>
      </c>
      <c r="X5">
        <v>49.082000000000001</v>
      </c>
      <c r="Y5">
        <v>66.009</v>
      </c>
      <c r="Z5">
        <v>24.196000000000002</v>
      </c>
      <c r="AA5">
        <v>43.96</v>
      </c>
      <c r="AB5">
        <v>55.972000000000001</v>
      </c>
      <c r="AC5">
        <v>139.57400000000001</v>
      </c>
      <c r="AD5">
        <v>57.19</v>
      </c>
      <c r="AE5">
        <v>55.588000000000001</v>
      </c>
      <c r="AF5">
        <v>26.236000000000001</v>
      </c>
      <c r="AG5">
        <v>87.424999999999997</v>
      </c>
      <c r="AH5">
        <v>36.457000000000001</v>
      </c>
      <c r="AI5" s="207"/>
      <c r="AJ5" s="207"/>
      <c r="AK5" s="207"/>
      <c r="AL5" s="207"/>
      <c r="AM5" s="207"/>
    </row>
    <row r="6" spans="1:39" ht="14.45">
      <c r="A6" s="153">
        <v>46204</v>
      </c>
      <c r="B6" s="154">
        <v>40</v>
      </c>
      <c r="C6" s="154">
        <v>13</v>
      </c>
      <c r="D6" s="158">
        <v>24</v>
      </c>
      <c r="E6">
        <v>27.402000000000001</v>
      </c>
      <c r="F6">
        <v>35.701999999999998</v>
      </c>
      <c r="G6">
        <v>26.172999999999998</v>
      </c>
      <c r="H6">
        <v>19.780999999999999</v>
      </c>
      <c r="I6">
        <v>81.968000000000004</v>
      </c>
      <c r="J6">
        <v>17.774999999999999</v>
      </c>
      <c r="K6">
        <v>31.260999999999999</v>
      </c>
      <c r="L6">
        <v>19.138000000000002</v>
      </c>
      <c r="M6">
        <v>37.417999999999999</v>
      </c>
      <c r="N6">
        <v>21.805</v>
      </c>
      <c r="O6">
        <v>23.629000000000001</v>
      </c>
      <c r="P6">
        <v>17.896000000000001</v>
      </c>
      <c r="Q6">
        <v>22.884</v>
      </c>
      <c r="R6">
        <v>19.504000000000001</v>
      </c>
      <c r="S6">
        <v>22.675999999999998</v>
      </c>
      <c r="T6">
        <v>22.780999999999999</v>
      </c>
      <c r="U6">
        <v>24.370999999999999</v>
      </c>
      <c r="V6">
        <v>26.923999999999999</v>
      </c>
      <c r="W6">
        <v>23.375</v>
      </c>
      <c r="X6">
        <v>23.303000000000001</v>
      </c>
      <c r="Y6">
        <v>29.335999999999999</v>
      </c>
      <c r="Z6">
        <v>17.88</v>
      </c>
      <c r="AA6">
        <v>26.975000000000001</v>
      </c>
      <c r="AB6">
        <v>25.861999999999998</v>
      </c>
      <c r="AC6">
        <v>56.892000000000003</v>
      </c>
      <c r="AD6">
        <v>27.265000000000001</v>
      </c>
      <c r="AE6">
        <v>28.509</v>
      </c>
      <c r="AF6">
        <v>17.861999999999998</v>
      </c>
      <c r="AG6">
        <v>37.121000000000002</v>
      </c>
      <c r="AH6">
        <v>21.423999999999999</v>
      </c>
      <c r="AI6" s="207"/>
      <c r="AJ6" s="207"/>
      <c r="AK6" s="207"/>
      <c r="AL6" s="207"/>
      <c r="AM6" s="207"/>
    </row>
    <row r="7" spans="1:39" ht="14.45">
      <c r="A7" s="153">
        <v>46235</v>
      </c>
      <c r="B7" s="154">
        <v>38</v>
      </c>
      <c r="C7" s="154">
        <v>22</v>
      </c>
      <c r="D7" s="158">
        <v>27</v>
      </c>
      <c r="E7">
        <v>25.885999999999999</v>
      </c>
      <c r="F7">
        <v>39.061</v>
      </c>
      <c r="G7">
        <v>24.007000000000001</v>
      </c>
      <c r="H7">
        <v>21.291</v>
      </c>
      <c r="I7">
        <v>39.664000000000001</v>
      </c>
      <c r="J7">
        <v>18.172000000000001</v>
      </c>
      <c r="K7">
        <v>30.454999999999998</v>
      </c>
      <c r="L7">
        <v>20.805</v>
      </c>
      <c r="M7">
        <v>33.920999999999999</v>
      </c>
      <c r="N7">
        <v>27.492999999999999</v>
      </c>
      <c r="O7">
        <v>31.832000000000001</v>
      </c>
      <c r="P7">
        <v>18.956</v>
      </c>
      <c r="Q7">
        <v>26.161000000000001</v>
      </c>
      <c r="R7">
        <v>21.033999999999999</v>
      </c>
      <c r="S7">
        <v>26.895</v>
      </c>
      <c r="T7">
        <v>27.795000000000002</v>
      </c>
      <c r="U7">
        <v>27.815000000000001</v>
      </c>
      <c r="V7">
        <v>25.754000000000001</v>
      </c>
      <c r="W7">
        <v>22.254000000000001</v>
      </c>
      <c r="X7">
        <v>27.542999999999999</v>
      </c>
      <c r="Y7">
        <v>23.826000000000001</v>
      </c>
      <c r="Z7">
        <v>20.968</v>
      </c>
      <c r="AA7">
        <v>28.638999999999999</v>
      </c>
      <c r="AB7">
        <v>27.105</v>
      </c>
      <c r="AC7">
        <v>34.466999999999999</v>
      </c>
      <c r="AD7">
        <v>27.998999999999999</v>
      </c>
      <c r="AE7">
        <v>27.263000000000002</v>
      </c>
      <c r="AF7">
        <v>18.747</v>
      </c>
      <c r="AG7">
        <v>28.231999999999999</v>
      </c>
      <c r="AH7">
        <v>21.172999999999998</v>
      </c>
      <c r="AI7" s="207"/>
      <c r="AJ7" s="207"/>
      <c r="AK7" s="207"/>
      <c r="AL7" s="207"/>
      <c r="AM7" s="207"/>
    </row>
    <row r="8" spans="1:39" ht="14.45">
      <c r="A8" s="153">
        <v>46266</v>
      </c>
      <c r="B8" s="154">
        <v>31</v>
      </c>
      <c r="C8" s="154">
        <v>23</v>
      </c>
      <c r="D8" s="158">
        <v>21</v>
      </c>
      <c r="E8">
        <v>19.346</v>
      </c>
      <c r="F8">
        <v>30.728999999999999</v>
      </c>
      <c r="G8">
        <v>22.603000000000002</v>
      </c>
      <c r="H8">
        <v>20.425999999999998</v>
      </c>
      <c r="I8">
        <v>29.754999999999999</v>
      </c>
      <c r="J8">
        <v>17.152000000000001</v>
      </c>
      <c r="K8">
        <v>26.158000000000001</v>
      </c>
      <c r="L8">
        <v>16.721</v>
      </c>
      <c r="M8">
        <v>24.622</v>
      </c>
      <c r="N8">
        <v>22.114000000000001</v>
      </c>
      <c r="O8">
        <v>20.506</v>
      </c>
      <c r="P8">
        <v>18.917000000000002</v>
      </c>
      <c r="Q8">
        <v>42.954000000000001</v>
      </c>
      <c r="R8">
        <v>21.448</v>
      </c>
      <c r="S8">
        <v>20.905999999999999</v>
      </c>
      <c r="T8">
        <v>23.135999999999999</v>
      </c>
      <c r="U8">
        <v>28.212</v>
      </c>
      <c r="V8">
        <v>19.346</v>
      </c>
      <c r="W8">
        <v>18.306000000000001</v>
      </c>
      <c r="X8">
        <v>18.347999999999999</v>
      </c>
      <c r="Y8">
        <v>18.481999999999999</v>
      </c>
      <c r="Z8">
        <v>18.439</v>
      </c>
      <c r="AA8">
        <v>44.154000000000003</v>
      </c>
      <c r="AB8">
        <v>31.734999999999999</v>
      </c>
      <c r="AC8">
        <v>27.773</v>
      </c>
      <c r="AD8">
        <v>21.094000000000001</v>
      </c>
      <c r="AE8">
        <v>19.221</v>
      </c>
      <c r="AF8">
        <v>16.163</v>
      </c>
      <c r="AG8">
        <v>19.497</v>
      </c>
      <c r="AH8">
        <v>24.018000000000001</v>
      </c>
      <c r="AI8" s="207"/>
      <c r="AJ8" s="207"/>
      <c r="AK8" s="207"/>
      <c r="AL8" s="207"/>
      <c r="AM8" s="207"/>
    </row>
    <row r="9" spans="1:39" ht="14.45">
      <c r="A9" s="153">
        <v>46296</v>
      </c>
      <c r="B9" s="154">
        <v>40</v>
      </c>
      <c r="C9" s="154">
        <v>32</v>
      </c>
      <c r="D9" s="158">
        <v>26</v>
      </c>
      <c r="E9">
        <v>18.268000000000001</v>
      </c>
      <c r="F9">
        <v>23.062000000000001</v>
      </c>
      <c r="G9">
        <v>23.581</v>
      </c>
      <c r="H9">
        <v>26.361999999999998</v>
      </c>
      <c r="I9">
        <v>33.985999999999997</v>
      </c>
      <c r="J9">
        <v>24.809000000000001</v>
      </c>
      <c r="K9">
        <v>30.558</v>
      </c>
      <c r="L9">
        <v>25.722000000000001</v>
      </c>
      <c r="M9">
        <v>22.706</v>
      </c>
      <c r="N9">
        <v>20.762</v>
      </c>
      <c r="O9">
        <v>20.684999999999999</v>
      </c>
      <c r="P9">
        <v>26.544</v>
      </c>
      <c r="Q9">
        <v>26.399000000000001</v>
      </c>
      <c r="R9">
        <v>21.878</v>
      </c>
      <c r="S9">
        <v>32.898000000000003</v>
      </c>
      <c r="T9">
        <v>41.79</v>
      </c>
      <c r="U9">
        <v>29.446000000000002</v>
      </c>
      <c r="V9">
        <v>20.616</v>
      </c>
      <c r="W9">
        <v>22.001999999999999</v>
      </c>
      <c r="X9">
        <v>20.542999999999999</v>
      </c>
      <c r="Y9">
        <v>21.437999999999999</v>
      </c>
      <c r="Z9">
        <v>18.143000000000001</v>
      </c>
      <c r="AA9">
        <v>41.094999999999999</v>
      </c>
      <c r="AB9">
        <v>39.08</v>
      </c>
      <c r="AC9">
        <v>24.696000000000002</v>
      </c>
      <c r="AD9">
        <v>20.010999999999999</v>
      </c>
      <c r="AE9">
        <v>22.734000000000002</v>
      </c>
      <c r="AF9">
        <v>18.675999999999998</v>
      </c>
      <c r="AG9">
        <v>19.841000000000001</v>
      </c>
      <c r="AH9">
        <v>24.713999999999999</v>
      </c>
      <c r="AI9" s="207"/>
      <c r="AJ9" s="207"/>
      <c r="AK9" s="207"/>
      <c r="AL9" s="207"/>
      <c r="AM9" s="207"/>
    </row>
    <row r="10" spans="1:39" ht="14.45">
      <c r="A10" s="153">
        <v>46327</v>
      </c>
      <c r="B10" s="154">
        <v>31</v>
      </c>
      <c r="C10" s="154">
        <v>29</v>
      </c>
      <c r="D10" s="158">
        <v>27</v>
      </c>
      <c r="E10">
        <v>17.829000000000001</v>
      </c>
      <c r="F10">
        <v>19.149000000000001</v>
      </c>
      <c r="G10">
        <v>19.562999999999999</v>
      </c>
      <c r="H10">
        <v>20.908999999999999</v>
      </c>
      <c r="I10">
        <v>25.684999999999999</v>
      </c>
      <c r="J10">
        <v>22.094999999999999</v>
      </c>
      <c r="K10">
        <v>23.414999999999999</v>
      </c>
      <c r="L10">
        <v>22.363</v>
      </c>
      <c r="M10">
        <v>18.699000000000002</v>
      </c>
      <c r="N10">
        <v>17.786000000000001</v>
      </c>
      <c r="O10">
        <v>21.286000000000001</v>
      </c>
      <c r="P10">
        <v>17.643000000000001</v>
      </c>
      <c r="Q10">
        <v>19.297999999999998</v>
      </c>
      <c r="R10">
        <v>19.846</v>
      </c>
      <c r="S10">
        <v>26.295000000000002</v>
      </c>
      <c r="T10">
        <v>30.547000000000001</v>
      </c>
      <c r="U10">
        <v>24.99</v>
      </c>
      <c r="V10">
        <v>17.876000000000001</v>
      </c>
      <c r="W10">
        <v>20.396999999999998</v>
      </c>
      <c r="X10">
        <v>21.454999999999998</v>
      </c>
      <c r="Y10">
        <v>18.126999999999999</v>
      </c>
      <c r="Z10">
        <v>15.089</v>
      </c>
      <c r="AA10">
        <v>26.431000000000001</v>
      </c>
      <c r="AB10">
        <v>24.408000000000001</v>
      </c>
      <c r="AC10">
        <v>22.757999999999999</v>
      </c>
      <c r="AD10">
        <v>16.785</v>
      </c>
      <c r="AE10">
        <v>19.283000000000001</v>
      </c>
      <c r="AF10">
        <v>17.562000000000001</v>
      </c>
      <c r="AG10">
        <v>17.675999999999998</v>
      </c>
      <c r="AH10">
        <v>27.303999999999998</v>
      </c>
      <c r="AI10" s="207"/>
      <c r="AJ10" s="207"/>
      <c r="AK10" s="207"/>
      <c r="AL10" s="207"/>
      <c r="AM10" s="207"/>
    </row>
    <row r="11" spans="1:39" ht="14.45">
      <c r="A11" s="153">
        <v>46357</v>
      </c>
      <c r="B11" s="154">
        <v>26</v>
      </c>
      <c r="C11" s="154">
        <v>25</v>
      </c>
      <c r="D11" s="158">
        <v>26</v>
      </c>
      <c r="E11">
        <v>16.344999999999999</v>
      </c>
      <c r="F11">
        <v>17.245000000000001</v>
      </c>
      <c r="G11">
        <v>15.99</v>
      </c>
      <c r="H11">
        <v>16.683</v>
      </c>
      <c r="I11">
        <v>24.12</v>
      </c>
      <c r="J11">
        <v>17.75</v>
      </c>
      <c r="K11">
        <v>18.567</v>
      </c>
      <c r="L11">
        <v>20.620999999999999</v>
      </c>
      <c r="M11">
        <v>16.414999999999999</v>
      </c>
      <c r="N11">
        <v>15.646000000000001</v>
      </c>
      <c r="O11">
        <v>16.855</v>
      </c>
      <c r="P11">
        <v>15.25</v>
      </c>
      <c r="Q11">
        <v>17.446999999999999</v>
      </c>
      <c r="R11">
        <v>16.07</v>
      </c>
      <c r="S11">
        <v>18.91</v>
      </c>
      <c r="T11">
        <v>20.817</v>
      </c>
      <c r="U11">
        <v>17.867999999999999</v>
      </c>
      <c r="V11">
        <v>15.654</v>
      </c>
      <c r="W11">
        <v>16.280999999999999</v>
      </c>
      <c r="X11">
        <v>18</v>
      </c>
      <c r="Y11">
        <v>15.712</v>
      </c>
      <c r="Z11">
        <v>13.555</v>
      </c>
      <c r="AA11">
        <v>20.062999999999999</v>
      </c>
      <c r="AB11">
        <v>19.55</v>
      </c>
      <c r="AC11">
        <v>19.93</v>
      </c>
      <c r="AD11">
        <v>15.621</v>
      </c>
      <c r="AE11">
        <v>18.376999999999999</v>
      </c>
      <c r="AF11">
        <v>14.06</v>
      </c>
      <c r="AG11">
        <v>16.465</v>
      </c>
      <c r="AH11">
        <v>21.283000000000001</v>
      </c>
      <c r="AI11" s="207"/>
      <c r="AJ11" s="207"/>
      <c r="AK11" s="207"/>
      <c r="AL11" s="207"/>
      <c r="AM11" s="207"/>
    </row>
    <row r="12" spans="1:39" ht="14.45">
      <c r="A12" s="153">
        <v>46388</v>
      </c>
      <c r="B12" s="154">
        <v>25</v>
      </c>
      <c r="C12" s="154">
        <v>24</v>
      </c>
      <c r="D12" s="158">
        <v>25</v>
      </c>
      <c r="E12">
        <v>14.77</v>
      </c>
      <c r="F12">
        <v>16.29</v>
      </c>
      <c r="G12">
        <v>14.755000000000001</v>
      </c>
      <c r="H12">
        <v>15.279</v>
      </c>
      <c r="I12">
        <v>20.494</v>
      </c>
      <c r="J12">
        <v>14.991</v>
      </c>
      <c r="K12">
        <v>16.818999999999999</v>
      </c>
      <c r="L12">
        <v>17.852</v>
      </c>
      <c r="M12">
        <v>17.091000000000001</v>
      </c>
      <c r="N12">
        <v>14.696999999999999</v>
      </c>
      <c r="O12">
        <v>14.718</v>
      </c>
      <c r="P12">
        <v>14.664</v>
      </c>
      <c r="Q12">
        <v>15.84</v>
      </c>
      <c r="R12">
        <v>15.847</v>
      </c>
      <c r="S12">
        <v>16.375</v>
      </c>
      <c r="T12">
        <v>17.760999999999999</v>
      </c>
      <c r="U12">
        <v>14.885</v>
      </c>
      <c r="V12">
        <v>14.497999999999999</v>
      </c>
      <c r="W12">
        <v>14.597</v>
      </c>
      <c r="X12">
        <v>16.73</v>
      </c>
      <c r="Y12">
        <v>15.359</v>
      </c>
      <c r="Z12">
        <v>12.641999999999999</v>
      </c>
      <c r="AA12">
        <v>17.626999999999999</v>
      </c>
      <c r="AB12">
        <v>17.280999999999999</v>
      </c>
      <c r="AC12">
        <v>18.553999999999998</v>
      </c>
      <c r="AD12">
        <v>14.548999999999999</v>
      </c>
      <c r="AE12">
        <v>15.853999999999999</v>
      </c>
      <c r="AF12">
        <v>13.025</v>
      </c>
      <c r="AG12">
        <v>15.249000000000001</v>
      </c>
      <c r="AH12">
        <v>16.963999999999999</v>
      </c>
      <c r="AI12" s="207"/>
      <c r="AJ12" s="207"/>
      <c r="AK12" s="207"/>
      <c r="AL12" s="207"/>
      <c r="AM12" s="207"/>
    </row>
    <row r="13" spans="1:39" ht="14.45">
      <c r="A13" s="153">
        <v>46419</v>
      </c>
      <c r="B13" s="154">
        <v>23</v>
      </c>
      <c r="C13" s="154">
        <v>23</v>
      </c>
      <c r="D13" s="158">
        <v>23</v>
      </c>
      <c r="E13">
        <v>14.095000000000001</v>
      </c>
      <c r="F13">
        <v>15.163</v>
      </c>
      <c r="G13">
        <v>12.615</v>
      </c>
      <c r="H13">
        <v>18.125</v>
      </c>
      <c r="I13">
        <v>20.914999999999999</v>
      </c>
      <c r="J13">
        <v>12.394</v>
      </c>
      <c r="K13">
        <v>14.994999999999999</v>
      </c>
      <c r="L13">
        <v>17.788</v>
      </c>
      <c r="M13">
        <v>18.094999999999999</v>
      </c>
      <c r="N13">
        <v>14.586</v>
      </c>
      <c r="O13">
        <v>12.574999999999999</v>
      </c>
      <c r="P13">
        <v>17.055</v>
      </c>
      <c r="Q13">
        <v>13.74</v>
      </c>
      <c r="R13">
        <v>14.419</v>
      </c>
      <c r="S13">
        <v>13.468</v>
      </c>
      <c r="T13">
        <v>17.015999999999998</v>
      </c>
      <c r="U13">
        <v>12.167999999999999</v>
      </c>
      <c r="V13">
        <v>13.145</v>
      </c>
      <c r="W13">
        <v>12.201000000000001</v>
      </c>
      <c r="X13">
        <v>14.114000000000001</v>
      </c>
      <c r="Y13">
        <v>13.042999999999999</v>
      </c>
      <c r="Z13">
        <v>11.15</v>
      </c>
      <c r="AA13">
        <v>17.565000000000001</v>
      </c>
      <c r="AB13">
        <v>21.823</v>
      </c>
      <c r="AC13">
        <v>17.390999999999998</v>
      </c>
      <c r="AD13">
        <v>19.670999999999999</v>
      </c>
      <c r="AE13">
        <v>17.978000000000002</v>
      </c>
      <c r="AF13">
        <v>11.268000000000001</v>
      </c>
      <c r="AG13">
        <v>13.753</v>
      </c>
      <c r="AH13">
        <v>16.452000000000002</v>
      </c>
      <c r="AI13" s="207"/>
      <c r="AJ13" s="207"/>
      <c r="AK13" s="207"/>
      <c r="AL13" s="207"/>
      <c r="AM13" s="207"/>
    </row>
    <row r="14" spans="1:39" ht="14.45">
      <c r="A14" s="153">
        <v>46447</v>
      </c>
      <c r="B14" s="154">
        <v>41</v>
      </c>
      <c r="C14" s="154">
        <v>35</v>
      </c>
      <c r="D14" s="158">
        <v>38</v>
      </c>
      <c r="E14">
        <v>25.361999999999998</v>
      </c>
      <c r="F14">
        <v>28.652999999999999</v>
      </c>
      <c r="G14">
        <v>28.231000000000002</v>
      </c>
      <c r="H14">
        <v>38.134999999999998</v>
      </c>
      <c r="I14">
        <v>30.218</v>
      </c>
      <c r="J14">
        <v>30.765000000000001</v>
      </c>
      <c r="K14">
        <v>29.186</v>
      </c>
      <c r="L14">
        <v>27.042000000000002</v>
      </c>
      <c r="M14">
        <v>23.202999999999999</v>
      </c>
      <c r="N14">
        <v>23.920999999999999</v>
      </c>
      <c r="O14">
        <v>16.945</v>
      </c>
      <c r="P14">
        <v>27.172000000000001</v>
      </c>
      <c r="Q14">
        <v>40.265999999999998</v>
      </c>
      <c r="R14">
        <v>19.875</v>
      </c>
      <c r="S14">
        <v>21.545999999999999</v>
      </c>
      <c r="T14">
        <v>42.686</v>
      </c>
      <c r="U14">
        <v>13.208</v>
      </c>
      <c r="V14">
        <v>29.268999999999998</v>
      </c>
      <c r="W14">
        <v>15.506</v>
      </c>
      <c r="X14">
        <v>25.521000000000001</v>
      </c>
      <c r="Y14">
        <v>27.085999999999999</v>
      </c>
      <c r="Z14">
        <v>18.052</v>
      </c>
      <c r="AA14">
        <v>23.981000000000002</v>
      </c>
      <c r="AB14">
        <v>38.911999999999999</v>
      </c>
      <c r="AC14">
        <v>31.701000000000001</v>
      </c>
      <c r="AD14">
        <v>49.555</v>
      </c>
      <c r="AE14">
        <v>19.844000000000001</v>
      </c>
      <c r="AF14">
        <v>16.361000000000001</v>
      </c>
      <c r="AG14">
        <v>24.709</v>
      </c>
      <c r="AH14">
        <v>22.651</v>
      </c>
      <c r="AI14" s="207"/>
      <c r="AJ14" s="207"/>
      <c r="AK14" s="207"/>
      <c r="AL14" s="207"/>
      <c r="AM14" s="207"/>
    </row>
    <row r="15" spans="1:39" ht="14.45">
      <c r="A15" s="153">
        <v>46478</v>
      </c>
      <c r="B15" s="154">
        <v>93</v>
      </c>
      <c r="C15" s="154">
        <v>64</v>
      </c>
      <c r="D15" s="158">
        <v>78</v>
      </c>
      <c r="E15">
        <v>59.122</v>
      </c>
      <c r="F15">
        <v>62.347999999999999</v>
      </c>
      <c r="G15">
        <v>53.540999999999997</v>
      </c>
      <c r="H15">
        <v>47.57</v>
      </c>
      <c r="I15">
        <v>75.933999999999997</v>
      </c>
      <c r="J15">
        <v>61.552999999999997</v>
      </c>
      <c r="K15">
        <v>45.383000000000003</v>
      </c>
      <c r="L15">
        <v>38.462000000000003</v>
      </c>
      <c r="M15">
        <v>68.531999999999996</v>
      </c>
      <c r="N15">
        <v>51.301000000000002</v>
      </c>
      <c r="O15">
        <v>46.847999999999999</v>
      </c>
      <c r="P15">
        <v>48.716999999999999</v>
      </c>
      <c r="Q15">
        <v>84.811999999999998</v>
      </c>
      <c r="R15">
        <v>53.389000000000003</v>
      </c>
      <c r="S15">
        <v>71.257999999999996</v>
      </c>
      <c r="T15">
        <v>71.290999999999997</v>
      </c>
      <c r="U15">
        <v>42.613</v>
      </c>
      <c r="V15">
        <v>45.497999999999998</v>
      </c>
      <c r="W15">
        <v>41.235999999999997</v>
      </c>
      <c r="X15">
        <v>57.16</v>
      </c>
      <c r="Y15">
        <v>60.661999999999999</v>
      </c>
      <c r="Z15">
        <v>35.122</v>
      </c>
      <c r="AA15">
        <v>59.683999999999997</v>
      </c>
      <c r="AB15">
        <v>59.718000000000004</v>
      </c>
      <c r="AC15">
        <v>53.747</v>
      </c>
      <c r="AD15">
        <v>94.222999999999999</v>
      </c>
      <c r="AE15">
        <v>34.793999999999997</v>
      </c>
      <c r="AF15">
        <v>66.558000000000007</v>
      </c>
      <c r="AG15">
        <v>38.179000000000002</v>
      </c>
      <c r="AH15">
        <v>43.973999999999997</v>
      </c>
      <c r="AI15" s="207"/>
      <c r="AJ15" s="207"/>
      <c r="AK15" s="207"/>
      <c r="AL15" s="207"/>
      <c r="AM15" s="207"/>
    </row>
    <row r="16" spans="1:39" ht="14.45">
      <c r="A16" s="153">
        <v>46508</v>
      </c>
      <c r="B16" s="154">
        <v>247</v>
      </c>
      <c r="C16" s="154">
        <v>159</v>
      </c>
      <c r="D16" s="158">
        <v>204</v>
      </c>
      <c r="E16">
        <v>180.69499999999999</v>
      </c>
      <c r="F16">
        <v>248.94300000000001</v>
      </c>
      <c r="G16">
        <v>164.18799999999999</v>
      </c>
      <c r="H16">
        <v>206.27600000000001</v>
      </c>
      <c r="I16">
        <v>298.62200000000001</v>
      </c>
      <c r="J16">
        <v>257.58300000000003</v>
      </c>
      <c r="K16">
        <v>149.85499999999999</v>
      </c>
      <c r="L16">
        <v>162.631</v>
      </c>
      <c r="M16">
        <v>205.74299999999999</v>
      </c>
      <c r="N16">
        <v>216.73699999999999</v>
      </c>
      <c r="O16">
        <v>82.546999999999997</v>
      </c>
      <c r="P16">
        <v>151.904</v>
      </c>
      <c r="Q16">
        <v>205.21299999999999</v>
      </c>
      <c r="R16">
        <v>229.71299999999999</v>
      </c>
      <c r="S16">
        <v>200.47900000000001</v>
      </c>
      <c r="T16">
        <v>199.68100000000001</v>
      </c>
      <c r="U16">
        <v>218.86199999999999</v>
      </c>
      <c r="V16">
        <v>238.285</v>
      </c>
      <c r="W16">
        <v>92.638999999999996</v>
      </c>
      <c r="X16">
        <v>123.613</v>
      </c>
      <c r="Y16">
        <v>115.327</v>
      </c>
      <c r="Z16">
        <v>96.43</v>
      </c>
      <c r="AA16">
        <v>213.92500000000001</v>
      </c>
      <c r="AB16">
        <v>130.25800000000001</v>
      </c>
      <c r="AC16">
        <v>145.73099999999999</v>
      </c>
      <c r="AD16">
        <v>213.34</v>
      </c>
      <c r="AE16">
        <v>131.55699999999999</v>
      </c>
      <c r="AF16">
        <v>169.60900000000001</v>
      </c>
      <c r="AG16">
        <v>147.535</v>
      </c>
      <c r="AH16">
        <v>113</v>
      </c>
      <c r="AI16" s="207"/>
      <c r="AJ16" s="207"/>
      <c r="AK16" s="207"/>
      <c r="AL16" s="207"/>
      <c r="AM16" s="207"/>
    </row>
    <row r="17" spans="1:1005" ht="14.45">
      <c r="A17" s="153">
        <v>46539</v>
      </c>
      <c r="B17" s="154">
        <v>335</v>
      </c>
      <c r="C17" s="154">
        <v>165</v>
      </c>
      <c r="D17" s="158">
        <v>251</v>
      </c>
      <c r="E17">
        <v>147.34200000000001</v>
      </c>
      <c r="F17">
        <v>392.48599999999999</v>
      </c>
      <c r="G17">
        <v>192.417</v>
      </c>
      <c r="H17">
        <v>531.83500000000004</v>
      </c>
      <c r="I17">
        <v>284.05099999999999</v>
      </c>
      <c r="J17">
        <v>445.77</v>
      </c>
      <c r="K17">
        <v>185.864</v>
      </c>
      <c r="L17">
        <v>287.339</v>
      </c>
      <c r="M17">
        <v>132.93600000000001</v>
      </c>
      <c r="N17">
        <v>175.18199999999999</v>
      </c>
      <c r="O17">
        <v>52.368000000000002</v>
      </c>
      <c r="P17">
        <v>206.45599999999999</v>
      </c>
      <c r="Q17">
        <v>126.976</v>
      </c>
      <c r="R17">
        <v>265.25099999999998</v>
      </c>
      <c r="S17">
        <v>169.65700000000001</v>
      </c>
      <c r="T17">
        <v>154.947</v>
      </c>
      <c r="U17">
        <v>445.72800000000001</v>
      </c>
      <c r="V17">
        <v>230.69900000000001</v>
      </c>
      <c r="W17">
        <v>236.03</v>
      </c>
      <c r="X17">
        <v>386.74799999999999</v>
      </c>
      <c r="Y17">
        <v>42.872</v>
      </c>
      <c r="Z17">
        <v>142.703</v>
      </c>
      <c r="AA17">
        <v>315.68599999999998</v>
      </c>
      <c r="AB17">
        <v>319.19900000000001</v>
      </c>
      <c r="AC17">
        <v>269.02199999999999</v>
      </c>
      <c r="AD17">
        <v>362.5</v>
      </c>
      <c r="AE17">
        <v>65.531999999999996</v>
      </c>
      <c r="AF17">
        <v>377.66500000000002</v>
      </c>
      <c r="AG17">
        <v>168.98</v>
      </c>
      <c r="AH17">
        <v>247.68600000000001</v>
      </c>
      <c r="AI17" s="207"/>
      <c r="AJ17" s="207"/>
      <c r="AK17" s="207"/>
      <c r="AL17" s="207"/>
      <c r="AM17" s="207"/>
      <c r="AN17" s="207"/>
      <c r="AO17" s="207"/>
      <c r="AP17" s="207"/>
      <c r="AQ17" s="207"/>
      <c r="AR17" s="207"/>
      <c r="AS17" s="207"/>
      <c r="AT17" s="207"/>
      <c r="AU17" s="207"/>
      <c r="AV17" s="207"/>
      <c r="AW17" s="207"/>
      <c r="AX17" s="207"/>
      <c r="AY17" s="207"/>
      <c r="AZ17" s="207"/>
      <c r="BA17" s="207"/>
      <c r="BB17" s="207"/>
      <c r="BC17" s="207"/>
      <c r="BD17" s="207"/>
      <c r="BE17" s="207"/>
      <c r="BF17" s="207"/>
      <c r="BG17" s="207"/>
      <c r="BH17" s="207"/>
      <c r="BI17" s="207"/>
      <c r="BJ17" s="207"/>
      <c r="BK17" s="207"/>
      <c r="BL17" s="207"/>
      <c r="BM17" s="207"/>
      <c r="BN17" s="207"/>
      <c r="BO17" s="207"/>
      <c r="BP17" s="207"/>
      <c r="BQ17" s="207"/>
      <c r="BR17" s="207"/>
      <c r="BS17" s="207"/>
      <c r="BT17" s="207"/>
      <c r="BU17" s="207"/>
      <c r="BV17" s="207"/>
      <c r="BW17" s="207"/>
      <c r="BX17" s="207"/>
      <c r="BY17" s="207"/>
      <c r="BZ17" s="207"/>
      <c r="CA17" s="207"/>
      <c r="CB17" s="207"/>
      <c r="CC17" s="207"/>
      <c r="CD17" s="207"/>
      <c r="CE17" s="207"/>
      <c r="CF17" s="207"/>
      <c r="CG17" s="207"/>
      <c r="CH17" s="207"/>
      <c r="CI17" s="207"/>
      <c r="CJ17" s="207"/>
      <c r="CK17" s="207"/>
      <c r="CL17" s="207"/>
      <c r="CM17" s="207"/>
      <c r="CN17" s="207"/>
      <c r="CO17" s="207"/>
      <c r="CP17" s="207"/>
      <c r="CQ17" s="207"/>
      <c r="CR17" s="207"/>
      <c r="CS17" s="207"/>
      <c r="CT17" s="207"/>
      <c r="CU17" s="207"/>
      <c r="CV17" s="207"/>
      <c r="CW17" s="207"/>
      <c r="CX17" s="207"/>
      <c r="CY17" s="207"/>
      <c r="CZ17" s="207"/>
      <c r="DA17" s="207"/>
      <c r="DB17" s="207"/>
      <c r="DC17" s="207"/>
      <c r="DD17" s="207"/>
      <c r="DE17" s="207"/>
      <c r="DF17" s="207"/>
      <c r="DG17" s="207"/>
      <c r="DH17" s="207"/>
      <c r="DI17" s="207"/>
      <c r="DJ17" s="207"/>
      <c r="DK17" s="207"/>
      <c r="DL17" s="207"/>
      <c r="DM17" s="207"/>
      <c r="DN17" s="207"/>
      <c r="DO17" s="207"/>
      <c r="DP17" s="207"/>
      <c r="DQ17" s="207"/>
      <c r="DR17" s="207"/>
      <c r="DS17" s="207"/>
      <c r="DT17" s="207"/>
      <c r="DU17" s="207"/>
      <c r="DV17" s="207"/>
      <c r="DW17" s="207"/>
      <c r="DX17" s="207"/>
      <c r="DY17" s="207"/>
      <c r="DZ17" s="207"/>
      <c r="EA17" s="207"/>
      <c r="EB17" s="207"/>
      <c r="EC17" s="207"/>
      <c r="ED17" s="207"/>
      <c r="EE17" s="207"/>
      <c r="EF17" s="207"/>
      <c r="EG17" s="207"/>
      <c r="EH17" s="207"/>
      <c r="EI17" s="207"/>
      <c r="EJ17" s="207"/>
      <c r="EK17" s="207"/>
      <c r="EL17" s="207"/>
      <c r="EM17" s="207"/>
      <c r="EN17" s="207"/>
      <c r="EO17" s="207"/>
      <c r="EP17" s="207"/>
      <c r="EQ17" s="207"/>
      <c r="ER17" s="207"/>
      <c r="ES17" s="207"/>
      <c r="ET17" s="207"/>
      <c r="EU17" s="207"/>
      <c r="EV17" s="207"/>
      <c r="EW17" s="207"/>
      <c r="EX17" s="207"/>
      <c r="EY17" s="207"/>
      <c r="EZ17" s="207"/>
      <c r="FA17" s="207"/>
      <c r="FB17" s="207"/>
      <c r="FC17" s="207"/>
      <c r="FD17" s="207"/>
      <c r="FE17" s="207"/>
      <c r="FF17" s="207"/>
      <c r="FG17" s="207"/>
      <c r="FH17" s="207"/>
      <c r="FI17" s="207"/>
      <c r="FJ17" s="207"/>
      <c r="FK17" s="207"/>
      <c r="FL17" s="207"/>
      <c r="FM17" s="207"/>
      <c r="FN17" s="207"/>
      <c r="FO17" s="207"/>
      <c r="FP17" s="207"/>
      <c r="FQ17" s="207"/>
      <c r="FR17" s="207"/>
      <c r="FS17" s="207"/>
      <c r="FT17" s="207"/>
      <c r="FU17" s="207"/>
      <c r="FV17" s="207"/>
      <c r="FW17" s="207"/>
      <c r="FX17" s="207"/>
      <c r="FY17" s="207"/>
      <c r="FZ17" s="207"/>
      <c r="GA17" s="207"/>
      <c r="GB17" s="207"/>
      <c r="GC17" s="207"/>
      <c r="GD17" s="207"/>
      <c r="GE17" s="207"/>
      <c r="GF17" s="207"/>
      <c r="GG17" s="207"/>
      <c r="GH17" s="207"/>
      <c r="GI17" s="207"/>
      <c r="GJ17" s="207"/>
      <c r="GK17" s="207"/>
      <c r="GL17" s="207"/>
      <c r="GM17" s="207"/>
      <c r="GN17" s="207"/>
      <c r="GO17" s="207"/>
      <c r="GP17" s="207"/>
      <c r="GQ17" s="207"/>
      <c r="GR17" s="207"/>
      <c r="GS17" s="207"/>
      <c r="GT17" s="207"/>
      <c r="GU17" s="207"/>
      <c r="GV17" s="207"/>
      <c r="GW17" s="207"/>
      <c r="GX17" s="207"/>
      <c r="GY17" s="207"/>
      <c r="GZ17" s="207"/>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7"/>
      <c r="IB17" s="207"/>
      <c r="IC17" s="207"/>
      <c r="ID17" s="207"/>
      <c r="IE17" s="207"/>
      <c r="IF17" s="207"/>
      <c r="IG17" s="207"/>
      <c r="IH17" s="207"/>
      <c r="II17" s="207"/>
      <c r="IJ17" s="207"/>
      <c r="IK17" s="207"/>
      <c r="IL17" s="207"/>
      <c r="IM17" s="207"/>
      <c r="IN17" s="207"/>
      <c r="IO17" s="207"/>
      <c r="IP17" s="207"/>
      <c r="IQ17" s="207"/>
      <c r="IR17" s="207"/>
      <c r="IS17" s="207"/>
      <c r="IT17" s="207"/>
      <c r="IU17" s="207"/>
      <c r="IV17" s="207"/>
      <c r="IW17" s="207"/>
      <c r="IX17" s="207"/>
      <c r="IY17" s="207"/>
      <c r="IZ17" s="207"/>
      <c r="JA17" s="207"/>
      <c r="JB17" s="207"/>
      <c r="JC17" s="207"/>
      <c r="JD17" s="207"/>
      <c r="JE17" s="207"/>
      <c r="JF17" s="207"/>
      <c r="JG17" s="207"/>
      <c r="JH17" s="207"/>
      <c r="JI17" s="207"/>
      <c r="JJ17" s="207"/>
      <c r="JK17" s="207"/>
      <c r="JL17" s="207"/>
      <c r="JM17" s="207"/>
      <c r="JN17" s="207"/>
      <c r="JO17" s="207"/>
      <c r="JP17" s="207"/>
      <c r="JQ17" s="207"/>
      <c r="JR17" s="207"/>
      <c r="JS17" s="207"/>
      <c r="JT17" s="207"/>
      <c r="JU17" s="207"/>
      <c r="JV17" s="207"/>
      <c r="JW17" s="207"/>
      <c r="JX17" s="207"/>
      <c r="JY17" s="207"/>
      <c r="JZ17" s="207"/>
      <c r="KA17" s="207"/>
      <c r="KB17" s="207"/>
      <c r="KC17" s="207"/>
      <c r="KD17" s="207"/>
      <c r="KE17" s="207"/>
      <c r="KF17" s="207"/>
      <c r="KG17" s="207"/>
      <c r="KH17" s="207"/>
      <c r="KI17" s="207"/>
      <c r="KJ17" s="207"/>
      <c r="KK17" s="207"/>
      <c r="KL17" s="207"/>
      <c r="KM17" s="207"/>
      <c r="KN17" s="207"/>
      <c r="KO17" s="207"/>
      <c r="KP17" s="207"/>
      <c r="KQ17" s="207"/>
      <c r="KR17" s="207"/>
      <c r="KS17" s="207"/>
      <c r="KT17" s="207"/>
      <c r="KU17" s="207"/>
      <c r="KV17" s="207"/>
      <c r="KW17" s="207"/>
      <c r="KX17" s="207"/>
      <c r="KY17" s="207"/>
      <c r="KZ17" s="207"/>
      <c r="LA17" s="207"/>
      <c r="LB17" s="207"/>
      <c r="LC17" s="207"/>
      <c r="LD17" s="207"/>
      <c r="LE17" s="207"/>
      <c r="LF17" s="207"/>
      <c r="LG17" s="207"/>
      <c r="LH17" s="207"/>
      <c r="LI17" s="207"/>
      <c r="LJ17" s="207"/>
      <c r="LK17" s="207"/>
      <c r="LL17" s="207"/>
      <c r="LM17" s="207"/>
      <c r="LN17" s="207"/>
      <c r="LO17" s="207"/>
      <c r="LP17" s="207"/>
      <c r="LQ17" s="207"/>
      <c r="LR17" s="207"/>
      <c r="LS17" s="207"/>
      <c r="LT17" s="207"/>
      <c r="LU17" s="207"/>
      <c r="LV17" s="207"/>
      <c r="LW17" s="207"/>
      <c r="LX17" s="207"/>
      <c r="LY17" s="207"/>
      <c r="LZ17" s="207"/>
      <c r="MA17" s="207"/>
      <c r="MB17" s="207"/>
      <c r="MC17" s="207"/>
      <c r="MD17" s="207"/>
      <c r="ME17" s="207"/>
      <c r="MF17" s="207"/>
      <c r="MG17" s="207"/>
      <c r="MH17" s="207"/>
      <c r="MI17" s="207"/>
      <c r="MJ17" s="207"/>
      <c r="MK17" s="207"/>
      <c r="ML17" s="207"/>
      <c r="MM17" s="207"/>
      <c r="MN17" s="207"/>
      <c r="MO17" s="207"/>
      <c r="MP17" s="207"/>
      <c r="MQ17" s="207"/>
      <c r="MR17" s="207"/>
      <c r="MS17" s="207"/>
      <c r="MT17" s="207"/>
      <c r="MU17" s="207"/>
      <c r="MV17" s="207"/>
      <c r="MW17" s="207"/>
      <c r="MX17" s="207"/>
      <c r="MY17" s="207"/>
      <c r="MZ17" s="207"/>
      <c r="NA17" s="207"/>
      <c r="NB17" s="207"/>
      <c r="NC17" s="207"/>
      <c r="ND17" s="207"/>
      <c r="NE17" s="207"/>
      <c r="NF17" s="207"/>
      <c r="NG17" s="207"/>
      <c r="NH17" s="207"/>
      <c r="NI17" s="207"/>
      <c r="NJ17" s="207"/>
      <c r="NK17" s="207"/>
      <c r="NL17" s="207"/>
      <c r="NM17" s="207"/>
      <c r="NN17" s="207"/>
      <c r="NO17" s="207"/>
      <c r="NP17" s="207"/>
      <c r="NQ17" s="207"/>
      <c r="NR17" s="207"/>
      <c r="NS17" s="207"/>
      <c r="NT17" s="207"/>
      <c r="NU17" s="207"/>
      <c r="NV17" s="207"/>
      <c r="NW17" s="207"/>
      <c r="NX17" s="207"/>
      <c r="NY17" s="207"/>
      <c r="NZ17" s="207"/>
      <c r="OA17" s="207"/>
      <c r="OB17" s="207"/>
      <c r="OC17" s="207"/>
      <c r="OD17" s="207"/>
      <c r="OE17" s="207"/>
      <c r="OF17" s="207"/>
      <c r="OG17" s="207"/>
      <c r="OH17" s="207"/>
      <c r="OI17" s="207"/>
      <c r="OJ17" s="207"/>
      <c r="OK17" s="207"/>
      <c r="OL17" s="207"/>
      <c r="OM17" s="207"/>
      <c r="ON17" s="207"/>
      <c r="OO17" s="207"/>
      <c r="OP17" s="207"/>
      <c r="OQ17" s="207"/>
      <c r="OR17" s="207"/>
      <c r="OS17" s="207"/>
      <c r="OT17" s="207"/>
      <c r="OU17" s="207"/>
      <c r="OV17" s="207"/>
      <c r="OW17" s="207"/>
      <c r="OX17" s="207"/>
      <c r="OY17" s="207"/>
      <c r="OZ17" s="207"/>
      <c r="PA17" s="207"/>
      <c r="PB17" s="207"/>
      <c r="PC17" s="207"/>
      <c r="PD17" s="207"/>
      <c r="PE17" s="207"/>
      <c r="PF17" s="207"/>
      <c r="PG17" s="207"/>
      <c r="PH17" s="207"/>
      <c r="PI17" s="207"/>
      <c r="PJ17" s="207"/>
      <c r="PK17" s="207"/>
      <c r="PL17" s="207"/>
      <c r="PM17" s="207"/>
      <c r="PN17" s="207"/>
      <c r="PO17" s="207"/>
      <c r="PP17" s="207"/>
      <c r="PQ17" s="207"/>
      <c r="PR17" s="207"/>
      <c r="PS17" s="207"/>
      <c r="PT17" s="207"/>
      <c r="PU17" s="207"/>
      <c r="PV17" s="207"/>
      <c r="PW17" s="207"/>
      <c r="PX17" s="207"/>
      <c r="PY17" s="207"/>
      <c r="PZ17" s="207"/>
      <c r="QA17" s="207"/>
      <c r="QB17" s="207"/>
      <c r="QC17" s="207"/>
      <c r="QD17" s="207"/>
      <c r="QE17" s="207"/>
      <c r="QF17" s="207"/>
      <c r="QG17" s="207"/>
      <c r="QH17" s="207"/>
      <c r="QI17" s="207"/>
      <c r="QJ17" s="207"/>
      <c r="QK17" s="207"/>
      <c r="QL17" s="207"/>
      <c r="QM17" s="207"/>
      <c r="QN17" s="207"/>
      <c r="QO17" s="207"/>
      <c r="QP17" s="207"/>
      <c r="QQ17" s="207"/>
      <c r="QR17" s="207"/>
      <c r="QS17" s="207"/>
      <c r="QT17" s="207"/>
      <c r="QU17" s="207"/>
      <c r="QV17" s="207"/>
      <c r="QW17" s="207"/>
      <c r="QX17" s="207"/>
      <c r="QY17" s="207"/>
      <c r="QZ17" s="207"/>
      <c r="RA17" s="207"/>
      <c r="RB17" s="207"/>
      <c r="RC17" s="207"/>
      <c r="RD17" s="207"/>
      <c r="RE17" s="207"/>
      <c r="RF17" s="207"/>
      <c r="RG17" s="207"/>
      <c r="RH17" s="207"/>
      <c r="RI17" s="207"/>
      <c r="RJ17" s="207"/>
      <c r="RK17" s="207"/>
      <c r="RL17" s="207"/>
      <c r="RM17" s="207"/>
      <c r="RN17" s="207"/>
      <c r="RO17" s="207"/>
      <c r="RP17" s="207"/>
      <c r="RQ17" s="207"/>
      <c r="RR17" s="207"/>
      <c r="RS17" s="207"/>
      <c r="RT17" s="207"/>
      <c r="RU17" s="207"/>
      <c r="RV17" s="207"/>
      <c r="RW17" s="207"/>
      <c r="RX17" s="207"/>
      <c r="RY17" s="207"/>
      <c r="RZ17" s="207"/>
      <c r="SA17" s="207"/>
      <c r="SB17" s="207"/>
      <c r="SC17" s="207"/>
      <c r="SD17" s="207"/>
      <c r="SE17" s="207"/>
      <c r="SF17" s="207"/>
      <c r="SG17" s="207"/>
      <c r="SH17" s="207"/>
      <c r="SI17" s="207"/>
      <c r="SJ17" s="207"/>
      <c r="SK17" s="207"/>
      <c r="SL17" s="207"/>
      <c r="SM17" s="207"/>
      <c r="SN17" s="207"/>
      <c r="SO17" s="207"/>
      <c r="SP17" s="207"/>
      <c r="SQ17" s="207"/>
      <c r="SR17" s="207"/>
      <c r="SS17" s="207"/>
      <c r="ST17" s="207"/>
      <c r="SU17" s="207"/>
      <c r="SV17" s="207"/>
      <c r="SW17" s="207"/>
      <c r="SX17" s="207"/>
      <c r="SY17" s="207"/>
      <c r="SZ17" s="207"/>
      <c r="TA17" s="207"/>
      <c r="TB17" s="207"/>
      <c r="TC17" s="207"/>
      <c r="TD17" s="207"/>
      <c r="TE17" s="207"/>
      <c r="TF17" s="207"/>
      <c r="TG17" s="207"/>
      <c r="TH17" s="207"/>
      <c r="TI17" s="207"/>
      <c r="TJ17" s="207"/>
      <c r="TK17" s="207"/>
      <c r="TL17" s="207"/>
      <c r="TM17" s="207"/>
      <c r="TN17" s="207"/>
      <c r="TO17" s="207"/>
      <c r="TP17" s="207"/>
      <c r="TQ17" s="207"/>
      <c r="TR17" s="207"/>
      <c r="TS17" s="207"/>
      <c r="TT17" s="207"/>
      <c r="TU17" s="207"/>
      <c r="TV17" s="207"/>
      <c r="TW17" s="207"/>
      <c r="TX17" s="207"/>
      <c r="TY17" s="207"/>
      <c r="TZ17" s="207"/>
      <c r="UA17" s="207"/>
      <c r="UB17" s="207"/>
      <c r="UC17" s="207"/>
      <c r="UD17" s="207"/>
      <c r="UE17" s="207"/>
      <c r="UF17" s="207"/>
      <c r="UG17" s="207"/>
      <c r="UH17" s="207"/>
      <c r="UI17" s="207"/>
      <c r="UJ17" s="207"/>
      <c r="UK17" s="207"/>
      <c r="UL17" s="207"/>
      <c r="UM17" s="207"/>
      <c r="UN17" s="207"/>
      <c r="UO17" s="207"/>
      <c r="UP17" s="207"/>
      <c r="UQ17" s="207"/>
      <c r="UR17" s="207"/>
      <c r="US17" s="207"/>
      <c r="UT17" s="207"/>
      <c r="UU17" s="207"/>
      <c r="UV17" s="207"/>
      <c r="UW17" s="207"/>
      <c r="UX17" s="207"/>
      <c r="UY17" s="207"/>
      <c r="UZ17" s="207"/>
      <c r="VA17" s="207"/>
      <c r="VB17" s="207"/>
      <c r="VC17" s="207"/>
      <c r="VD17" s="207"/>
      <c r="VE17" s="207"/>
      <c r="VF17" s="207"/>
      <c r="VG17" s="207"/>
      <c r="VH17" s="207"/>
      <c r="VI17" s="207"/>
      <c r="VJ17" s="207"/>
      <c r="VK17" s="207"/>
      <c r="VL17" s="207"/>
      <c r="VM17" s="207"/>
      <c r="VN17" s="207"/>
      <c r="VO17" s="207"/>
      <c r="VP17" s="207"/>
      <c r="VQ17" s="207"/>
      <c r="VR17" s="207"/>
      <c r="VS17" s="207"/>
      <c r="VT17" s="207"/>
      <c r="VU17" s="207"/>
      <c r="VV17" s="207"/>
      <c r="VW17" s="207"/>
      <c r="VX17" s="207"/>
      <c r="VY17" s="207"/>
      <c r="VZ17" s="207"/>
      <c r="WA17" s="207"/>
      <c r="WB17" s="207"/>
      <c r="WC17" s="207"/>
      <c r="WD17" s="207"/>
      <c r="WE17" s="207"/>
      <c r="WF17" s="207"/>
      <c r="WG17" s="207"/>
      <c r="WH17" s="207"/>
      <c r="WI17" s="207"/>
      <c r="WJ17" s="207"/>
      <c r="WK17" s="207"/>
      <c r="WL17" s="207"/>
      <c r="WM17" s="207"/>
      <c r="WN17" s="207"/>
      <c r="WO17" s="207"/>
      <c r="WP17" s="207"/>
      <c r="WQ17" s="207"/>
      <c r="WR17" s="207"/>
      <c r="WS17" s="207"/>
      <c r="WT17" s="207"/>
      <c r="WU17" s="207"/>
      <c r="WV17" s="207"/>
      <c r="WW17" s="207"/>
      <c r="WX17" s="207"/>
      <c r="WY17" s="207"/>
      <c r="WZ17" s="207"/>
      <c r="XA17" s="207"/>
      <c r="XB17" s="207"/>
      <c r="XC17" s="207"/>
      <c r="XD17" s="207"/>
      <c r="XE17" s="207"/>
      <c r="XF17" s="207"/>
      <c r="XG17" s="207"/>
      <c r="XH17" s="207"/>
      <c r="XI17" s="207"/>
      <c r="XJ17" s="207"/>
      <c r="XK17" s="207"/>
      <c r="XL17" s="207"/>
      <c r="XM17" s="207"/>
      <c r="XN17" s="207"/>
      <c r="XO17" s="207"/>
      <c r="XP17" s="207"/>
      <c r="XQ17" s="207"/>
      <c r="XR17" s="207"/>
      <c r="XS17" s="207"/>
      <c r="XT17" s="207"/>
      <c r="XU17" s="207"/>
      <c r="XV17" s="207"/>
      <c r="XW17" s="207"/>
      <c r="XX17" s="207"/>
      <c r="XY17" s="207"/>
      <c r="XZ17" s="207"/>
      <c r="YA17" s="207"/>
      <c r="YB17" s="207"/>
      <c r="YC17" s="207"/>
      <c r="YD17" s="207"/>
      <c r="YE17" s="207"/>
      <c r="YF17" s="207"/>
      <c r="YG17" s="207"/>
      <c r="YH17" s="207"/>
      <c r="YI17" s="207"/>
      <c r="YJ17" s="207"/>
      <c r="YK17" s="207"/>
      <c r="YL17" s="207"/>
      <c r="YM17" s="207"/>
      <c r="YN17" s="207"/>
      <c r="YO17" s="207"/>
      <c r="YP17" s="207"/>
      <c r="YQ17" s="207"/>
      <c r="YR17" s="207"/>
      <c r="YS17" s="207"/>
      <c r="YT17" s="207"/>
      <c r="YU17" s="207"/>
      <c r="YV17" s="207"/>
      <c r="YW17" s="207"/>
      <c r="YX17" s="207"/>
      <c r="YY17" s="207"/>
      <c r="YZ17" s="207"/>
      <c r="ZA17" s="207"/>
      <c r="ZB17" s="207"/>
      <c r="ZC17" s="207"/>
      <c r="ZD17" s="207"/>
      <c r="ZE17" s="207"/>
      <c r="ZF17" s="207"/>
      <c r="ZG17" s="207"/>
      <c r="ZH17" s="207"/>
      <c r="ZI17" s="207"/>
      <c r="ZJ17" s="207"/>
      <c r="ZK17" s="207"/>
      <c r="ZL17" s="207"/>
      <c r="ZM17" s="207"/>
      <c r="ZN17" s="207"/>
      <c r="ZO17" s="207"/>
      <c r="ZP17" s="207"/>
      <c r="ZQ17" s="207"/>
      <c r="ZR17" s="207"/>
      <c r="ZS17" s="207"/>
      <c r="ZT17" s="207"/>
      <c r="ZU17" s="207"/>
      <c r="ZV17" s="207"/>
      <c r="ZW17" s="207"/>
      <c r="ZX17" s="207"/>
      <c r="ZY17" s="207"/>
      <c r="ZZ17" s="207"/>
      <c r="AAA17" s="207"/>
      <c r="AAB17" s="207"/>
      <c r="AAC17" s="207"/>
      <c r="AAD17" s="207"/>
      <c r="AAE17" s="207"/>
      <c r="AAF17" s="207"/>
      <c r="AAG17" s="207"/>
      <c r="AAH17" s="207"/>
      <c r="AAI17" s="207"/>
      <c r="AAJ17" s="207"/>
      <c r="AAK17" s="207"/>
      <c r="AAL17" s="207"/>
      <c r="AAM17" s="207"/>
      <c r="AAN17" s="207"/>
      <c r="AAO17" s="207"/>
      <c r="AAP17" s="207"/>
      <c r="AAQ17" s="207"/>
      <c r="AAR17" s="207"/>
      <c r="AAS17" s="207"/>
      <c r="AAT17" s="207"/>
      <c r="AAU17" s="207"/>
      <c r="AAV17" s="207"/>
      <c r="AAW17" s="207"/>
      <c r="AAX17" s="207"/>
      <c r="AAY17" s="207"/>
      <c r="AAZ17" s="207"/>
      <c r="ABA17" s="207"/>
      <c r="ABB17" s="207"/>
      <c r="ABC17" s="207"/>
      <c r="ABD17" s="207"/>
      <c r="ABE17" s="207"/>
      <c r="ABF17" s="207"/>
      <c r="ABG17" s="207"/>
      <c r="ABH17" s="207"/>
      <c r="ABI17" s="207"/>
      <c r="ABJ17" s="207"/>
      <c r="ABK17" s="207"/>
      <c r="ABL17" s="207"/>
      <c r="ABM17" s="207"/>
      <c r="ABN17" s="207"/>
      <c r="ABO17" s="207"/>
      <c r="ABP17" s="207"/>
      <c r="ABQ17" s="207"/>
      <c r="ABR17" s="207"/>
      <c r="ABS17" s="207"/>
      <c r="ABT17" s="207"/>
      <c r="ABU17" s="207"/>
      <c r="ABV17" s="207"/>
      <c r="ABW17" s="207"/>
      <c r="ABX17" s="207"/>
      <c r="ABY17" s="207"/>
      <c r="ABZ17" s="207"/>
      <c r="ACA17" s="207"/>
      <c r="ACB17" s="207"/>
      <c r="ACC17" s="207"/>
      <c r="ACD17" s="207"/>
      <c r="ACE17" s="207"/>
      <c r="ACF17" s="207"/>
      <c r="ACG17" s="207"/>
      <c r="ACH17" s="207"/>
      <c r="ACI17" s="207"/>
      <c r="ACJ17" s="207"/>
      <c r="ACK17" s="207"/>
      <c r="ACL17" s="207"/>
      <c r="ACM17" s="207"/>
      <c r="ACN17" s="207"/>
      <c r="ACO17" s="207"/>
      <c r="ACP17" s="207"/>
      <c r="ACQ17" s="207"/>
      <c r="ACR17" s="207"/>
      <c r="ACS17" s="207"/>
      <c r="ACT17" s="207"/>
      <c r="ACU17" s="207"/>
      <c r="ACV17" s="207"/>
      <c r="ACW17" s="207"/>
      <c r="ACX17" s="207"/>
      <c r="ACY17" s="207"/>
      <c r="ACZ17" s="207"/>
      <c r="ADA17" s="207"/>
      <c r="ADB17" s="207"/>
      <c r="ADC17" s="207"/>
      <c r="ADD17" s="207"/>
      <c r="ADE17" s="207"/>
      <c r="ADF17" s="207"/>
      <c r="ADG17" s="207"/>
      <c r="ADH17" s="207"/>
      <c r="ADI17" s="207"/>
      <c r="ADJ17" s="207"/>
      <c r="ADK17" s="207"/>
      <c r="ADL17" s="207"/>
      <c r="ADM17" s="207"/>
      <c r="ADN17" s="207"/>
      <c r="ADO17" s="207"/>
      <c r="ADP17" s="207"/>
      <c r="ADQ17" s="207"/>
      <c r="ADR17" s="207"/>
      <c r="ADS17" s="207"/>
      <c r="ADT17" s="207"/>
      <c r="ADU17" s="207"/>
      <c r="ADV17" s="207"/>
      <c r="ADW17" s="207"/>
      <c r="ADX17" s="207"/>
      <c r="ADY17" s="207"/>
      <c r="ADZ17" s="207"/>
      <c r="AEA17" s="207"/>
      <c r="AEB17" s="207"/>
      <c r="AEC17" s="207"/>
      <c r="AED17" s="207"/>
      <c r="AEE17" s="207"/>
      <c r="AEF17" s="207"/>
      <c r="AEG17" s="207"/>
      <c r="AEH17" s="207"/>
      <c r="AEI17" s="207"/>
      <c r="AEJ17" s="207"/>
      <c r="AEK17" s="207"/>
      <c r="AEL17" s="207"/>
      <c r="AEM17" s="207"/>
      <c r="AEN17" s="207"/>
      <c r="AEO17" s="207"/>
      <c r="AEP17" s="207"/>
      <c r="AEQ17" s="207"/>
      <c r="AER17" s="207"/>
      <c r="AES17" s="207"/>
      <c r="AET17" s="207"/>
      <c r="AEU17" s="207"/>
      <c r="AEV17" s="207"/>
      <c r="AEW17" s="207"/>
      <c r="AEX17" s="207"/>
      <c r="AEY17" s="207"/>
      <c r="AEZ17" s="207"/>
      <c r="AFA17" s="207"/>
      <c r="AFB17" s="207"/>
      <c r="AFC17" s="207"/>
      <c r="AFD17" s="207"/>
      <c r="AFE17" s="207"/>
      <c r="AFF17" s="207"/>
      <c r="AFG17" s="207"/>
      <c r="AFH17" s="207"/>
      <c r="AFI17" s="207"/>
      <c r="AFJ17" s="207"/>
      <c r="AFK17" s="207"/>
      <c r="AFL17" s="207"/>
      <c r="AFM17" s="207"/>
      <c r="AFN17" s="207"/>
      <c r="AFO17" s="207"/>
      <c r="AFP17" s="207"/>
      <c r="AFQ17" s="207"/>
      <c r="AFR17" s="207"/>
      <c r="AFS17" s="207"/>
      <c r="AFT17" s="207"/>
      <c r="AFU17" s="207"/>
      <c r="AFV17" s="207"/>
      <c r="AFW17" s="207"/>
      <c r="AFX17" s="207"/>
      <c r="AFY17" s="207"/>
      <c r="AFZ17" s="207"/>
      <c r="AGA17" s="207"/>
      <c r="AGB17" s="207"/>
      <c r="AGC17" s="207"/>
      <c r="AGD17" s="207"/>
      <c r="AGE17" s="207"/>
      <c r="AGF17" s="207"/>
      <c r="AGG17" s="207"/>
      <c r="AGH17" s="207"/>
      <c r="AGI17" s="207"/>
      <c r="AGJ17" s="207"/>
      <c r="AGK17" s="207"/>
      <c r="AGL17" s="207"/>
      <c r="AGM17" s="207"/>
      <c r="AGN17" s="207"/>
      <c r="AGO17" s="207"/>
      <c r="AGP17" s="207"/>
      <c r="AGQ17" s="207"/>
      <c r="AGR17" s="207"/>
      <c r="AGS17" s="207"/>
      <c r="AGT17" s="207"/>
      <c r="AGU17" s="207"/>
      <c r="AGV17" s="207"/>
      <c r="AGW17" s="207"/>
      <c r="AGX17" s="207"/>
      <c r="AGY17" s="207"/>
      <c r="AGZ17" s="207"/>
      <c r="AHA17" s="207"/>
      <c r="AHB17" s="207"/>
      <c r="AHC17" s="207"/>
      <c r="AHD17" s="207"/>
      <c r="AHE17" s="207"/>
      <c r="AHF17" s="207"/>
      <c r="AHG17" s="207"/>
      <c r="AHH17" s="207"/>
      <c r="AHI17" s="207"/>
      <c r="AHJ17" s="207"/>
      <c r="AHK17" s="207"/>
      <c r="AHL17" s="207"/>
      <c r="AHM17" s="207"/>
      <c r="AHN17" s="207"/>
      <c r="AHO17" s="207"/>
      <c r="AHP17" s="207"/>
      <c r="AHQ17" s="207"/>
      <c r="AHR17" s="207"/>
      <c r="AHS17" s="207"/>
      <c r="AHT17" s="207"/>
      <c r="AHU17" s="207"/>
      <c r="AHV17" s="207"/>
      <c r="AHW17" s="207"/>
      <c r="AHX17" s="207"/>
      <c r="AHY17" s="207"/>
      <c r="AHZ17" s="207"/>
      <c r="AIA17" s="207"/>
      <c r="AIB17" s="207"/>
      <c r="AIC17" s="207"/>
      <c r="AID17" s="207"/>
      <c r="AIE17" s="207"/>
      <c r="AIF17" s="207"/>
      <c r="AIG17" s="207"/>
      <c r="AIH17" s="207"/>
      <c r="AII17" s="207"/>
      <c r="AIJ17" s="207"/>
      <c r="AIK17" s="207"/>
      <c r="AIL17" s="207"/>
      <c r="AIM17" s="207"/>
      <c r="AIN17" s="207"/>
      <c r="AIO17" s="207"/>
      <c r="AIP17" s="207"/>
      <c r="AIQ17" s="207"/>
      <c r="AIR17" s="207"/>
      <c r="AIS17" s="207"/>
      <c r="AIT17" s="207"/>
      <c r="AIU17" s="207"/>
      <c r="AIV17" s="207"/>
      <c r="AIW17" s="207"/>
      <c r="AIX17" s="207"/>
      <c r="AIY17" s="207"/>
      <c r="AIZ17" s="207"/>
      <c r="AJA17" s="207"/>
      <c r="AJB17" s="207"/>
      <c r="AJC17" s="207"/>
      <c r="AJD17" s="207"/>
      <c r="AJE17" s="207"/>
      <c r="AJF17" s="207"/>
      <c r="AJG17" s="207"/>
      <c r="AJH17" s="207"/>
      <c r="AJI17" s="207"/>
      <c r="AJJ17" s="207"/>
      <c r="AJK17" s="207"/>
      <c r="AJL17" s="207"/>
      <c r="AJM17" s="207"/>
      <c r="AJN17" s="207"/>
      <c r="AJO17" s="207"/>
      <c r="AJP17" s="207"/>
      <c r="AJQ17" s="207"/>
      <c r="AJR17" s="207"/>
      <c r="AJS17" s="207"/>
      <c r="AJT17" s="207"/>
      <c r="AJU17" s="207"/>
      <c r="AJV17" s="207"/>
      <c r="AJW17" s="207"/>
      <c r="AJX17" s="207"/>
      <c r="AJY17" s="207"/>
      <c r="AJZ17" s="207"/>
      <c r="AKA17" s="207"/>
      <c r="AKB17" s="207"/>
      <c r="AKC17" s="207"/>
      <c r="AKD17" s="207"/>
      <c r="AKE17" s="207"/>
      <c r="AKF17" s="207"/>
      <c r="AKG17" s="207"/>
      <c r="AKH17" s="207"/>
      <c r="AKI17" s="207"/>
      <c r="AKJ17" s="207"/>
      <c r="AKK17" s="207"/>
      <c r="AKL17" s="207"/>
      <c r="AKM17" s="207"/>
      <c r="AKN17" s="207"/>
      <c r="AKO17" s="207"/>
      <c r="AKP17" s="207"/>
      <c r="AKQ17" s="207"/>
      <c r="AKR17" s="207"/>
      <c r="AKS17" s="207"/>
      <c r="AKT17" s="207"/>
      <c r="AKU17" s="207"/>
      <c r="AKV17" s="207"/>
      <c r="AKW17" s="207"/>
      <c r="AKX17" s="207"/>
      <c r="AKY17" s="207"/>
      <c r="AKZ17" s="207"/>
      <c r="ALA17" s="207"/>
      <c r="ALB17" s="207"/>
      <c r="ALC17" s="207"/>
      <c r="ALD17" s="207"/>
      <c r="ALE17" s="207"/>
      <c r="ALF17" s="207"/>
      <c r="ALG17" s="207"/>
      <c r="ALH17" s="207"/>
      <c r="ALI17" s="207"/>
      <c r="ALJ17" s="207"/>
      <c r="ALK17" s="207"/>
      <c r="ALL17" s="207"/>
      <c r="ALM17" s="207"/>
      <c r="ALN17" s="207"/>
      <c r="ALO17" s="207"/>
      <c r="ALP17" s="207"/>
      <c r="ALQ17" s="207"/>
    </row>
    <row r="18" spans="1:1005" ht="14.45">
      <c r="A18" s="153">
        <v>46569</v>
      </c>
      <c r="B18" s="154">
        <v>140</v>
      </c>
      <c r="C18" s="154">
        <v>53</v>
      </c>
      <c r="D18" s="158">
        <v>86</v>
      </c>
      <c r="E18">
        <v>60.7</v>
      </c>
      <c r="F18">
        <v>180.14</v>
      </c>
      <c r="G18">
        <v>58.454000000000001</v>
      </c>
      <c r="H18">
        <v>424.75599999999997</v>
      </c>
      <c r="I18">
        <v>101.286</v>
      </c>
      <c r="J18">
        <v>160.93799999999999</v>
      </c>
      <c r="K18">
        <v>90.986999999999995</v>
      </c>
      <c r="L18">
        <v>203.34399999999999</v>
      </c>
      <c r="M18">
        <v>45.167999999999999</v>
      </c>
      <c r="N18">
        <v>54.603000000000002</v>
      </c>
      <c r="O18">
        <v>21.879000000000001</v>
      </c>
      <c r="P18">
        <v>55.853000000000002</v>
      </c>
      <c r="Q18">
        <v>49.768000000000001</v>
      </c>
      <c r="R18">
        <v>107.273</v>
      </c>
      <c r="S18">
        <v>65.55</v>
      </c>
      <c r="T18">
        <v>60.207000000000001</v>
      </c>
      <c r="U18">
        <v>200.48</v>
      </c>
      <c r="V18">
        <v>122.812</v>
      </c>
      <c r="W18">
        <v>64.56</v>
      </c>
      <c r="X18">
        <v>220.55600000000001</v>
      </c>
      <c r="Y18">
        <v>21.933</v>
      </c>
      <c r="Z18">
        <v>53.390999999999998</v>
      </c>
      <c r="AA18">
        <v>98.320999999999998</v>
      </c>
      <c r="AB18">
        <v>112.456</v>
      </c>
      <c r="AC18">
        <v>86.822999999999993</v>
      </c>
      <c r="AD18">
        <v>124.553</v>
      </c>
      <c r="AE18">
        <v>26.809000000000001</v>
      </c>
      <c r="AF18">
        <v>253.45400000000001</v>
      </c>
      <c r="AG18">
        <v>52.779000000000003</v>
      </c>
      <c r="AH18">
        <v>110.267</v>
      </c>
      <c r="AI18" s="207"/>
      <c r="AJ18" s="207"/>
      <c r="AK18" s="207"/>
      <c r="AL18" s="207"/>
      <c r="AM18" s="207"/>
      <c r="AN18" s="207"/>
      <c r="AO18" s="207"/>
      <c r="AP18" s="207"/>
      <c r="AQ18" s="207"/>
      <c r="AR18" s="207"/>
      <c r="AS18" s="207"/>
      <c r="AT18" s="207"/>
      <c r="AU18" s="207"/>
      <c r="AV18" s="207"/>
      <c r="AW18" s="207"/>
      <c r="AX18" s="207"/>
      <c r="AY18" s="207"/>
      <c r="AZ18" s="207"/>
      <c r="BA18" s="207"/>
      <c r="BB18" s="207"/>
      <c r="BC18" s="207"/>
      <c r="BD18" s="207"/>
      <c r="BE18" s="207"/>
      <c r="BF18" s="207"/>
      <c r="BG18" s="207"/>
      <c r="BH18" s="207"/>
      <c r="BI18" s="207"/>
      <c r="BJ18" s="207"/>
      <c r="BK18" s="207"/>
      <c r="BL18" s="207"/>
      <c r="BM18" s="207"/>
      <c r="BN18" s="207"/>
      <c r="BO18" s="207"/>
      <c r="BP18" s="207"/>
      <c r="BQ18" s="207"/>
      <c r="BR18" s="207"/>
      <c r="BS18" s="207"/>
      <c r="BT18" s="207"/>
      <c r="BU18" s="207"/>
      <c r="BV18" s="207"/>
      <c r="BW18" s="207"/>
      <c r="BX18" s="207"/>
      <c r="BY18" s="207"/>
      <c r="BZ18" s="207"/>
      <c r="CA18" s="207"/>
      <c r="CB18" s="207"/>
      <c r="CC18" s="207"/>
      <c r="CD18" s="207"/>
      <c r="CE18" s="207"/>
      <c r="CF18" s="207"/>
      <c r="CG18" s="207"/>
      <c r="CH18" s="207"/>
      <c r="CI18" s="207"/>
      <c r="CJ18" s="207"/>
      <c r="CK18" s="207"/>
      <c r="CL18" s="207"/>
      <c r="CM18" s="207"/>
      <c r="CN18" s="207"/>
      <c r="CO18" s="207"/>
      <c r="CP18" s="207"/>
      <c r="CQ18" s="207"/>
      <c r="CR18" s="207"/>
      <c r="CS18" s="207"/>
      <c r="CT18" s="207"/>
      <c r="CU18" s="207"/>
      <c r="CV18" s="207"/>
      <c r="CW18" s="207"/>
      <c r="CX18" s="207"/>
      <c r="CY18" s="207"/>
      <c r="CZ18" s="207"/>
      <c r="DA18" s="207"/>
      <c r="DB18" s="207"/>
      <c r="DC18" s="207"/>
      <c r="DD18" s="207"/>
      <c r="DE18" s="207"/>
      <c r="DF18" s="207"/>
      <c r="DG18" s="207"/>
      <c r="DH18" s="207"/>
      <c r="DI18" s="207"/>
      <c r="DJ18" s="207"/>
      <c r="DK18" s="207"/>
      <c r="DL18" s="207"/>
      <c r="DM18" s="207"/>
      <c r="DN18" s="207"/>
      <c r="DO18" s="207"/>
      <c r="DP18" s="207"/>
      <c r="DQ18" s="207"/>
      <c r="DR18" s="207"/>
      <c r="DS18" s="207"/>
      <c r="DT18" s="207"/>
      <c r="DU18" s="207"/>
      <c r="DV18" s="207"/>
      <c r="DW18" s="207"/>
      <c r="DX18" s="207"/>
      <c r="DY18" s="207"/>
      <c r="DZ18" s="207"/>
      <c r="EA18" s="207"/>
      <c r="EB18" s="207"/>
      <c r="EC18" s="207"/>
      <c r="ED18" s="207"/>
      <c r="EE18" s="207"/>
      <c r="EF18" s="207"/>
      <c r="EG18" s="207"/>
      <c r="EH18" s="207"/>
      <c r="EI18" s="207"/>
      <c r="EJ18" s="207"/>
      <c r="EK18" s="207"/>
      <c r="EL18" s="207"/>
      <c r="EM18" s="207"/>
      <c r="EN18" s="207"/>
      <c r="EO18" s="207"/>
      <c r="EP18" s="207"/>
      <c r="EQ18" s="207"/>
      <c r="ER18" s="207"/>
      <c r="ES18" s="207"/>
      <c r="ET18" s="207"/>
      <c r="EU18" s="207"/>
      <c r="EV18" s="207"/>
      <c r="EW18" s="207"/>
      <c r="EX18" s="207"/>
      <c r="EY18" s="207"/>
      <c r="EZ18" s="207"/>
      <c r="FA18" s="207"/>
      <c r="FB18" s="207"/>
      <c r="FC18" s="207"/>
      <c r="FD18" s="207"/>
      <c r="FE18" s="207"/>
      <c r="FF18" s="207"/>
      <c r="FG18" s="207"/>
      <c r="FH18" s="207"/>
      <c r="FI18" s="207"/>
      <c r="FJ18" s="207"/>
      <c r="FK18" s="207"/>
      <c r="FL18" s="207"/>
      <c r="FM18" s="207"/>
      <c r="FN18" s="207"/>
      <c r="FO18" s="207"/>
      <c r="FP18" s="207"/>
      <c r="FQ18" s="207"/>
      <c r="FR18" s="207"/>
      <c r="FS18" s="207"/>
      <c r="FT18" s="207"/>
      <c r="FU18" s="207"/>
      <c r="FV18" s="207"/>
      <c r="FW18" s="207"/>
      <c r="FX18" s="207"/>
      <c r="FY18" s="207"/>
      <c r="FZ18" s="207"/>
      <c r="GA18" s="207"/>
      <c r="GB18" s="207"/>
      <c r="GC18" s="207"/>
      <c r="GD18" s="207"/>
      <c r="GE18" s="207"/>
      <c r="GF18" s="207"/>
      <c r="GG18" s="207"/>
      <c r="GH18" s="207"/>
      <c r="GI18" s="207"/>
      <c r="GJ18" s="207"/>
      <c r="GK18" s="207"/>
      <c r="GL18" s="207"/>
      <c r="GM18" s="207"/>
      <c r="GN18" s="207"/>
      <c r="GO18" s="207"/>
      <c r="GP18" s="207"/>
      <c r="GQ18" s="207"/>
      <c r="GR18" s="207"/>
      <c r="GS18" s="207"/>
      <c r="GT18" s="207"/>
      <c r="GU18" s="207"/>
      <c r="GV18" s="207"/>
      <c r="GW18" s="207"/>
      <c r="GX18" s="207"/>
      <c r="GY18" s="207"/>
      <c r="GZ18" s="207"/>
      <c r="HA18" s="207"/>
      <c r="HB18" s="207"/>
      <c r="HC18" s="207"/>
      <c r="HD18" s="207"/>
      <c r="HE18" s="207"/>
      <c r="HF18" s="207"/>
      <c r="HG18" s="207"/>
      <c r="HH18" s="207"/>
      <c r="HI18" s="207"/>
      <c r="HJ18" s="207"/>
      <c r="HK18" s="207"/>
      <c r="HL18" s="207"/>
      <c r="HM18" s="207"/>
      <c r="HN18" s="207"/>
      <c r="HO18" s="207"/>
      <c r="HP18" s="207"/>
      <c r="HQ18" s="207"/>
      <c r="HR18" s="207"/>
      <c r="HS18" s="207"/>
      <c r="HT18" s="207"/>
      <c r="HU18" s="207"/>
      <c r="HV18" s="207"/>
      <c r="HW18" s="207"/>
      <c r="HX18" s="207"/>
      <c r="HY18" s="207"/>
      <c r="HZ18" s="207"/>
      <c r="IA18" s="207"/>
      <c r="IB18" s="207"/>
      <c r="IC18" s="207"/>
      <c r="ID18" s="207"/>
      <c r="IE18" s="207"/>
      <c r="IF18" s="207"/>
      <c r="IG18" s="207"/>
      <c r="IH18" s="207"/>
      <c r="II18" s="207"/>
      <c r="IJ18" s="207"/>
      <c r="IK18" s="207"/>
      <c r="IL18" s="207"/>
      <c r="IM18" s="207"/>
      <c r="IN18" s="207"/>
      <c r="IO18" s="207"/>
      <c r="IP18" s="207"/>
      <c r="IQ18" s="207"/>
      <c r="IR18" s="207"/>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c r="NJ18" s="207"/>
      <c r="NK18" s="207"/>
      <c r="NL18" s="207"/>
      <c r="NM18" s="207"/>
      <c r="NN18" s="207"/>
      <c r="NO18" s="207"/>
      <c r="NP18" s="207"/>
      <c r="NQ18" s="207"/>
      <c r="NR18" s="207"/>
      <c r="NS18" s="207"/>
      <c r="NT18" s="207"/>
      <c r="NU18" s="207"/>
      <c r="NV18" s="207"/>
      <c r="NW18" s="207"/>
      <c r="NX18" s="207"/>
      <c r="NY18" s="207"/>
      <c r="NZ18" s="207"/>
      <c r="OA18" s="207"/>
      <c r="OB18" s="207"/>
      <c r="OC18" s="207"/>
      <c r="OD18" s="207"/>
      <c r="OE18" s="207"/>
      <c r="OF18" s="207"/>
      <c r="OG18" s="207"/>
      <c r="OH18" s="207"/>
      <c r="OI18" s="207"/>
      <c r="OJ18" s="207"/>
      <c r="OK18" s="207"/>
      <c r="OL18" s="207"/>
      <c r="OM18" s="207"/>
      <c r="ON18" s="207"/>
      <c r="OO18" s="207"/>
      <c r="OP18" s="207"/>
      <c r="OQ18" s="207"/>
      <c r="OR18" s="207"/>
      <c r="OS18" s="207"/>
      <c r="OT18" s="207"/>
      <c r="OU18" s="207"/>
      <c r="OV18" s="207"/>
      <c r="OW18" s="207"/>
      <c r="OX18" s="207"/>
      <c r="OY18" s="207"/>
      <c r="OZ18" s="207"/>
      <c r="PA18" s="207"/>
      <c r="PB18" s="207"/>
      <c r="PC18" s="207"/>
      <c r="PD18" s="207"/>
      <c r="PE18" s="207"/>
      <c r="PF18" s="207"/>
      <c r="PG18" s="207"/>
      <c r="PH18" s="207"/>
      <c r="PI18" s="207"/>
      <c r="PJ18" s="207"/>
      <c r="PK18" s="207"/>
      <c r="PL18" s="207"/>
      <c r="PM18" s="207"/>
      <c r="PN18" s="207"/>
      <c r="PO18" s="207"/>
      <c r="PP18" s="207"/>
      <c r="PQ18" s="207"/>
      <c r="PR18" s="207"/>
      <c r="PS18" s="207"/>
      <c r="PT18" s="207"/>
      <c r="PU18" s="207"/>
      <c r="PV18" s="207"/>
      <c r="PW18" s="207"/>
      <c r="PX18" s="207"/>
      <c r="PY18" s="207"/>
      <c r="PZ18" s="207"/>
      <c r="QA18" s="207"/>
      <c r="QB18" s="207"/>
      <c r="QC18" s="207"/>
      <c r="QD18" s="207"/>
      <c r="QE18" s="207"/>
      <c r="QF18" s="207"/>
      <c r="QG18" s="207"/>
      <c r="QH18" s="207"/>
      <c r="QI18" s="207"/>
      <c r="QJ18" s="207"/>
      <c r="QK18" s="207"/>
      <c r="QL18" s="207"/>
      <c r="QM18" s="207"/>
      <c r="QN18" s="207"/>
      <c r="QO18" s="207"/>
      <c r="QP18" s="207"/>
      <c r="QQ18" s="207"/>
      <c r="QR18" s="207"/>
      <c r="QS18" s="207"/>
      <c r="QT18" s="207"/>
      <c r="QU18" s="207"/>
      <c r="QV18" s="207"/>
      <c r="QW18" s="207"/>
      <c r="QX18" s="207"/>
      <c r="QY18" s="207"/>
      <c r="QZ18" s="207"/>
      <c r="RA18" s="207"/>
      <c r="RB18" s="207"/>
      <c r="RC18" s="207"/>
      <c r="RD18" s="207"/>
      <c r="RE18" s="207"/>
      <c r="RF18" s="207"/>
      <c r="RG18" s="207"/>
      <c r="RH18" s="207"/>
      <c r="RI18" s="207"/>
      <c r="RJ18" s="207"/>
      <c r="RK18" s="207"/>
      <c r="RL18" s="207"/>
      <c r="RM18" s="207"/>
      <c r="RN18" s="207"/>
      <c r="RO18" s="207"/>
      <c r="RP18" s="207"/>
      <c r="RQ18" s="207"/>
      <c r="RR18" s="207"/>
      <c r="RS18" s="207"/>
      <c r="RT18" s="207"/>
      <c r="RU18" s="207"/>
      <c r="RV18" s="207"/>
      <c r="RW18" s="207"/>
      <c r="RX18" s="207"/>
      <c r="RY18" s="207"/>
      <c r="RZ18" s="207"/>
      <c r="SA18" s="207"/>
      <c r="SB18" s="207"/>
      <c r="SC18" s="207"/>
      <c r="SD18" s="207"/>
      <c r="SE18" s="207"/>
      <c r="SF18" s="207"/>
      <c r="SG18" s="207"/>
      <c r="SH18" s="207"/>
      <c r="SI18" s="207"/>
      <c r="SJ18" s="207"/>
      <c r="SK18" s="207"/>
      <c r="SL18" s="207"/>
      <c r="SM18" s="207"/>
      <c r="SN18" s="207"/>
      <c r="SO18" s="207"/>
      <c r="SP18" s="207"/>
      <c r="SQ18" s="207"/>
      <c r="SR18" s="207"/>
      <c r="SS18" s="207"/>
      <c r="ST18" s="207"/>
      <c r="SU18" s="207"/>
      <c r="SV18" s="207"/>
      <c r="SW18" s="207"/>
      <c r="SX18" s="207"/>
      <c r="SY18" s="207"/>
      <c r="SZ18" s="207"/>
      <c r="TA18" s="207"/>
      <c r="TB18" s="207"/>
      <c r="TC18" s="207"/>
      <c r="TD18" s="207"/>
      <c r="TE18" s="207"/>
      <c r="TF18" s="207"/>
      <c r="TG18" s="207"/>
      <c r="TH18" s="207"/>
      <c r="TI18" s="207"/>
      <c r="TJ18" s="207"/>
      <c r="TK18" s="207"/>
      <c r="TL18" s="207"/>
      <c r="TM18" s="207"/>
      <c r="TN18" s="207"/>
      <c r="TO18" s="207"/>
      <c r="TP18" s="207"/>
      <c r="TQ18" s="207"/>
      <c r="TR18" s="207"/>
      <c r="TS18" s="207"/>
      <c r="TT18" s="207"/>
      <c r="TU18" s="207"/>
      <c r="TV18" s="207"/>
      <c r="TW18" s="207"/>
      <c r="TX18" s="207"/>
      <c r="TY18" s="207"/>
      <c r="TZ18" s="207"/>
      <c r="UA18" s="207"/>
      <c r="UB18" s="207"/>
      <c r="UC18" s="207"/>
      <c r="UD18" s="207"/>
      <c r="UE18" s="207"/>
      <c r="UF18" s="207"/>
      <c r="UG18" s="207"/>
      <c r="UH18" s="207"/>
      <c r="UI18" s="207"/>
      <c r="UJ18" s="207"/>
      <c r="UK18" s="207"/>
      <c r="UL18" s="207"/>
      <c r="UM18" s="207"/>
      <c r="UN18" s="207"/>
      <c r="UO18" s="207"/>
      <c r="UP18" s="207"/>
      <c r="UQ18" s="207"/>
      <c r="UR18" s="207"/>
      <c r="US18" s="207"/>
      <c r="UT18" s="207"/>
      <c r="UU18" s="207"/>
      <c r="UV18" s="207"/>
      <c r="UW18" s="207"/>
      <c r="UX18" s="207"/>
      <c r="UY18" s="207"/>
      <c r="UZ18" s="207"/>
      <c r="VA18" s="207"/>
      <c r="VB18" s="207"/>
      <c r="VC18" s="207"/>
      <c r="VD18" s="207"/>
      <c r="VE18" s="207"/>
      <c r="VF18" s="207"/>
      <c r="VG18" s="207"/>
      <c r="VH18" s="207"/>
      <c r="VI18" s="207"/>
      <c r="VJ18" s="207"/>
      <c r="VK18" s="207"/>
      <c r="VL18" s="207"/>
      <c r="VM18" s="207"/>
      <c r="VN18" s="207"/>
      <c r="VO18" s="207"/>
      <c r="VP18" s="207"/>
      <c r="VQ18" s="207"/>
      <c r="VR18" s="207"/>
      <c r="VS18" s="207"/>
      <c r="VT18" s="207"/>
      <c r="VU18" s="207"/>
      <c r="VV18" s="207"/>
      <c r="VW18" s="207"/>
      <c r="VX18" s="207"/>
      <c r="VY18" s="207"/>
      <c r="VZ18" s="207"/>
      <c r="WA18" s="207"/>
      <c r="WB18" s="207"/>
      <c r="WC18" s="207"/>
      <c r="WD18" s="207"/>
      <c r="WE18" s="207"/>
      <c r="WF18" s="207"/>
      <c r="WG18" s="207"/>
      <c r="WH18" s="207"/>
      <c r="WI18" s="207"/>
      <c r="WJ18" s="207"/>
      <c r="WK18" s="207"/>
      <c r="WL18" s="207"/>
      <c r="WM18" s="207"/>
      <c r="WN18" s="207"/>
      <c r="WO18" s="207"/>
      <c r="WP18" s="207"/>
      <c r="WQ18" s="207"/>
      <c r="WR18" s="207"/>
      <c r="WS18" s="207"/>
      <c r="WT18" s="207"/>
      <c r="WU18" s="207"/>
      <c r="WV18" s="207"/>
      <c r="WW18" s="207"/>
      <c r="WX18" s="207"/>
      <c r="WY18" s="207"/>
      <c r="WZ18" s="207"/>
      <c r="XA18" s="207"/>
      <c r="XB18" s="207"/>
      <c r="XC18" s="207"/>
      <c r="XD18" s="207"/>
      <c r="XE18" s="207"/>
      <c r="XF18" s="207"/>
      <c r="XG18" s="207"/>
      <c r="XH18" s="207"/>
      <c r="XI18" s="207"/>
      <c r="XJ18" s="207"/>
      <c r="XK18" s="207"/>
      <c r="XL18" s="207"/>
      <c r="XM18" s="207"/>
      <c r="XN18" s="207"/>
      <c r="XO18" s="207"/>
      <c r="XP18" s="207"/>
      <c r="XQ18" s="207"/>
      <c r="XR18" s="207"/>
      <c r="XS18" s="207"/>
      <c r="XT18" s="207"/>
      <c r="XU18" s="207"/>
      <c r="XV18" s="207"/>
      <c r="XW18" s="207"/>
      <c r="XX18" s="207"/>
      <c r="XY18" s="207"/>
      <c r="XZ18" s="207"/>
      <c r="YA18" s="207"/>
      <c r="YB18" s="207"/>
      <c r="YC18" s="207"/>
      <c r="YD18" s="207"/>
      <c r="YE18" s="207"/>
      <c r="YF18" s="207"/>
      <c r="YG18" s="207"/>
      <c r="YH18" s="207"/>
      <c r="YI18" s="207"/>
      <c r="YJ18" s="207"/>
      <c r="YK18" s="207"/>
      <c r="YL18" s="207"/>
      <c r="YM18" s="207"/>
      <c r="YN18" s="207"/>
      <c r="YO18" s="207"/>
      <c r="YP18" s="207"/>
      <c r="YQ18" s="207"/>
      <c r="YR18" s="207"/>
      <c r="YS18" s="207"/>
      <c r="YT18" s="207"/>
      <c r="YU18" s="207"/>
      <c r="YV18" s="207"/>
      <c r="YW18" s="207"/>
      <c r="YX18" s="207"/>
      <c r="YY18" s="207"/>
      <c r="YZ18" s="207"/>
      <c r="ZA18" s="207"/>
      <c r="ZB18" s="207"/>
      <c r="ZC18" s="207"/>
      <c r="ZD18" s="207"/>
      <c r="ZE18" s="207"/>
      <c r="ZF18" s="207"/>
      <c r="ZG18" s="207"/>
      <c r="ZH18" s="207"/>
      <c r="ZI18" s="207"/>
      <c r="ZJ18" s="207"/>
      <c r="ZK18" s="207"/>
      <c r="ZL18" s="207"/>
      <c r="ZM18" s="207"/>
      <c r="ZN18" s="207"/>
      <c r="ZO18" s="207"/>
      <c r="ZP18" s="207"/>
      <c r="ZQ18" s="207"/>
      <c r="ZR18" s="207"/>
      <c r="ZS18" s="207"/>
      <c r="ZT18" s="207"/>
      <c r="ZU18" s="207"/>
      <c r="ZV18" s="207"/>
      <c r="ZW18" s="207"/>
      <c r="ZX18" s="207"/>
      <c r="ZY18" s="207"/>
      <c r="ZZ18" s="207"/>
      <c r="AAA18" s="207"/>
      <c r="AAB18" s="207"/>
      <c r="AAC18" s="207"/>
      <c r="AAD18" s="207"/>
      <c r="AAE18" s="207"/>
      <c r="AAF18" s="207"/>
      <c r="AAG18" s="207"/>
      <c r="AAH18" s="207"/>
      <c r="AAI18" s="207"/>
      <c r="AAJ18" s="207"/>
      <c r="AAK18" s="207"/>
      <c r="AAL18" s="207"/>
      <c r="AAM18" s="207"/>
      <c r="AAN18" s="207"/>
      <c r="AAO18" s="207"/>
      <c r="AAP18" s="207"/>
      <c r="AAQ18" s="207"/>
      <c r="AAR18" s="207"/>
      <c r="AAS18" s="207"/>
      <c r="AAT18" s="207"/>
      <c r="AAU18" s="207"/>
      <c r="AAV18" s="207"/>
      <c r="AAW18" s="207"/>
      <c r="AAX18" s="207"/>
      <c r="AAY18" s="207"/>
      <c r="AAZ18" s="207"/>
      <c r="ABA18" s="207"/>
      <c r="ABB18" s="207"/>
      <c r="ABC18" s="207"/>
      <c r="ABD18" s="207"/>
      <c r="ABE18" s="207"/>
      <c r="ABF18" s="207"/>
      <c r="ABG18" s="207"/>
      <c r="ABH18" s="207"/>
      <c r="ABI18" s="207"/>
      <c r="ABJ18" s="207"/>
      <c r="ABK18" s="207"/>
      <c r="ABL18" s="207"/>
      <c r="ABM18" s="207"/>
      <c r="ABN18" s="207"/>
      <c r="ABO18" s="207"/>
      <c r="ABP18" s="207"/>
      <c r="ABQ18" s="207"/>
      <c r="ABR18" s="207"/>
      <c r="ABS18" s="207"/>
      <c r="ABT18" s="207"/>
      <c r="ABU18" s="207"/>
      <c r="ABV18" s="207"/>
      <c r="ABW18" s="207"/>
      <c r="ABX18" s="207"/>
      <c r="ABY18" s="207"/>
      <c r="ABZ18" s="207"/>
      <c r="ACA18" s="207"/>
      <c r="ACB18" s="207"/>
      <c r="ACC18" s="207"/>
      <c r="ACD18" s="207"/>
      <c r="ACE18" s="207"/>
      <c r="ACF18" s="207"/>
      <c r="ACG18" s="207"/>
      <c r="ACH18" s="207"/>
      <c r="ACI18" s="207"/>
      <c r="ACJ18" s="207"/>
      <c r="ACK18" s="207"/>
      <c r="ACL18" s="207"/>
      <c r="ACM18" s="207"/>
      <c r="ACN18" s="207"/>
      <c r="ACO18" s="207"/>
      <c r="ACP18" s="207"/>
      <c r="ACQ18" s="207"/>
      <c r="ACR18" s="207"/>
      <c r="ACS18" s="207"/>
      <c r="ACT18" s="207"/>
      <c r="ACU18" s="207"/>
      <c r="ACV18" s="207"/>
      <c r="ACW18" s="207"/>
      <c r="ACX18" s="207"/>
      <c r="ACY18" s="207"/>
      <c r="ACZ18" s="207"/>
      <c r="ADA18" s="207"/>
      <c r="ADB18" s="207"/>
      <c r="ADC18" s="207"/>
      <c r="ADD18" s="207"/>
      <c r="ADE18" s="207"/>
      <c r="ADF18" s="207"/>
      <c r="ADG18" s="207"/>
      <c r="ADH18" s="207"/>
      <c r="ADI18" s="207"/>
      <c r="ADJ18" s="207"/>
      <c r="ADK18" s="207"/>
      <c r="ADL18" s="207"/>
      <c r="ADM18" s="207"/>
      <c r="ADN18" s="207"/>
      <c r="ADO18" s="207"/>
      <c r="ADP18" s="207"/>
      <c r="ADQ18" s="207"/>
      <c r="ADR18" s="207"/>
      <c r="ADS18" s="207"/>
      <c r="ADT18" s="207"/>
      <c r="ADU18" s="207"/>
      <c r="ADV18" s="207"/>
      <c r="ADW18" s="207"/>
      <c r="ADX18" s="207"/>
      <c r="ADY18" s="207"/>
      <c r="ADZ18" s="207"/>
      <c r="AEA18" s="207"/>
      <c r="AEB18" s="207"/>
      <c r="AEC18" s="207"/>
      <c r="AED18" s="207"/>
      <c r="AEE18" s="207"/>
      <c r="AEF18" s="207"/>
      <c r="AEG18" s="207"/>
      <c r="AEH18" s="207"/>
      <c r="AEI18" s="207"/>
      <c r="AEJ18" s="207"/>
      <c r="AEK18" s="207"/>
      <c r="AEL18" s="207"/>
      <c r="AEM18" s="207"/>
      <c r="AEN18" s="207"/>
      <c r="AEO18" s="207"/>
      <c r="AEP18" s="207"/>
      <c r="AEQ18" s="207"/>
      <c r="AER18" s="207"/>
      <c r="AES18" s="207"/>
      <c r="AET18" s="207"/>
      <c r="AEU18" s="207"/>
      <c r="AEV18" s="207"/>
      <c r="AEW18" s="207"/>
      <c r="AEX18" s="207"/>
      <c r="AEY18" s="207"/>
      <c r="AEZ18" s="207"/>
      <c r="AFA18" s="207"/>
      <c r="AFB18" s="207"/>
      <c r="AFC18" s="207"/>
      <c r="AFD18" s="207"/>
      <c r="AFE18" s="207"/>
      <c r="AFF18" s="207"/>
      <c r="AFG18" s="207"/>
      <c r="AFH18" s="207"/>
      <c r="AFI18" s="207"/>
      <c r="AFJ18" s="207"/>
      <c r="AFK18" s="207"/>
      <c r="AFL18" s="207"/>
      <c r="AFM18" s="207"/>
      <c r="AFN18" s="207"/>
      <c r="AFO18" s="207"/>
      <c r="AFP18" s="207"/>
      <c r="AFQ18" s="207"/>
      <c r="AFR18" s="207"/>
      <c r="AFS18" s="207"/>
      <c r="AFT18" s="207"/>
      <c r="AFU18" s="207"/>
      <c r="AFV18" s="207"/>
      <c r="AFW18" s="207"/>
      <c r="AFX18" s="207"/>
      <c r="AFY18" s="207"/>
      <c r="AFZ18" s="207"/>
      <c r="AGA18" s="207"/>
      <c r="AGB18" s="207"/>
      <c r="AGC18" s="207"/>
      <c r="AGD18" s="207"/>
      <c r="AGE18" s="207"/>
      <c r="AGF18" s="207"/>
      <c r="AGG18" s="207"/>
      <c r="AGH18" s="207"/>
      <c r="AGI18" s="207"/>
      <c r="AGJ18" s="207"/>
      <c r="AGK18" s="207"/>
      <c r="AGL18" s="207"/>
      <c r="AGM18" s="207"/>
      <c r="AGN18" s="207"/>
      <c r="AGO18" s="207"/>
      <c r="AGP18" s="207"/>
      <c r="AGQ18" s="207"/>
      <c r="AGR18" s="207"/>
      <c r="AGS18" s="207"/>
      <c r="AGT18" s="207"/>
      <c r="AGU18" s="207"/>
      <c r="AGV18" s="207"/>
      <c r="AGW18" s="207"/>
      <c r="AGX18" s="207"/>
      <c r="AGY18" s="207"/>
      <c r="AGZ18" s="207"/>
      <c r="AHA18" s="207"/>
      <c r="AHB18" s="207"/>
      <c r="AHC18" s="207"/>
      <c r="AHD18" s="207"/>
      <c r="AHE18" s="207"/>
      <c r="AHF18" s="207"/>
      <c r="AHG18" s="207"/>
      <c r="AHH18" s="207"/>
      <c r="AHI18" s="207"/>
      <c r="AHJ18" s="207"/>
      <c r="AHK18" s="207"/>
      <c r="AHL18" s="207"/>
      <c r="AHM18" s="207"/>
      <c r="AHN18" s="207"/>
      <c r="AHO18" s="207"/>
      <c r="AHP18" s="207"/>
      <c r="AHQ18" s="207"/>
      <c r="AHR18" s="207"/>
      <c r="AHS18" s="207"/>
      <c r="AHT18" s="207"/>
      <c r="AHU18" s="207"/>
      <c r="AHV18" s="207"/>
      <c r="AHW18" s="207"/>
      <c r="AHX18" s="207"/>
      <c r="AHY18" s="207"/>
      <c r="AHZ18" s="207"/>
      <c r="AIA18" s="207"/>
      <c r="AIB18" s="207"/>
      <c r="AIC18" s="207"/>
      <c r="AID18" s="207"/>
      <c r="AIE18" s="207"/>
      <c r="AIF18" s="207"/>
      <c r="AIG18" s="207"/>
      <c r="AIH18" s="207"/>
      <c r="AII18" s="207"/>
      <c r="AIJ18" s="207"/>
      <c r="AIK18" s="207"/>
      <c r="AIL18" s="207"/>
      <c r="AIM18" s="207"/>
      <c r="AIN18" s="207"/>
      <c r="AIO18" s="207"/>
      <c r="AIP18" s="207"/>
      <c r="AIQ18" s="207"/>
      <c r="AIR18" s="207"/>
      <c r="AIS18" s="207"/>
      <c r="AIT18" s="207"/>
      <c r="AIU18" s="207"/>
      <c r="AIV18" s="207"/>
      <c r="AIW18" s="207"/>
      <c r="AIX18" s="207"/>
      <c r="AIY18" s="207"/>
      <c r="AIZ18" s="207"/>
      <c r="AJA18" s="207"/>
      <c r="AJB18" s="207"/>
      <c r="AJC18" s="207"/>
      <c r="AJD18" s="207"/>
      <c r="AJE18" s="207"/>
      <c r="AJF18" s="207"/>
      <c r="AJG18" s="207"/>
      <c r="AJH18" s="207"/>
      <c r="AJI18" s="207"/>
      <c r="AJJ18" s="207"/>
      <c r="AJK18" s="207"/>
      <c r="AJL18" s="207"/>
      <c r="AJM18" s="207"/>
      <c r="AJN18" s="207"/>
      <c r="AJO18" s="207"/>
      <c r="AJP18" s="207"/>
      <c r="AJQ18" s="207"/>
      <c r="AJR18" s="207"/>
      <c r="AJS18" s="207"/>
      <c r="AJT18" s="207"/>
      <c r="AJU18" s="207"/>
      <c r="AJV18" s="207"/>
      <c r="AJW18" s="207"/>
      <c r="AJX18" s="207"/>
      <c r="AJY18" s="207"/>
      <c r="AJZ18" s="207"/>
      <c r="AKA18" s="207"/>
      <c r="AKB18" s="207"/>
      <c r="AKC18" s="207"/>
      <c r="AKD18" s="207"/>
      <c r="AKE18" s="207"/>
      <c r="AKF18" s="207"/>
      <c r="AKG18" s="207"/>
      <c r="AKH18" s="207"/>
      <c r="AKI18" s="207"/>
      <c r="AKJ18" s="207"/>
      <c r="AKK18" s="207"/>
      <c r="AKL18" s="207"/>
      <c r="AKM18" s="207"/>
      <c r="AKN18" s="207"/>
      <c r="AKO18" s="207"/>
      <c r="AKP18" s="207"/>
      <c r="AKQ18" s="207"/>
      <c r="AKR18" s="207"/>
      <c r="AKS18" s="207"/>
      <c r="AKT18" s="207"/>
      <c r="AKU18" s="207"/>
      <c r="AKV18" s="207"/>
      <c r="AKW18" s="207"/>
      <c r="AKX18" s="207"/>
      <c r="AKY18" s="207"/>
      <c r="AKZ18" s="207"/>
      <c r="ALA18" s="207"/>
      <c r="ALB18" s="207"/>
      <c r="ALC18" s="207"/>
      <c r="ALD18" s="207"/>
      <c r="ALE18" s="207"/>
      <c r="ALF18" s="207"/>
      <c r="ALG18" s="207"/>
      <c r="ALH18" s="207"/>
      <c r="ALI18" s="207"/>
      <c r="ALJ18" s="207"/>
      <c r="ALK18" s="207"/>
      <c r="ALL18" s="207"/>
      <c r="ALM18" s="207"/>
      <c r="ALN18" s="207"/>
      <c r="ALO18" s="207"/>
      <c r="ALP18" s="207"/>
      <c r="ALQ18" s="207"/>
    </row>
    <row r="19" spans="1:1005" ht="14.45">
      <c r="A19" s="153">
        <v>46600</v>
      </c>
      <c r="B19" s="154">
        <v>69</v>
      </c>
      <c r="C19" s="154">
        <v>42</v>
      </c>
      <c r="D19" s="158">
        <v>55</v>
      </c>
      <c r="E19">
        <v>50.383000000000003</v>
      </c>
      <c r="F19">
        <v>67.090999999999994</v>
      </c>
      <c r="G19">
        <v>37.776000000000003</v>
      </c>
      <c r="H19">
        <v>123.98399999999999</v>
      </c>
      <c r="I19">
        <v>48.780999999999999</v>
      </c>
      <c r="J19">
        <v>77.491</v>
      </c>
      <c r="K19">
        <v>45.372999999999998</v>
      </c>
      <c r="L19">
        <v>84.905000000000001</v>
      </c>
      <c r="M19">
        <v>40.531999999999996</v>
      </c>
      <c r="N19">
        <v>49.508000000000003</v>
      </c>
      <c r="O19">
        <v>18.702000000000002</v>
      </c>
      <c r="P19">
        <v>41.539000000000001</v>
      </c>
      <c r="Q19">
        <v>35.341000000000001</v>
      </c>
      <c r="R19">
        <v>55.68</v>
      </c>
      <c r="S19">
        <v>46.53</v>
      </c>
      <c r="T19">
        <v>44.046999999999997</v>
      </c>
      <c r="U19">
        <v>75.311000000000007</v>
      </c>
      <c r="V19">
        <v>49.405999999999999</v>
      </c>
      <c r="W19">
        <v>45.411999999999999</v>
      </c>
      <c r="X19">
        <v>68.236999999999995</v>
      </c>
      <c r="Y19">
        <v>23.498000000000001</v>
      </c>
      <c r="Z19">
        <v>38.311</v>
      </c>
      <c r="AA19">
        <v>55.287999999999997</v>
      </c>
      <c r="AB19">
        <v>50.475999999999999</v>
      </c>
      <c r="AC19">
        <v>50.88</v>
      </c>
      <c r="AD19">
        <v>60.817999999999998</v>
      </c>
      <c r="AE19">
        <v>22.872</v>
      </c>
      <c r="AF19">
        <v>80.816999999999993</v>
      </c>
      <c r="AG19">
        <v>34.704000000000001</v>
      </c>
      <c r="AH19">
        <v>51.935000000000002</v>
      </c>
      <c r="AI19" s="207"/>
      <c r="AJ19" s="207"/>
      <c r="AK19" s="207"/>
      <c r="AL19" s="207"/>
      <c r="AM19" s="207"/>
      <c r="AN19" s="207"/>
      <c r="AO19" s="207"/>
      <c r="AP19" s="207"/>
      <c r="AQ19" s="207"/>
      <c r="AR19" s="207"/>
      <c r="AS19" s="207"/>
      <c r="AT19" s="207"/>
      <c r="AU19" s="207"/>
      <c r="AV19" s="207"/>
      <c r="AW19" s="207"/>
      <c r="AX19" s="207"/>
      <c r="AY19" s="207"/>
      <c r="AZ19" s="207"/>
      <c r="BA19" s="207"/>
      <c r="BB19" s="207"/>
      <c r="BC19" s="207"/>
      <c r="BD19" s="207"/>
      <c r="BE19" s="207"/>
      <c r="BF19" s="207"/>
      <c r="BG19" s="207"/>
      <c r="BH19" s="207"/>
      <c r="BI19" s="207"/>
      <c r="BJ19" s="207"/>
      <c r="BK19" s="207"/>
      <c r="BL19" s="207"/>
      <c r="BM19" s="207"/>
      <c r="BN19" s="207"/>
      <c r="BO19" s="207"/>
      <c r="BP19" s="207"/>
      <c r="BQ19" s="207"/>
      <c r="BR19" s="207"/>
      <c r="BS19" s="207"/>
      <c r="BT19" s="207"/>
      <c r="BU19" s="207"/>
      <c r="BV19" s="207"/>
      <c r="BW19" s="207"/>
      <c r="BX19" s="207"/>
      <c r="BY19" s="207"/>
      <c r="BZ19" s="207"/>
      <c r="CA19" s="207"/>
      <c r="CB19" s="207"/>
      <c r="CC19" s="207"/>
      <c r="CD19" s="207"/>
      <c r="CE19" s="207"/>
      <c r="CF19" s="207"/>
      <c r="CG19" s="207"/>
      <c r="CH19" s="207"/>
      <c r="CI19" s="207"/>
      <c r="CJ19" s="207"/>
      <c r="CK19" s="207"/>
      <c r="CL19" s="207"/>
      <c r="CM19" s="207"/>
      <c r="CN19" s="207"/>
      <c r="CO19" s="207"/>
      <c r="CP19" s="207"/>
      <c r="CQ19" s="207"/>
      <c r="CR19" s="207"/>
      <c r="CS19" s="207"/>
      <c r="CT19" s="207"/>
      <c r="CU19" s="207"/>
      <c r="CV19" s="207"/>
      <c r="CW19" s="207"/>
      <c r="CX19" s="207"/>
      <c r="CY19" s="207"/>
      <c r="CZ19" s="207"/>
      <c r="DA19" s="207"/>
      <c r="DB19" s="207"/>
      <c r="DC19" s="207"/>
      <c r="DD19" s="207"/>
      <c r="DE19" s="207"/>
      <c r="DF19" s="207"/>
      <c r="DG19" s="207"/>
      <c r="DH19" s="207"/>
      <c r="DI19" s="207"/>
      <c r="DJ19" s="207"/>
      <c r="DK19" s="207"/>
      <c r="DL19" s="207"/>
      <c r="DM19" s="207"/>
      <c r="DN19" s="207"/>
      <c r="DO19" s="207"/>
      <c r="DP19" s="207"/>
      <c r="DQ19" s="207"/>
      <c r="DR19" s="207"/>
      <c r="DS19" s="207"/>
      <c r="DT19" s="207"/>
      <c r="DU19" s="207"/>
      <c r="DV19" s="207"/>
      <c r="DW19" s="207"/>
      <c r="DX19" s="207"/>
      <c r="DY19" s="207"/>
      <c r="DZ19" s="207"/>
      <c r="EA19" s="207"/>
      <c r="EB19" s="207"/>
      <c r="EC19" s="207"/>
      <c r="ED19" s="207"/>
      <c r="EE19" s="207"/>
      <c r="EF19" s="207"/>
      <c r="EG19" s="207"/>
      <c r="EH19" s="207"/>
      <c r="EI19" s="207"/>
      <c r="EJ19" s="207"/>
      <c r="EK19" s="207"/>
      <c r="EL19" s="207"/>
      <c r="EM19" s="207"/>
      <c r="EN19" s="207"/>
      <c r="EO19" s="207"/>
      <c r="EP19" s="207"/>
      <c r="EQ19" s="207"/>
      <c r="ER19" s="207"/>
      <c r="ES19" s="207"/>
      <c r="ET19" s="207"/>
      <c r="EU19" s="207"/>
      <c r="EV19" s="207"/>
      <c r="EW19" s="207"/>
      <c r="EX19" s="207"/>
      <c r="EY19" s="207"/>
      <c r="EZ19" s="207"/>
      <c r="FA19" s="207"/>
      <c r="FB19" s="207"/>
      <c r="FC19" s="207"/>
      <c r="FD19" s="207"/>
      <c r="FE19" s="207"/>
      <c r="FF19" s="207"/>
      <c r="FG19" s="207"/>
      <c r="FH19" s="207"/>
      <c r="FI19" s="207"/>
      <c r="FJ19" s="207"/>
      <c r="FK19" s="207"/>
      <c r="FL19" s="207"/>
      <c r="FM19" s="207"/>
      <c r="FN19" s="207"/>
      <c r="FO19" s="207"/>
      <c r="FP19" s="207"/>
      <c r="FQ19" s="207"/>
      <c r="FR19" s="207"/>
      <c r="FS19" s="207"/>
      <c r="FT19" s="207"/>
      <c r="FU19" s="207"/>
      <c r="FV19" s="207"/>
      <c r="FW19" s="207"/>
      <c r="FX19" s="207"/>
      <c r="FY19" s="207"/>
      <c r="FZ19" s="207"/>
      <c r="GA19" s="207"/>
      <c r="GB19" s="207"/>
      <c r="GC19" s="207"/>
      <c r="GD19" s="207"/>
      <c r="GE19" s="207"/>
      <c r="GF19" s="207"/>
      <c r="GG19" s="207"/>
      <c r="GH19" s="207"/>
      <c r="GI19" s="207"/>
      <c r="GJ19" s="207"/>
      <c r="GK19" s="207"/>
      <c r="GL19" s="207"/>
      <c r="GM19" s="207"/>
      <c r="GN19" s="207"/>
      <c r="GO19" s="207"/>
      <c r="GP19" s="207"/>
      <c r="GQ19" s="207"/>
      <c r="GR19" s="207"/>
      <c r="GS19" s="207"/>
      <c r="GT19" s="207"/>
      <c r="GU19" s="207"/>
      <c r="GV19" s="207"/>
      <c r="GW19" s="207"/>
      <c r="GX19" s="207"/>
      <c r="GY19" s="207"/>
      <c r="GZ19" s="207"/>
      <c r="HA19" s="207"/>
      <c r="HB19" s="207"/>
      <c r="HC19" s="207"/>
      <c r="HD19" s="207"/>
      <c r="HE19" s="207"/>
      <c r="HF19" s="207"/>
      <c r="HG19" s="207"/>
      <c r="HH19" s="207"/>
      <c r="HI19" s="207"/>
      <c r="HJ19" s="207"/>
      <c r="HK19" s="207"/>
      <c r="HL19" s="207"/>
      <c r="HM19" s="207"/>
      <c r="HN19" s="207"/>
      <c r="HO19" s="207"/>
      <c r="HP19" s="207"/>
      <c r="HQ19" s="207"/>
      <c r="HR19" s="207"/>
      <c r="HS19" s="207"/>
      <c r="HT19" s="207"/>
      <c r="HU19" s="207"/>
      <c r="HV19" s="207"/>
      <c r="HW19" s="207"/>
      <c r="HX19" s="207"/>
      <c r="HY19" s="207"/>
      <c r="HZ19" s="207"/>
      <c r="IA19" s="207"/>
      <c r="IB19" s="207"/>
      <c r="IC19" s="207"/>
      <c r="ID19" s="207"/>
      <c r="IE19" s="207"/>
      <c r="IF19" s="207"/>
      <c r="IG19" s="207"/>
      <c r="IH19" s="207"/>
      <c r="II19" s="207"/>
      <c r="IJ19" s="207"/>
      <c r="IK19" s="207"/>
      <c r="IL19" s="207"/>
      <c r="IM19" s="207"/>
      <c r="IN19" s="207"/>
      <c r="IO19" s="207"/>
      <c r="IP19" s="207"/>
      <c r="IQ19" s="207"/>
      <c r="IR19" s="207"/>
      <c r="IS19" s="207"/>
      <c r="IT19" s="207"/>
      <c r="IU19" s="207"/>
      <c r="IV19" s="207"/>
      <c r="IW19" s="207"/>
      <c r="IX19" s="207"/>
      <c r="IY19" s="207"/>
      <c r="IZ19" s="207"/>
      <c r="JA19" s="207"/>
      <c r="JB19" s="207"/>
      <c r="JC19" s="207"/>
      <c r="JD19" s="207"/>
      <c r="JE19" s="207"/>
      <c r="JF19" s="207"/>
      <c r="JG19" s="207"/>
      <c r="JH19" s="207"/>
      <c r="JI19" s="207"/>
      <c r="JJ19" s="207"/>
      <c r="JK19" s="207"/>
      <c r="JL19" s="207"/>
      <c r="JM19" s="207"/>
      <c r="JN19" s="207"/>
      <c r="JO19" s="207"/>
      <c r="JP19" s="207"/>
      <c r="JQ19" s="207"/>
      <c r="JR19" s="207"/>
      <c r="JS19" s="207"/>
      <c r="JT19" s="207"/>
      <c r="JU19" s="207"/>
      <c r="JV19" s="207"/>
      <c r="JW19" s="207"/>
      <c r="JX19" s="207"/>
      <c r="JY19" s="207"/>
      <c r="JZ19" s="207"/>
      <c r="KA19" s="207"/>
      <c r="KB19" s="207"/>
      <c r="KC19" s="207"/>
      <c r="KD19" s="207"/>
      <c r="KE19" s="207"/>
      <c r="KF19" s="207"/>
      <c r="KG19" s="207"/>
      <c r="KH19" s="207"/>
      <c r="KI19" s="207"/>
      <c r="KJ19" s="207"/>
      <c r="KK19" s="207"/>
      <c r="KL19" s="207"/>
      <c r="KM19" s="207"/>
      <c r="KN19" s="207"/>
      <c r="KO19" s="207"/>
      <c r="KP19" s="207"/>
      <c r="KQ19" s="207"/>
      <c r="KR19" s="207"/>
      <c r="KS19" s="207"/>
      <c r="KT19" s="207"/>
      <c r="KU19" s="207"/>
      <c r="KV19" s="207"/>
      <c r="KW19" s="207"/>
      <c r="KX19" s="207"/>
      <c r="KY19" s="207"/>
      <c r="KZ19" s="207"/>
      <c r="LA19" s="207"/>
      <c r="LB19" s="207"/>
      <c r="LC19" s="207"/>
      <c r="LD19" s="207"/>
      <c r="LE19" s="207"/>
      <c r="LF19" s="207"/>
      <c r="LG19" s="207"/>
      <c r="LH19" s="207"/>
      <c r="LI19" s="207"/>
      <c r="LJ19" s="207"/>
      <c r="LK19" s="207"/>
      <c r="LL19" s="207"/>
      <c r="LM19" s="207"/>
      <c r="LN19" s="207"/>
      <c r="LO19" s="207"/>
      <c r="LP19" s="207"/>
      <c r="LQ19" s="207"/>
      <c r="LR19" s="207"/>
      <c r="LS19" s="207"/>
      <c r="LT19" s="207"/>
      <c r="LU19" s="207"/>
      <c r="LV19" s="207"/>
      <c r="LW19" s="207"/>
      <c r="LX19" s="207"/>
      <c r="LY19" s="207"/>
      <c r="LZ19" s="207"/>
      <c r="MA19" s="207"/>
      <c r="MB19" s="207"/>
      <c r="MC19" s="207"/>
      <c r="MD19" s="207"/>
      <c r="ME19" s="207"/>
      <c r="MF19" s="207"/>
      <c r="MG19" s="207"/>
      <c r="MH19" s="207"/>
      <c r="MI19" s="207"/>
      <c r="MJ19" s="207"/>
      <c r="MK19" s="207"/>
      <c r="ML19" s="207"/>
      <c r="MM19" s="207"/>
      <c r="MN19" s="207"/>
      <c r="MO19" s="207"/>
      <c r="MP19" s="207"/>
      <c r="MQ19" s="207"/>
      <c r="MR19" s="207"/>
      <c r="MS19" s="207"/>
      <c r="MT19" s="207"/>
      <c r="MU19" s="207"/>
      <c r="MV19" s="207"/>
      <c r="MW19" s="207"/>
      <c r="MX19" s="207"/>
      <c r="MY19" s="207"/>
      <c r="MZ19" s="207"/>
      <c r="NA19" s="207"/>
      <c r="NB19" s="207"/>
      <c r="NC19" s="207"/>
      <c r="ND19" s="207"/>
      <c r="NE19" s="207"/>
      <c r="NF19" s="207"/>
      <c r="NG19" s="207"/>
      <c r="NH19" s="207"/>
      <c r="NI19" s="207"/>
      <c r="NJ19" s="207"/>
      <c r="NK19" s="207"/>
      <c r="NL19" s="207"/>
      <c r="NM19" s="207"/>
      <c r="NN19" s="207"/>
      <c r="NO19" s="207"/>
      <c r="NP19" s="207"/>
      <c r="NQ19" s="207"/>
      <c r="NR19" s="207"/>
      <c r="NS19" s="207"/>
      <c r="NT19" s="207"/>
      <c r="NU19" s="207"/>
      <c r="NV19" s="207"/>
      <c r="NW19" s="207"/>
      <c r="NX19" s="207"/>
      <c r="NY19" s="207"/>
      <c r="NZ19" s="207"/>
      <c r="OA19" s="207"/>
      <c r="OB19" s="207"/>
      <c r="OC19" s="207"/>
      <c r="OD19" s="207"/>
      <c r="OE19" s="207"/>
      <c r="OF19" s="207"/>
      <c r="OG19" s="207"/>
      <c r="OH19" s="207"/>
      <c r="OI19" s="207"/>
      <c r="OJ19" s="207"/>
      <c r="OK19" s="207"/>
      <c r="OL19" s="207"/>
      <c r="OM19" s="207"/>
      <c r="ON19" s="207"/>
      <c r="OO19" s="207"/>
      <c r="OP19" s="207"/>
      <c r="OQ19" s="207"/>
      <c r="OR19" s="207"/>
      <c r="OS19" s="207"/>
      <c r="OT19" s="207"/>
      <c r="OU19" s="207"/>
      <c r="OV19" s="207"/>
      <c r="OW19" s="207"/>
      <c r="OX19" s="207"/>
      <c r="OY19" s="207"/>
      <c r="OZ19" s="207"/>
      <c r="PA19" s="207"/>
      <c r="PB19" s="207"/>
      <c r="PC19" s="207"/>
      <c r="PD19" s="207"/>
      <c r="PE19" s="207"/>
      <c r="PF19" s="207"/>
      <c r="PG19" s="207"/>
      <c r="PH19" s="207"/>
      <c r="PI19" s="207"/>
      <c r="PJ19" s="207"/>
      <c r="PK19" s="207"/>
      <c r="PL19" s="207"/>
      <c r="PM19" s="207"/>
      <c r="PN19" s="207"/>
      <c r="PO19" s="207"/>
      <c r="PP19" s="207"/>
      <c r="PQ19" s="207"/>
      <c r="PR19" s="207"/>
      <c r="PS19" s="207"/>
      <c r="PT19" s="207"/>
      <c r="PU19" s="207"/>
      <c r="PV19" s="207"/>
      <c r="PW19" s="207"/>
      <c r="PX19" s="207"/>
      <c r="PY19" s="207"/>
      <c r="PZ19" s="207"/>
      <c r="QA19" s="207"/>
      <c r="QB19" s="207"/>
      <c r="QC19" s="207"/>
      <c r="QD19" s="207"/>
      <c r="QE19" s="207"/>
      <c r="QF19" s="207"/>
      <c r="QG19" s="207"/>
      <c r="QH19" s="207"/>
      <c r="QI19" s="207"/>
      <c r="QJ19" s="207"/>
      <c r="QK19" s="207"/>
      <c r="QL19" s="207"/>
      <c r="QM19" s="207"/>
      <c r="QN19" s="207"/>
      <c r="QO19" s="207"/>
      <c r="QP19" s="207"/>
      <c r="QQ19" s="207"/>
      <c r="QR19" s="207"/>
      <c r="QS19" s="207"/>
      <c r="QT19" s="207"/>
      <c r="QU19" s="207"/>
      <c r="QV19" s="207"/>
      <c r="QW19" s="207"/>
      <c r="QX19" s="207"/>
      <c r="QY19" s="207"/>
      <c r="QZ19" s="207"/>
      <c r="RA19" s="207"/>
      <c r="RB19" s="207"/>
      <c r="RC19" s="207"/>
      <c r="RD19" s="207"/>
      <c r="RE19" s="207"/>
      <c r="RF19" s="207"/>
      <c r="RG19" s="207"/>
      <c r="RH19" s="207"/>
      <c r="RI19" s="207"/>
      <c r="RJ19" s="207"/>
      <c r="RK19" s="207"/>
      <c r="RL19" s="207"/>
      <c r="RM19" s="207"/>
      <c r="RN19" s="207"/>
      <c r="RO19" s="207"/>
      <c r="RP19" s="207"/>
      <c r="RQ19" s="207"/>
      <c r="RR19" s="207"/>
      <c r="RS19" s="207"/>
      <c r="RT19" s="207"/>
      <c r="RU19" s="207"/>
      <c r="RV19" s="207"/>
      <c r="RW19" s="207"/>
      <c r="RX19" s="207"/>
      <c r="RY19" s="207"/>
      <c r="RZ19" s="207"/>
      <c r="SA19" s="207"/>
      <c r="SB19" s="207"/>
      <c r="SC19" s="207"/>
      <c r="SD19" s="207"/>
      <c r="SE19" s="207"/>
      <c r="SF19" s="207"/>
      <c r="SG19" s="207"/>
      <c r="SH19" s="207"/>
      <c r="SI19" s="207"/>
      <c r="SJ19" s="207"/>
      <c r="SK19" s="207"/>
      <c r="SL19" s="207"/>
      <c r="SM19" s="207"/>
      <c r="SN19" s="207"/>
      <c r="SO19" s="207"/>
      <c r="SP19" s="207"/>
      <c r="SQ19" s="207"/>
      <c r="SR19" s="207"/>
      <c r="SS19" s="207"/>
      <c r="ST19" s="207"/>
      <c r="SU19" s="207"/>
      <c r="SV19" s="207"/>
      <c r="SW19" s="207"/>
      <c r="SX19" s="207"/>
      <c r="SY19" s="207"/>
      <c r="SZ19" s="207"/>
      <c r="TA19" s="207"/>
      <c r="TB19" s="207"/>
      <c r="TC19" s="207"/>
      <c r="TD19" s="207"/>
      <c r="TE19" s="207"/>
      <c r="TF19" s="207"/>
      <c r="TG19" s="207"/>
      <c r="TH19" s="207"/>
      <c r="TI19" s="207"/>
      <c r="TJ19" s="207"/>
      <c r="TK19" s="207"/>
      <c r="TL19" s="207"/>
      <c r="TM19" s="207"/>
      <c r="TN19" s="207"/>
      <c r="TO19" s="207"/>
      <c r="TP19" s="207"/>
      <c r="TQ19" s="207"/>
      <c r="TR19" s="207"/>
      <c r="TS19" s="207"/>
      <c r="TT19" s="207"/>
      <c r="TU19" s="207"/>
      <c r="TV19" s="207"/>
      <c r="TW19" s="207"/>
      <c r="TX19" s="207"/>
      <c r="TY19" s="207"/>
      <c r="TZ19" s="207"/>
      <c r="UA19" s="207"/>
      <c r="UB19" s="207"/>
      <c r="UC19" s="207"/>
      <c r="UD19" s="207"/>
      <c r="UE19" s="207"/>
      <c r="UF19" s="207"/>
      <c r="UG19" s="207"/>
      <c r="UH19" s="207"/>
      <c r="UI19" s="207"/>
      <c r="UJ19" s="207"/>
      <c r="UK19" s="207"/>
      <c r="UL19" s="207"/>
      <c r="UM19" s="207"/>
      <c r="UN19" s="207"/>
      <c r="UO19" s="207"/>
      <c r="UP19" s="207"/>
      <c r="UQ19" s="207"/>
      <c r="UR19" s="207"/>
      <c r="US19" s="207"/>
      <c r="UT19" s="207"/>
      <c r="UU19" s="207"/>
      <c r="UV19" s="207"/>
      <c r="UW19" s="207"/>
      <c r="UX19" s="207"/>
      <c r="UY19" s="207"/>
      <c r="UZ19" s="207"/>
      <c r="VA19" s="207"/>
      <c r="VB19" s="207"/>
      <c r="VC19" s="207"/>
      <c r="VD19" s="207"/>
      <c r="VE19" s="207"/>
      <c r="VF19" s="207"/>
      <c r="VG19" s="207"/>
      <c r="VH19" s="207"/>
      <c r="VI19" s="207"/>
      <c r="VJ19" s="207"/>
      <c r="VK19" s="207"/>
      <c r="VL19" s="207"/>
      <c r="VM19" s="207"/>
      <c r="VN19" s="207"/>
      <c r="VO19" s="207"/>
      <c r="VP19" s="207"/>
      <c r="VQ19" s="207"/>
      <c r="VR19" s="207"/>
      <c r="VS19" s="207"/>
      <c r="VT19" s="207"/>
      <c r="VU19" s="207"/>
      <c r="VV19" s="207"/>
      <c r="VW19" s="207"/>
      <c r="VX19" s="207"/>
      <c r="VY19" s="207"/>
      <c r="VZ19" s="207"/>
      <c r="WA19" s="207"/>
      <c r="WB19" s="207"/>
      <c r="WC19" s="207"/>
      <c r="WD19" s="207"/>
      <c r="WE19" s="207"/>
      <c r="WF19" s="207"/>
      <c r="WG19" s="207"/>
      <c r="WH19" s="207"/>
      <c r="WI19" s="207"/>
      <c r="WJ19" s="207"/>
      <c r="WK19" s="207"/>
      <c r="WL19" s="207"/>
      <c r="WM19" s="207"/>
      <c r="WN19" s="207"/>
      <c r="WO19" s="207"/>
      <c r="WP19" s="207"/>
      <c r="WQ19" s="207"/>
      <c r="WR19" s="207"/>
      <c r="WS19" s="207"/>
      <c r="WT19" s="207"/>
      <c r="WU19" s="207"/>
      <c r="WV19" s="207"/>
      <c r="WW19" s="207"/>
      <c r="WX19" s="207"/>
      <c r="WY19" s="207"/>
      <c r="WZ19" s="207"/>
      <c r="XA19" s="207"/>
      <c r="XB19" s="207"/>
      <c r="XC19" s="207"/>
      <c r="XD19" s="207"/>
      <c r="XE19" s="207"/>
      <c r="XF19" s="207"/>
      <c r="XG19" s="207"/>
      <c r="XH19" s="207"/>
      <c r="XI19" s="207"/>
      <c r="XJ19" s="207"/>
      <c r="XK19" s="207"/>
      <c r="XL19" s="207"/>
      <c r="XM19" s="207"/>
      <c r="XN19" s="207"/>
      <c r="XO19" s="207"/>
      <c r="XP19" s="207"/>
      <c r="XQ19" s="207"/>
      <c r="XR19" s="207"/>
      <c r="XS19" s="207"/>
      <c r="XT19" s="207"/>
      <c r="XU19" s="207"/>
      <c r="XV19" s="207"/>
      <c r="XW19" s="207"/>
      <c r="XX19" s="207"/>
      <c r="XY19" s="207"/>
      <c r="XZ19" s="207"/>
      <c r="YA19" s="207"/>
      <c r="YB19" s="207"/>
      <c r="YC19" s="207"/>
      <c r="YD19" s="207"/>
      <c r="YE19" s="207"/>
      <c r="YF19" s="207"/>
      <c r="YG19" s="207"/>
      <c r="YH19" s="207"/>
      <c r="YI19" s="207"/>
      <c r="YJ19" s="207"/>
      <c r="YK19" s="207"/>
      <c r="YL19" s="207"/>
      <c r="YM19" s="207"/>
      <c r="YN19" s="207"/>
      <c r="YO19" s="207"/>
      <c r="YP19" s="207"/>
      <c r="YQ19" s="207"/>
      <c r="YR19" s="207"/>
      <c r="YS19" s="207"/>
      <c r="YT19" s="207"/>
      <c r="YU19" s="207"/>
      <c r="YV19" s="207"/>
      <c r="YW19" s="207"/>
      <c r="YX19" s="207"/>
      <c r="YY19" s="207"/>
      <c r="YZ19" s="207"/>
      <c r="ZA19" s="207"/>
      <c r="ZB19" s="207"/>
      <c r="ZC19" s="207"/>
      <c r="ZD19" s="207"/>
      <c r="ZE19" s="207"/>
      <c r="ZF19" s="207"/>
      <c r="ZG19" s="207"/>
      <c r="ZH19" s="207"/>
      <c r="ZI19" s="207"/>
      <c r="ZJ19" s="207"/>
      <c r="ZK19" s="207"/>
      <c r="ZL19" s="207"/>
      <c r="ZM19" s="207"/>
      <c r="ZN19" s="207"/>
      <c r="ZO19" s="207"/>
      <c r="ZP19" s="207"/>
      <c r="ZQ19" s="207"/>
      <c r="ZR19" s="207"/>
      <c r="ZS19" s="207"/>
      <c r="ZT19" s="207"/>
      <c r="ZU19" s="207"/>
      <c r="ZV19" s="207"/>
      <c r="ZW19" s="207"/>
      <c r="ZX19" s="207"/>
      <c r="ZY19" s="207"/>
      <c r="ZZ19" s="207"/>
      <c r="AAA19" s="207"/>
      <c r="AAB19" s="207"/>
      <c r="AAC19" s="207"/>
      <c r="AAD19" s="207"/>
      <c r="AAE19" s="207"/>
      <c r="AAF19" s="207"/>
      <c r="AAG19" s="207"/>
      <c r="AAH19" s="207"/>
      <c r="AAI19" s="207"/>
      <c r="AAJ19" s="207"/>
      <c r="AAK19" s="207"/>
      <c r="AAL19" s="207"/>
      <c r="AAM19" s="207"/>
      <c r="AAN19" s="207"/>
      <c r="AAO19" s="207"/>
      <c r="AAP19" s="207"/>
      <c r="AAQ19" s="207"/>
      <c r="AAR19" s="207"/>
      <c r="AAS19" s="207"/>
      <c r="AAT19" s="207"/>
      <c r="AAU19" s="207"/>
      <c r="AAV19" s="207"/>
      <c r="AAW19" s="207"/>
      <c r="AAX19" s="207"/>
      <c r="AAY19" s="207"/>
      <c r="AAZ19" s="207"/>
      <c r="ABA19" s="207"/>
      <c r="ABB19" s="207"/>
      <c r="ABC19" s="207"/>
      <c r="ABD19" s="207"/>
      <c r="ABE19" s="207"/>
      <c r="ABF19" s="207"/>
      <c r="ABG19" s="207"/>
      <c r="ABH19" s="207"/>
      <c r="ABI19" s="207"/>
      <c r="ABJ19" s="207"/>
      <c r="ABK19" s="207"/>
      <c r="ABL19" s="207"/>
      <c r="ABM19" s="207"/>
      <c r="ABN19" s="207"/>
      <c r="ABO19" s="207"/>
      <c r="ABP19" s="207"/>
      <c r="ABQ19" s="207"/>
      <c r="ABR19" s="207"/>
      <c r="ABS19" s="207"/>
      <c r="ABT19" s="207"/>
      <c r="ABU19" s="207"/>
      <c r="ABV19" s="207"/>
      <c r="ABW19" s="207"/>
      <c r="ABX19" s="207"/>
      <c r="ABY19" s="207"/>
      <c r="ABZ19" s="207"/>
      <c r="ACA19" s="207"/>
      <c r="ACB19" s="207"/>
      <c r="ACC19" s="207"/>
      <c r="ACD19" s="207"/>
      <c r="ACE19" s="207"/>
      <c r="ACF19" s="207"/>
      <c r="ACG19" s="207"/>
      <c r="ACH19" s="207"/>
      <c r="ACI19" s="207"/>
      <c r="ACJ19" s="207"/>
      <c r="ACK19" s="207"/>
      <c r="ACL19" s="207"/>
      <c r="ACM19" s="207"/>
      <c r="ACN19" s="207"/>
      <c r="ACO19" s="207"/>
      <c r="ACP19" s="207"/>
      <c r="ACQ19" s="207"/>
      <c r="ACR19" s="207"/>
      <c r="ACS19" s="207"/>
      <c r="ACT19" s="207"/>
      <c r="ACU19" s="207"/>
      <c r="ACV19" s="207"/>
      <c r="ACW19" s="207"/>
      <c r="ACX19" s="207"/>
      <c r="ACY19" s="207"/>
      <c r="ACZ19" s="207"/>
      <c r="ADA19" s="207"/>
      <c r="ADB19" s="207"/>
      <c r="ADC19" s="207"/>
      <c r="ADD19" s="207"/>
      <c r="ADE19" s="207"/>
      <c r="ADF19" s="207"/>
      <c r="ADG19" s="207"/>
      <c r="ADH19" s="207"/>
      <c r="ADI19" s="207"/>
      <c r="ADJ19" s="207"/>
      <c r="ADK19" s="207"/>
      <c r="ADL19" s="207"/>
      <c r="ADM19" s="207"/>
      <c r="ADN19" s="207"/>
      <c r="ADO19" s="207"/>
      <c r="ADP19" s="207"/>
      <c r="ADQ19" s="207"/>
      <c r="ADR19" s="207"/>
      <c r="ADS19" s="207"/>
      <c r="ADT19" s="207"/>
      <c r="ADU19" s="207"/>
      <c r="ADV19" s="207"/>
      <c r="ADW19" s="207"/>
      <c r="ADX19" s="207"/>
      <c r="ADY19" s="207"/>
      <c r="ADZ19" s="207"/>
      <c r="AEA19" s="207"/>
      <c r="AEB19" s="207"/>
      <c r="AEC19" s="207"/>
      <c r="AED19" s="207"/>
      <c r="AEE19" s="207"/>
      <c r="AEF19" s="207"/>
      <c r="AEG19" s="207"/>
      <c r="AEH19" s="207"/>
      <c r="AEI19" s="207"/>
      <c r="AEJ19" s="207"/>
      <c r="AEK19" s="207"/>
      <c r="AEL19" s="207"/>
      <c r="AEM19" s="207"/>
      <c r="AEN19" s="207"/>
      <c r="AEO19" s="207"/>
      <c r="AEP19" s="207"/>
      <c r="AEQ19" s="207"/>
      <c r="AER19" s="207"/>
      <c r="AES19" s="207"/>
      <c r="AET19" s="207"/>
      <c r="AEU19" s="207"/>
      <c r="AEV19" s="207"/>
      <c r="AEW19" s="207"/>
      <c r="AEX19" s="207"/>
      <c r="AEY19" s="207"/>
      <c r="AEZ19" s="207"/>
      <c r="AFA19" s="207"/>
      <c r="AFB19" s="207"/>
      <c r="AFC19" s="207"/>
      <c r="AFD19" s="207"/>
      <c r="AFE19" s="207"/>
      <c r="AFF19" s="207"/>
      <c r="AFG19" s="207"/>
      <c r="AFH19" s="207"/>
      <c r="AFI19" s="207"/>
      <c r="AFJ19" s="207"/>
      <c r="AFK19" s="207"/>
      <c r="AFL19" s="207"/>
      <c r="AFM19" s="207"/>
      <c r="AFN19" s="207"/>
      <c r="AFO19" s="207"/>
      <c r="AFP19" s="207"/>
      <c r="AFQ19" s="207"/>
      <c r="AFR19" s="207"/>
      <c r="AFS19" s="207"/>
      <c r="AFT19" s="207"/>
      <c r="AFU19" s="207"/>
      <c r="AFV19" s="207"/>
      <c r="AFW19" s="207"/>
      <c r="AFX19" s="207"/>
      <c r="AFY19" s="207"/>
      <c r="AFZ19" s="207"/>
      <c r="AGA19" s="207"/>
      <c r="AGB19" s="207"/>
      <c r="AGC19" s="207"/>
      <c r="AGD19" s="207"/>
      <c r="AGE19" s="207"/>
      <c r="AGF19" s="207"/>
      <c r="AGG19" s="207"/>
      <c r="AGH19" s="207"/>
      <c r="AGI19" s="207"/>
      <c r="AGJ19" s="207"/>
      <c r="AGK19" s="207"/>
      <c r="AGL19" s="207"/>
      <c r="AGM19" s="207"/>
      <c r="AGN19" s="207"/>
      <c r="AGO19" s="207"/>
      <c r="AGP19" s="207"/>
      <c r="AGQ19" s="207"/>
      <c r="AGR19" s="207"/>
      <c r="AGS19" s="207"/>
      <c r="AGT19" s="207"/>
      <c r="AGU19" s="207"/>
      <c r="AGV19" s="207"/>
      <c r="AGW19" s="207"/>
      <c r="AGX19" s="207"/>
      <c r="AGY19" s="207"/>
      <c r="AGZ19" s="207"/>
      <c r="AHA19" s="207"/>
      <c r="AHB19" s="207"/>
      <c r="AHC19" s="207"/>
      <c r="AHD19" s="207"/>
      <c r="AHE19" s="207"/>
      <c r="AHF19" s="207"/>
      <c r="AHG19" s="207"/>
      <c r="AHH19" s="207"/>
      <c r="AHI19" s="207"/>
      <c r="AHJ19" s="207"/>
      <c r="AHK19" s="207"/>
      <c r="AHL19" s="207"/>
      <c r="AHM19" s="207"/>
      <c r="AHN19" s="207"/>
      <c r="AHO19" s="207"/>
      <c r="AHP19" s="207"/>
      <c r="AHQ19" s="207"/>
      <c r="AHR19" s="207"/>
      <c r="AHS19" s="207"/>
      <c r="AHT19" s="207"/>
      <c r="AHU19" s="207"/>
      <c r="AHV19" s="207"/>
      <c r="AHW19" s="207"/>
      <c r="AHX19" s="207"/>
      <c r="AHY19" s="207"/>
      <c r="AHZ19" s="207"/>
      <c r="AIA19" s="207"/>
      <c r="AIB19" s="207"/>
      <c r="AIC19" s="207"/>
      <c r="AID19" s="207"/>
      <c r="AIE19" s="207"/>
      <c r="AIF19" s="207"/>
      <c r="AIG19" s="207"/>
      <c r="AIH19" s="207"/>
      <c r="AII19" s="207"/>
      <c r="AIJ19" s="207"/>
      <c r="AIK19" s="207"/>
      <c r="AIL19" s="207"/>
      <c r="AIM19" s="207"/>
      <c r="AIN19" s="207"/>
      <c r="AIO19" s="207"/>
      <c r="AIP19" s="207"/>
      <c r="AIQ19" s="207"/>
      <c r="AIR19" s="207"/>
      <c r="AIS19" s="207"/>
      <c r="AIT19" s="207"/>
      <c r="AIU19" s="207"/>
      <c r="AIV19" s="207"/>
      <c r="AIW19" s="207"/>
      <c r="AIX19" s="207"/>
      <c r="AIY19" s="207"/>
      <c r="AIZ19" s="207"/>
      <c r="AJA19" s="207"/>
      <c r="AJB19" s="207"/>
      <c r="AJC19" s="207"/>
      <c r="AJD19" s="207"/>
      <c r="AJE19" s="207"/>
      <c r="AJF19" s="207"/>
      <c r="AJG19" s="207"/>
      <c r="AJH19" s="207"/>
      <c r="AJI19" s="207"/>
      <c r="AJJ19" s="207"/>
      <c r="AJK19" s="207"/>
      <c r="AJL19" s="207"/>
      <c r="AJM19" s="207"/>
      <c r="AJN19" s="207"/>
      <c r="AJO19" s="207"/>
      <c r="AJP19" s="207"/>
      <c r="AJQ19" s="207"/>
      <c r="AJR19" s="207"/>
      <c r="AJS19" s="207"/>
      <c r="AJT19" s="207"/>
      <c r="AJU19" s="207"/>
      <c r="AJV19" s="207"/>
      <c r="AJW19" s="207"/>
      <c r="AJX19" s="207"/>
      <c r="AJY19" s="207"/>
      <c r="AJZ19" s="207"/>
      <c r="AKA19" s="207"/>
      <c r="AKB19" s="207"/>
      <c r="AKC19" s="207"/>
      <c r="AKD19" s="207"/>
      <c r="AKE19" s="207"/>
      <c r="AKF19" s="207"/>
      <c r="AKG19" s="207"/>
      <c r="AKH19" s="207"/>
      <c r="AKI19" s="207"/>
      <c r="AKJ19" s="207"/>
      <c r="AKK19" s="207"/>
      <c r="AKL19" s="207"/>
      <c r="AKM19" s="207"/>
      <c r="AKN19" s="207"/>
      <c r="AKO19" s="207"/>
      <c r="AKP19" s="207"/>
      <c r="AKQ19" s="207"/>
      <c r="AKR19" s="207"/>
      <c r="AKS19" s="207"/>
      <c r="AKT19" s="207"/>
      <c r="AKU19" s="207"/>
      <c r="AKV19" s="207"/>
      <c r="AKW19" s="207"/>
      <c r="AKX19" s="207"/>
      <c r="AKY19" s="207"/>
      <c r="AKZ19" s="207"/>
      <c r="ALA19" s="207"/>
      <c r="ALB19" s="207"/>
      <c r="ALC19" s="207"/>
      <c r="ALD19" s="207"/>
      <c r="ALE19" s="207"/>
      <c r="ALF19" s="207"/>
      <c r="ALG19" s="207"/>
      <c r="ALH19" s="207"/>
      <c r="ALI19" s="207"/>
      <c r="ALJ19" s="207"/>
      <c r="ALK19" s="207"/>
      <c r="ALL19" s="207"/>
      <c r="ALM19" s="207"/>
      <c r="ALN19" s="207"/>
      <c r="ALO19" s="207"/>
      <c r="ALP19" s="207"/>
      <c r="ALQ19" s="207"/>
    </row>
    <row r="20" spans="1:1005" ht="14.45">
      <c r="A20" s="153">
        <v>46631</v>
      </c>
      <c r="B20" s="154">
        <v>41</v>
      </c>
      <c r="C20" s="154">
        <v>28</v>
      </c>
      <c r="D20" s="158">
        <v>35</v>
      </c>
      <c r="E20">
        <v>36.01</v>
      </c>
      <c r="F20">
        <v>47.264000000000003</v>
      </c>
      <c r="G20">
        <v>29.698</v>
      </c>
      <c r="H20">
        <v>61.639000000000003</v>
      </c>
      <c r="I20">
        <v>35.017000000000003</v>
      </c>
      <c r="J20">
        <v>51.86</v>
      </c>
      <c r="K20">
        <v>28.323</v>
      </c>
      <c r="L20">
        <v>44.37</v>
      </c>
      <c r="M20">
        <v>29.866</v>
      </c>
      <c r="N20">
        <v>28.617000000000001</v>
      </c>
      <c r="O20">
        <v>18.448</v>
      </c>
      <c r="P20">
        <v>54.231999999999999</v>
      </c>
      <c r="Q20">
        <v>31.597000000000001</v>
      </c>
      <c r="R20">
        <v>35.625</v>
      </c>
      <c r="S20">
        <v>34.128</v>
      </c>
      <c r="T20">
        <v>38.01</v>
      </c>
      <c r="U20">
        <v>42.493000000000002</v>
      </c>
      <c r="V20">
        <v>32.247</v>
      </c>
      <c r="W20">
        <v>25.641999999999999</v>
      </c>
      <c r="X20">
        <v>38.415999999999997</v>
      </c>
      <c r="Y20">
        <v>19.085999999999999</v>
      </c>
      <c r="Z20">
        <v>51.685000000000002</v>
      </c>
      <c r="AA20">
        <v>49.905000000000001</v>
      </c>
      <c r="AB20">
        <v>35.953000000000003</v>
      </c>
      <c r="AC20">
        <v>32.966999999999999</v>
      </c>
      <c r="AD20">
        <v>36.698999999999998</v>
      </c>
      <c r="AE20">
        <v>18.032</v>
      </c>
      <c r="AF20">
        <v>42.067</v>
      </c>
      <c r="AG20">
        <v>32.652999999999999</v>
      </c>
      <c r="AH20">
        <v>31.646000000000001</v>
      </c>
      <c r="AI20" s="207"/>
      <c r="AJ20" s="207"/>
      <c r="AK20" s="207"/>
      <c r="AL20" s="207"/>
      <c r="AM20" s="207"/>
      <c r="AN20" s="207"/>
      <c r="AO20" s="207"/>
      <c r="AP20" s="207"/>
      <c r="AQ20" s="207"/>
      <c r="AR20" s="207"/>
      <c r="AS20" s="207"/>
      <c r="AT20" s="207"/>
      <c r="AU20" s="207"/>
      <c r="AV20" s="207"/>
      <c r="AW20" s="207"/>
      <c r="AX20" s="207"/>
      <c r="AY20" s="207"/>
      <c r="AZ20" s="207"/>
      <c r="BA20" s="207"/>
      <c r="BB20" s="207"/>
      <c r="BC20" s="207"/>
      <c r="BD20" s="207"/>
      <c r="BE20" s="207"/>
      <c r="BF20" s="207"/>
      <c r="BG20" s="207"/>
      <c r="BH20" s="207"/>
      <c r="BI20" s="207"/>
      <c r="BJ20" s="207"/>
      <c r="BK20" s="207"/>
      <c r="BL20" s="207"/>
      <c r="BM20" s="207"/>
      <c r="BN20" s="207"/>
      <c r="BO20" s="207"/>
      <c r="BP20" s="207"/>
      <c r="BQ20" s="207"/>
      <c r="BR20" s="207"/>
      <c r="BS20" s="207"/>
      <c r="BT20" s="207"/>
      <c r="BU20" s="207"/>
      <c r="BV20" s="207"/>
      <c r="BW20" s="207"/>
      <c r="BX20" s="207"/>
      <c r="BY20" s="207"/>
      <c r="BZ20" s="207"/>
      <c r="CA20" s="207"/>
      <c r="CB20" s="207"/>
      <c r="CC20" s="207"/>
      <c r="CD20" s="207"/>
      <c r="CE20" s="207"/>
      <c r="CF20" s="207"/>
      <c r="CG20" s="207"/>
      <c r="CH20" s="207"/>
      <c r="CI20" s="207"/>
      <c r="CJ20" s="207"/>
      <c r="CK20" s="207"/>
      <c r="CL20" s="207"/>
      <c r="CM20" s="207"/>
      <c r="CN20" s="207"/>
      <c r="CO20" s="207"/>
      <c r="CP20" s="207"/>
      <c r="CQ20" s="207"/>
      <c r="CR20" s="207"/>
      <c r="CS20" s="207"/>
      <c r="CT20" s="207"/>
      <c r="CU20" s="207"/>
      <c r="CV20" s="207"/>
      <c r="CW20" s="207"/>
      <c r="CX20" s="207"/>
      <c r="CY20" s="207"/>
      <c r="CZ20" s="207"/>
      <c r="DA20" s="207"/>
      <c r="DB20" s="207"/>
      <c r="DC20" s="207"/>
      <c r="DD20" s="207"/>
      <c r="DE20" s="207"/>
      <c r="DF20" s="207"/>
      <c r="DG20" s="207"/>
      <c r="DH20" s="207"/>
      <c r="DI20" s="207"/>
      <c r="DJ20" s="207"/>
      <c r="DK20" s="207"/>
      <c r="DL20" s="207"/>
      <c r="DM20" s="207"/>
      <c r="DN20" s="207"/>
      <c r="DO20" s="207"/>
      <c r="DP20" s="207"/>
      <c r="DQ20" s="207"/>
      <c r="DR20" s="207"/>
      <c r="DS20" s="207"/>
      <c r="DT20" s="207"/>
      <c r="DU20" s="207"/>
      <c r="DV20" s="207"/>
      <c r="DW20" s="207"/>
      <c r="DX20" s="207"/>
      <c r="DY20" s="207"/>
      <c r="DZ20" s="207"/>
      <c r="EA20" s="207"/>
      <c r="EB20" s="207"/>
      <c r="EC20" s="207"/>
      <c r="ED20" s="207"/>
      <c r="EE20" s="207"/>
      <c r="EF20" s="207"/>
      <c r="EG20" s="207"/>
      <c r="EH20" s="207"/>
      <c r="EI20" s="207"/>
      <c r="EJ20" s="207"/>
      <c r="EK20" s="207"/>
      <c r="EL20" s="207"/>
      <c r="EM20" s="207"/>
      <c r="EN20" s="207"/>
      <c r="EO20" s="207"/>
      <c r="EP20" s="207"/>
      <c r="EQ20" s="207"/>
      <c r="ER20" s="207"/>
      <c r="ES20" s="207"/>
      <c r="ET20" s="207"/>
      <c r="EU20" s="207"/>
      <c r="EV20" s="207"/>
      <c r="EW20" s="207"/>
      <c r="EX20" s="207"/>
      <c r="EY20" s="207"/>
      <c r="EZ20" s="207"/>
      <c r="FA20" s="207"/>
      <c r="FB20" s="207"/>
      <c r="FC20" s="207"/>
      <c r="FD20" s="207"/>
      <c r="FE20" s="207"/>
      <c r="FF20" s="207"/>
      <c r="FG20" s="207"/>
      <c r="FH20" s="207"/>
      <c r="FI20" s="207"/>
      <c r="FJ20" s="207"/>
      <c r="FK20" s="207"/>
      <c r="FL20" s="207"/>
      <c r="FM20" s="207"/>
      <c r="FN20" s="207"/>
      <c r="FO20" s="207"/>
      <c r="FP20" s="207"/>
      <c r="FQ20" s="207"/>
      <c r="FR20" s="207"/>
      <c r="FS20" s="207"/>
      <c r="FT20" s="207"/>
      <c r="FU20" s="207"/>
      <c r="FV20" s="207"/>
      <c r="FW20" s="207"/>
      <c r="FX20" s="207"/>
      <c r="FY20" s="207"/>
      <c r="FZ20" s="207"/>
      <c r="GA20" s="207"/>
      <c r="GB20" s="207"/>
      <c r="GC20" s="207"/>
      <c r="GD20" s="207"/>
      <c r="GE20" s="207"/>
      <c r="GF20" s="207"/>
      <c r="GG20" s="207"/>
      <c r="GH20" s="207"/>
      <c r="GI20" s="207"/>
      <c r="GJ20" s="207"/>
      <c r="GK20" s="207"/>
      <c r="GL20" s="207"/>
      <c r="GM20" s="207"/>
      <c r="GN20" s="207"/>
      <c r="GO20" s="207"/>
      <c r="GP20" s="207"/>
      <c r="GQ20" s="207"/>
      <c r="GR20" s="207"/>
      <c r="GS20" s="207"/>
      <c r="GT20" s="207"/>
      <c r="GU20" s="207"/>
      <c r="GV20" s="207"/>
      <c r="GW20" s="207"/>
      <c r="GX20" s="207"/>
      <c r="GY20" s="207"/>
      <c r="GZ20" s="207"/>
      <c r="HA20" s="207"/>
      <c r="HB20" s="207"/>
      <c r="HC20" s="207"/>
      <c r="HD20" s="207"/>
      <c r="HE20" s="207"/>
      <c r="HF20" s="207"/>
      <c r="HG20" s="207"/>
      <c r="HH20" s="207"/>
      <c r="HI20" s="207"/>
      <c r="HJ20" s="207"/>
      <c r="HK20" s="207"/>
      <c r="HL20" s="207"/>
      <c r="HM20" s="207"/>
      <c r="HN20" s="207"/>
      <c r="HO20" s="207"/>
      <c r="HP20" s="207"/>
      <c r="HQ20" s="207"/>
      <c r="HR20" s="207"/>
      <c r="HS20" s="207"/>
      <c r="HT20" s="207"/>
      <c r="HU20" s="207"/>
      <c r="HV20" s="207"/>
      <c r="HW20" s="207"/>
      <c r="HX20" s="207"/>
      <c r="HY20" s="207"/>
      <c r="HZ20" s="207"/>
      <c r="IA20" s="207"/>
      <c r="IB20" s="207"/>
      <c r="IC20" s="207"/>
      <c r="ID20" s="207"/>
      <c r="IE20" s="207"/>
      <c r="IF20" s="207"/>
      <c r="IG20" s="207"/>
      <c r="IH20" s="207"/>
      <c r="II20" s="207"/>
      <c r="IJ20" s="207"/>
      <c r="IK20" s="207"/>
      <c r="IL20" s="207"/>
      <c r="IM20" s="207"/>
      <c r="IN20" s="207"/>
      <c r="IO20" s="207"/>
      <c r="IP20" s="207"/>
      <c r="IQ20" s="207"/>
      <c r="IR20" s="207"/>
      <c r="IS20" s="207"/>
      <c r="IT20" s="207"/>
      <c r="IU20" s="207"/>
      <c r="IV20" s="207"/>
      <c r="IW20" s="207"/>
      <c r="IX20" s="207"/>
      <c r="IY20" s="207"/>
      <c r="IZ20" s="207"/>
      <c r="JA20" s="207"/>
      <c r="JB20" s="207"/>
      <c r="JC20" s="207"/>
      <c r="JD20" s="207"/>
      <c r="JE20" s="207"/>
      <c r="JF20" s="207"/>
      <c r="JG20" s="207"/>
      <c r="JH20" s="207"/>
      <c r="JI20" s="207"/>
      <c r="JJ20" s="207"/>
      <c r="JK20" s="207"/>
      <c r="JL20" s="207"/>
      <c r="JM20" s="207"/>
      <c r="JN20" s="207"/>
      <c r="JO20" s="207"/>
      <c r="JP20" s="207"/>
      <c r="JQ20" s="207"/>
      <c r="JR20" s="207"/>
      <c r="JS20" s="207"/>
      <c r="JT20" s="207"/>
      <c r="JU20" s="207"/>
      <c r="JV20" s="207"/>
      <c r="JW20" s="207"/>
      <c r="JX20" s="207"/>
      <c r="JY20" s="207"/>
      <c r="JZ20" s="207"/>
      <c r="KA20" s="207"/>
      <c r="KB20" s="207"/>
      <c r="KC20" s="207"/>
      <c r="KD20" s="207"/>
      <c r="KE20" s="207"/>
      <c r="KF20" s="207"/>
      <c r="KG20" s="207"/>
      <c r="KH20" s="207"/>
      <c r="KI20" s="207"/>
      <c r="KJ20" s="207"/>
      <c r="KK20" s="207"/>
      <c r="KL20" s="207"/>
      <c r="KM20" s="207"/>
      <c r="KN20" s="207"/>
      <c r="KO20" s="207"/>
      <c r="KP20" s="207"/>
      <c r="KQ20" s="207"/>
      <c r="KR20" s="207"/>
      <c r="KS20" s="207"/>
      <c r="KT20" s="207"/>
      <c r="KU20" s="207"/>
      <c r="KV20" s="207"/>
      <c r="KW20" s="207"/>
      <c r="KX20" s="207"/>
      <c r="KY20" s="207"/>
      <c r="KZ20" s="207"/>
      <c r="LA20" s="207"/>
      <c r="LB20" s="207"/>
      <c r="LC20" s="207"/>
      <c r="LD20" s="207"/>
      <c r="LE20" s="207"/>
      <c r="LF20" s="207"/>
      <c r="LG20" s="207"/>
      <c r="LH20" s="207"/>
      <c r="LI20" s="207"/>
      <c r="LJ20" s="207"/>
      <c r="LK20" s="207"/>
      <c r="LL20" s="207"/>
      <c r="LM20" s="207"/>
      <c r="LN20" s="207"/>
      <c r="LO20" s="207"/>
      <c r="LP20" s="207"/>
      <c r="LQ20" s="207"/>
      <c r="LR20" s="207"/>
      <c r="LS20" s="207"/>
      <c r="LT20" s="207"/>
      <c r="LU20" s="207"/>
      <c r="LV20" s="207"/>
      <c r="LW20" s="207"/>
      <c r="LX20" s="207"/>
      <c r="LY20" s="207"/>
      <c r="LZ20" s="207"/>
      <c r="MA20" s="207"/>
      <c r="MB20" s="207"/>
      <c r="MC20" s="207"/>
      <c r="MD20" s="207"/>
      <c r="ME20" s="207"/>
      <c r="MF20" s="207"/>
      <c r="MG20" s="207"/>
      <c r="MH20" s="207"/>
      <c r="MI20" s="207"/>
      <c r="MJ20" s="207"/>
      <c r="MK20" s="207"/>
      <c r="ML20" s="207"/>
      <c r="MM20" s="207"/>
      <c r="MN20" s="207"/>
      <c r="MO20" s="207"/>
      <c r="MP20" s="207"/>
      <c r="MQ20" s="207"/>
      <c r="MR20" s="207"/>
      <c r="MS20" s="207"/>
      <c r="MT20" s="207"/>
      <c r="MU20" s="207"/>
      <c r="MV20" s="207"/>
      <c r="MW20" s="207"/>
      <c r="MX20" s="207"/>
      <c r="MY20" s="207"/>
      <c r="MZ20" s="207"/>
      <c r="NA20" s="207"/>
      <c r="NB20" s="207"/>
      <c r="NC20" s="207"/>
      <c r="ND20" s="207"/>
      <c r="NE20" s="207"/>
      <c r="NF20" s="207"/>
      <c r="NG20" s="207"/>
      <c r="NH20" s="207"/>
      <c r="NI20" s="207"/>
      <c r="NJ20" s="207"/>
      <c r="NK20" s="207"/>
      <c r="NL20" s="207"/>
      <c r="NM20" s="207"/>
      <c r="NN20" s="207"/>
      <c r="NO20" s="207"/>
      <c r="NP20" s="207"/>
      <c r="NQ20" s="207"/>
      <c r="NR20" s="207"/>
      <c r="NS20" s="207"/>
      <c r="NT20" s="207"/>
      <c r="NU20" s="207"/>
      <c r="NV20" s="207"/>
      <c r="NW20" s="207"/>
      <c r="NX20" s="207"/>
      <c r="NY20" s="207"/>
      <c r="NZ20" s="207"/>
      <c r="OA20" s="207"/>
      <c r="OB20" s="207"/>
      <c r="OC20" s="207"/>
      <c r="OD20" s="207"/>
      <c r="OE20" s="207"/>
      <c r="OF20" s="207"/>
      <c r="OG20" s="207"/>
      <c r="OH20" s="207"/>
      <c r="OI20" s="207"/>
      <c r="OJ20" s="207"/>
      <c r="OK20" s="207"/>
      <c r="OL20" s="207"/>
      <c r="OM20" s="207"/>
      <c r="ON20" s="207"/>
      <c r="OO20" s="207"/>
      <c r="OP20" s="207"/>
      <c r="OQ20" s="207"/>
      <c r="OR20" s="207"/>
      <c r="OS20" s="207"/>
      <c r="OT20" s="207"/>
      <c r="OU20" s="207"/>
      <c r="OV20" s="207"/>
      <c r="OW20" s="207"/>
      <c r="OX20" s="207"/>
      <c r="OY20" s="207"/>
      <c r="OZ20" s="207"/>
      <c r="PA20" s="207"/>
      <c r="PB20" s="207"/>
      <c r="PC20" s="207"/>
      <c r="PD20" s="207"/>
      <c r="PE20" s="207"/>
      <c r="PF20" s="207"/>
      <c r="PG20" s="207"/>
      <c r="PH20" s="207"/>
      <c r="PI20" s="207"/>
      <c r="PJ20" s="207"/>
      <c r="PK20" s="207"/>
      <c r="PL20" s="207"/>
      <c r="PM20" s="207"/>
      <c r="PN20" s="207"/>
      <c r="PO20" s="207"/>
      <c r="PP20" s="207"/>
      <c r="PQ20" s="207"/>
      <c r="PR20" s="207"/>
      <c r="PS20" s="207"/>
      <c r="PT20" s="207"/>
      <c r="PU20" s="207"/>
      <c r="PV20" s="207"/>
      <c r="PW20" s="207"/>
      <c r="PX20" s="207"/>
      <c r="PY20" s="207"/>
      <c r="PZ20" s="207"/>
      <c r="QA20" s="207"/>
      <c r="QB20" s="207"/>
      <c r="QC20" s="207"/>
      <c r="QD20" s="207"/>
      <c r="QE20" s="207"/>
      <c r="QF20" s="207"/>
      <c r="QG20" s="207"/>
      <c r="QH20" s="207"/>
      <c r="QI20" s="207"/>
      <c r="QJ20" s="207"/>
      <c r="QK20" s="207"/>
      <c r="QL20" s="207"/>
      <c r="QM20" s="207"/>
      <c r="QN20" s="207"/>
      <c r="QO20" s="207"/>
      <c r="QP20" s="207"/>
      <c r="QQ20" s="207"/>
      <c r="QR20" s="207"/>
      <c r="QS20" s="207"/>
      <c r="QT20" s="207"/>
      <c r="QU20" s="207"/>
      <c r="QV20" s="207"/>
      <c r="QW20" s="207"/>
      <c r="QX20" s="207"/>
      <c r="QY20" s="207"/>
      <c r="QZ20" s="207"/>
      <c r="RA20" s="207"/>
      <c r="RB20" s="207"/>
      <c r="RC20" s="207"/>
      <c r="RD20" s="207"/>
      <c r="RE20" s="207"/>
      <c r="RF20" s="207"/>
      <c r="RG20" s="207"/>
      <c r="RH20" s="207"/>
      <c r="RI20" s="207"/>
      <c r="RJ20" s="207"/>
      <c r="RK20" s="207"/>
      <c r="RL20" s="207"/>
      <c r="RM20" s="207"/>
      <c r="RN20" s="207"/>
      <c r="RO20" s="207"/>
      <c r="RP20" s="207"/>
      <c r="RQ20" s="207"/>
      <c r="RR20" s="207"/>
      <c r="RS20" s="207"/>
      <c r="RT20" s="207"/>
      <c r="RU20" s="207"/>
      <c r="RV20" s="207"/>
      <c r="RW20" s="207"/>
      <c r="RX20" s="207"/>
      <c r="RY20" s="207"/>
      <c r="RZ20" s="207"/>
      <c r="SA20" s="207"/>
      <c r="SB20" s="207"/>
      <c r="SC20" s="207"/>
      <c r="SD20" s="207"/>
      <c r="SE20" s="207"/>
      <c r="SF20" s="207"/>
      <c r="SG20" s="207"/>
      <c r="SH20" s="207"/>
      <c r="SI20" s="207"/>
      <c r="SJ20" s="207"/>
      <c r="SK20" s="207"/>
      <c r="SL20" s="207"/>
      <c r="SM20" s="207"/>
      <c r="SN20" s="207"/>
      <c r="SO20" s="207"/>
      <c r="SP20" s="207"/>
      <c r="SQ20" s="207"/>
      <c r="SR20" s="207"/>
      <c r="SS20" s="207"/>
      <c r="ST20" s="207"/>
      <c r="SU20" s="207"/>
      <c r="SV20" s="207"/>
      <c r="SW20" s="207"/>
      <c r="SX20" s="207"/>
      <c r="SY20" s="207"/>
      <c r="SZ20" s="207"/>
      <c r="TA20" s="207"/>
      <c r="TB20" s="207"/>
      <c r="TC20" s="207"/>
      <c r="TD20" s="207"/>
      <c r="TE20" s="207"/>
      <c r="TF20" s="207"/>
      <c r="TG20" s="207"/>
      <c r="TH20" s="207"/>
      <c r="TI20" s="207"/>
      <c r="TJ20" s="207"/>
      <c r="TK20" s="207"/>
      <c r="TL20" s="207"/>
      <c r="TM20" s="207"/>
      <c r="TN20" s="207"/>
      <c r="TO20" s="207"/>
      <c r="TP20" s="207"/>
      <c r="TQ20" s="207"/>
      <c r="TR20" s="207"/>
      <c r="TS20" s="207"/>
      <c r="TT20" s="207"/>
      <c r="TU20" s="207"/>
      <c r="TV20" s="207"/>
      <c r="TW20" s="207"/>
      <c r="TX20" s="207"/>
      <c r="TY20" s="207"/>
      <c r="TZ20" s="207"/>
      <c r="UA20" s="207"/>
      <c r="UB20" s="207"/>
      <c r="UC20" s="207"/>
      <c r="UD20" s="207"/>
      <c r="UE20" s="207"/>
      <c r="UF20" s="207"/>
      <c r="UG20" s="207"/>
      <c r="UH20" s="207"/>
      <c r="UI20" s="207"/>
      <c r="UJ20" s="207"/>
      <c r="UK20" s="207"/>
      <c r="UL20" s="207"/>
      <c r="UM20" s="207"/>
      <c r="UN20" s="207"/>
      <c r="UO20" s="207"/>
      <c r="UP20" s="207"/>
      <c r="UQ20" s="207"/>
      <c r="UR20" s="207"/>
      <c r="US20" s="207"/>
      <c r="UT20" s="207"/>
      <c r="UU20" s="207"/>
      <c r="UV20" s="207"/>
      <c r="UW20" s="207"/>
      <c r="UX20" s="207"/>
      <c r="UY20" s="207"/>
      <c r="UZ20" s="207"/>
      <c r="VA20" s="207"/>
      <c r="VB20" s="207"/>
      <c r="VC20" s="207"/>
      <c r="VD20" s="207"/>
      <c r="VE20" s="207"/>
      <c r="VF20" s="207"/>
      <c r="VG20" s="207"/>
      <c r="VH20" s="207"/>
      <c r="VI20" s="207"/>
      <c r="VJ20" s="207"/>
      <c r="VK20" s="207"/>
      <c r="VL20" s="207"/>
      <c r="VM20" s="207"/>
      <c r="VN20" s="207"/>
      <c r="VO20" s="207"/>
      <c r="VP20" s="207"/>
      <c r="VQ20" s="207"/>
      <c r="VR20" s="207"/>
      <c r="VS20" s="207"/>
      <c r="VT20" s="207"/>
      <c r="VU20" s="207"/>
      <c r="VV20" s="207"/>
      <c r="VW20" s="207"/>
      <c r="VX20" s="207"/>
      <c r="VY20" s="207"/>
      <c r="VZ20" s="207"/>
      <c r="WA20" s="207"/>
      <c r="WB20" s="207"/>
      <c r="WC20" s="207"/>
      <c r="WD20" s="207"/>
      <c r="WE20" s="207"/>
      <c r="WF20" s="207"/>
      <c r="WG20" s="207"/>
      <c r="WH20" s="207"/>
      <c r="WI20" s="207"/>
      <c r="WJ20" s="207"/>
      <c r="WK20" s="207"/>
      <c r="WL20" s="207"/>
      <c r="WM20" s="207"/>
      <c r="WN20" s="207"/>
      <c r="WO20" s="207"/>
      <c r="WP20" s="207"/>
      <c r="WQ20" s="207"/>
      <c r="WR20" s="207"/>
      <c r="WS20" s="207"/>
      <c r="WT20" s="207"/>
      <c r="WU20" s="207"/>
      <c r="WV20" s="207"/>
      <c r="WW20" s="207"/>
      <c r="WX20" s="207"/>
      <c r="WY20" s="207"/>
      <c r="WZ20" s="207"/>
      <c r="XA20" s="207"/>
      <c r="XB20" s="207"/>
      <c r="XC20" s="207"/>
      <c r="XD20" s="207"/>
      <c r="XE20" s="207"/>
      <c r="XF20" s="207"/>
      <c r="XG20" s="207"/>
      <c r="XH20" s="207"/>
      <c r="XI20" s="207"/>
      <c r="XJ20" s="207"/>
      <c r="XK20" s="207"/>
      <c r="XL20" s="207"/>
      <c r="XM20" s="207"/>
      <c r="XN20" s="207"/>
      <c r="XO20" s="207"/>
      <c r="XP20" s="207"/>
      <c r="XQ20" s="207"/>
      <c r="XR20" s="207"/>
      <c r="XS20" s="207"/>
      <c r="XT20" s="207"/>
      <c r="XU20" s="207"/>
      <c r="XV20" s="207"/>
      <c r="XW20" s="207"/>
      <c r="XX20" s="207"/>
      <c r="XY20" s="207"/>
      <c r="XZ20" s="207"/>
      <c r="YA20" s="207"/>
      <c r="YB20" s="207"/>
      <c r="YC20" s="207"/>
      <c r="YD20" s="207"/>
      <c r="YE20" s="207"/>
      <c r="YF20" s="207"/>
      <c r="YG20" s="207"/>
      <c r="YH20" s="207"/>
      <c r="YI20" s="207"/>
      <c r="YJ20" s="207"/>
      <c r="YK20" s="207"/>
      <c r="YL20" s="207"/>
      <c r="YM20" s="207"/>
      <c r="YN20" s="207"/>
      <c r="YO20" s="207"/>
      <c r="YP20" s="207"/>
      <c r="YQ20" s="207"/>
      <c r="YR20" s="207"/>
      <c r="YS20" s="207"/>
      <c r="YT20" s="207"/>
      <c r="YU20" s="207"/>
      <c r="YV20" s="207"/>
      <c r="YW20" s="207"/>
      <c r="YX20" s="207"/>
      <c r="YY20" s="207"/>
      <c r="YZ20" s="207"/>
      <c r="ZA20" s="207"/>
      <c r="ZB20" s="207"/>
      <c r="ZC20" s="207"/>
      <c r="ZD20" s="207"/>
      <c r="ZE20" s="207"/>
      <c r="ZF20" s="207"/>
      <c r="ZG20" s="207"/>
      <c r="ZH20" s="207"/>
      <c r="ZI20" s="207"/>
      <c r="ZJ20" s="207"/>
      <c r="ZK20" s="207"/>
      <c r="ZL20" s="207"/>
      <c r="ZM20" s="207"/>
      <c r="ZN20" s="207"/>
      <c r="ZO20" s="207"/>
      <c r="ZP20" s="207"/>
      <c r="ZQ20" s="207"/>
      <c r="ZR20" s="207"/>
      <c r="ZS20" s="207"/>
      <c r="ZT20" s="207"/>
      <c r="ZU20" s="207"/>
      <c r="ZV20" s="207"/>
      <c r="ZW20" s="207"/>
      <c r="ZX20" s="207"/>
      <c r="ZY20" s="207"/>
      <c r="ZZ20" s="207"/>
      <c r="AAA20" s="207"/>
      <c r="AAB20" s="207"/>
      <c r="AAC20" s="207"/>
      <c r="AAD20" s="207"/>
      <c r="AAE20" s="207"/>
      <c r="AAF20" s="207"/>
      <c r="AAG20" s="207"/>
      <c r="AAH20" s="207"/>
      <c r="AAI20" s="207"/>
      <c r="AAJ20" s="207"/>
      <c r="AAK20" s="207"/>
      <c r="AAL20" s="207"/>
      <c r="AAM20" s="207"/>
      <c r="AAN20" s="207"/>
      <c r="AAO20" s="207"/>
      <c r="AAP20" s="207"/>
      <c r="AAQ20" s="207"/>
      <c r="AAR20" s="207"/>
      <c r="AAS20" s="207"/>
      <c r="AAT20" s="207"/>
      <c r="AAU20" s="207"/>
      <c r="AAV20" s="207"/>
      <c r="AAW20" s="207"/>
      <c r="AAX20" s="207"/>
      <c r="AAY20" s="207"/>
      <c r="AAZ20" s="207"/>
      <c r="ABA20" s="207"/>
      <c r="ABB20" s="207"/>
      <c r="ABC20" s="207"/>
      <c r="ABD20" s="207"/>
      <c r="ABE20" s="207"/>
      <c r="ABF20" s="207"/>
      <c r="ABG20" s="207"/>
      <c r="ABH20" s="207"/>
      <c r="ABI20" s="207"/>
      <c r="ABJ20" s="207"/>
      <c r="ABK20" s="207"/>
      <c r="ABL20" s="207"/>
      <c r="ABM20" s="207"/>
      <c r="ABN20" s="207"/>
      <c r="ABO20" s="207"/>
      <c r="ABP20" s="207"/>
      <c r="ABQ20" s="207"/>
      <c r="ABR20" s="207"/>
      <c r="ABS20" s="207"/>
      <c r="ABT20" s="207"/>
      <c r="ABU20" s="207"/>
      <c r="ABV20" s="207"/>
      <c r="ABW20" s="207"/>
      <c r="ABX20" s="207"/>
      <c r="ABY20" s="207"/>
      <c r="ABZ20" s="207"/>
      <c r="ACA20" s="207"/>
      <c r="ACB20" s="207"/>
      <c r="ACC20" s="207"/>
      <c r="ACD20" s="207"/>
      <c r="ACE20" s="207"/>
      <c r="ACF20" s="207"/>
      <c r="ACG20" s="207"/>
      <c r="ACH20" s="207"/>
      <c r="ACI20" s="207"/>
      <c r="ACJ20" s="207"/>
      <c r="ACK20" s="207"/>
      <c r="ACL20" s="207"/>
      <c r="ACM20" s="207"/>
      <c r="ACN20" s="207"/>
      <c r="ACO20" s="207"/>
      <c r="ACP20" s="207"/>
      <c r="ACQ20" s="207"/>
      <c r="ACR20" s="207"/>
      <c r="ACS20" s="207"/>
      <c r="ACT20" s="207"/>
      <c r="ACU20" s="207"/>
      <c r="ACV20" s="207"/>
      <c r="ACW20" s="207"/>
      <c r="ACX20" s="207"/>
      <c r="ACY20" s="207"/>
      <c r="ACZ20" s="207"/>
      <c r="ADA20" s="207"/>
      <c r="ADB20" s="207"/>
      <c r="ADC20" s="207"/>
      <c r="ADD20" s="207"/>
      <c r="ADE20" s="207"/>
      <c r="ADF20" s="207"/>
      <c r="ADG20" s="207"/>
      <c r="ADH20" s="207"/>
      <c r="ADI20" s="207"/>
      <c r="ADJ20" s="207"/>
      <c r="ADK20" s="207"/>
      <c r="ADL20" s="207"/>
      <c r="ADM20" s="207"/>
      <c r="ADN20" s="207"/>
      <c r="ADO20" s="207"/>
      <c r="ADP20" s="207"/>
      <c r="ADQ20" s="207"/>
      <c r="ADR20" s="207"/>
      <c r="ADS20" s="207"/>
      <c r="ADT20" s="207"/>
      <c r="ADU20" s="207"/>
      <c r="ADV20" s="207"/>
      <c r="ADW20" s="207"/>
      <c r="ADX20" s="207"/>
      <c r="ADY20" s="207"/>
      <c r="ADZ20" s="207"/>
      <c r="AEA20" s="207"/>
      <c r="AEB20" s="207"/>
      <c r="AEC20" s="207"/>
      <c r="AED20" s="207"/>
      <c r="AEE20" s="207"/>
      <c r="AEF20" s="207"/>
      <c r="AEG20" s="207"/>
      <c r="AEH20" s="207"/>
      <c r="AEI20" s="207"/>
      <c r="AEJ20" s="207"/>
      <c r="AEK20" s="207"/>
      <c r="AEL20" s="207"/>
      <c r="AEM20" s="207"/>
      <c r="AEN20" s="207"/>
      <c r="AEO20" s="207"/>
      <c r="AEP20" s="207"/>
      <c r="AEQ20" s="207"/>
      <c r="AER20" s="207"/>
      <c r="AES20" s="207"/>
      <c r="AET20" s="207"/>
      <c r="AEU20" s="207"/>
      <c r="AEV20" s="207"/>
      <c r="AEW20" s="207"/>
      <c r="AEX20" s="207"/>
      <c r="AEY20" s="207"/>
      <c r="AEZ20" s="207"/>
      <c r="AFA20" s="207"/>
      <c r="AFB20" s="207"/>
      <c r="AFC20" s="207"/>
      <c r="AFD20" s="207"/>
      <c r="AFE20" s="207"/>
      <c r="AFF20" s="207"/>
      <c r="AFG20" s="207"/>
      <c r="AFH20" s="207"/>
      <c r="AFI20" s="207"/>
      <c r="AFJ20" s="207"/>
      <c r="AFK20" s="207"/>
      <c r="AFL20" s="207"/>
      <c r="AFM20" s="207"/>
      <c r="AFN20" s="207"/>
      <c r="AFO20" s="207"/>
      <c r="AFP20" s="207"/>
      <c r="AFQ20" s="207"/>
      <c r="AFR20" s="207"/>
      <c r="AFS20" s="207"/>
      <c r="AFT20" s="207"/>
      <c r="AFU20" s="207"/>
      <c r="AFV20" s="207"/>
      <c r="AFW20" s="207"/>
      <c r="AFX20" s="207"/>
      <c r="AFY20" s="207"/>
      <c r="AFZ20" s="207"/>
      <c r="AGA20" s="207"/>
      <c r="AGB20" s="207"/>
      <c r="AGC20" s="207"/>
      <c r="AGD20" s="207"/>
      <c r="AGE20" s="207"/>
      <c r="AGF20" s="207"/>
      <c r="AGG20" s="207"/>
      <c r="AGH20" s="207"/>
      <c r="AGI20" s="207"/>
      <c r="AGJ20" s="207"/>
      <c r="AGK20" s="207"/>
      <c r="AGL20" s="207"/>
      <c r="AGM20" s="207"/>
      <c r="AGN20" s="207"/>
      <c r="AGO20" s="207"/>
      <c r="AGP20" s="207"/>
      <c r="AGQ20" s="207"/>
      <c r="AGR20" s="207"/>
      <c r="AGS20" s="207"/>
      <c r="AGT20" s="207"/>
      <c r="AGU20" s="207"/>
      <c r="AGV20" s="207"/>
      <c r="AGW20" s="207"/>
      <c r="AGX20" s="207"/>
      <c r="AGY20" s="207"/>
      <c r="AGZ20" s="207"/>
      <c r="AHA20" s="207"/>
      <c r="AHB20" s="207"/>
      <c r="AHC20" s="207"/>
      <c r="AHD20" s="207"/>
      <c r="AHE20" s="207"/>
      <c r="AHF20" s="207"/>
      <c r="AHG20" s="207"/>
      <c r="AHH20" s="207"/>
      <c r="AHI20" s="207"/>
      <c r="AHJ20" s="207"/>
      <c r="AHK20" s="207"/>
      <c r="AHL20" s="207"/>
      <c r="AHM20" s="207"/>
      <c r="AHN20" s="207"/>
      <c r="AHO20" s="207"/>
      <c r="AHP20" s="207"/>
      <c r="AHQ20" s="207"/>
      <c r="AHR20" s="207"/>
      <c r="AHS20" s="207"/>
      <c r="AHT20" s="207"/>
      <c r="AHU20" s="207"/>
      <c r="AHV20" s="207"/>
      <c r="AHW20" s="207"/>
      <c r="AHX20" s="207"/>
      <c r="AHY20" s="207"/>
      <c r="AHZ20" s="207"/>
      <c r="AIA20" s="207"/>
      <c r="AIB20" s="207"/>
      <c r="AIC20" s="207"/>
      <c r="AID20" s="207"/>
      <c r="AIE20" s="207"/>
      <c r="AIF20" s="207"/>
      <c r="AIG20" s="207"/>
      <c r="AIH20" s="207"/>
      <c r="AII20" s="207"/>
      <c r="AIJ20" s="207"/>
      <c r="AIK20" s="207"/>
      <c r="AIL20" s="207"/>
      <c r="AIM20" s="207"/>
      <c r="AIN20" s="207"/>
      <c r="AIO20" s="207"/>
      <c r="AIP20" s="207"/>
      <c r="AIQ20" s="207"/>
      <c r="AIR20" s="207"/>
      <c r="AIS20" s="207"/>
      <c r="AIT20" s="207"/>
      <c r="AIU20" s="207"/>
      <c r="AIV20" s="207"/>
      <c r="AIW20" s="207"/>
      <c r="AIX20" s="207"/>
      <c r="AIY20" s="207"/>
      <c r="AIZ20" s="207"/>
      <c r="AJA20" s="207"/>
      <c r="AJB20" s="207"/>
      <c r="AJC20" s="207"/>
      <c r="AJD20" s="207"/>
      <c r="AJE20" s="207"/>
      <c r="AJF20" s="207"/>
      <c r="AJG20" s="207"/>
      <c r="AJH20" s="207"/>
      <c r="AJI20" s="207"/>
      <c r="AJJ20" s="207"/>
      <c r="AJK20" s="207"/>
      <c r="AJL20" s="207"/>
      <c r="AJM20" s="207"/>
      <c r="AJN20" s="207"/>
      <c r="AJO20" s="207"/>
      <c r="AJP20" s="207"/>
      <c r="AJQ20" s="207"/>
      <c r="AJR20" s="207"/>
      <c r="AJS20" s="207"/>
      <c r="AJT20" s="207"/>
      <c r="AJU20" s="207"/>
      <c r="AJV20" s="207"/>
      <c r="AJW20" s="207"/>
      <c r="AJX20" s="207"/>
      <c r="AJY20" s="207"/>
      <c r="AJZ20" s="207"/>
      <c r="AKA20" s="207"/>
      <c r="AKB20" s="207"/>
      <c r="AKC20" s="207"/>
      <c r="AKD20" s="207"/>
      <c r="AKE20" s="207"/>
      <c r="AKF20" s="207"/>
      <c r="AKG20" s="207"/>
      <c r="AKH20" s="207"/>
      <c r="AKI20" s="207"/>
      <c r="AKJ20" s="207"/>
      <c r="AKK20" s="207"/>
      <c r="AKL20" s="207"/>
      <c r="AKM20" s="207"/>
      <c r="AKN20" s="207"/>
      <c r="AKO20" s="207"/>
      <c r="AKP20" s="207"/>
      <c r="AKQ20" s="207"/>
      <c r="AKR20" s="207"/>
      <c r="AKS20" s="207"/>
      <c r="AKT20" s="207"/>
      <c r="AKU20" s="207"/>
      <c r="AKV20" s="207"/>
      <c r="AKW20" s="207"/>
      <c r="AKX20" s="207"/>
      <c r="AKY20" s="207"/>
      <c r="AKZ20" s="207"/>
      <c r="ALA20" s="207"/>
      <c r="ALB20" s="207"/>
      <c r="ALC20" s="207"/>
      <c r="ALD20" s="207"/>
      <c r="ALE20" s="207"/>
      <c r="ALF20" s="207"/>
      <c r="ALG20" s="207"/>
      <c r="ALH20" s="207"/>
      <c r="ALI20" s="207"/>
      <c r="ALJ20" s="207"/>
      <c r="ALK20" s="207"/>
      <c r="ALL20" s="207"/>
      <c r="ALM20" s="207"/>
      <c r="ALN20" s="207"/>
      <c r="ALO20" s="207"/>
      <c r="ALP20" s="207"/>
      <c r="ALQ20" s="207"/>
    </row>
    <row r="21" spans="1:1005" ht="14.45">
      <c r="A21" s="153">
        <v>46661</v>
      </c>
      <c r="B21" s="154">
        <v>40</v>
      </c>
      <c r="C21" s="154">
        <v>31</v>
      </c>
      <c r="D21" s="158">
        <v>36</v>
      </c>
      <c r="E21">
        <v>26.623999999999999</v>
      </c>
      <c r="F21">
        <v>43.255000000000003</v>
      </c>
      <c r="G21">
        <v>35.784999999999997</v>
      </c>
      <c r="H21">
        <v>57.774000000000001</v>
      </c>
      <c r="I21">
        <v>42.037999999999997</v>
      </c>
      <c r="J21">
        <v>52.866999999999997</v>
      </c>
      <c r="K21">
        <v>37.201000000000001</v>
      </c>
      <c r="L21">
        <v>35.526000000000003</v>
      </c>
      <c r="M21">
        <v>26.542999999999999</v>
      </c>
      <c r="N21">
        <v>27.327000000000002</v>
      </c>
      <c r="O21">
        <v>26.327999999999999</v>
      </c>
      <c r="P21">
        <v>33.289000000000001</v>
      </c>
      <c r="Q21">
        <v>29.635999999999999</v>
      </c>
      <c r="R21">
        <v>47.475999999999999</v>
      </c>
      <c r="S21">
        <v>55.286000000000001</v>
      </c>
      <c r="T21">
        <v>38.436</v>
      </c>
      <c r="U21">
        <v>38.707000000000001</v>
      </c>
      <c r="V21">
        <v>34.250999999999998</v>
      </c>
      <c r="W21">
        <v>26.725000000000001</v>
      </c>
      <c r="X21">
        <v>37.264000000000003</v>
      </c>
      <c r="Y21">
        <v>18.556000000000001</v>
      </c>
      <c r="Z21">
        <v>46.756999999999998</v>
      </c>
      <c r="AA21">
        <v>57.41</v>
      </c>
      <c r="AB21">
        <v>30.768999999999998</v>
      </c>
      <c r="AC21">
        <v>28.841000000000001</v>
      </c>
      <c r="AD21">
        <v>38.018000000000001</v>
      </c>
      <c r="AE21">
        <v>20.6</v>
      </c>
      <c r="AF21">
        <v>36.180999999999997</v>
      </c>
      <c r="AG21">
        <v>31.963999999999999</v>
      </c>
      <c r="AH21">
        <v>26.818999999999999</v>
      </c>
      <c r="AI21" s="207"/>
      <c r="AJ21" s="207"/>
      <c r="AK21" s="207"/>
      <c r="AL21" s="207"/>
      <c r="AM21" s="207"/>
      <c r="AN21" s="207"/>
      <c r="AO21" s="207"/>
      <c r="AP21" s="207"/>
      <c r="AQ21" s="207"/>
      <c r="AR21" s="207"/>
      <c r="AS21" s="207"/>
      <c r="AT21" s="207"/>
      <c r="AU21" s="207"/>
      <c r="AV21" s="207"/>
      <c r="AW21" s="207"/>
      <c r="AX21" s="207"/>
      <c r="AY21" s="207"/>
      <c r="AZ21" s="207"/>
      <c r="BA21" s="207"/>
      <c r="BB21" s="207"/>
      <c r="BC21" s="207"/>
      <c r="BD21" s="207"/>
      <c r="BE21" s="207"/>
      <c r="BF21" s="207"/>
      <c r="BG21" s="207"/>
      <c r="BH21" s="207"/>
      <c r="BI21" s="207"/>
      <c r="BJ21" s="207"/>
      <c r="BK21" s="207"/>
      <c r="BL21" s="207"/>
      <c r="BM21" s="207"/>
      <c r="BN21" s="207"/>
      <c r="BO21" s="207"/>
      <c r="BP21" s="207"/>
      <c r="BQ21" s="207"/>
      <c r="BR21" s="207"/>
      <c r="BS21" s="207"/>
      <c r="BT21" s="207"/>
      <c r="BU21" s="207"/>
      <c r="BV21" s="207"/>
      <c r="BW21" s="207"/>
      <c r="BX21" s="207"/>
      <c r="BY21" s="207"/>
      <c r="BZ21" s="207"/>
      <c r="CA21" s="207"/>
      <c r="CB21" s="207"/>
      <c r="CC21" s="207"/>
      <c r="CD21" s="207"/>
      <c r="CE21" s="207"/>
      <c r="CF21" s="207"/>
      <c r="CG21" s="207"/>
      <c r="CH21" s="207"/>
      <c r="CI21" s="207"/>
      <c r="CJ21" s="207"/>
      <c r="CK21" s="207"/>
      <c r="CL21" s="207"/>
      <c r="CM21" s="207"/>
      <c r="CN21" s="207"/>
      <c r="CO21" s="207"/>
      <c r="CP21" s="207"/>
      <c r="CQ21" s="207"/>
      <c r="CR21" s="207"/>
      <c r="CS21" s="207"/>
      <c r="CT21" s="207"/>
      <c r="CU21" s="207"/>
      <c r="CV21" s="207"/>
      <c r="CW21" s="207"/>
      <c r="CX21" s="207"/>
      <c r="CY21" s="207"/>
      <c r="CZ21" s="207"/>
      <c r="DA21" s="207"/>
      <c r="DB21" s="207"/>
      <c r="DC21" s="207"/>
      <c r="DD21" s="207"/>
      <c r="DE21" s="207"/>
      <c r="DF21" s="207"/>
      <c r="DG21" s="207"/>
      <c r="DH21" s="207"/>
      <c r="DI21" s="207"/>
      <c r="DJ21" s="207"/>
      <c r="DK21" s="207"/>
      <c r="DL21" s="207"/>
      <c r="DM21" s="207"/>
      <c r="DN21" s="207"/>
      <c r="DO21" s="207"/>
      <c r="DP21" s="207"/>
      <c r="DQ21" s="207"/>
      <c r="DR21" s="207"/>
      <c r="DS21" s="207"/>
      <c r="DT21" s="207"/>
      <c r="DU21" s="207"/>
      <c r="DV21" s="207"/>
      <c r="DW21" s="207"/>
      <c r="DX21" s="207"/>
      <c r="DY21" s="207"/>
      <c r="DZ21" s="207"/>
      <c r="EA21" s="207"/>
      <c r="EB21" s="207"/>
      <c r="EC21" s="207"/>
      <c r="ED21" s="207"/>
      <c r="EE21" s="207"/>
      <c r="EF21" s="207"/>
      <c r="EG21" s="207"/>
      <c r="EH21" s="207"/>
      <c r="EI21" s="207"/>
      <c r="EJ21" s="207"/>
      <c r="EK21" s="207"/>
      <c r="EL21" s="207"/>
      <c r="EM21" s="207"/>
      <c r="EN21" s="207"/>
      <c r="EO21" s="207"/>
      <c r="EP21" s="207"/>
      <c r="EQ21" s="207"/>
      <c r="ER21" s="207"/>
      <c r="ES21" s="207"/>
      <c r="ET21" s="207"/>
      <c r="EU21" s="207"/>
      <c r="EV21" s="207"/>
      <c r="EW21" s="207"/>
      <c r="EX21" s="207"/>
      <c r="EY21" s="207"/>
      <c r="EZ21" s="207"/>
      <c r="FA21" s="207"/>
      <c r="FB21" s="207"/>
      <c r="FC21" s="207"/>
      <c r="FD21" s="207"/>
      <c r="FE21" s="207"/>
      <c r="FF21" s="207"/>
      <c r="FG21" s="207"/>
      <c r="FH21" s="207"/>
      <c r="FI21" s="207"/>
      <c r="FJ21" s="207"/>
      <c r="FK21" s="207"/>
      <c r="FL21" s="207"/>
      <c r="FM21" s="207"/>
      <c r="FN21" s="207"/>
      <c r="FO21" s="207"/>
      <c r="FP21" s="207"/>
      <c r="FQ21" s="207"/>
      <c r="FR21" s="207"/>
      <c r="FS21" s="207"/>
      <c r="FT21" s="207"/>
      <c r="FU21" s="207"/>
      <c r="FV21" s="207"/>
      <c r="FW21" s="207"/>
      <c r="FX21" s="207"/>
      <c r="FY21" s="207"/>
      <c r="FZ21" s="207"/>
      <c r="GA21" s="207"/>
      <c r="GB21" s="207"/>
      <c r="GC21" s="207"/>
      <c r="GD21" s="207"/>
      <c r="GE21" s="207"/>
      <c r="GF21" s="207"/>
      <c r="GG21" s="207"/>
      <c r="GH21" s="207"/>
      <c r="GI21" s="207"/>
      <c r="GJ21" s="207"/>
      <c r="GK21" s="207"/>
      <c r="GL21" s="207"/>
      <c r="GM21" s="207"/>
      <c r="GN21" s="207"/>
      <c r="GO21" s="207"/>
      <c r="GP21" s="207"/>
      <c r="GQ21" s="207"/>
      <c r="GR21" s="207"/>
      <c r="GS21" s="207"/>
      <c r="GT21" s="207"/>
      <c r="GU21" s="207"/>
      <c r="GV21" s="207"/>
      <c r="GW21" s="207"/>
      <c r="GX21" s="207"/>
      <c r="GY21" s="207"/>
      <c r="GZ21" s="207"/>
      <c r="HA21" s="207"/>
      <c r="HB21" s="207"/>
      <c r="HC21" s="207"/>
      <c r="HD21" s="207"/>
      <c r="HE21" s="207"/>
      <c r="HF21" s="207"/>
      <c r="HG21" s="207"/>
      <c r="HH21" s="207"/>
      <c r="HI21" s="207"/>
      <c r="HJ21" s="207"/>
      <c r="HK21" s="207"/>
      <c r="HL21" s="207"/>
      <c r="HM21" s="207"/>
      <c r="HN21" s="207"/>
      <c r="HO21" s="207"/>
      <c r="HP21" s="207"/>
      <c r="HQ21" s="207"/>
      <c r="HR21" s="207"/>
      <c r="HS21" s="207"/>
      <c r="HT21" s="207"/>
      <c r="HU21" s="207"/>
      <c r="HV21" s="207"/>
      <c r="HW21" s="207"/>
      <c r="HX21" s="207"/>
      <c r="HY21" s="207"/>
      <c r="HZ21" s="207"/>
      <c r="IA21" s="207"/>
      <c r="IB21" s="207"/>
      <c r="IC21" s="207"/>
      <c r="ID21" s="207"/>
      <c r="IE21" s="207"/>
      <c r="IF21" s="207"/>
      <c r="IG21" s="207"/>
      <c r="IH21" s="207"/>
      <c r="II21" s="207"/>
      <c r="IJ21" s="207"/>
      <c r="IK21" s="207"/>
      <c r="IL21" s="207"/>
      <c r="IM21" s="207"/>
      <c r="IN21" s="207"/>
      <c r="IO21" s="207"/>
      <c r="IP21" s="207"/>
      <c r="IQ21" s="207"/>
      <c r="IR21" s="207"/>
      <c r="IS21" s="207"/>
      <c r="IT21" s="207"/>
      <c r="IU21" s="207"/>
      <c r="IV21" s="207"/>
      <c r="IW21" s="207"/>
      <c r="IX21" s="207"/>
      <c r="IY21" s="207"/>
      <c r="IZ21" s="207"/>
      <c r="JA21" s="207"/>
      <c r="JB21" s="207"/>
      <c r="JC21" s="207"/>
      <c r="JD21" s="207"/>
      <c r="JE21" s="207"/>
      <c r="JF21" s="207"/>
      <c r="JG21" s="207"/>
      <c r="JH21" s="207"/>
      <c r="JI21" s="207"/>
      <c r="JJ21" s="207"/>
      <c r="JK21" s="207"/>
      <c r="JL21" s="207"/>
      <c r="JM21" s="207"/>
      <c r="JN21" s="207"/>
      <c r="JO21" s="207"/>
      <c r="JP21" s="207"/>
      <c r="JQ21" s="207"/>
      <c r="JR21" s="207"/>
      <c r="JS21" s="207"/>
      <c r="JT21" s="207"/>
      <c r="JU21" s="207"/>
      <c r="JV21" s="207"/>
      <c r="JW21" s="207"/>
      <c r="JX21" s="207"/>
      <c r="JY21" s="207"/>
      <c r="JZ21" s="207"/>
      <c r="KA21" s="207"/>
      <c r="KB21" s="207"/>
      <c r="KC21" s="207"/>
      <c r="KD21" s="207"/>
      <c r="KE21" s="207"/>
      <c r="KF21" s="207"/>
      <c r="KG21" s="207"/>
      <c r="KH21" s="207"/>
      <c r="KI21" s="207"/>
      <c r="KJ21" s="207"/>
      <c r="KK21" s="207"/>
      <c r="KL21" s="207"/>
      <c r="KM21" s="207"/>
      <c r="KN21" s="207"/>
      <c r="KO21" s="207"/>
      <c r="KP21" s="207"/>
      <c r="KQ21" s="207"/>
      <c r="KR21" s="207"/>
      <c r="KS21" s="207"/>
      <c r="KT21" s="207"/>
      <c r="KU21" s="207"/>
      <c r="KV21" s="207"/>
      <c r="KW21" s="207"/>
      <c r="KX21" s="207"/>
      <c r="KY21" s="207"/>
      <c r="KZ21" s="207"/>
      <c r="LA21" s="207"/>
      <c r="LB21" s="207"/>
      <c r="LC21" s="207"/>
      <c r="LD21" s="207"/>
      <c r="LE21" s="207"/>
      <c r="LF21" s="207"/>
      <c r="LG21" s="207"/>
      <c r="LH21" s="207"/>
      <c r="LI21" s="207"/>
      <c r="LJ21" s="207"/>
      <c r="LK21" s="207"/>
      <c r="LL21" s="207"/>
      <c r="LM21" s="207"/>
      <c r="LN21" s="207"/>
      <c r="LO21" s="207"/>
      <c r="LP21" s="207"/>
      <c r="LQ21" s="207"/>
      <c r="LR21" s="207"/>
      <c r="LS21" s="207"/>
      <c r="LT21" s="207"/>
      <c r="LU21" s="207"/>
      <c r="LV21" s="207"/>
      <c r="LW21" s="207"/>
      <c r="LX21" s="207"/>
      <c r="LY21" s="207"/>
      <c r="LZ21" s="207"/>
      <c r="MA21" s="207"/>
      <c r="MB21" s="207"/>
      <c r="MC21" s="207"/>
      <c r="MD21" s="207"/>
      <c r="ME21" s="207"/>
      <c r="MF21" s="207"/>
      <c r="MG21" s="207"/>
      <c r="MH21" s="207"/>
      <c r="MI21" s="207"/>
      <c r="MJ21" s="207"/>
      <c r="MK21" s="207"/>
      <c r="ML21" s="207"/>
      <c r="MM21" s="207"/>
      <c r="MN21" s="207"/>
      <c r="MO21" s="207"/>
      <c r="MP21" s="207"/>
      <c r="MQ21" s="207"/>
      <c r="MR21" s="207"/>
      <c r="MS21" s="207"/>
      <c r="MT21" s="207"/>
      <c r="MU21" s="207"/>
      <c r="MV21" s="207"/>
      <c r="MW21" s="207"/>
      <c r="MX21" s="207"/>
      <c r="MY21" s="207"/>
      <c r="MZ21" s="207"/>
      <c r="NA21" s="207"/>
      <c r="NB21" s="207"/>
      <c r="NC21" s="207"/>
      <c r="ND21" s="207"/>
      <c r="NE21" s="207"/>
      <c r="NF21" s="207"/>
      <c r="NG21" s="207"/>
      <c r="NH21" s="207"/>
      <c r="NI21" s="207"/>
      <c r="NJ21" s="207"/>
      <c r="NK21" s="207"/>
      <c r="NL21" s="207"/>
      <c r="NM21" s="207"/>
      <c r="NN21" s="207"/>
      <c r="NO21" s="207"/>
      <c r="NP21" s="207"/>
      <c r="NQ21" s="207"/>
      <c r="NR21" s="207"/>
      <c r="NS21" s="207"/>
      <c r="NT21" s="207"/>
      <c r="NU21" s="207"/>
      <c r="NV21" s="207"/>
      <c r="NW21" s="207"/>
      <c r="NX21" s="207"/>
      <c r="NY21" s="207"/>
      <c r="NZ21" s="207"/>
      <c r="OA21" s="207"/>
      <c r="OB21" s="207"/>
      <c r="OC21" s="207"/>
      <c r="OD21" s="207"/>
      <c r="OE21" s="207"/>
      <c r="OF21" s="207"/>
      <c r="OG21" s="207"/>
      <c r="OH21" s="207"/>
      <c r="OI21" s="207"/>
      <c r="OJ21" s="207"/>
      <c r="OK21" s="207"/>
      <c r="OL21" s="207"/>
      <c r="OM21" s="207"/>
      <c r="ON21" s="207"/>
      <c r="OO21" s="207"/>
      <c r="OP21" s="207"/>
      <c r="OQ21" s="207"/>
      <c r="OR21" s="207"/>
      <c r="OS21" s="207"/>
      <c r="OT21" s="207"/>
      <c r="OU21" s="207"/>
      <c r="OV21" s="207"/>
      <c r="OW21" s="207"/>
      <c r="OX21" s="207"/>
      <c r="OY21" s="207"/>
      <c r="OZ21" s="207"/>
      <c r="PA21" s="207"/>
      <c r="PB21" s="207"/>
      <c r="PC21" s="207"/>
      <c r="PD21" s="207"/>
      <c r="PE21" s="207"/>
      <c r="PF21" s="207"/>
      <c r="PG21" s="207"/>
      <c r="PH21" s="207"/>
      <c r="PI21" s="207"/>
      <c r="PJ21" s="207"/>
      <c r="PK21" s="207"/>
      <c r="PL21" s="207"/>
      <c r="PM21" s="207"/>
      <c r="PN21" s="207"/>
      <c r="PO21" s="207"/>
      <c r="PP21" s="207"/>
      <c r="PQ21" s="207"/>
      <c r="PR21" s="207"/>
      <c r="PS21" s="207"/>
      <c r="PT21" s="207"/>
      <c r="PU21" s="207"/>
      <c r="PV21" s="207"/>
      <c r="PW21" s="207"/>
      <c r="PX21" s="207"/>
      <c r="PY21" s="207"/>
      <c r="PZ21" s="207"/>
      <c r="QA21" s="207"/>
      <c r="QB21" s="207"/>
      <c r="QC21" s="207"/>
      <c r="QD21" s="207"/>
      <c r="QE21" s="207"/>
      <c r="QF21" s="207"/>
      <c r="QG21" s="207"/>
      <c r="QH21" s="207"/>
      <c r="QI21" s="207"/>
      <c r="QJ21" s="207"/>
      <c r="QK21" s="207"/>
      <c r="QL21" s="207"/>
      <c r="QM21" s="207"/>
      <c r="QN21" s="207"/>
      <c r="QO21" s="207"/>
      <c r="QP21" s="207"/>
      <c r="QQ21" s="207"/>
      <c r="QR21" s="207"/>
      <c r="QS21" s="207"/>
      <c r="QT21" s="207"/>
      <c r="QU21" s="207"/>
      <c r="QV21" s="207"/>
      <c r="QW21" s="207"/>
      <c r="QX21" s="207"/>
      <c r="QY21" s="207"/>
      <c r="QZ21" s="207"/>
      <c r="RA21" s="207"/>
      <c r="RB21" s="207"/>
      <c r="RC21" s="207"/>
      <c r="RD21" s="207"/>
      <c r="RE21" s="207"/>
      <c r="RF21" s="207"/>
      <c r="RG21" s="207"/>
      <c r="RH21" s="207"/>
      <c r="RI21" s="207"/>
      <c r="RJ21" s="207"/>
      <c r="RK21" s="207"/>
      <c r="RL21" s="207"/>
      <c r="RM21" s="207"/>
      <c r="RN21" s="207"/>
      <c r="RO21" s="207"/>
      <c r="RP21" s="207"/>
      <c r="RQ21" s="207"/>
      <c r="RR21" s="207"/>
      <c r="RS21" s="207"/>
      <c r="RT21" s="207"/>
      <c r="RU21" s="207"/>
      <c r="RV21" s="207"/>
      <c r="RW21" s="207"/>
      <c r="RX21" s="207"/>
      <c r="RY21" s="207"/>
      <c r="RZ21" s="207"/>
      <c r="SA21" s="207"/>
      <c r="SB21" s="207"/>
      <c r="SC21" s="207"/>
      <c r="SD21" s="207"/>
      <c r="SE21" s="207"/>
      <c r="SF21" s="207"/>
      <c r="SG21" s="207"/>
      <c r="SH21" s="207"/>
      <c r="SI21" s="207"/>
      <c r="SJ21" s="207"/>
      <c r="SK21" s="207"/>
      <c r="SL21" s="207"/>
      <c r="SM21" s="207"/>
      <c r="SN21" s="207"/>
      <c r="SO21" s="207"/>
      <c r="SP21" s="207"/>
      <c r="SQ21" s="207"/>
      <c r="SR21" s="207"/>
      <c r="SS21" s="207"/>
      <c r="ST21" s="207"/>
      <c r="SU21" s="207"/>
      <c r="SV21" s="207"/>
      <c r="SW21" s="207"/>
      <c r="SX21" s="207"/>
      <c r="SY21" s="207"/>
      <c r="SZ21" s="207"/>
      <c r="TA21" s="207"/>
      <c r="TB21" s="207"/>
      <c r="TC21" s="207"/>
      <c r="TD21" s="207"/>
      <c r="TE21" s="207"/>
      <c r="TF21" s="207"/>
      <c r="TG21" s="207"/>
      <c r="TH21" s="207"/>
      <c r="TI21" s="207"/>
      <c r="TJ21" s="207"/>
      <c r="TK21" s="207"/>
      <c r="TL21" s="207"/>
      <c r="TM21" s="207"/>
      <c r="TN21" s="207"/>
      <c r="TO21" s="207"/>
      <c r="TP21" s="207"/>
      <c r="TQ21" s="207"/>
      <c r="TR21" s="207"/>
      <c r="TS21" s="207"/>
      <c r="TT21" s="207"/>
      <c r="TU21" s="207"/>
      <c r="TV21" s="207"/>
      <c r="TW21" s="207"/>
      <c r="TX21" s="207"/>
      <c r="TY21" s="207"/>
      <c r="TZ21" s="207"/>
      <c r="UA21" s="207"/>
      <c r="UB21" s="207"/>
      <c r="UC21" s="207"/>
      <c r="UD21" s="207"/>
      <c r="UE21" s="207"/>
      <c r="UF21" s="207"/>
      <c r="UG21" s="207"/>
      <c r="UH21" s="207"/>
      <c r="UI21" s="207"/>
      <c r="UJ21" s="207"/>
      <c r="UK21" s="207"/>
      <c r="UL21" s="207"/>
      <c r="UM21" s="207"/>
      <c r="UN21" s="207"/>
      <c r="UO21" s="207"/>
      <c r="UP21" s="207"/>
      <c r="UQ21" s="207"/>
      <c r="UR21" s="207"/>
      <c r="US21" s="207"/>
      <c r="UT21" s="207"/>
      <c r="UU21" s="207"/>
      <c r="UV21" s="207"/>
      <c r="UW21" s="207"/>
      <c r="UX21" s="207"/>
      <c r="UY21" s="207"/>
      <c r="UZ21" s="207"/>
      <c r="VA21" s="207"/>
      <c r="VB21" s="207"/>
      <c r="VC21" s="207"/>
      <c r="VD21" s="207"/>
      <c r="VE21" s="207"/>
      <c r="VF21" s="207"/>
      <c r="VG21" s="207"/>
      <c r="VH21" s="207"/>
      <c r="VI21" s="207"/>
      <c r="VJ21" s="207"/>
      <c r="VK21" s="207"/>
      <c r="VL21" s="207"/>
      <c r="VM21" s="207"/>
      <c r="VN21" s="207"/>
      <c r="VO21" s="207"/>
      <c r="VP21" s="207"/>
      <c r="VQ21" s="207"/>
      <c r="VR21" s="207"/>
      <c r="VS21" s="207"/>
      <c r="VT21" s="207"/>
      <c r="VU21" s="207"/>
      <c r="VV21" s="207"/>
      <c r="VW21" s="207"/>
      <c r="VX21" s="207"/>
      <c r="VY21" s="207"/>
      <c r="VZ21" s="207"/>
      <c r="WA21" s="207"/>
      <c r="WB21" s="207"/>
      <c r="WC21" s="207"/>
      <c r="WD21" s="207"/>
      <c r="WE21" s="207"/>
      <c r="WF21" s="207"/>
      <c r="WG21" s="207"/>
      <c r="WH21" s="207"/>
      <c r="WI21" s="207"/>
      <c r="WJ21" s="207"/>
      <c r="WK21" s="207"/>
      <c r="WL21" s="207"/>
      <c r="WM21" s="207"/>
      <c r="WN21" s="207"/>
      <c r="WO21" s="207"/>
      <c r="WP21" s="207"/>
      <c r="WQ21" s="207"/>
      <c r="WR21" s="207"/>
      <c r="WS21" s="207"/>
      <c r="WT21" s="207"/>
      <c r="WU21" s="207"/>
      <c r="WV21" s="207"/>
      <c r="WW21" s="207"/>
      <c r="WX21" s="207"/>
      <c r="WY21" s="207"/>
      <c r="WZ21" s="207"/>
      <c r="XA21" s="207"/>
      <c r="XB21" s="207"/>
      <c r="XC21" s="207"/>
      <c r="XD21" s="207"/>
      <c r="XE21" s="207"/>
      <c r="XF21" s="207"/>
      <c r="XG21" s="207"/>
      <c r="XH21" s="207"/>
      <c r="XI21" s="207"/>
      <c r="XJ21" s="207"/>
      <c r="XK21" s="207"/>
      <c r="XL21" s="207"/>
      <c r="XM21" s="207"/>
      <c r="XN21" s="207"/>
      <c r="XO21" s="207"/>
      <c r="XP21" s="207"/>
      <c r="XQ21" s="207"/>
      <c r="XR21" s="207"/>
      <c r="XS21" s="207"/>
      <c r="XT21" s="207"/>
      <c r="XU21" s="207"/>
      <c r="XV21" s="207"/>
      <c r="XW21" s="207"/>
      <c r="XX21" s="207"/>
      <c r="XY21" s="207"/>
      <c r="XZ21" s="207"/>
      <c r="YA21" s="207"/>
      <c r="YB21" s="207"/>
      <c r="YC21" s="207"/>
      <c r="YD21" s="207"/>
      <c r="YE21" s="207"/>
      <c r="YF21" s="207"/>
      <c r="YG21" s="207"/>
      <c r="YH21" s="207"/>
      <c r="YI21" s="207"/>
      <c r="YJ21" s="207"/>
      <c r="YK21" s="207"/>
      <c r="YL21" s="207"/>
      <c r="YM21" s="207"/>
      <c r="YN21" s="207"/>
      <c r="YO21" s="207"/>
      <c r="YP21" s="207"/>
      <c r="YQ21" s="207"/>
      <c r="YR21" s="207"/>
      <c r="YS21" s="207"/>
      <c r="YT21" s="207"/>
      <c r="YU21" s="207"/>
      <c r="YV21" s="207"/>
      <c r="YW21" s="207"/>
      <c r="YX21" s="207"/>
      <c r="YY21" s="207"/>
      <c r="YZ21" s="207"/>
      <c r="ZA21" s="207"/>
      <c r="ZB21" s="207"/>
      <c r="ZC21" s="207"/>
      <c r="ZD21" s="207"/>
      <c r="ZE21" s="207"/>
      <c r="ZF21" s="207"/>
      <c r="ZG21" s="207"/>
      <c r="ZH21" s="207"/>
      <c r="ZI21" s="207"/>
      <c r="ZJ21" s="207"/>
      <c r="ZK21" s="207"/>
      <c r="ZL21" s="207"/>
      <c r="ZM21" s="207"/>
      <c r="ZN21" s="207"/>
      <c r="ZO21" s="207"/>
      <c r="ZP21" s="207"/>
      <c r="ZQ21" s="207"/>
      <c r="ZR21" s="207"/>
      <c r="ZS21" s="207"/>
      <c r="ZT21" s="207"/>
      <c r="ZU21" s="207"/>
      <c r="ZV21" s="207"/>
      <c r="ZW21" s="207"/>
      <c r="ZX21" s="207"/>
      <c r="ZY21" s="207"/>
      <c r="ZZ21" s="207"/>
      <c r="AAA21" s="207"/>
      <c r="AAB21" s="207"/>
      <c r="AAC21" s="207"/>
      <c r="AAD21" s="207"/>
      <c r="AAE21" s="207"/>
      <c r="AAF21" s="207"/>
      <c r="AAG21" s="207"/>
      <c r="AAH21" s="207"/>
      <c r="AAI21" s="207"/>
      <c r="AAJ21" s="207"/>
      <c r="AAK21" s="207"/>
      <c r="AAL21" s="207"/>
      <c r="AAM21" s="207"/>
      <c r="AAN21" s="207"/>
      <c r="AAO21" s="207"/>
      <c r="AAP21" s="207"/>
      <c r="AAQ21" s="207"/>
      <c r="AAR21" s="207"/>
      <c r="AAS21" s="207"/>
      <c r="AAT21" s="207"/>
      <c r="AAU21" s="207"/>
      <c r="AAV21" s="207"/>
      <c r="AAW21" s="207"/>
      <c r="AAX21" s="207"/>
      <c r="AAY21" s="207"/>
      <c r="AAZ21" s="207"/>
      <c r="ABA21" s="207"/>
      <c r="ABB21" s="207"/>
      <c r="ABC21" s="207"/>
      <c r="ABD21" s="207"/>
      <c r="ABE21" s="207"/>
      <c r="ABF21" s="207"/>
      <c r="ABG21" s="207"/>
      <c r="ABH21" s="207"/>
      <c r="ABI21" s="207"/>
      <c r="ABJ21" s="207"/>
      <c r="ABK21" s="207"/>
      <c r="ABL21" s="207"/>
      <c r="ABM21" s="207"/>
      <c r="ABN21" s="207"/>
      <c r="ABO21" s="207"/>
      <c r="ABP21" s="207"/>
      <c r="ABQ21" s="207"/>
      <c r="ABR21" s="207"/>
      <c r="ABS21" s="207"/>
      <c r="ABT21" s="207"/>
      <c r="ABU21" s="207"/>
      <c r="ABV21" s="207"/>
      <c r="ABW21" s="207"/>
      <c r="ABX21" s="207"/>
      <c r="ABY21" s="207"/>
      <c r="ABZ21" s="207"/>
      <c r="ACA21" s="207"/>
      <c r="ACB21" s="207"/>
      <c r="ACC21" s="207"/>
      <c r="ACD21" s="207"/>
      <c r="ACE21" s="207"/>
      <c r="ACF21" s="207"/>
      <c r="ACG21" s="207"/>
      <c r="ACH21" s="207"/>
      <c r="ACI21" s="207"/>
      <c r="ACJ21" s="207"/>
      <c r="ACK21" s="207"/>
      <c r="ACL21" s="207"/>
      <c r="ACM21" s="207"/>
      <c r="ACN21" s="207"/>
      <c r="ACO21" s="207"/>
      <c r="ACP21" s="207"/>
      <c r="ACQ21" s="207"/>
      <c r="ACR21" s="207"/>
      <c r="ACS21" s="207"/>
      <c r="ACT21" s="207"/>
      <c r="ACU21" s="207"/>
      <c r="ACV21" s="207"/>
      <c r="ACW21" s="207"/>
      <c r="ACX21" s="207"/>
      <c r="ACY21" s="207"/>
      <c r="ACZ21" s="207"/>
      <c r="ADA21" s="207"/>
      <c r="ADB21" s="207"/>
      <c r="ADC21" s="207"/>
      <c r="ADD21" s="207"/>
      <c r="ADE21" s="207"/>
      <c r="ADF21" s="207"/>
      <c r="ADG21" s="207"/>
      <c r="ADH21" s="207"/>
      <c r="ADI21" s="207"/>
      <c r="ADJ21" s="207"/>
      <c r="ADK21" s="207"/>
      <c r="ADL21" s="207"/>
      <c r="ADM21" s="207"/>
      <c r="ADN21" s="207"/>
      <c r="ADO21" s="207"/>
      <c r="ADP21" s="207"/>
      <c r="ADQ21" s="207"/>
      <c r="ADR21" s="207"/>
      <c r="ADS21" s="207"/>
      <c r="ADT21" s="207"/>
      <c r="ADU21" s="207"/>
      <c r="ADV21" s="207"/>
      <c r="ADW21" s="207"/>
      <c r="ADX21" s="207"/>
      <c r="ADY21" s="207"/>
      <c r="ADZ21" s="207"/>
      <c r="AEA21" s="207"/>
      <c r="AEB21" s="207"/>
      <c r="AEC21" s="207"/>
      <c r="AED21" s="207"/>
      <c r="AEE21" s="207"/>
      <c r="AEF21" s="207"/>
      <c r="AEG21" s="207"/>
      <c r="AEH21" s="207"/>
      <c r="AEI21" s="207"/>
      <c r="AEJ21" s="207"/>
      <c r="AEK21" s="207"/>
      <c r="AEL21" s="207"/>
      <c r="AEM21" s="207"/>
      <c r="AEN21" s="207"/>
      <c r="AEO21" s="207"/>
      <c r="AEP21" s="207"/>
      <c r="AEQ21" s="207"/>
      <c r="AER21" s="207"/>
      <c r="AES21" s="207"/>
      <c r="AET21" s="207"/>
      <c r="AEU21" s="207"/>
      <c r="AEV21" s="207"/>
      <c r="AEW21" s="207"/>
      <c r="AEX21" s="207"/>
      <c r="AEY21" s="207"/>
      <c r="AEZ21" s="207"/>
      <c r="AFA21" s="207"/>
      <c r="AFB21" s="207"/>
      <c r="AFC21" s="207"/>
      <c r="AFD21" s="207"/>
      <c r="AFE21" s="207"/>
      <c r="AFF21" s="207"/>
      <c r="AFG21" s="207"/>
      <c r="AFH21" s="207"/>
      <c r="AFI21" s="207"/>
      <c r="AFJ21" s="207"/>
      <c r="AFK21" s="207"/>
      <c r="AFL21" s="207"/>
      <c r="AFM21" s="207"/>
      <c r="AFN21" s="207"/>
      <c r="AFO21" s="207"/>
      <c r="AFP21" s="207"/>
      <c r="AFQ21" s="207"/>
      <c r="AFR21" s="207"/>
      <c r="AFS21" s="207"/>
      <c r="AFT21" s="207"/>
      <c r="AFU21" s="207"/>
      <c r="AFV21" s="207"/>
      <c r="AFW21" s="207"/>
      <c r="AFX21" s="207"/>
      <c r="AFY21" s="207"/>
      <c r="AFZ21" s="207"/>
      <c r="AGA21" s="207"/>
      <c r="AGB21" s="207"/>
      <c r="AGC21" s="207"/>
      <c r="AGD21" s="207"/>
      <c r="AGE21" s="207"/>
      <c r="AGF21" s="207"/>
      <c r="AGG21" s="207"/>
      <c r="AGH21" s="207"/>
      <c r="AGI21" s="207"/>
      <c r="AGJ21" s="207"/>
      <c r="AGK21" s="207"/>
      <c r="AGL21" s="207"/>
      <c r="AGM21" s="207"/>
      <c r="AGN21" s="207"/>
      <c r="AGO21" s="207"/>
      <c r="AGP21" s="207"/>
      <c r="AGQ21" s="207"/>
      <c r="AGR21" s="207"/>
      <c r="AGS21" s="207"/>
      <c r="AGT21" s="207"/>
      <c r="AGU21" s="207"/>
      <c r="AGV21" s="207"/>
      <c r="AGW21" s="207"/>
      <c r="AGX21" s="207"/>
      <c r="AGY21" s="207"/>
      <c r="AGZ21" s="207"/>
      <c r="AHA21" s="207"/>
      <c r="AHB21" s="207"/>
      <c r="AHC21" s="207"/>
      <c r="AHD21" s="207"/>
      <c r="AHE21" s="207"/>
      <c r="AHF21" s="207"/>
      <c r="AHG21" s="207"/>
      <c r="AHH21" s="207"/>
      <c r="AHI21" s="207"/>
      <c r="AHJ21" s="207"/>
      <c r="AHK21" s="207"/>
      <c r="AHL21" s="207"/>
      <c r="AHM21" s="207"/>
      <c r="AHN21" s="207"/>
      <c r="AHO21" s="207"/>
      <c r="AHP21" s="207"/>
      <c r="AHQ21" s="207"/>
      <c r="AHR21" s="207"/>
      <c r="AHS21" s="207"/>
      <c r="AHT21" s="207"/>
      <c r="AHU21" s="207"/>
      <c r="AHV21" s="207"/>
      <c r="AHW21" s="207"/>
      <c r="AHX21" s="207"/>
      <c r="AHY21" s="207"/>
      <c r="AHZ21" s="207"/>
      <c r="AIA21" s="207"/>
      <c r="AIB21" s="207"/>
      <c r="AIC21" s="207"/>
      <c r="AID21" s="207"/>
      <c r="AIE21" s="207"/>
      <c r="AIF21" s="207"/>
      <c r="AIG21" s="207"/>
      <c r="AIH21" s="207"/>
      <c r="AII21" s="207"/>
      <c r="AIJ21" s="207"/>
      <c r="AIK21" s="207"/>
      <c r="AIL21" s="207"/>
      <c r="AIM21" s="207"/>
      <c r="AIN21" s="207"/>
      <c r="AIO21" s="207"/>
      <c r="AIP21" s="207"/>
      <c r="AIQ21" s="207"/>
      <c r="AIR21" s="207"/>
      <c r="AIS21" s="207"/>
      <c r="AIT21" s="207"/>
      <c r="AIU21" s="207"/>
      <c r="AIV21" s="207"/>
      <c r="AIW21" s="207"/>
      <c r="AIX21" s="207"/>
      <c r="AIY21" s="207"/>
      <c r="AIZ21" s="207"/>
      <c r="AJA21" s="207"/>
      <c r="AJB21" s="207"/>
      <c r="AJC21" s="207"/>
      <c r="AJD21" s="207"/>
      <c r="AJE21" s="207"/>
      <c r="AJF21" s="207"/>
      <c r="AJG21" s="207"/>
      <c r="AJH21" s="207"/>
      <c r="AJI21" s="207"/>
      <c r="AJJ21" s="207"/>
      <c r="AJK21" s="207"/>
      <c r="AJL21" s="207"/>
      <c r="AJM21" s="207"/>
      <c r="AJN21" s="207"/>
      <c r="AJO21" s="207"/>
      <c r="AJP21" s="207"/>
      <c r="AJQ21" s="207"/>
      <c r="AJR21" s="207"/>
      <c r="AJS21" s="207"/>
      <c r="AJT21" s="207"/>
      <c r="AJU21" s="207"/>
      <c r="AJV21" s="207"/>
      <c r="AJW21" s="207"/>
      <c r="AJX21" s="207"/>
      <c r="AJY21" s="207"/>
      <c r="AJZ21" s="207"/>
      <c r="AKA21" s="207"/>
      <c r="AKB21" s="207"/>
      <c r="AKC21" s="207"/>
      <c r="AKD21" s="207"/>
      <c r="AKE21" s="207"/>
      <c r="AKF21" s="207"/>
      <c r="AKG21" s="207"/>
      <c r="AKH21" s="207"/>
      <c r="AKI21" s="207"/>
      <c r="AKJ21" s="207"/>
      <c r="AKK21" s="207"/>
      <c r="AKL21" s="207"/>
      <c r="AKM21" s="207"/>
      <c r="AKN21" s="207"/>
      <c r="AKO21" s="207"/>
      <c r="AKP21" s="207"/>
      <c r="AKQ21" s="207"/>
      <c r="AKR21" s="207"/>
      <c r="AKS21" s="207"/>
      <c r="AKT21" s="207"/>
      <c r="AKU21" s="207"/>
      <c r="AKV21" s="207"/>
      <c r="AKW21" s="207"/>
      <c r="AKX21" s="207"/>
      <c r="AKY21" s="207"/>
      <c r="AKZ21" s="207"/>
      <c r="ALA21" s="207"/>
      <c r="ALB21" s="207"/>
      <c r="ALC21" s="207"/>
      <c r="ALD21" s="207"/>
      <c r="ALE21" s="207"/>
      <c r="ALF21" s="207"/>
      <c r="ALG21" s="207"/>
      <c r="ALH21" s="207"/>
      <c r="ALI21" s="207"/>
      <c r="ALJ21" s="207"/>
      <c r="ALK21" s="207"/>
      <c r="ALL21" s="207"/>
      <c r="ALM21" s="207"/>
      <c r="ALN21" s="207"/>
      <c r="ALO21" s="207"/>
      <c r="ALP21" s="207"/>
      <c r="ALQ21" s="207"/>
    </row>
    <row r="22" spans="1:1005" ht="14.45">
      <c r="A22" s="153">
        <v>46692</v>
      </c>
      <c r="B22" s="154">
        <v>33</v>
      </c>
      <c r="C22" s="154">
        <v>29</v>
      </c>
      <c r="D22" s="158">
        <v>31</v>
      </c>
      <c r="E22">
        <v>22.538</v>
      </c>
      <c r="F22">
        <v>34.972999999999999</v>
      </c>
      <c r="G22">
        <v>27.867999999999999</v>
      </c>
      <c r="H22">
        <v>42.63</v>
      </c>
      <c r="I22">
        <v>35.71</v>
      </c>
      <c r="J22">
        <v>39.973999999999997</v>
      </c>
      <c r="K22">
        <v>30.841000000000001</v>
      </c>
      <c r="L22">
        <v>28.157</v>
      </c>
      <c r="M22">
        <v>23.312999999999999</v>
      </c>
      <c r="N22">
        <v>27.024999999999999</v>
      </c>
      <c r="O22">
        <v>17.155999999999999</v>
      </c>
      <c r="P22">
        <v>24.689</v>
      </c>
      <c r="Q22">
        <v>26.866</v>
      </c>
      <c r="R22">
        <v>36.478999999999999</v>
      </c>
      <c r="S22">
        <v>39.564999999999998</v>
      </c>
      <c r="T22">
        <v>31.827000000000002</v>
      </c>
      <c r="U22">
        <v>32.917999999999999</v>
      </c>
      <c r="V22">
        <v>30.298999999999999</v>
      </c>
      <c r="W22">
        <v>27.036999999999999</v>
      </c>
      <c r="X22">
        <v>30.696999999999999</v>
      </c>
      <c r="Y22">
        <v>15.361000000000001</v>
      </c>
      <c r="Z22">
        <v>30.068000000000001</v>
      </c>
      <c r="AA22">
        <v>36.213000000000001</v>
      </c>
      <c r="AB22">
        <v>27.707999999999998</v>
      </c>
      <c r="AC22">
        <v>24.823</v>
      </c>
      <c r="AD22">
        <v>32.124000000000002</v>
      </c>
      <c r="AE22">
        <v>19.154</v>
      </c>
      <c r="AF22">
        <v>31.228999999999999</v>
      </c>
      <c r="AG22">
        <v>33.365000000000002</v>
      </c>
      <c r="AH22">
        <v>25.332000000000001</v>
      </c>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7"/>
      <c r="BH22" s="207"/>
      <c r="BI22" s="207"/>
      <c r="BJ22" s="207"/>
      <c r="BK22" s="207"/>
      <c r="BL22" s="207"/>
      <c r="BM22" s="207"/>
      <c r="BN22" s="207"/>
      <c r="BO22" s="207"/>
      <c r="BP22" s="207"/>
      <c r="BQ22" s="207"/>
      <c r="BR22" s="207"/>
      <c r="BS22" s="207"/>
      <c r="BT22" s="207"/>
      <c r="BU22" s="207"/>
      <c r="BV22" s="207"/>
      <c r="BW22" s="207"/>
      <c r="BX22" s="207"/>
      <c r="BY22" s="207"/>
      <c r="BZ22" s="207"/>
      <c r="CA22" s="207"/>
      <c r="CB22" s="207"/>
      <c r="CC22" s="207"/>
      <c r="CD22" s="207"/>
      <c r="CE22" s="207"/>
      <c r="CF22" s="207"/>
      <c r="CG22" s="207"/>
      <c r="CH22" s="207"/>
      <c r="CI22" s="207"/>
      <c r="CJ22" s="207"/>
      <c r="CK22" s="207"/>
      <c r="CL22" s="207"/>
      <c r="CM22" s="207"/>
      <c r="CN22" s="207"/>
      <c r="CO22" s="207"/>
      <c r="CP22" s="207"/>
      <c r="CQ22" s="207"/>
      <c r="CR22" s="207"/>
      <c r="CS22" s="207"/>
      <c r="CT22" s="207"/>
      <c r="CU22" s="207"/>
      <c r="CV22" s="207"/>
      <c r="CW22" s="207"/>
      <c r="CX22" s="207"/>
      <c r="CY22" s="207"/>
      <c r="CZ22" s="207"/>
      <c r="DA22" s="207"/>
      <c r="DB22" s="207"/>
      <c r="DC22" s="207"/>
      <c r="DD22" s="207"/>
      <c r="DE22" s="207"/>
      <c r="DF22" s="207"/>
      <c r="DG22" s="207"/>
      <c r="DH22" s="207"/>
      <c r="DI22" s="207"/>
      <c r="DJ22" s="207"/>
      <c r="DK22" s="207"/>
      <c r="DL22" s="207"/>
      <c r="DM22" s="207"/>
      <c r="DN22" s="207"/>
      <c r="DO22" s="207"/>
      <c r="DP22" s="207"/>
      <c r="DQ22" s="207"/>
      <c r="DR22" s="207"/>
      <c r="DS22" s="207"/>
      <c r="DT22" s="207"/>
      <c r="DU22" s="207"/>
      <c r="DV22" s="207"/>
      <c r="DW22" s="207"/>
      <c r="DX22" s="207"/>
      <c r="DY22" s="207"/>
      <c r="DZ22" s="207"/>
      <c r="EA22" s="207"/>
      <c r="EB22" s="207"/>
      <c r="EC22" s="207"/>
      <c r="ED22" s="207"/>
      <c r="EE22" s="207"/>
      <c r="EF22" s="207"/>
      <c r="EG22" s="207"/>
      <c r="EH22" s="207"/>
      <c r="EI22" s="207"/>
      <c r="EJ22" s="207"/>
      <c r="EK22" s="207"/>
      <c r="EL22" s="207"/>
      <c r="EM22" s="207"/>
      <c r="EN22" s="207"/>
      <c r="EO22" s="207"/>
      <c r="EP22" s="207"/>
      <c r="EQ22" s="207"/>
      <c r="ER22" s="207"/>
      <c r="ES22" s="207"/>
      <c r="ET22" s="207"/>
      <c r="EU22" s="207"/>
      <c r="EV22" s="207"/>
      <c r="EW22" s="207"/>
      <c r="EX22" s="207"/>
      <c r="EY22" s="207"/>
      <c r="EZ22" s="207"/>
      <c r="FA22" s="207"/>
      <c r="FB22" s="207"/>
      <c r="FC22" s="207"/>
      <c r="FD22" s="207"/>
      <c r="FE22" s="207"/>
      <c r="FF22" s="207"/>
      <c r="FG22" s="207"/>
      <c r="FH22" s="207"/>
      <c r="FI22" s="207"/>
      <c r="FJ22" s="207"/>
      <c r="FK22" s="207"/>
      <c r="FL22" s="207"/>
      <c r="FM22" s="207"/>
      <c r="FN22" s="207"/>
      <c r="FO22" s="207"/>
      <c r="FP22" s="207"/>
      <c r="FQ22" s="207"/>
      <c r="FR22" s="207"/>
      <c r="FS22" s="207"/>
      <c r="FT22" s="207"/>
      <c r="FU22" s="207"/>
      <c r="FV22" s="207"/>
      <c r="FW22" s="207"/>
      <c r="FX22" s="207"/>
      <c r="FY22" s="207"/>
      <c r="FZ22" s="207"/>
      <c r="GA22" s="207"/>
      <c r="GB22" s="207"/>
      <c r="GC22" s="207"/>
      <c r="GD22" s="207"/>
      <c r="GE22" s="207"/>
      <c r="GF22" s="207"/>
      <c r="GG22" s="207"/>
      <c r="GH22" s="207"/>
      <c r="GI22" s="207"/>
      <c r="GJ22" s="207"/>
      <c r="GK22" s="207"/>
      <c r="GL22" s="207"/>
      <c r="GM22" s="207"/>
      <c r="GN22" s="207"/>
      <c r="GO22" s="207"/>
      <c r="GP22" s="207"/>
      <c r="GQ22" s="207"/>
      <c r="GR22" s="207"/>
      <c r="GS22" s="207"/>
      <c r="GT22" s="207"/>
      <c r="GU22" s="207"/>
      <c r="GV22" s="207"/>
      <c r="GW22" s="207"/>
      <c r="GX22" s="207"/>
      <c r="GY22" s="207"/>
      <c r="GZ22" s="207"/>
      <c r="HA22" s="207"/>
      <c r="HB22" s="207"/>
      <c r="HC22" s="207"/>
      <c r="HD22" s="207"/>
      <c r="HE22" s="207"/>
      <c r="HF22" s="207"/>
      <c r="HG22" s="207"/>
      <c r="HH22" s="207"/>
      <c r="HI22" s="207"/>
      <c r="HJ22" s="207"/>
      <c r="HK22" s="207"/>
      <c r="HL22" s="207"/>
      <c r="HM22" s="207"/>
      <c r="HN22" s="207"/>
      <c r="HO22" s="207"/>
      <c r="HP22" s="207"/>
      <c r="HQ22" s="207"/>
      <c r="HR22" s="207"/>
      <c r="HS22" s="207"/>
      <c r="HT22" s="207"/>
      <c r="HU22" s="207"/>
      <c r="HV22" s="207"/>
      <c r="HW22" s="207"/>
      <c r="HX22" s="207"/>
      <c r="HY22" s="207"/>
      <c r="HZ22" s="207"/>
      <c r="IA22" s="207"/>
      <c r="IB22" s="207"/>
      <c r="IC22" s="207"/>
      <c r="ID22" s="207"/>
      <c r="IE22" s="207"/>
      <c r="IF22" s="207"/>
      <c r="IG22" s="207"/>
      <c r="IH22" s="207"/>
      <c r="II22" s="207"/>
      <c r="IJ22" s="207"/>
      <c r="IK22" s="207"/>
      <c r="IL22" s="207"/>
      <c r="IM22" s="207"/>
      <c r="IN22" s="207"/>
      <c r="IO22" s="207"/>
      <c r="IP22" s="207"/>
      <c r="IQ22" s="207"/>
      <c r="IR22" s="207"/>
      <c r="IS22" s="207"/>
      <c r="IT22" s="207"/>
      <c r="IU22" s="207"/>
      <c r="IV22" s="207"/>
      <c r="IW22" s="207"/>
      <c r="IX22" s="207"/>
      <c r="IY22" s="207"/>
      <c r="IZ22" s="207"/>
      <c r="JA22" s="207"/>
      <c r="JB22" s="207"/>
      <c r="JC22" s="207"/>
      <c r="JD22" s="207"/>
      <c r="JE22" s="207"/>
      <c r="JF22" s="207"/>
      <c r="JG22" s="207"/>
      <c r="JH22" s="207"/>
      <c r="JI22" s="207"/>
      <c r="JJ22" s="207"/>
      <c r="JK22" s="207"/>
      <c r="JL22" s="207"/>
      <c r="JM22" s="207"/>
      <c r="JN22" s="207"/>
      <c r="JO22" s="207"/>
      <c r="JP22" s="207"/>
      <c r="JQ22" s="207"/>
      <c r="JR22" s="207"/>
      <c r="JS22" s="207"/>
      <c r="JT22" s="207"/>
      <c r="JU22" s="207"/>
      <c r="JV22" s="207"/>
      <c r="JW22" s="207"/>
      <c r="JX22" s="207"/>
      <c r="JY22" s="207"/>
      <c r="JZ22" s="207"/>
      <c r="KA22" s="207"/>
      <c r="KB22" s="207"/>
      <c r="KC22" s="207"/>
      <c r="KD22" s="207"/>
      <c r="KE22" s="207"/>
      <c r="KF22" s="207"/>
      <c r="KG22" s="207"/>
      <c r="KH22" s="207"/>
      <c r="KI22" s="207"/>
      <c r="KJ22" s="207"/>
      <c r="KK22" s="207"/>
      <c r="KL22" s="207"/>
      <c r="KM22" s="207"/>
      <c r="KN22" s="207"/>
      <c r="KO22" s="207"/>
      <c r="KP22" s="207"/>
      <c r="KQ22" s="207"/>
      <c r="KR22" s="207"/>
      <c r="KS22" s="207"/>
      <c r="KT22" s="207"/>
      <c r="KU22" s="207"/>
      <c r="KV22" s="207"/>
      <c r="KW22" s="207"/>
      <c r="KX22" s="207"/>
      <c r="KY22" s="207"/>
      <c r="KZ22" s="207"/>
      <c r="LA22" s="207"/>
      <c r="LB22" s="207"/>
      <c r="LC22" s="207"/>
      <c r="LD22" s="207"/>
      <c r="LE22" s="207"/>
      <c r="LF22" s="207"/>
      <c r="LG22" s="207"/>
      <c r="LH22" s="207"/>
      <c r="LI22" s="207"/>
      <c r="LJ22" s="207"/>
      <c r="LK22" s="207"/>
      <c r="LL22" s="207"/>
      <c r="LM22" s="207"/>
      <c r="LN22" s="207"/>
      <c r="LO22" s="207"/>
      <c r="LP22" s="207"/>
      <c r="LQ22" s="207"/>
      <c r="LR22" s="207"/>
      <c r="LS22" s="207"/>
      <c r="LT22" s="207"/>
      <c r="LU22" s="207"/>
      <c r="LV22" s="207"/>
      <c r="LW22" s="207"/>
      <c r="LX22" s="207"/>
      <c r="LY22" s="207"/>
      <c r="LZ22" s="207"/>
      <c r="MA22" s="207"/>
      <c r="MB22" s="207"/>
      <c r="MC22" s="207"/>
      <c r="MD22" s="207"/>
      <c r="ME22" s="207"/>
      <c r="MF22" s="207"/>
      <c r="MG22" s="207"/>
      <c r="MH22" s="207"/>
      <c r="MI22" s="207"/>
      <c r="MJ22" s="207"/>
      <c r="MK22" s="207"/>
      <c r="ML22" s="207"/>
      <c r="MM22" s="207"/>
      <c r="MN22" s="207"/>
      <c r="MO22" s="207"/>
      <c r="MP22" s="207"/>
      <c r="MQ22" s="207"/>
      <c r="MR22" s="207"/>
      <c r="MS22" s="207"/>
      <c r="MT22" s="207"/>
      <c r="MU22" s="207"/>
      <c r="MV22" s="207"/>
      <c r="MW22" s="207"/>
      <c r="MX22" s="207"/>
      <c r="MY22" s="207"/>
      <c r="MZ22" s="207"/>
      <c r="NA22" s="207"/>
      <c r="NB22" s="207"/>
      <c r="NC22" s="207"/>
      <c r="ND22" s="207"/>
      <c r="NE22" s="207"/>
      <c r="NF22" s="207"/>
      <c r="NG22" s="207"/>
      <c r="NH22" s="207"/>
      <c r="NI22" s="207"/>
      <c r="NJ22" s="207"/>
      <c r="NK22" s="207"/>
      <c r="NL22" s="207"/>
      <c r="NM22" s="207"/>
      <c r="NN22" s="207"/>
      <c r="NO22" s="207"/>
      <c r="NP22" s="207"/>
      <c r="NQ22" s="207"/>
      <c r="NR22" s="207"/>
      <c r="NS22" s="207"/>
      <c r="NT22" s="207"/>
      <c r="NU22" s="207"/>
      <c r="NV22" s="207"/>
      <c r="NW22" s="207"/>
      <c r="NX22" s="207"/>
      <c r="NY22" s="207"/>
      <c r="NZ22" s="207"/>
      <c r="OA22" s="207"/>
      <c r="OB22" s="207"/>
      <c r="OC22" s="207"/>
      <c r="OD22" s="207"/>
      <c r="OE22" s="207"/>
      <c r="OF22" s="207"/>
      <c r="OG22" s="207"/>
      <c r="OH22" s="207"/>
      <c r="OI22" s="207"/>
      <c r="OJ22" s="207"/>
      <c r="OK22" s="207"/>
      <c r="OL22" s="207"/>
      <c r="OM22" s="207"/>
      <c r="ON22" s="207"/>
      <c r="OO22" s="207"/>
      <c r="OP22" s="207"/>
      <c r="OQ22" s="207"/>
      <c r="OR22" s="207"/>
      <c r="OS22" s="207"/>
      <c r="OT22" s="207"/>
      <c r="OU22" s="207"/>
      <c r="OV22" s="207"/>
      <c r="OW22" s="207"/>
      <c r="OX22" s="207"/>
      <c r="OY22" s="207"/>
      <c r="OZ22" s="207"/>
      <c r="PA22" s="207"/>
      <c r="PB22" s="207"/>
      <c r="PC22" s="207"/>
      <c r="PD22" s="207"/>
      <c r="PE22" s="207"/>
      <c r="PF22" s="207"/>
      <c r="PG22" s="207"/>
      <c r="PH22" s="207"/>
      <c r="PI22" s="207"/>
      <c r="PJ22" s="207"/>
      <c r="PK22" s="207"/>
      <c r="PL22" s="207"/>
      <c r="PM22" s="207"/>
      <c r="PN22" s="207"/>
      <c r="PO22" s="207"/>
      <c r="PP22" s="207"/>
      <c r="PQ22" s="207"/>
      <c r="PR22" s="207"/>
      <c r="PS22" s="207"/>
      <c r="PT22" s="207"/>
      <c r="PU22" s="207"/>
      <c r="PV22" s="207"/>
      <c r="PW22" s="207"/>
      <c r="PX22" s="207"/>
      <c r="PY22" s="207"/>
      <c r="PZ22" s="207"/>
      <c r="QA22" s="207"/>
      <c r="QB22" s="207"/>
      <c r="QC22" s="207"/>
      <c r="QD22" s="207"/>
      <c r="QE22" s="207"/>
      <c r="QF22" s="207"/>
      <c r="QG22" s="207"/>
      <c r="QH22" s="207"/>
      <c r="QI22" s="207"/>
      <c r="QJ22" s="207"/>
      <c r="QK22" s="207"/>
      <c r="QL22" s="207"/>
      <c r="QM22" s="207"/>
      <c r="QN22" s="207"/>
      <c r="QO22" s="207"/>
      <c r="QP22" s="207"/>
      <c r="QQ22" s="207"/>
      <c r="QR22" s="207"/>
      <c r="QS22" s="207"/>
      <c r="QT22" s="207"/>
      <c r="QU22" s="207"/>
      <c r="QV22" s="207"/>
      <c r="QW22" s="207"/>
      <c r="QX22" s="207"/>
      <c r="QY22" s="207"/>
      <c r="QZ22" s="207"/>
      <c r="RA22" s="207"/>
      <c r="RB22" s="207"/>
      <c r="RC22" s="207"/>
      <c r="RD22" s="207"/>
      <c r="RE22" s="207"/>
      <c r="RF22" s="207"/>
      <c r="RG22" s="207"/>
      <c r="RH22" s="207"/>
      <c r="RI22" s="207"/>
      <c r="RJ22" s="207"/>
      <c r="RK22" s="207"/>
      <c r="RL22" s="207"/>
      <c r="RM22" s="207"/>
      <c r="RN22" s="207"/>
      <c r="RO22" s="207"/>
      <c r="RP22" s="207"/>
      <c r="RQ22" s="207"/>
      <c r="RR22" s="207"/>
      <c r="RS22" s="207"/>
      <c r="RT22" s="207"/>
      <c r="RU22" s="207"/>
      <c r="RV22" s="207"/>
      <c r="RW22" s="207"/>
      <c r="RX22" s="207"/>
      <c r="RY22" s="207"/>
      <c r="RZ22" s="207"/>
      <c r="SA22" s="207"/>
      <c r="SB22" s="207"/>
      <c r="SC22" s="207"/>
      <c r="SD22" s="207"/>
      <c r="SE22" s="207"/>
      <c r="SF22" s="207"/>
      <c r="SG22" s="207"/>
      <c r="SH22" s="207"/>
      <c r="SI22" s="207"/>
      <c r="SJ22" s="207"/>
      <c r="SK22" s="207"/>
      <c r="SL22" s="207"/>
      <c r="SM22" s="207"/>
      <c r="SN22" s="207"/>
      <c r="SO22" s="207"/>
      <c r="SP22" s="207"/>
      <c r="SQ22" s="207"/>
      <c r="SR22" s="207"/>
      <c r="SS22" s="207"/>
      <c r="ST22" s="207"/>
      <c r="SU22" s="207"/>
      <c r="SV22" s="207"/>
      <c r="SW22" s="207"/>
      <c r="SX22" s="207"/>
      <c r="SY22" s="207"/>
      <c r="SZ22" s="207"/>
      <c r="TA22" s="207"/>
      <c r="TB22" s="207"/>
      <c r="TC22" s="207"/>
      <c r="TD22" s="207"/>
      <c r="TE22" s="207"/>
      <c r="TF22" s="207"/>
      <c r="TG22" s="207"/>
      <c r="TH22" s="207"/>
      <c r="TI22" s="207"/>
      <c r="TJ22" s="207"/>
      <c r="TK22" s="207"/>
      <c r="TL22" s="207"/>
      <c r="TM22" s="207"/>
      <c r="TN22" s="207"/>
      <c r="TO22" s="207"/>
      <c r="TP22" s="207"/>
      <c r="TQ22" s="207"/>
      <c r="TR22" s="207"/>
      <c r="TS22" s="207"/>
      <c r="TT22" s="207"/>
      <c r="TU22" s="207"/>
      <c r="TV22" s="207"/>
      <c r="TW22" s="207"/>
      <c r="TX22" s="207"/>
      <c r="TY22" s="207"/>
      <c r="TZ22" s="207"/>
      <c r="UA22" s="207"/>
      <c r="UB22" s="207"/>
      <c r="UC22" s="207"/>
      <c r="UD22" s="207"/>
      <c r="UE22" s="207"/>
      <c r="UF22" s="207"/>
      <c r="UG22" s="207"/>
      <c r="UH22" s="207"/>
      <c r="UI22" s="207"/>
      <c r="UJ22" s="207"/>
      <c r="UK22" s="207"/>
      <c r="UL22" s="207"/>
      <c r="UM22" s="207"/>
      <c r="UN22" s="207"/>
      <c r="UO22" s="207"/>
      <c r="UP22" s="207"/>
      <c r="UQ22" s="207"/>
      <c r="UR22" s="207"/>
      <c r="US22" s="207"/>
      <c r="UT22" s="207"/>
      <c r="UU22" s="207"/>
      <c r="UV22" s="207"/>
      <c r="UW22" s="207"/>
      <c r="UX22" s="207"/>
      <c r="UY22" s="207"/>
      <c r="UZ22" s="207"/>
      <c r="VA22" s="207"/>
      <c r="VB22" s="207"/>
      <c r="VC22" s="207"/>
      <c r="VD22" s="207"/>
      <c r="VE22" s="207"/>
      <c r="VF22" s="207"/>
      <c r="VG22" s="207"/>
      <c r="VH22" s="207"/>
      <c r="VI22" s="207"/>
      <c r="VJ22" s="207"/>
      <c r="VK22" s="207"/>
      <c r="VL22" s="207"/>
      <c r="VM22" s="207"/>
      <c r="VN22" s="207"/>
      <c r="VO22" s="207"/>
      <c r="VP22" s="207"/>
      <c r="VQ22" s="207"/>
      <c r="VR22" s="207"/>
      <c r="VS22" s="207"/>
      <c r="VT22" s="207"/>
      <c r="VU22" s="207"/>
      <c r="VV22" s="207"/>
      <c r="VW22" s="207"/>
      <c r="VX22" s="207"/>
      <c r="VY22" s="207"/>
      <c r="VZ22" s="207"/>
      <c r="WA22" s="207"/>
      <c r="WB22" s="207"/>
      <c r="WC22" s="207"/>
      <c r="WD22" s="207"/>
      <c r="WE22" s="207"/>
      <c r="WF22" s="207"/>
      <c r="WG22" s="207"/>
      <c r="WH22" s="207"/>
      <c r="WI22" s="207"/>
      <c r="WJ22" s="207"/>
      <c r="WK22" s="207"/>
      <c r="WL22" s="207"/>
      <c r="WM22" s="207"/>
      <c r="WN22" s="207"/>
      <c r="WO22" s="207"/>
      <c r="WP22" s="207"/>
      <c r="WQ22" s="207"/>
      <c r="WR22" s="207"/>
      <c r="WS22" s="207"/>
      <c r="WT22" s="207"/>
      <c r="WU22" s="207"/>
      <c r="WV22" s="207"/>
      <c r="WW22" s="207"/>
      <c r="WX22" s="207"/>
      <c r="WY22" s="207"/>
      <c r="WZ22" s="207"/>
      <c r="XA22" s="207"/>
      <c r="XB22" s="207"/>
      <c r="XC22" s="207"/>
      <c r="XD22" s="207"/>
      <c r="XE22" s="207"/>
      <c r="XF22" s="207"/>
      <c r="XG22" s="207"/>
      <c r="XH22" s="207"/>
      <c r="XI22" s="207"/>
      <c r="XJ22" s="207"/>
      <c r="XK22" s="207"/>
      <c r="XL22" s="207"/>
      <c r="XM22" s="207"/>
      <c r="XN22" s="207"/>
      <c r="XO22" s="207"/>
      <c r="XP22" s="207"/>
      <c r="XQ22" s="207"/>
      <c r="XR22" s="207"/>
      <c r="XS22" s="207"/>
      <c r="XT22" s="207"/>
      <c r="XU22" s="207"/>
      <c r="XV22" s="207"/>
      <c r="XW22" s="207"/>
      <c r="XX22" s="207"/>
      <c r="XY22" s="207"/>
      <c r="XZ22" s="207"/>
      <c r="YA22" s="207"/>
      <c r="YB22" s="207"/>
      <c r="YC22" s="207"/>
      <c r="YD22" s="207"/>
      <c r="YE22" s="207"/>
      <c r="YF22" s="207"/>
      <c r="YG22" s="207"/>
      <c r="YH22" s="207"/>
      <c r="YI22" s="207"/>
      <c r="YJ22" s="207"/>
      <c r="YK22" s="207"/>
      <c r="YL22" s="207"/>
      <c r="YM22" s="207"/>
      <c r="YN22" s="207"/>
      <c r="YO22" s="207"/>
      <c r="YP22" s="207"/>
      <c r="YQ22" s="207"/>
      <c r="YR22" s="207"/>
      <c r="YS22" s="207"/>
      <c r="YT22" s="207"/>
      <c r="YU22" s="207"/>
      <c r="YV22" s="207"/>
      <c r="YW22" s="207"/>
      <c r="YX22" s="207"/>
      <c r="YY22" s="207"/>
      <c r="YZ22" s="207"/>
      <c r="ZA22" s="207"/>
      <c r="ZB22" s="207"/>
      <c r="ZC22" s="207"/>
      <c r="ZD22" s="207"/>
      <c r="ZE22" s="207"/>
      <c r="ZF22" s="207"/>
      <c r="ZG22" s="207"/>
      <c r="ZH22" s="207"/>
      <c r="ZI22" s="207"/>
      <c r="ZJ22" s="207"/>
      <c r="ZK22" s="207"/>
      <c r="ZL22" s="207"/>
      <c r="ZM22" s="207"/>
      <c r="ZN22" s="207"/>
      <c r="ZO22" s="207"/>
      <c r="ZP22" s="207"/>
      <c r="ZQ22" s="207"/>
      <c r="ZR22" s="207"/>
      <c r="ZS22" s="207"/>
      <c r="ZT22" s="207"/>
      <c r="ZU22" s="207"/>
      <c r="ZV22" s="207"/>
      <c r="ZW22" s="207"/>
      <c r="ZX22" s="207"/>
      <c r="ZY22" s="207"/>
      <c r="ZZ22" s="207"/>
      <c r="AAA22" s="207"/>
      <c r="AAB22" s="207"/>
      <c r="AAC22" s="207"/>
      <c r="AAD22" s="207"/>
      <c r="AAE22" s="207"/>
      <c r="AAF22" s="207"/>
      <c r="AAG22" s="207"/>
      <c r="AAH22" s="207"/>
      <c r="AAI22" s="207"/>
      <c r="AAJ22" s="207"/>
      <c r="AAK22" s="207"/>
      <c r="AAL22" s="207"/>
      <c r="AAM22" s="207"/>
      <c r="AAN22" s="207"/>
      <c r="AAO22" s="207"/>
      <c r="AAP22" s="207"/>
      <c r="AAQ22" s="207"/>
      <c r="AAR22" s="207"/>
      <c r="AAS22" s="207"/>
      <c r="AAT22" s="207"/>
      <c r="AAU22" s="207"/>
      <c r="AAV22" s="207"/>
      <c r="AAW22" s="207"/>
      <c r="AAX22" s="207"/>
      <c r="AAY22" s="207"/>
      <c r="AAZ22" s="207"/>
      <c r="ABA22" s="207"/>
      <c r="ABB22" s="207"/>
      <c r="ABC22" s="207"/>
      <c r="ABD22" s="207"/>
      <c r="ABE22" s="207"/>
      <c r="ABF22" s="207"/>
      <c r="ABG22" s="207"/>
      <c r="ABH22" s="207"/>
      <c r="ABI22" s="207"/>
      <c r="ABJ22" s="207"/>
      <c r="ABK22" s="207"/>
      <c r="ABL22" s="207"/>
      <c r="ABM22" s="207"/>
      <c r="ABN22" s="207"/>
      <c r="ABO22" s="207"/>
      <c r="ABP22" s="207"/>
      <c r="ABQ22" s="207"/>
      <c r="ABR22" s="207"/>
      <c r="ABS22" s="207"/>
      <c r="ABT22" s="207"/>
      <c r="ABU22" s="207"/>
      <c r="ABV22" s="207"/>
      <c r="ABW22" s="207"/>
      <c r="ABX22" s="207"/>
      <c r="ABY22" s="207"/>
      <c r="ABZ22" s="207"/>
      <c r="ACA22" s="207"/>
      <c r="ACB22" s="207"/>
      <c r="ACC22" s="207"/>
      <c r="ACD22" s="207"/>
      <c r="ACE22" s="207"/>
      <c r="ACF22" s="207"/>
      <c r="ACG22" s="207"/>
      <c r="ACH22" s="207"/>
      <c r="ACI22" s="207"/>
      <c r="ACJ22" s="207"/>
      <c r="ACK22" s="207"/>
      <c r="ACL22" s="207"/>
      <c r="ACM22" s="207"/>
      <c r="ACN22" s="207"/>
      <c r="ACO22" s="207"/>
      <c r="ACP22" s="207"/>
      <c r="ACQ22" s="207"/>
      <c r="ACR22" s="207"/>
      <c r="ACS22" s="207"/>
      <c r="ACT22" s="207"/>
      <c r="ACU22" s="207"/>
      <c r="ACV22" s="207"/>
      <c r="ACW22" s="207"/>
      <c r="ACX22" s="207"/>
      <c r="ACY22" s="207"/>
      <c r="ACZ22" s="207"/>
      <c r="ADA22" s="207"/>
      <c r="ADB22" s="207"/>
      <c r="ADC22" s="207"/>
      <c r="ADD22" s="207"/>
      <c r="ADE22" s="207"/>
      <c r="ADF22" s="207"/>
      <c r="ADG22" s="207"/>
      <c r="ADH22" s="207"/>
      <c r="ADI22" s="207"/>
      <c r="ADJ22" s="207"/>
      <c r="ADK22" s="207"/>
      <c r="ADL22" s="207"/>
      <c r="ADM22" s="207"/>
      <c r="ADN22" s="207"/>
      <c r="ADO22" s="207"/>
      <c r="ADP22" s="207"/>
      <c r="ADQ22" s="207"/>
      <c r="ADR22" s="207"/>
      <c r="ADS22" s="207"/>
      <c r="ADT22" s="207"/>
      <c r="ADU22" s="207"/>
      <c r="ADV22" s="207"/>
      <c r="ADW22" s="207"/>
      <c r="ADX22" s="207"/>
      <c r="ADY22" s="207"/>
      <c r="ADZ22" s="207"/>
      <c r="AEA22" s="207"/>
      <c r="AEB22" s="207"/>
      <c r="AEC22" s="207"/>
      <c r="AED22" s="207"/>
      <c r="AEE22" s="207"/>
      <c r="AEF22" s="207"/>
      <c r="AEG22" s="207"/>
      <c r="AEH22" s="207"/>
      <c r="AEI22" s="207"/>
      <c r="AEJ22" s="207"/>
      <c r="AEK22" s="207"/>
      <c r="AEL22" s="207"/>
      <c r="AEM22" s="207"/>
      <c r="AEN22" s="207"/>
      <c r="AEO22" s="207"/>
      <c r="AEP22" s="207"/>
      <c r="AEQ22" s="207"/>
      <c r="AER22" s="207"/>
      <c r="AES22" s="207"/>
      <c r="AET22" s="207"/>
      <c r="AEU22" s="207"/>
      <c r="AEV22" s="207"/>
      <c r="AEW22" s="207"/>
      <c r="AEX22" s="207"/>
      <c r="AEY22" s="207"/>
      <c r="AEZ22" s="207"/>
      <c r="AFA22" s="207"/>
      <c r="AFB22" s="207"/>
      <c r="AFC22" s="207"/>
      <c r="AFD22" s="207"/>
      <c r="AFE22" s="207"/>
      <c r="AFF22" s="207"/>
      <c r="AFG22" s="207"/>
      <c r="AFH22" s="207"/>
      <c r="AFI22" s="207"/>
      <c r="AFJ22" s="207"/>
      <c r="AFK22" s="207"/>
      <c r="AFL22" s="207"/>
      <c r="AFM22" s="207"/>
      <c r="AFN22" s="207"/>
      <c r="AFO22" s="207"/>
      <c r="AFP22" s="207"/>
      <c r="AFQ22" s="207"/>
      <c r="AFR22" s="207"/>
      <c r="AFS22" s="207"/>
      <c r="AFT22" s="207"/>
      <c r="AFU22" s="207"/>
      <c r="AFV22" s="207"/>
      <c r="AFW22" s="207"/>
      <c r="AFX22" s="207"/>
      <c r="AFY22" s="207"/>
      <c r="AFZ22" s="207"/>
      <c r="AGA22" s="207"/>
      <c r="AGB22" s="207"/>
      <c r="AGC22" s="207"/>
      <c r="AGD22" s="207"/>
      <c r="AGE22" s="207"/>
      <c r="AGF22" s="207"/>
      <c r="AGG22" s="207"/>
      <c r="AGH22" s="207"/>
      <c r="AGI22" s="207"/>
      <c r="AGJ22" s="207"/>
      <c r="AGK22" s="207"/>
      <c r="AGL22" s="207"/>
      <c r="AGM22" s="207"/>
      <c r="AGN22" s="207"/>
      <c r="AGO22" s="207"/>
      <c r="AGP22" s="207"/>
      <c r="AGQ22" s="207"/>
      <c r="AGR22" s="207"/>
      <c r="AGS22" s="207"/>
      <c r="AGT22" s="207"/>
      <c r="AGU22" s="207"/>
      <c r="AGV22" s="207"/>
      <c r="AGW22" s="207"/>
      <c r="AGX22" s="207"/>
      <c r="AGY22" s="207"/>
      <c r="AGZ22" s="207"/>
      <c r="AHA22" s="207"/>
      <c r="AHB22" s="207"/>
      <c r="AHC22" s="207"/>
      <c r="AHD22" s="207"/>
      <c r="AHE22" s="207"/>
      <c r="AHF22" s="207"/>
      <c r="AHG22" s="207"/>
      <c r="AHH22" s="207"/>
      <c r="AHI22" s="207"/>
      <c r="AHJ22" s="207"/>
      <c r="AHK22" s="207"/>
      <c r="AHL22" s="207"/>
      <c r="AHM22" s="207"/>
      <c r="AHN22" s="207"/>
      <c r="AHO22" s="207"/>
      <c r="AHP22" s="207"/>
      <c r="AHQ22" s="207"/>
      <c r="AHR22" s="207"/>
      <c r="AHS22" s="207"/>
      <c r="AHT22" s="207"/>
      <c r="AHU22" s="207"/>
      <c r="AHV22" s="207"/>
      <c r="AHW22" s="207"/>
      <c r="AHX22" s="207"/>
      <c r="AHY22" s="207"/>
      <c r="AHZ22" s="207"/>
      <c r="AIA22" s="207"/>
      <c r="AIB22" s="207"/>
      <c r="AIC22" s="207"/>
      <c r="AID22" s="207"/>
      <c r="AIE22" s="207"/>
      <c r="AIF22" s="207"/>
      <c r="AIG22" s="207"/>
      <c r="AIH22" s="207"/>
      <c r="AII22" s="207"/>
      <c r="AIJ22" s="207"/>
      <c r="AIK22" s="207"/>
      <c r="AIL22" s="207"/>
      <c r="AIM22" s="207"/>
      <c r="AIN22" s="207"/>
      <c r="AIO22" s="207"/>
      <c r="AIP22" s="207"/>
      <c r="AIQ22" s="207"/>
      <c r="AIR22" s="207"/>
      <c r="AIS22" s="207"/>
      <c r="AIT22" s="207"/>
      <c r="AIU22" s="207"/>
      <c r="AIV22" s="207"/>
      <c r="AIW22" s="207"/>
      <c r="AIX22" s="207"/>
      <c r="AIY22" s="207"/>
      <c r="AIZ22" s="207"/>
      <c r="AJA22" s="207"/>
      <c r="AJB22" s="207"/>
      <c r="AJC22" s="207"/>
      <c r="AJD22" s="207"/>
      <c r="AJE22" s="207"/>
      <c r="AJF22" s="207"/>
      <c r="AJG22" s="207"/>
      <c r="AJH22" s="207"/>
      <c r="AJI22" s="207"/>
      <c r="AJJ22" s="207"/>
      <c r="AJK22" s="207"/>
      <c r="AJL22" s="207"/>
      <c r="AJM22" s="207"/>
      <c r="AJN22" s="207"/>
      <c r="AJO22" s="207"/>
      <c r="AJP22" s="207"/>
      <c r="AJQ22" s="207"/>
      <c r="AJR22" s="207"/>
      <c r="AJS22" s="207"/>
      <c r="AJT22" s="207"/>
      <c r="AJU22" s="207"/>
      <c r="AJV22" s="207"/>
      <c r="AJW22" s="207"/>
      <c r="AJX22" s="207"/>
      <c r="AJY22" s="207"/>
      <c r="AJZ22" s="207"/>
      <c r="AKA22" s="207"/>
      <c r="AKB22" s="207"/>
      <c r="AKC22" s="207"/>
      <c r="AKD22" s="207"/>
      <c r="AKE22" s="207"/>
      <c r="AKF22" s="207"/>
      <c r="AKG22" s="207"/>
      <c r="AKH22" s="207"/>
      <c r="AKI22" s="207"/>
      <c r="AKJ22" s="207"/>
      <c r="AKK22" s="207"/>
      <c r="AKL22" s="207"/>
      <c r="AKM22" s="207"/>
      <c r="AKN22" s="207"/>
      <c r="AKO22" s="207"/>
      <c r="AKP22" s="207"/>
      <c r="AKQ22" s="207"/>
      <c r="AKR22" s="207"/>
      <c r="AKS22" s="207"/>
      <c r="AKT22" s="207"/>
      <c r="AKU22" s="207"/>
      <c r="AKV22" s="207"/>
      <c r="AKW22" s="207"/>
      <c r="AKX22" s="207"/>
      <c r="AKY22" s="207"/>
      <c r="AKZ22" s="207"/>
      <c r="ALA22" s="207"/>
      <c r="ALB22" s="207"/>
      <c r="ALC22" s="207"/>
      <c r="ALD22" s="207"/>
      <c r="ALE22" s="207"/>
      <c r="ALF22" s="207"/>
      <c r="ALG22" s="207"/>
      <c r="ALH22" s="207"/>
      <c r="ALI22" s="207"/>
      <c r="ALJ22" s="207"/>
      <c r="ALK22" s="207"/>
      <c r="ALL22" s="207"/>
      <c r="ALM22" s="207"/>
      <c r="ALN22" s="207"/>
      <c r="ALO22" s="207"/>
      <c r="ALP22" s="207"/>
      <c r="ALQ22" s="207"/>
    </row>
    <row r="23" spans="1:1005" ht="14.45">
      <c r="A23" s="153">
        <v>46722</v>
      </c>
      <c r="B23" s="154">
        <v>26</v>
      </c>
      <c r="C23" s="154">
        <v>26</v>
      </c>
      <c r="D23" s="158">
        <v>26</v>
      </c>
      <c r="E23">
        <v>20.167999999999999</v>
      </c>
      <c r="F23">
        <v>29.53</v>
      </c>
      <c r="G23">
        <v>22.655000000000001</v>
      </c>
      <c r="H23">
        <v>38.673000000000002</v>
      </c>
      <c r="I23">
        <v>29.541</v>
      </c>
      <c r="J23">
        <v>31.724</v>
      </c>
      <c r="K23">
        <v>27.888000000000002</v>
      </c>
      <c r="L23">
        <v>24.744</v>
      </c>
      <c r="M23">
        <v>20.428000000000001</v>
      </c>
      <c r="N23">
        <v>21.661000000000001</v>
      </c>
      <c r="O23">
        <v>14.701000000000001</v>
      </c>
      <c r="P23">
        <v>22.19</v>
      </c>
      <c r="Q23">
        <v>22.012</v>
      </c>
      <c r="R23">
        <v>26.934000000000001</v>
      </c>
      <c r="S23">
        <v>27.440999999999999</v>
      </c>
      <c r="T23">
        <v>22.86</v>
      </c>
      <c r="U23">
        <v>28.956</v>
      </c>
      <c r="V23">
        <v>24.553000000000001</v>
      </c>
      <c r="W23">
        <v>22.506</v>
      </c>
      <c r="X23">
        <v>26.716000000000001</v>
      </c>
      <c r="Y23">
        <v>13.766999999999999</v>
      </c>
      <c r="Z23">
        <v>22.795999999999999</v>
      </c>
      <c r="AA23">
        <v>28.879000000000001</v>
      </c>
      <c r="AB23">
        <v>24.309000000000001</v>
      </c>
      <c r="AC23">
        <v>22.667999999999999</v>
      </c>
      <c r="AD23">
        <v>29.672999999999998</v>
      </c>
      <c r="AE23">
        <v>15.381</v>
      </c>
      <c r="AF23">
        <v>28.582999999999998</v>
      </c>
      <c r="AG23">
        <v>26.22</v>
      </c>
      <c r="AH23">
        <v>22.809000000000001</v>
      </c>
      <c r="AI23" s="207"/>
      <c r="AJ23" s="207"/>
      <c r="AK23" s="207"/>
      <c r="AL23" s="207"/>
      <c r="AM23" s="207"/>
      <c r="AN23" s="207"/>
      <c r="AO23" s="207"/>
      <c r="AP23" s="207"/>
      <c r="AQ23" s="207"/>
      <c r="AR23" s="207"/>
      <c r="AS23" s="207"/>
      <c r="AT23" s="207"/>
      <c r="AU23" s="207"/>
      <c r="AV23" s="207"/>
      <c r="AW23" s="207"/>
      <c r="AX23" s="207"/>
      <c r="AY23" s="207"/>
      <c r="AZ23" s="207"/>
      <c r="BA23" s="207"/>
      <c r="BB23" s="207"/>
      <c r="BC23" s="207"/>
      <c r="BD23" s="207"/>
      <c r="BE23" s="207"/>
      <c r="BF23" s="207"/>
      <c r="BG23" s="207"/>
      <c r="BH23" s="207"/>
      <c r="BI23" s="207"/>
      <c r="BJ23" s="207"/>
      <c r="BK23" s="207"/>
      <c r="BL23" s="207"/>
      <c r="BM23" s="207"/>
      <c r="BN23" s="207"/>
      <c r="BO23" s="207"/>
      <c r="BP23" s="207"/>
      <c r="BQ23" s="207"/>
      <c r="BR23" s="207"/>
      <c r="BS23" s="207"/>
      <c r="BT23" s="207"/>
      <c r="BU23" s="207"/>
      <c r="BV23" s="207"/>
      <c r="BW23" s="207"/>
      <c r="BX23" s="207"/>
      <c r="BY23" s="207"/>
      <c r="BZ23" s="207"/>
      <c r="CA23" s="207"/>
      <c r="CB23" s="207"/>
      <c r="CC23" s="207"/>
      <c r="CD23" s="207"/>
      <c r="CE23" s="207"/>
      <c r="CF23" s="207"/>
      <c r="CG23" s="207"/>
      <c r="CH23" s="207"/>
      <c r="CI23" s="207"/>
      <c r="CJ23" s="207"/>
      <c r="CK23" s="207"/>
      <c r="CL23" s="207"/>
      <c r="CM23" s="207"/>
      <c r="CN23" s="207"/>
      <c r="CO23" s="207"/>
      <c r="CP23" s="207"/>
      <c r="CQ23" s="207"/>
      <c r="CR23" s="207"/>
      <c r="CS23" s="207"/>
      <c r="CT23" s="207"/>
      <c r="CU23" s="207"/>
      <c r="CV23" s="207"/>
      <c r="CW23" s="207"/>
      <c r="CX23" s="207"/>
      <c r="CY23" s="207"/>
      <c r="CZ23" s="207"/>
      <c r="DA23" s="207"/>
      <c r="DB23" s="207"/>
      <c r="DC23" s="207"/>
      <c r="DD23" s="207"/>
      <c r="DE23" s="207"/>
      <c r="DF23" s="207"/>
      <c r="DG23" s="207"/>
      <c r="DH23" s="207"/>
      <c r="DI23" s="207"/>
      <c r="DJ23" s="207"/>
      <c r="DK23" s="207"/>
      <c r="DL23" s="207"/>
      <c r="DM23" s="207"/>
      <c r="DN23" s="207"/>
      <c r="DO23" s="207"/>
      <c r="DP23" s="207"/>
      <c r="DQ23" s="207"/>
      <c r="DR23" s="207"/>
      <c r="DS23" s="207"/>
      <c r="DT23" s="207"/>
      <c r="DU23" s="207"/>
      <c r="DV23" s="207"/>
      <c r="DW23" s="207"/>
      <c r="DX23" s="207"/>
      <c r="DY23" s="207"/>
      <c r="DZ23" s="207"/>
      <c r="EA23" s="207"/>
      <c r="EB23" s="207"/>
      <c r="EC23" s="207"/>
      <c r="ED23" s="207"/>
      <c r="EE23" s="207"/>
      <c r="EF23" s="207"/>
      <c r="EG23" s="207"/>
      <c r="EH23" s="207"/>
      <c r="EI23" s="207"/>
      <c r="EJ23" s="207"/>
      <c r="EK23" s="207"/>
      <c r="EL23" s="207"/>
      <c r="EM23" s="207"/>
      <c r="EN23" s="207"/>
      <c r="EO23" s="207"/>
      <c r="EP23" s="207"/>
      <c r="EQ23" s="207"/>
      <c r="ER23" s="207"/>
      <c r="ES23" s="207"/>
      <c r="ET23" s="207"/>
      <c r="EU23" s="207"/>
      <c r="EV23" s="207"/>
      <c r="EW23" s="207"/>
      <c r="EX23" s="207"/>
      <c r="EY23" s="207"/>
      <c r="EZ23" s="207"/>
      <c r="FA23" s="207"/>
      <c r="FB23" s="207"/>
      <c r="FC23" s="207"/>
      <c r="FD23" s="207"/>
      <c r="FE23" s="207"/>
      <c r="FF23" s="207"/>
      <c r="FG23" s="207"/>
      <c r="FH23" s="207"/>
      <c r="FI23" s="207"/>
      <c r="FJ23" s="207"/>
      <c r="FK23" s="207"/>
      <c r="FL23" s="207"/>
      <c r="FM23" s="207"/>
      <c r="FN23" s="207"/>
      <c r="FO23" s="207"/>
      <c r="FP23" s="207"/>
      <c r="FQ23" s="207"/>
      <c r="FR23" s="207"/>
      <c r="FS23" s="207"/>
      <c r="FT23" s="207"/>
      <c r="FU23" s="207"/>
      <c r="FV23" s="207"/>
      <c r="FW23" s="207"/>
      <c r="FX23" s="207"/>
      <c r="FY23" s="207"/>
      <c r="FZ23" s="207"/>
      <c r="GA23" s="207"/>
      <c r="GB23" s="207"/>
      <c r="GC23" s="207"/>
      <c r="GD23" s="207"/>
      <c r="GE23" s="207"/>
      <c r="GF23" s="207"/>
      <c r="GG23" s="207"/>
      <c r="GH23" s="207"/>
      <c r="GI23" s="207"/>
      <c r="GJ23" s="207"/>
      <c r="GK23" s="207"/>
      <c r="GL23" s="207"/>
      <c r="GM23" s="207"/>
      <c r="GN23" s="207"/>
      <c r="GO23" s="207"/>
      <c r="GP23" s="207"/>
      <c r="GQ23" s="207"/>
      <c r="GR23" s="207"/>
      <c r="GS23" s="207"/>
      <c r="GT23" s="207"/>
      <c r="GU23" s="207"/>
      <c r="GV23" s="207"/>
      <c r="GW23" s="207"/>
      <c r="GX23" s="207"/>
      <c r="GY23" s="207"/>
      <c r="GZ23" s="207"/>
      <c r="HA23" s="207"/>
      <c r="HB23" s="207"/>
      <c r="HC23" s="207"/>
      <c r="HD23" s="207"/>
      <c r="HE23" s="207"/>
      <c r="HF23" s="207"/>
      <c r="HG23" s="207"/>
      <c r="HH23" s="207"/>
      <c r="HI23" s="207"/>
      <c r="HJ23" s="207"/>
      <c r="HK23" s="207"/>
      <c r="HL23" s="207"/>
      <c r="HM23" s="207"/>
      <c r="HN23" s="207"/>
      <c r="HO23" s="207"/>
      <c r="HP23" s="207"/>
      <c r="HQ23" s="207"/>
      <c r="HR23" s="207"/>
      <c r="HS23" s="207"/>
      <c r="HT23" s="207"/>
      <c r="HU23" s="207"/>
      <c r="HV23" s="207"/>
      <c r="HW23" s="207"/>
      <c r="HX23" s="207"/>
      <c r="HY23" s="207"/>
      <c r="HZ23" s="207"/>
      <c r="IA23" s="207"/>
      <c r="IB23" s="207"/>
      <c r="IC23" s="207"/>
      <c r="ID23" s="207"/>
      <c r="IE23" s="207"/>
      <c r="IF23" s="207"/>
      <c r="IG23" s="207"/>
      <c r="IH23" s="207"/>
      <c r="II23" s="207"/>
      <c r="IJ23" s="207"/>
      <c r="IK23" s="207"/>
      <c r="IL23" s="207"/>
      <c r="IM23" s="207"/>
      <c r="IN23" s="207"/>
      <c r="IO23" s="207"/>
      <c r="IP23" s="207"/>
      <c r="IQ23" s="207"/>
      <c r="IR23" s="207"/>
      <c r="IS23" s="207"/>
      <c r="IT23" s="207"/>
      <c r="IU23" s="207"/>
      <c r="IV23" s="207"/>
      <c r="IW23" s="207"/>
      <c r="IX23" s="207"/>
      <c r="IY23" s="207"/>
      <c r="IZ23" s="207"/>
      <c r="JA23" s="207"/>
      <c r="JB23" s="207"/>
      <c r="JC23" s="207"/>
      <c r="JD23" s="207"/>
      <c r="JE23" s="207"/>
      <c r="JF23" s="207"/>
      <c r="JG23" s="207"/>
      <c r="JH23" s="207"/>
      <c r="JI23" s="207"/>
      <c r="JJ23" s="207"/>
      <c r="JK23" s="207"/>
      <c r="JL23" s="207"/>
      <c r="JM23" s="207"/>
      <c r="JN23" s="207"/>
      <c r="JO23" s="207"/>
      <c r="JP23" s="207"/>
      <c r="JQ23" s="207"/>
      <c r="JR23" s="207"/>
      <c r="JS23" s="207"/>
      <c r="JT23" s="207"/>
      <c r="JU23" s="207"/>
      <c r="JV23" s="207"/>
      <c r="JW23" s="207"/>
      <c r="JX23" s="207"/>
      <c r="JY23" s="207"/>
      <c r="JZ23" s="207"/>
      <c r="KA23" s="207"/>
      <c r="KB23" s="207"/>
      <c r="KC23" s="207"/>
      <c r="KD23" s="207"/>
      <c r="KE23" s="207"/>
      <c r="KF23" s="207"/>
      <c r="KG23" s="207"/>
      <c r="KH23" s="207"/>
      <c r="KI23" s="207"/>
      <c r="KJ23" s="207"/>
      <c r="KK23" s="207"/>
      <c r="KL23" s="207"/>
      <c r="KM23" s="207"/>
      <c r="KN23" s="207"/>
      <c r="KO23" s="207"/>
      <c r="KP23" s="207"/>
      <c r="KQ23" s="207"/>
      <c r="KR23" s="207"/>
      <c r="KS23" s="207"/>
      <c r="KT23" s="207"/>
      <c r="KU23" s="207"/>
      <c r="KV23" s="207"/>
      <c r="KW23" s="207"/>
      <c r="KX23" s="207"/>
      <c r="KY23" s="207"/>
      <c r="KZ23" s="207"/>
      <c r="LA23" s="207"/>
      <c r="LB23" s="207"/>
      <c r="LC23" s="207"/>
      <c r="LD23" s="207"/>
      <c r="LE23" s="207"/>
      <c r="LF23" s="207"/>
      <c r="LG23" s="207"/>
      <c r="LH23" s="207"/>
      <c r="LI23" s="207"/>
      <c r="LJ23" s="207"/>
      <c r="LK23" s="207"/>
      <c r="LL23" s="207"/>
      <c r="LM23" s="207"/>
      <c r="LN23" s="207"/>
      <c r="LO23" s="207"/>
      <c r="LP23" s="207"/>
      <c r="LQ23" s="207"/>
      <c r="LR23" s="207"/>
      <c r="LS23" s="207"/>
      <c r="LT23" s="207"/>
      <c r="LU23" s="207"/>
      <c r="LV23" s="207"/>
      <c r="LW23" s="207"/>
      <c r="LX23" s="207"/>
      <c r="LY23" s="207"/>
      <c r="LZ23" s="207"/>
      <c r="MA23" s="207"/>
      <c r="MB23" s="207"/>
      <c r="MC23" s="207"/>
      <c r="MD23" s="207"/>
      <c r="ME23" s="207"/>
      <c r="MF23" s="207"/>
      <c r="MG23" s="207"/>
      <c r="MH23" s="207"/>
      <c r="MI23" s="207"/>
      <c r="MJ23" s="207"/>
      <c r="MK23" s="207"/>
      <c r="ML23" s="207"/>
      <c r="MM23" s="207"/>
      <c r="MN23" s="207"/>
      <c r="MO23" s="207"/>
      <c r="MP23" s="207"/>
      <c r="MQ23" s="207"/>
      <c r="MR23" s="207"/>
      <c r="MS23" s="207"/>
      <c r="MT23" s="207"/>
      <c r="MU23" s="207"/>
      <c r="MV23" s="207"/>
      <c r="MW23" s="207"/>
      <c r="MX23" s="207"/>
      <c r="MY23" s="207"/>
      <c r="MZ23" s="207"/>
      <c r="NA23" s="207"/>
      <c r="NB23" s="207"/>
      <c r="NC23" s="207"/>
      <c r="ND23" s="207"/>
      <c r="NE23" s="207"/>
      <c r="NF23" s="207"/>
      <c r="NG23" s="207"/>
      <c r="NH23" s="207"/>
      <c r="NI23" s="207"/>
      <c r="NJ23" s="207"/>
      <c r="NK23" s="207"/>
      <c r="NL23" s="207"/>
      <c r="NM23" s="207"/>
      <c r="NN23" s="207"/>
      <c r="NO23" s="207"/>
      <c r="NP23" s="207"/>
      <c r="NQ23" s="207"/>
      <c r="NR23" s="207"/>
      <c r="NS23" s="207"/>
      <c r="NT23" s="207"/>
      <c r="NU23" s="207"/>
      <c r="NV23" s="207"/>
      <c r="NW23" s="207"/>
      <c r="NX23" s="207"/>
      <c r="NY23" s="207"/>
      <c r="NZ23" s="207"/>
      <c r="OA23" s="207"/>
      <c r="OB23" s="207"/>
      <c r="OC23" s="207"/>
      <c r="OD23" s="207"/>
      <c r="OE23" s="207"/>
      <c r="OF23" s="207"/>
      <c r="OG23" s="207"/>
      <c r="OH23" s="207"/>
      <c r="OI23" s="207"/>
      <c r="OJ23" s="207"/>
      <c r="OK23" s="207"/>
      <c r="OL23" s="207"/>
      <c r="OM23" s="207"/>
      <c r="ON23" s="207"/>
      <c r="OO23" s="207"/>
      <c r="OP23" s="207"/>
      <c r="OQ23" s="207"/>
      <c r="OR23" s="207"/>
      <c r="OS23" s="207"/>
      <c r="OT23" s="207"/>
      <c r="OU23" s="207"/>
      <c r="OV23" s="207"/>
      <c r="OW23" s="207"/>
      <c r="OX23" s="207"/>
      <c r="OY23" s="207"/>
      <c r="OZ23" s="207"/>
      <c r="PA23" s="207"/>
      <c r="PB23" s="207"/>
      <c r="PC23" s="207"/>
      <c r="PD23" s="207"/>
      <c r="PE23" s="207"/>
      <c r="PF23" s="207"/>
      <c r="PG23" s="207"/>
      <c r="PH23" s="207"/>
      <c r="PI23" s="207"/>
      <c r="PJ23" s="207"/>
      <c r="PK23" s="207"/>
      <c r="PL23" s="207"/>
      <c r="PM23" s="207"/>
      <c r="PN23" s="207"/>
      <c r="PO23" s="207"/>
      <c r="PP23" s="207"/>
      <c r="PQ23" s="207"/>
      <c r="PR23" s="207"/>
      <c r="PS23" s="207"/>
      <c r="PT23" s="207"/>
      <c r="PU23" s="207"/>
      <c r="PV23" s="207"/>
      <c r="PW23" s="207"/>
      <c r="PX23" s="207"/>
      <c r="PY23" s="207"/>
      <c r="PZ23" s="207"/>
      <c r="QA23" s="207"/>
      <c r="QB23" s="207"/>
      <c r="QC23" s="207"/>
      <c r="QD23" s="207"/>
      <c r="QE23" s="207"/>
      <c r="QF23" s="207"/>
      <c r="QG23" s="207"/>
      <c r="QH23" s="207"/>
      <c r="QI23" s="207"/>
      <c r="QJ23" s="207"/>
      <c r="QK23" s="207"/>
      <c r="QL23" s="207"/>
      <c r="QM23" s="207"/>
      <c r="QN23" s="207"/>
      <c r="QO23" s="207"/>
      <c r="QP23" s="207"/>
      <c r="QQ23" s="207"/>
      <c r="QR23" s="207"/>
      <c r="QS23" s="207"/>
      <c r="QT23" s="207"/>
      <c r="QU23" s="207"/>
      <c r="QV23" s="207"/>
      <c r="QW23" s="207"/>
      <c r="QX23" s="207"/>
      <c r="QY23" s="207"/>
      <c r="QZ23" s="207"/>
      <c r="RA23" s="207"/>
      <c r="RB23" s="207"/>
      <c r="RC23" s="207"/>
      <c r="RD23" s="207"/>
      <c r="RE23" s="207"/>
      <c r="RF23" s="207"/>
      <c r="RG23" s="207"/>
      <c r="RH23" s="207"/>
      <c r="RI23" s="207"/>
      <c r="RJ23" s="207"/>
      <c r="RK23" s="207"/>
      <c r="RL23" s="207"/>
      <c r="RM23" s="207"/>
      <c r="RN23" s="207"/>
      <c r="RO23" s="207"/>
      <c r="RP23" s="207"/>
      <c r="RQ23" s="207"/>
      <c r="RR23" s="207"/>
      <c r="RS23" s="207"/>
      <c r="RT23" s="207"/>
      <c r="RU23" s="207"/>
      <c r="RV23" s="207"/>
      <c r="RW23" s="207"/>
      <c r="RX23" s="207"/>
      <c r="RY23" s="207"/>
      <c r="RZ23" s="207"/>
      <c r="SA23" s="207"/>
      <c r="SB23" s="207"/>
      <c r="SC23" s="207"/>
      <c r="SD23" s="207"/>
      <c r="SE23" s="207"/>
      <c r="SF23" s="207"/>
      <c r="SG23" s="207"/>
      <c r="SH23" s="207"/>
      <c r="SI23" s="207"/>
      <c r="SJ23" s="207"/>
      <c r="SK23" s="207"/>
      <c r="SL23" s="207"/>
      <c r="SM23" s="207"/>
      <c r="SN23" s="207"/>
      <c r="SO23" s="207"/>
      <c r="SP23" s="207"/>
      <c r="SQ23" s="207"/>
      <c r="SR23" s="207"/>
      <c r="SS23" s="207"/>
      <c r="ST23" s="207"/>
      <c r="SU23" s="207"/>
      <c r="SV23" s="207"/>
      <c r="SW23" s="207"/>
      <c r="SX23" s="207"/>
      <c r="SY23" s="207"/>
      <c r="SZ23" s="207"/>
      <c r="TA23" s="207"/>
      <c r="TB23" s="207"/>
      <c r="TC23" s="207"/>
      <c r="TD23" s="207"/>
      <c r="TE23" s="207"/>
      <c r="TF23" s="207"/>
      <c r="TG23" s="207"/>
      <c r="TH23" s="207"/>
      <c r="TI23" s="207"/>
      <c r="TJ23" s="207"/>
      <c r="TK23" s="207"/>
      <c r="TL23" s="207"/>
      <c r="TM23" s="207"/>
      <c r="TN23" s="207"/>
      <c r="TO23" s="207"/>
      <c r="TP23" s="207"/>
      <c r="TQ23" s="207"/>
      <c r="TR23" s="207"/>
      <c r="TS23" s="207"/>
      <c r="TT23" s="207"/>
      <c r="TU23" s="207"/>
      <c r="TV23" s="207"/>
      <c r="TW23" s="207"/>
      <c r="TX23" s="207"/>
      <c r="TY23" s="207"/>
      <c r="TZ23" s="207"/>
      <c r="UA23" s="207"/>
      <c r="UB23" s="207"/>
      <c r="UC23" s="207"/>
      <c r="UD23" s="207"/>
      <c r="UE23" s="207"/>
      <c r="UF23" s="207"/>
      <c r="UG23" s="207"/>
      <c r="UH23" s="207"/>
      <c r="UI23" s="207"/>
      <c r="UJ23" s="207"/>
      <c r="UK23" s="207"/>
      <c r="UL23" s="207"/>
      <c r="UM23" s="207"/>
      <c r="UN23" s="207"/>
      <c r="UO23" s="207"/>
      <c r="UP23" s="207"/>
      <c r="UQ23" s="207"/>
      <c r="UR23" s="207"/>
      <c r="US23" s="207"/>
      <c r="UT23" s="207"/>
      <c r="UU23" s="207"/>
      <c r="UV23" s="207"/>
      <c r="UW23" s="207"/>
      <c r="UX23" s="207"/>
      <c r="UY23" s="207"/>
      <c r="UZ23" s="207"/>
      <c r="VA23" s="207"/>
      <c r="VB23" s="207"/>
      <c r="VC23" s="207"/>
      <c r="VD23" s="207"/>
      <c r="VE23" s="207"/>
      <c r="VF23" s="207"/>
      <c r="VG23" s="207"/>
      <c r="VH23" s="207"/>
      <c r="VI23" s="207"/>
      <c r="VJ23" s="207"/>
      <c r="VK23" s="207"/>
      <c r="VL23" s="207"/>
      <c r="VM23" s="207"/>
      <c r="VN23" s="207"/>
      <c r="VO23" s="207"/>
      <c r="VP23" s="207"/>
      <c r="VQ23" s="207"/>
      <c r="VR23" s="207"/>
      <c r="VS23" s="207"/>
      <c r="VT23" s="207"/>
      <c r="VU23" s="207"/>
      <c r="VV23" s="207"/>
      <c r="VW23" s="207"/>
      <c r="VX23" s="207"/>
      <c r="VY23" s="207"/>
      <c r="VZ23" s="207"/>
      <c r="WA23" s="207"/>
      <c r="WB23" s="207"/>
      <c r="WC23" s="207"/>
      <c r="WD23" s="207"/>
      <c r="WE23" s="207"/>
      <c r="WF23" s="207"/>
      <c r="WG23" s="207"/>
      <c r="WH23" s="207"/>
      <c r="WI23" s="207"/>
      <c r="WJ23" s="207"/>
      <c r="WK23" s="207"/>
      <c r="WL23" s="207"/>
      <c r="WM23" s="207"/>
      <c r="WN23" s="207"/>
      <c r="WO23" s="207"/>
      <c r="WP23" s="207"/>
      <c r="WQ23" s="207"/>
      <c r="WR23" s="207"/>
      <c r="WS23" s="207"/>
      <c r="WT23" s="207"/>
      <c r="WU23" s="207"/>
      <c r="WV23" s="207"/>
      <c r="WW23" s="207"/>
      <c r="WX23" s="207"/>
      <c r="WY23" s="207"/>
      <c r="WZ23" s="207"/>
      <c r="XA23" s="207"/>
      <c r="XB23" s="207"/>
      <c r="XC23" s="207"/>
      <c r="XD23" s="207"/>
      <c r="XE23" s="207"/>
      <c r="XF23" s="207"/>
      <c r="XG23" s="207"/>
      <c r="XH23" s="207"/>
      <c r="XI23" s="207"/>
      <c r="XJ23" s="207"/>
      <c r="XK23" s="207"/>
      <c r="XL23" s="207"/>
      <c r="XM23" s="207"/>
      <c r="XN23" s="207"/>
      <c r="XO23" s="207"/>
      <c r="XP23" s="207"/>
      <c r="XQ23" s="207"/>
      <c r="XR23" s="207"/>
      <c r="XS23" s="207"/>
      <c r="XT23" s="207"/>
      <c r="XU23" s="207"/>
      <c r="XV23" s="207"/>
      <c r="XW23" s="207"/>
      <c r="XX23" s="207"/>
      <c r="XY23" s="207"/>
      <c r="XZ23" s="207"/>
      <c r="YA23" s="207"/>
      <c r="YB23" s="207"/>
      <c r="YC23" s="207"/>
      <c r="YD23" s="207"/>
      <c r="YE23" s="207"/>
      <c r="YF23" s="207"/>
      <c r="YG23" s="207"/>
      <c r="YH23" s="207"/>
      <c r="YI23" s="207"/>
      <c r="YJ23" s="207"/>
      <c r="YK23" s="207"/>
      <c r="YL23" s="207"/>
      <c r="YM23" s="207"/>
      <c r="YN23" s="207"/>
      <c r="YO23" s="207"/>
      <c r="YP23" s="207"/>
      <c r="YQ23" s="207"/>
      <c r="YR23" s="207"/>
      <c r="YS23" s="207"/>
      <c r="YT23" s="207"/>
      <c r="YU23" s="207"/>
      <c r="YV23" s="207"/>
      <c r="YW23" s="207"/>
      <c r="YX23" s="207"/>
      <c r="YY23" s="207"/>
      <c r="YZ23" s="207"/>
      <c r="ZA23" s="207"/>
      <c r="ZB23" s="207"/>
      <c r="ZC23" s="207"/>
      <c r="ZD23" s="207"/>
      <c r="ZE23" s="207"/>
      <c r="ZF23" s="207"/>
      <c r="ZG23" s="207"/>
      <c r="ZH23" s="207"/>
      <c r="ZI23" s="207"/>
      <c r="ZJ23" s="207"/>
      <c r="ZK23" s="207"/>
      <c r="ZL23" s="207"/>
      <c r="ZM23" s="207"/>
      <c r="ZN23" s="207"/>
      <c r="ZO23" s="207"/>
      <c r="ZP23" s="207"/>
      <c r="ZQ23" s="207"/>
      <c r="ZR23" s="207"/>
      <c r="ZS23" s="207"/>
      <c r="ZT23" s="207"/>
      <c r="ZU23" s="207"/>
      <c r="ZV23" s="207"/>
      <c r="ZW23" s="207"/>
      <c r="ZX23" s="207"/>
      <c r="ZY23" s="207"/>
      <c r="ZZ23" s="207"/>
      <c r="AAA23" s="207"/>
      <c r="AAB23" s="207"/>
      <c r="AAC23" s="207"/>
      <c r="AAD23" s="207"/>
      <c r="AAE23" s="207"/>
      <c r="AAF23" s="207"/>
      <c r="AAG23" s="207"/>
      <c r="AAH23" s="207"/>
      <c r="AAI23" s="207"/>
      <c r="AAJ23" s="207"/>
      <c r="AAK23" s="207"/>
      <c r="AAL23" s="207"/>
      <c r="AAM23" s="207"/>
      <c r="AAN23" s="207"/>
      <c r="AAO23" s="207"/>
      <c r="AAP23" s="207"/>
      <c r="AAQ23" s="207"/>
      <c r="AAR23" s="207"/>
      <c r="AAS23" s="207"/>
      <c r="AAT23" s="207"/>
      <c r="AAU23" s="207"/>
      <c r="AAV23" s="207"/>
      <c r="AAW23" s="207"/>
      <c r="AAX23" s="207"/>
      <c r="AAY23" s="207"/>
      <c r="AAZ23" s="207"/>
      <c r="ABA23" s="207"/>
      <c r="ABB23" s="207"/>
      <c r="ABC23" s="207"/>
      <c r="ABD23" s="207"/>
      <c r="ABE23" s="207"/>
      <c r="ABF23" s="207"/>
      <c r="ABG23" s="207"/>
      <c r="ABH23" s="207"/>
      <c r="ABI23" s="207"/>
      <c r="ABJ23" s="207"/>
      <c r="ABK23" s="207"/>
      <c r="ABL23" s="207"/>
      <c r="ABM23" s="207"/>
      <c r="ABN23" s="207"/>
      <c r="ABO23" s="207"/>
      <c r="ABP23" s="207"/>
      <c r="ABQ23" s="207"/>
      <c r="ABR23" s="207"/>
      <c r="ABS23" s="207"/>
      <c r="ABT23" s="207"/>
      <c r="ABU23" s="207"/>
      <c r="ABV23" s="207"/>
      <c r="ABW23" s="207"/>
      <c r="ABX23" s="207"/>
      <c r="ABY23" s="207"/>
      <c r="ABZ23" s="207"/>
      <c r="ACA23" s="207"/>
      <c r="ACB23" s="207"/>
      <c r="ACC23" s="207"/>
      <c r="ACD23" s="207"/>
      <c r="ACE23" s="207"/>
      <c r="ACF23" s="207"/>
      <c r="ACG23" s="207"/>
      <c r="ACH23" s="207"/>
      <c r="ACI23" s="207"/>
      <c r="ACJ23" s="207"/>
      <c r="ACK23" s="207"/>
      <c r="ACL23" s="207"/>
      <c r="ACM23" s="207"/>
      <c r="ACN23" s="207"/>
      <c r="ACO23" s="207"/>
      <c r="ACP23" s="207"/>
      <c r="ACQ23" s="207"/>
      <c r="ACR23" s="207"/>
      <c r="ACS23" s="207"/>
      <c r="ACT23" s="207"/>
      <c r="ACU23" s="207"/>
      <c r="ACV23" s="207"/>
      <c r="ACW23" s="207"/>
      <c r="ACX23" s="207"/>
      <c r="ACY23" s="207"/>
      <c r="ACZ23" s="207"/>
      <c r="ADA23" s="207"/>
      <c r="ADB23" s="207"/>
      <c r="ADC23" s="207"/>
      <c r="ADD23" s="207"/>
      <c r="ADE23" s="207"/>
      <c r="ADF23" s="207"/>
      <c r="ADG23" s="207"/>
      <c r="ADH23" s="207"/>
      <c r="ADI23" s="207"/>
      <c r="ADJ23" s="207"/>
      <c r="ADK23" s="207"/>
      <c r="ADL23" s="207"/>
      <c r="ADM23" s="207"/>
      <c r="ADN23" s="207"/>
      <c r="ADO23" s="207"/>
      <c r="ADP23" s="207"/>
      <c r="ADQ23" s="207"/>
      <c r="ADR23" s="207"/>
      <c r="ADS23" s="207"/>
      <c r="ADT23" s="207"/>
      <c r="ADU23" s="207"/>
      <c r="ADV23" s="207"/>
      <c r="ADW23" s="207"/>
      <c r="ADX23" s="207"/>
      <c r="ADY23" s="207"/>
      <c r="ADZ23" s="207"/>
      <c r="AEA23" s="207"/>
      <c r="AEB23" s="207"/>
      <c r="AEC23" s="207"/>
      <c r="AED23" s="207"/>
      <c r="AEE23" s="207"/>
      <c r="AEF23" s="207"/>
      <c r="AEG23" s="207"/>
      <c r="AEH23" s="207"/>
      <c r="AEI23" s="207"/>
      <c r="AEJ23" s="207"/>
      <c r="AEK23" s="207"/>
      <c r="AEL23" s="207"/>
      <c r="AEM23" s="207"/>
      <c r="AEN23" s="207"/>
      <c r="AEO23" s="207"/>
      <c r="AEP23" s="207"/>
      <c r="AEQ23" s="207"/>
      <c r="AER23" s="207"/>
      <c r="AES23" s="207"/>
      <c r="AET23" s="207"/>
      <c r="AEU23" s="207"/>
      <c r="AEV23" s="207"/>
      <c r="AEW23" s="207"/>
      <c r="AEX23" s="207"/>
      <c r="AEY23" s="207"/>
      <c r="AEZ23" s="207"/>
      <c r="AFA23" s="207"/>
      <c r="AFB23" s="207"/>
      <c r="AFC23" s="207"/>
      <c r="AFD23" s="207"/>
      <c r="AFE23" s="207"/>
      <c r="AFF23" s="207"/>
      <c r="AFG23" s="207"/>
      <c r="AFH23" s="207"/>
      <c r="AFI23" s="207"/>
      <c r="AFJ23" s="207"/>
      <c r="AFK23" s="207"/>
      <c r="AFL23" s="207"/>
      <c r="AFM23" s="207"/>
      <c r="AFN23" s="207"/>
      <c r="AFO23" s="207"/>
      <c r="AFP23" s="207"/>
      <c r="AFQ23" s="207"/>
      <c r="AFR23" s="207"/>
      <c r="AFS23" s="207"/>
      <c r="AFT23" s="207"/>
      <c r="AFU23" s="207"/>
      <c r="AFV23" s="207"/>
      <c r="AFW23" s="207"/>
      <c r="AFX23" s="207"/>
      <c r="AFY23" s="207"/>
      <c r="AFZ23" s="207"/>
      <c r="AGA23" s="207"/>
      <c r="AGB23" s="207"/>
      <c r="AGC23" s="207"/>
      <c r="AGD23" s="207"/>
      <c r="AGE23" s="207"/>
      <c r="AGF23" s="207"/>
      <c r="AGG23" s="207"/>
      <c r="AGH23" s="207"/>
      <c r="AGI23" s="207"/>
      <c r="AGJ23" s="207"/>
      <c r="AGK23" s="207"/>
      <c r="AGL23" s="207"/>
      <c r="AGM23" s="207"/>
      <c r="AGN23" s="207"/>
      <c r="AGO23" s="207"/>
      <c r="AGP23" s="207"/>
      <c r="AGQ23" s="207"/>
      <c r="AGR23" s="207"/>
      <c r="AGS23" s="207"/>
      <c r="AGT23" s="207"/>
      <c r="AGU23" s="207"/>
      <c r="AGV23" s="207"/>
      <c r="AGW23" s="207"/>
      <c r="AGX23" s="207"/>
      <c r="AGY23" s="207"/>
      <c r="AGZ23" s="207"/>
      <c r="AHA23" s="207"/>
      <c r="AHB23" s="207"/>
      <c r="AHC23" s="207"/>
      <c r="AHD23" s="207"/>
      <c r="AHE23" s="207"/>
      <c r="AHF23" s="207"/>
      <c r="AHG23" s="207"/>
      <c r="AHH23" s="207"/>
      <c r="AHI23" s="207"/>
      <c r="AHJ23" s="207"/>
      <c r="AHK23" s="207"/>
      <c r="AHL23" s="207"/>
      <c r="AHM23" s="207"/>
      <c r="AHN23" s="207"/>
      <c r="AHO23" s="207"/>
      <c r="AHP23" s="207"/>
      <c r="AHQ23" s="207"/>
      <c r="AHR23" s="207"/>
      <c r="AHS23" s="207"/>
      <c r="AHT23" s="207"/>
      <c r="AHU23" s="207"/>
      <c r="AHV23" s="207"/>
      <c r="AHW23" s="207"/>
      <c r="AHX23" s="207"/>
      <c r="AHY23" s="207"/>
      <c r="AHZ23" s="207"/>
      <c r="AIA23" s="207"/>
      <c r="AIB23" s="207"/>
      <c r="AIC23" s="207"/>
      <c r="AID23" s="207"/>
      <c r="AIE23" s="207"/>
      <c r="AIF23" s="207"/>
      <c r="AIG23" s="207"/>
      <c r="AIH23" s="207"/>
      <c r="AII23" s="207"/>
      <c r="AIJ23" s="207"/>
      <c r="AIK23" s="207"/>
      <c r="AIL23" s="207"/>
      <c r="AIM23" s="207"/>
      <c r="AIN23" s="207"/>
      <c r="AIO23" s="207"/>
      <c r="AIP23" s="207"/>
      <c r="AIQ23" s="207"/>
      <c r="AIR23" s="207"/>
      <c r="AIS23" s="207"/>
      <c r="AIT23" s="207"/>
      <c r="AIU23" s="207"/>
      <c r="AIV23" s="207"/>
      <c r="AIW23" s="207"/>
      <c r="AIX23" s="207"/>
      <c r="AIY23" s="207"/>
      <c r="AIZ23" s="207"/>
      <c r="AJA23" s="207"/>
      <c r="AJB23" s="207"/>
      <c r="AJC23" s="207"/>
      <c r="AJD23" s="207"/>
      <c r="AJE23" s="207"/>
      <c r="AJF23" s="207"/>
      <c r="AJG23" s="207"/>
      <c r="AJH23" s="207"/>
      <c r="AJI23" s="207"/>
      <c r="AJJ23" s="207"/>
      <c r="AJK23" s="207"/>
      <c r="AJL23" s="207"/>
      <c r="AJM23" s="207"/>
      <c r="AJN23" s="207"/>
      <c r="AJO23" s="207"/>
      <c r="AJP23" s="207"/>
      <c r="AJQ23" s="207"/>
      <c r="AJR23" s="207"/>
      <c r="AJS23" s="207"/>
      <c r="AJT23" s="207"/>
      <c r="AJU23" s="207"/>
      <c r="AJV23" s="207"/>
      <c r="AJW23" s="207"/>
      <c r="AJX23" s="207"/>
      <c r="AJY23" s="207"/>
      <c r="AJZ23" s="207"/>
      <c r="AKA23" s="207"/>
      <c r="AKB23" s="207"/>
      <c r="AKC23" s="207"/>
      <c r="AKD23" s="207"/>
      <c r="AKE23" s="207"/>
      <c r="AKF23" s="207"/>
      <c r="AKG23" s="207"/>
      <c r="AKH23" s="207"/>
      <c r="AKI23" s="207"/>
      <c r="AKJ23" s="207"/>
      <c r="AKK23" s="207"/>
      <c r="AKL23" s="207"/>
      <c r="AKM23" s="207"/>
      <c r="AKN23" s="207"/>
      <c r="AKO23" s="207"/>
      <c r="AKP23" s="207"/>
      <c r="AKQ23" s="207"/>
      <c r="AKR23" s="207"/>
      <c r="AKS23" s="207"/>
      <c r="AKT23" s="207"/>
      <c r="AKU23" s="207"/>
      <c r="AKV23" s="207"/>
      <c r="AKW23" s="207"/>
      <c r="AKX23" s="207"/>
      <c r="AKY23" s="207"/>
      <c r="AKZ23" s="207"/>
      <c r="ALA23" s="207"/>
      <c r="ALB23" s="207"/>
      <c r="ALC23" s="207"/>
      <c r="ALD23" s="207"/>
      <c r="ALE23" s="207"/>
      <c r="ALF23" s="207"/>
      <c r="ALG23" s="207"/>
      <c r="ALH23" s="207"/>
      <c r="ALI23" s="207"/>
      <c r="ALJ23" s="207"/>
      <c r="ALK23" s="207"/>
      <c r="ALL23" s="207"/>
      <c r="ALM23" s="207"/>
      <c r="ALN23" s="207"/>
      <c r="ALO23" s="207"/>
      <c r="ALP23" s="207"/>
      <c r="ALQ23" s="207"/>
    </row>
    <row r="24" spans="1:1005" ht="14.45">
      <c r="A24" s="153">
        <v>46753</v>
      </c>
      <c r="B24" s="154">
        <v>25</v>
      </c>
      <c r="C24" s="154">
        <v>25</v>
      </c>
      <c r="D24" s="158">
        <v>25</v>
      </c>
      <c r="E24">
        <v>18.881</v>
      </c>
      <c r="F24">
        <v>26.841000000000001</v>
      </c>
      <c r="G24">
        <v>20.523</v>
      </c>
      <c r="H24">
        <v>32.887</v>
      </c>
      <c r="I24">
        <v>25.324000000000002</v>
      </c>
      <c r="J24">
        <v>28.074999999999999</v>
      </c>
      <c r="K24">
        <v>24.131</v>
      </c>
      <c r="L24">
        <v>24.524999999999999</v>
      </c>
      <c r="M24">
        <v>18.957999999999998</v>
      </c>
      <c r="N24">
        <v>18.902999999999999</v>
      </c>
      <c r="O24">
        <v>14.121</v>
      </c>
      <c r="P24">
        <v>20.023</v>
      </c>
      <c r="Q24">
        <v>21.109000000000002</v>
      </c>
      <c r="R24">
        <v>23.297999999999998</v>
      </c>
      <c r="S24">
        <v>23.23</v>
      </c>
      <c r="T24">
        <v>19.015999999999998</v>
      </c>
      <c r="U24">
        <v>26.404</v>
      </c>
      <c r="V24">
        <v>21.824999999999999</v>
      </c>
      <c r="W24">
        <v>20.661999999999999</v>
      </c>
      <c r="X24">
        <v>25.2</v>
      </c>
      <c r="Y24">
        <v>12.803000000000001</v>
      </c>
      <c r="Z24">
        <v>20.035</v>
      </c>
      <c r="AA24">
        <v>25.274000000000001</v>
      </c>
      <c r="AB24">
        <v>22.413</v>
      </c>
      <c r="AC24">
        <v>20.831</v>
      </c>
      <c r="AD24">
        <v>25.713000000000001</v>
      </c>
      <c r="AE24">
        <v>14.157</v>
      </c>
      <c r="AF24">
        <v>26.03</v>
      </c>
      <c r="AG24">
        <v>21.2</v>
      </c>
      <c r="AH24">
        <v>20.588999999999999</v>
      </c>
      <c r="AI24" s="207"/>
      <c r="AJ24" s="207"/>
      <c r="AK24" s="207"/>
      <c r="AL24" s="207"/>
      <c r="AM24" s="207"/>
      <c r="AN24" s="207"/>
      <c r="AO24" s="207"/>
      <c r="AP24" s="207"/>
      <c r="AQ24" s="207"/>
      <c r="AR24" s="207"/>
      <c r="AS24" s="207"/>
      <c r="AT24" s="207"/>
      <c r="AU24" s="207"/>
      <c r="AV24" s="207"/>
      <c r="AW24" s="207"/>
      <c r="AX24" s="207"/>
      <c r="AY24" s="207"/>
      <c r="AZ24" s="207"/>
      <c r="BA24" s="207"/>
      <c r="BB24" s="207"/>
      <c r="BC24" s="207"/>
      <c r="BD24" s="207"/>
      <c r="BE24" s="207"/>
      <c r="BF24" s="207"/>
      <c r="BG24" s="207"/>
      <c r="BH24" s="207"/>
      <c r="BI24" s="207"/>
      <c r="BJ24" s="207"/>
      <c r="BK24" s="207"/>
      <c r="BL24" s="207"/>
      <c r="BM24" s="207"/>
      <c r="BN24" s="207"/>
      <c r="BO24" s="207"/>
      <c r="BP24" s="207"/>
      <c r="BQ24" s="207"/>
      <c r="BR24" s="207"/>
      <c r="BS24" s="207"/>
      <c r="BT24" s="207"/>
      <c r="BU24" s="207"/>
      <c r="BV24" s="207"/>
      <c r="BW24" s="207"/>
      <c r="BX24" s="207"/>
      <c r="BY24" s="207"/>
      <c r="BZ24" s="207"/>
      <c r="CA24" s="207"/>
      <c r="CB24" s="207"/>
      <c r="CC24" s="207"/>
      <c r="CD24" s="207"/>
      <c r="CE24" s="207"/>
      <c r="CF24" s="207"/>
      <c r="CG24" s="207"/>
      <c r="CH24" s="207"/>
      <c r="CI24" s="207"/>
      <c r="CJ24" s="207"/>
      <c r="CK24" s="207"/>
      <c r="CL24" s="207"/>
      <c r="CM24" s="207"/>
      <c r="CN24" s="207"/>
      <c r="CO24" s="207"/>
      <c r="CP24" s="207"/>
      <c r="CQ24" s="207"/>
      <c r="CR24" s="207"/>
      <c r="CS24" s="207"/>
      <c r="CT24" s="207"/>
      <c r="CU24" s="207"/>
      <c r="CV24" s="207"/>
      <c r="CW24" s="207"/>
      <c r="CX24" s="207"/>
      <c r="CY24" s="207"/>
      <c r="CZ24" s="207"/>
      <c r="DA24" s="207"/>
      <c r="DB24" s="207"/>
      <c r="DC24" s="207"/>
      <c r="DD24" s="207"/>
      <c r="DE24" s="207"/>
      <c r="DF24" s="207"/>
      <c r="DG24" s="207"/>
      <c r="DH24" s="207"/>
      <c r="DI24" s="207"/>
      <c r="DJ24" s="207"/>
      <c r="DK24" s="207"/>
      <c r="DL24" s="207"/>
      <c r="DM24" s="207"/>
      <c r="DN24" s="207"/>
      <c r="DO24" s="207"/>
      <c r="DP24" s="207"/>
      <c r="DQ24" s="207"/>
      <c r="DR24" s="207"/>
      <c r="DS24" s="207"/>
      <c r="DT24" s="207"/>
      <c r="DU24" s="207"/>
      <c r="DV24" s="207"/>
      <c r="DW24" s="207"/>
      <c r="DX24" s="207"/>
      <c r="DY24" s="207"/>
      <c r="DZ24" s="207"/>
      <c r="EA24" s="207"/>
      <c r="EB24" s="207"/>
      <c r="EC24" s="207"/>
      <c r="ED24" s="207"/>
      <c r="EE24" s="207"/>
      <c r="EF24" s="207"/>
      <c r="EG24" s="207"/>
      <c r="EH24" s="207"/>
      <c r="EI24" s="207"/>
      <c r="EJ24" s="207"/>
      <c r="EK24" s="207"/>
      <c r="EL24" s="207"/>
      <c r="EM24" s="207"/>
      <c r="EN24" s="207"/>
      <c r="EO24" s="207"/>
      <c r="EP24" s="207"/>
      <c r="EQ24" s="207"/>
      <c r="ER24" s="207"/>
      <c r="ES24" s="207"/>
      <c r="ET24" s="207"/>
      <c r="EU24" s="207"/>
      <c r="EV24" s="207"/>
      <c r="EW24" s="207"/>
      <c r="EX24" s="207"/>
      <c r="EY24" s="207"/>
      <c r="EZ24" s="207"/>
      <c r="FA24" s="207"/>
      <c r="FB24" s="207"/>
      <c r="FC24" s="207"/>
      <c r="FD24" s="207"/>
      <c r="FE24" s="207"/>
      <c r="FF24" s="207"/>
      <c r="FG24" s="207"/>
      <c r="FH24" s="207"/>
      <c r="FI24" s="207"/>
      <c r="FJ24" s="207"/>
      <c r="FK24" s="207"/>
      <c r="FL24" s="207"/>
      <c r="FM24" s="207"/>
      <c r="FN24" s="207"/>
      <c r="FO24" s="207"/>
      <c r="FP24" s="207"/>
      <c r="FQ24" s="207"/>
      <c r="FR24" s="207"/>
      <c r="FS24" s="207"/>
      <c r="FT24" s="207"/>
      <c r="FU24" s="207"/>
      <c r="FV24" s="207"/>
      <c r="FW24" s="207"/>
      <c r="FX24" s="207"/>
      <c r="FY24" s="207"/>
      <c r="FZ24" s="207"/>
      <c r="GA24" s="207"/>
      <c r="GB24" s="207"/>
      <c r="GC24" s="207"/>
      <c r="GD24" s="207"/>
      <c r="GE24" s="207"/>
      <c r="GF24" s="207"/>
      <c r="GG24" s="207"/>
      <c r="GH24" s="207"/>
      <c r="GI24" s="207"/>
      <c r="GJ24" s="207"/>
      <c r="GK24" s="207"/>
      <c r="GL24" s="207"/>
      <c r="GM24" s="207"/>
      <c r="GN24" s="207"/>
      <c r="GO24" s="207"/>
      <c r="GP24" s="207"/>
      <c r="GQ24" s="207"/>
      <c r="GR24" s="207"/>
      <c r="GS24" s="207"/>
      <c r="GT24" s="207"/>
      <c r="GU24" s="207"/>
      <c r="GV24" s="207"/>
      <c r="GW24" s="207"/>
      <c r="GX24" s="207"/>
      <c r="GY24" s="207"/>
      <c r="GZ24" s="207"/>
      <c r="HA24" s="207"/>
      <c r="HB24" s="207"/>
      <c r="HC24" s="207"/>
      <c r="HD24" s="207"/>
      <c r="HE24" s="207"/>
      <c r="HF24" s="207"/>
      <c r="HG24" s="207"/>
      <c r="HH24" s="207"/>
      <c r="HI24" s="207"/>
      <c r="HJ24" s="207"/>
      <c r="HK24" s="207"/>
      <c r="HL24" s="207"/>
      <c r="HM24" s="207"/>
      <c r="HN24" s="207"/>
      <c r="HO24" s="207"/>
      <c r="HP24" s="207"/>
      <c r="HQ24" s="207"/>
      <c r="HR24" s="207"/>
      <c r="HS24" s="207"/>
      <c r="HT24" s="207"/>
      <c r="HU24" s="207"/>
      <c r="HV24" s="207"/>
      <c r="HW24" s="207"/>
      <c r="HX24" s="207"/>
      <c r="HY24" s="207"/>
      <c r="HZ24" s="207"/>
      <c r="IA24" s="207"/>
      <c r="IB24" s="207"/>
      <c r="IC24" s="207"/>
      <c r="ID24" s="207"/>
      <c r="IE24" s="207"/>
      <c r="IF24" s="207"/>
      <c r="IG24" s="207"/>
      <c r="IH24" s="207"/>
      <c r="II24" s="207"/>
      <c r="IJ24" s="207"/>
      <c r="IK24" s="207"/>
      <c r="IL24" s="207"/>
      <c r="IM24" s="207"/>
      <c r="IN24" s="207"/>
      <c r="IO24" s="207"/>
      <c r="IP24" s="207"/>
      <c r="IQ24" s="207"/>
      <c r="IR24" s="207"/>
      <c r="IS24" s="207"/>
      <c r="IT24" s="207"/>
      <c r="IU24" s="207"/>
      <c r="IV24" s="207"/>
      <c r="IW24" s="207"/>
      <c r="IX24" s="207"/>
      <c r="IY24" s="207"/>
      <c r="IZ24" s="207"/>
      <c r="JA24" s="207"/>
      <c r="JB24" s="207"/>
      <c r="JC24" s="207"/>
      <c r="JD24" s="207"/>
      <c r="JE24" s="207"/>
      <c r="JF24" s="207"/>
      <c r="JG24" s="207"/>
      <c r="JH24" s="207"/>
      <c r="JI24" s="207"/>
      <c r="JJ24" s="207"/>
      <c r="JK24" s="207"/>
      <c r="JL24" s="207"/>
      <c r="JM24" s="207"/>
      <c r="JN24" s="207"/>
      <c r="JO24" s="207"/>
      <c r="JP24" s="207"/>
      <c r="JQ24" s="207"/>
      <c r="JR24" s="207"/>
      <c r="JS24" s="207"/>
      <c r="JT24" s="207"/>
      <c r="JU24" s="207"/>
      <c r="JV24" s="207"/>
      <c r="JW24" s="207"/>
      <c r="JX24" s="207"/>
      <c r="JY24" s="207"/>
      <c r="JZ24" s="207"/>
      <c r="KA24" s="207"/>
      <c r="KB24" s="207"/>
      <c r="KC24" s="207"/>
      <c r="KD24" s="207"/>
      <c r="KE24" s="207"/>
      <c r="KF24" s="207"/>
      <c r="KG24" s="207"/>
      <c r="KH24" s="207"/>
      <c r="KI24" s="207"/>
      <c r="KJ24" s="207"/>
      <c r="KK24" s="207"/>
      <c r="KL24" s="207"/>
      <c r="KM24" s="207"/>
      <c r="KN24" s="207"/>
      <c r="KO24" s="207"/>
      <c r="KP24" s="207"/>
      <c r="KQ24" s="207"/>
      <c r="KR24" s="207"/>
      <c r="KS24" s="207"/>
      <c r="KT24" s="207"/>
      <c r="KU24" s="207"/>
      <c r="KV24" s="207"/>
      <c r="KW24" s="207"/>
      <c r="KX24" s="207"/>
      <c r="KY24" s="207"/>
      <c r="KZ24" s="207"/>
      <c r="LA24" s="207"/>
      <c r="LB24" s="207"/>
      <c r="LC24" s="207"/>
      <c r="LD24" s="207"/>
      <c r="LE24" s="207"/>
      <c r="LF24" s="207"/>
      <c r="LG24" s="207"/>
      <c r="LH24" s="207"/>
      <c r="LI24" s="207"/>
      <c r="LJ24" s="207"/>
      <c r="LK24" s="207"/>
      <c r="LL24" s="207"/>
      <c r="LM24" s="207"/>
      <c r="LN24" s="207"/>
      <c r="LO24" s="207"/>
      <c r="LP24" s="207"/>
      <c r="LQ24" s="207"/>
      <c r="LR24" s="207"/>
      <c r="LS24" s="207"/>
      <c r="LT24" s="207"/>
      <c r="LU24" s="207"/>
      <c r="LV24" s="207"/>
      <c r="LW24" s="207"/>
      <c r="LX24" s="207"/>
      <c r="LY24" s="207"/>
      <c r="LZ24" s="207"/>
      <c r="MA24" s="207"/>
      <c r="MB24" s="207"/>
      <c r="MC24" s="207"/>
      <c r="MD24" s="207"/>
      <c r="ME24" s="207"/>
      <c r="MF24" s="207"/>
      <c r="MG24" s="207"/>
      <c r="MH24" s="207"/>
      <c r="MI24" s="207"/>
      <c r="MJ24" s="207"/>
      <c r="MK24" s="207"/>
      <c r="ML24" s="207"/>
      <c r="MM24" s="207"/>
      <c r="MN24" s="207"/>
      <c r="MO24" s="207"/>
      <c r="MP24" s="207"/>
      <c r="MQ24" s="207"/>
      <c r="MR24" s="207"/>
      <c r="MS24" s="207"/>
      <c r="MT24" s="207"/>
      <c r="MU24" s="207"/>
      <c r="MV24" s="207"/>
      <c r="MW24" s="207"/>
      <c r="MX24" s="207"/>
      <c r="MY24" s="207"/>
      <c r="MZ24" s="207"/>
      <c r="NA24" s="207"/>
      <c r="NB24" s="207"/>
      <c r="NC24" s="207"/>
      <c r="ND24" s="207"/>
      <c r="NE24" s="207"/>
      <c r="NF24" s="207"/>
      <c r="NG24" s="207"/>
      <c r="NH24" s="207"/>
      <c r="NI24" s="207"/>
      <c r="NJ24" s="207"/>
      <c r="NK24" s="207"/>
      <c r="NL24" s="207"/>
      <c r="NM24" s="207"/>
      <c r="NN24" s="207"/>
      <c r="NO24" s="207"/>
      <c r="NP24" s="207"/>
      <c r="NQ24" s="207"/>
      <c r="NR24" s="207"/>
      <c r="NS24" s="207"/>
      <c r="NT24" s="207"/>
      <c r="NU24" s="207"/>
      <c r="NV24" s="207"/>
      <c r="NW24" s="207"/>
      <c r="NX24" s="207"/>
      <c r="NY24" s="207"/>
      <c r="NZ24" s="207"/>
      <c r="OA24" s="207"/>
      <c r="OB24" s="207"/>
      <c r="OC24" s="207"/>
      <c r="OD24" s="207"/>
      <c r="OE24" s="207"/>
      <c r="OF24" s="207"/>
      <c r="OG24" s="207"/>
      <c r="OH24" s="207"/>
      <c r="OI24" s="207"/>
      <c r="OJ24" s="207"/>
      <c r="OK24" s="207"/>
      <c r="OL24" s="207"/>
      <c r="OM24" s="207"/>
      <c r="ON24" s="207"/>
      <c r="OO24" s="207"/>
      <c r="OP24" s="207"/>
      <c r="OQ24" s="207"/>
      <c r="OR24" s="207"/>
      <c r="OS24" s="207"/>
      <c r="OT24" s="207"/>
      <c r="OU24" s="207"/>
      <c r="OV24" s="207"/>
      <c r="OW24" s="207"/>
      <c r="OX24" s="207"/>
      <c r="OY24" s="207"/>
      <c r="OZ24" s="207"/>
      <c r="PA24" s="207"/>
      <c r="PB24" s="207"/>
      <c r="PC24" s="207"/>
      <c r="PD24" s="207"/>
      <c r="PE24" s="207"/>
      <c r="PF24" s="207"/>
      <c r="PG24" s="207"/>
      <c r="PH24" s="207"/>
      <c r="PI24" s="207"/>
      <c r="PJ24" s="207"/>
      <c r="PK24" s="207"/>
      <c r="PL24" s="207"/>
      <c r="PM24" s="207"/>
      <c r="PN24" s="207"/>
      <c r="PO24" s="207"/>
      <c r="PP24" s="207"/>
      <c r="PQ24" s="207"/>
      <c r="PR24" s="207"/>
      <c r="PS24" s="207"/>
      <c r="PT24" s="207"/>
      <c r="PU24" s="207"/>
      <c r="PV24" s="207"/>
      <c r="PW24" s="207"/>
      <c r="PX24" s="207"/>
      <c r="PY24" s="207"/>
      <c r="PZ24" s="207"/>
      <c r="QA24" s="207"/>
      <c r="QB24" s="207"/>
      <c r="QC24" s="207"/>
      <c r="QD24" s="207"/>
      <c r="QE24" s="207"/>
      <c r="QF24" s="207"/>
      <c r="QG24" s="207"/>
      <c r="QH24" s="207"/>
      <c r="QI24" s="207"/>
      <c r="QJ24" s="207"/>
      <c r="QK24" s="207"/>
      <c r="QL24" s="207"/>
      <c r="QM24" s="207"/>
      <c r="QN24" s="207"/>
      <c r="QO24" s="207"/>
      <c r="QP24" s="207"/>
      <c r="QQ24" s="207"/>
      <c r="QR24" s="207"/>
      <c r="QS24" s="207"/>
      <c r="QT24" s="207"/>
      <c r="QU24" s="207"/>
      <c r="QV24" s="207"/>
      <c r="QW24" s="207"/>
      <c r="QX24" s="207"/>
      <c r="QY24" s="207"/>
      <c r="QZ24" s="207"/>
      <c r="RA24" s="207"/>
      <c r="RB24" s="207"/>
      <c r="RC24" s="207"/>
      <c r="RD24" s="207"/>
      <c r="RE24" s="207"/>
      <c r="RF24" s="207"/>
      <c r="RG24" s="207"/>
      <c r="RH24" s="207"/>
      <c r="RI24" s="207"/>
      <c r="RJ24" s="207"/>
      <c r="RK24" s="207"/>
      <c r="RL24" s="207"/>
      <c r="RM24" s="207"/>
      <c r="RN24" s="207"/>
      <c r="RO24" s="207"/>
      <c r="RP24" s="207"/>
      <c r="RQ24" s="207"/>
      <c r="RR24" s="207"/>
      <c r="RS24" s="207"/>
      <c r="RT24" s="207"/>
      <c r="RU24" s="207"/>
      <c r="RV24" s="207"/>
      <c r="RW24" s="207"/>
      <c r="RX24" s="207"/>
      <c r="RY24" s="207"/>
      <c r="RZ24" s="207"/>
      <c r="SA24" s="207"/>
      <c r="SB24" s="207"/>
      <c r="SC24" s="207"/>
      <c r="SD24" s="207"/>
      <c r="SE24" s="207"/>
      <c r="SF24" s="207"/>
      <c r="SG24" s="207"/>
      <c r="SH24" s="207"/>
      <c r="SI24" s="207"/>
      <c r="SJ24" s="207"/>
      <c r="SK24" s="207"/>
      <c r="SL24" s="207"/>
      <c r="SM24" s="207"/>
      <c r="SN24" s="207"/>
      <c r="SO24" s="207"/>
      <c r="SP24" s="207"/>
      <c r="SQ24" s="207"/>
      <c r="SR24" s="207"/>
      <c r="SS24" s="207"/>
      <c r="ST24" s="207"/>
      <c r="SU24" s="207"/>
      <c r="SV24" s="207"/>
      <c r="SW24" s="207"/>
      <c r="SX24" s="207"/>
      <c r="SY24" s="207"/>
      <c r="SZ24" s="207"/>
      <c r="TA24" s="207"/>
      <c r="TB24" s="207"/>
      <c r="TC24" s="207"/>
      <c r="TD24" s="207"/>
      <c r="TE24" s="207"/>
      <c r="TF24" s="207"/>
      <c r="TG24" s="207"/>
      <c r="TH24" s="207"/>
      <c r="TI24" s="207"/>
      <c r="TJ24" s="207"/>
      <c r="TK24" s="207"/>
      <c r="TL24" s="207"/>
      <c r="TM24" s="207"/>
      <c r="TN24" s="207"/>
      <c r="TO24" s="207"/>
      <c r="TP24" s="207"/>
      <c r="TQ24" s="207"/>
      <c r="TR24" s="207"/>
      <c r="TS24" s="207"/>
      <c r="TT24" s="207"/>
      <c r="TU24" s="207"/>
      <c r="TV24" s="207"/>
      <c r="TW24" s="207"/>
      <c r="TX24" s="207"/>
      <c r="TY24" s="207"/>
      <c r="TZ24" s="207"/>
      <c r="UA24" s="207"/>
      <c r="UB24" s="207"/>
      <c r="UC24" s="207"/>
      <c r="UD24" s="207"/>
      <c r="UE24" s="207"/>
      <c r="UF24" s="207"/>
      <c r="UG24" s="207"/>
      <c r="UH24" s="207"/>
      <c r="UI24" s="207"/>
      <c r="UJ24" s="207"/>
      <c r="UK24" s="207"/>
      <c r="UL24" s="207"/>
      <c r="UM24" s="207"/>
      <c r="UN24" s="207"/>
      <c r="UO24" s="207"/>
      <c r="UP24" s="207"/>
      <c r="UQ24" s="207"/>
      <c r="UR24" s="207"/>
      <c r="US24" s="207"/>
      <c r="UT24" s="207"/>
      <c r="UU24" s="207"/>
      <c r="UV24" s="207"/>
      <c r="UW24" s="207"/>
      <c r="UX24" s="207"/>
      <c r="UY24" s="207"/>
      <c r="UZ24" s="207"/>
      <c r="VA24" s="207"/>
      <c r="VB24" s="207"/>
      <c r="VC24" s="207"/>
      <c r="VD24" s="207"/>
      <c r="VE24" s="207"/>
      <c r="VF24" s="207"/>
      <c r="VG24" s="207"/>
      <c r="VH24" s="207"/>
      <c r="VI24" s="207"/>
      <c r="VJ24" s="207"/>
      <c r="VK24" s="207"/>
      <c r="VL24" s="207"/>
      <c r="VM24" s="207"/>
      <c r="VN24" s="207"/>
      <c r="VO24" s="207"/>
      <c r="VP24" s="207"/>
      <c r="VQ24" s="207"/>
      <c r="VR24" s="207"/>
      <c r="VS24" s="207"/>
      <c r="VT24" s="207"/>
      <c r="VU24" s="207"/>
      <c r="VV24" s="207"/>
      <c r="VW24" s="207"/>
      <c r="VX24" s="207"/>
      <c r="VY24" s="207"/>
      <c r="VZ24" s="207"/>
      <c r="WA24" s="207"/>
      <c r="WB24" s="207"/>
      <c r="WC24" s="207"/>
      <c r="WD24" s="207"/>
      <c r="WE24" s="207"/>
      <c r="WF24" s="207"/>
      <c r="WG24" s="207"/>
      <c r="WH24" s="207"/>
      <c r="WI24" s="207"/>
      <c r="WJ24" s="207"/>
      <c r="WK24" s="207"/>
      <c r="WL24" s="207"/>
      <c r="WM24" s="207"/>
      <c r="WN24" s="207"/>
      <c r="WO24" s="207"/>
      <c r="WP24" s="207"/>
      <c r="WQ24" s="207"/>
      <c r="WR24" s="207"/>
      <c r="WS24" s="207"/>
      <c r="WT24" s="207"/>
      <c r="WU24" s="207"/>
      <c r="WV24" s="207"/>
      <c r="WW24" s="207"/>
      <c r="WX24" s="207"/>
      <c r="WY24" s="207"/>
      <c r="WZ24" s="207"/>
      <c r="XA24" s="207"/>
      <c r="XB24" s="207"/>
      <c r="XC24" s="207"/>
      <c r="XD24" s="207"/>
      <c r="XE24" s="207"/>
      <c r="XF24" s="207"/>
      <c r="XG24" s="207"/>
      <c r="XH24" s="207"/>
      <c r="XI24" s="207"/>
      <c r="XJ24" s="207"/>
      <c r="XK24" s="207"/>
      <c r="XL24" s="207"/>
      <c r="XM24" s="207"/>
      <c r="XN24" s="207"/>
      <c r="XO24" s="207"/>
      <c r="XP24" s="207"/>
      <c r="XQ24" s="207"/>
      <c r="XR24" s="207"/>
      <c r="XS24" s="207"/>
      <c r="XT24" s="207"/>
      <c r="XU24" s="207"/>
      <c r="XV24" s="207"/>
      <c r="XW24" s="207"/>
      <c r="XX24" s="207"/>
      <c r="XY24" s="207"/>
      <c r="XZ24" s="207"/>
      <c r="YA24" s="207"/>
      <c r="YB24" s="207"/>
      <c r="YC24" s="207"/>
      <c r="YD24" s="207"/>
      <c r="YE24" s="207"/>
      <c r="YF24" s="207"/>
      <c r="YG24" s="207"/>
      <c r="YH24" s="207"/>
      <c r="YI24" s="207"/>
      <c r="YJ24" s="207"/>
      <c r="YK24" s="207"/>
      <c r="YL24" s="207"/>
      <c r="YM24" s="207"/>
      <c r="YN24" s="207"/>
      <c r="YO24" s="207"/>
      <c r="YP24" s="207"/>
      <c r="YQ24" s="207"/>
      <c r="YR24" s="207"/>
      <c r="YS24" s="207"/>
      <c r="YT24" s="207"/>
      <c r="YU24" s="207"/>
      <c r="YV24" s="207"/>
      <c r="YW24" s="207"/>
      <c r="YX24" s="207"/>
      <c r="YY24" s="207"/>
      <c r="YZ24" s="207"/>
      <c r="ZA24" s="207"/>
      <c r="ZB24" s="207"/>
      <c r="ZC24" s="207"/>
      <c r="ZD24" s="207"/>
      <c r="ZE24" s="207"/>
      <c r="ZF24" s="207"/>
      <c r="ZG24" s="207"/>
      <c r="ZH24" s="207"/>
      <c r="ZI24" s="207"/>
      <c r="ZJ24" s="207"/>
      <c r="ZK24" s="207"/>
      <c r="ZL24" s="207"/>
      <c r="ZM24" s="207"/>
      <c r="ZN24" s="207"/>
      <c r="ZO24" s="207"/>
      <c r="ZP24" s="207"/>
      <c r="ZQ24" s="207"/>
      <c r="ZR24" s="207"/>
      <c r="ZS24" s="207"/>
      <c r="ZT24" s="207"/>
      <c r="ZU24" s="207"/>
      <c r="ZV24" s="207"/>
      <c r="ZW24" s="207"/>
      <c r="ZX24" s="207"/>
      <c r="ZY24" s="207"/>
      <c r="ZZ24" s="207"/>
      <c r="AAA24" s="207"/>
      <c r="AAB24" s="207"/>
      <c r="AAC24" s="207"/>
      <c r="AAD24" s="207"/>
      <c r="AAE24" s="207"/>
      <c r="AAF24" s="207"/>
      <c r="AAG24" s="207"/>
      <c r="AAH24" s="207"/>
      <c r="AAI24" s="207"/>
      <c r="AAJ24" s="207"/>
      <c r="AAK24" s="207"/>
      <c r="AAL24" s="207"/>
      <c r="AAM24" s="207"/>
      <c r="AAN24" s="207"/>
      <c r="AAO24" s="207"/>
      <c r="AAP24" s="207"/>
      <c r="AAQ24" s="207"/>
      <c r="AAR24" s="207"/>
      <c r="AAS24" s="207"/>
      <c r="AAT24" s="207"/>
      <c r="AAU24" s="207"/>
      <c r="AAV24" s="207"/>
      <c r="AAW24" s="207"/>
      <c r="AAX24" s="207"/>
      <c r="AAY24" s="207"/>
      <c r="AAZ24" s="207"/>
      <c r="ABA24" s="207"/>
      <c r="ABB24" s="207"/>
      <c r="ABC24" s="207"/>
      <c r="ABD24" s="207"/>
      <c r="ABE24" s="207"/>
      <c r="ABF24" s="207"/>
      <c r="ABG24" s="207"/>
      <c r="ABH24" s="207"/>
      <c r="ABI24" s="207"/>
      <c r="ABJ24" s="207"/>
      <c r="ABK24" s="207"/>
      <c r="ABL24" s="207"/>
      <c r="ABM24" s="207"/>
      <c r="ABN24" s="207"/>
      <c r="ABO24" s="207"/>
      <c r="ABP24" s="207"/>
      <c r="ABQ24" s="207"/>
      <c r="ABR24" s="207"/>
      <c r="ABS24" s="207"/>
      <c r="ABT24" s="207"/>
      <c r="ABU24" s="207"/>
      <c r="ABV24" s="207"/>
      <c r="ABW24" s="207"/>
      <c r="ABX24" s="207"/>
      <c r="ABY24" s="207"/>
      <c r="ABZ24" s="207"/>
      <c r="ACA24" s="207"/>
      <c r="ACB24" s="207"/>
      <c r="ACC24" s="207"/>
      <c r="ACD24" s="207"/>
      <c r="ACE24" s="207"/>
      <c r="ACF24" s="207"/>
      <c r="ACG24" s="207"/>
      <c r="ACH24" s="207"/>
      <c r="ACI24" s="207"/>
      <c r="ACJ24" s="207"/>
      <c r="ACK24" s="207"/>
      <c r="ACL24" s="207"/>
      <c r="ACM24" s="207"/>
      <c r="ACN24" s="207"/>
      <c r="ACO24" s="207"/>
      <c r="ACP24" s="207"/>
      <c r="ACQ24" s="207"/>
      <c r="ACR24" s="207"/>
      <c r="ACS24" s="207"/>
      <c r="ACT24" s="207"/>
      <c r="ACU24" s="207"/>
      <c r="ACV24" s="207"/>
      <c r="ACW24" s="207"/>
      <c r="ACX24" s="207"/>
      <c r="ACY24" s="207"/>
      <c r="ACZ24" s="207"/>
      <c r="ADA24" s="207"/>
      <c r="ADB24" s="207"/>
      <c r="ADC24" s="207"/>
      <c r="ADD24" s="207"/>
      <c r="ADE24" s="207"/>
      <c r="ADF24" s="207"/>
      <c r="ADG24" s="207"/>
      <c r="ADH24" s="207"/>
      <c r="ADI24" s="207"/>
      <c r="ADJ24" s="207"/>
      <c r="ADK24" s="207"/>
      <c r="ADL24" s="207"/>
      <c r="ADM24" s="207"/>
      <c r="ADN24" s="207"/>
      <c r="ADO24" s="207"/>
      <c r="ADP24" s="207"/>
      <c r="ADQ24" s="207"/>
      <c r="ADR24" s="207"/>
      <c r="ADS24" s="207"/>
      <c r="ADT24" s="207"/>
      <c r="ADU24" s="207"/>
      <c r="ADV24" s="207"/>
      <c r="ADW24" s="207"/>
      <c r="ADX24" s="207"/>
      <c r="ADY24" s="207"/>
      <c r="ADZ24" s="207"/>
      <c r="AEA24" s="207"/>
      <c r="AEB24" s="207"/>
      <c r="AEC24" s="207"/>
      <c r="AED24" s="207"/>
      <c r="AEE24" s="207"/>
      <c r="AEF24" s="207"/>
      <c r="AEG24" s="207"/>
      <c r="AEH24" s="207"/>
      <c r="AEI24" s="207"/>
      <c r="AEJ24" s="207"/>
      <c r="AEK24" s="207"/>
      <c r="AEL24" s="207"/>
      <c r="AEM24" s="207"/>
      <c r="AEN24" s="207"/>
      <c r="AEO24" s="207"/>
      <c r="AEP24" s="207"/>
      <c r="AEQ24" s="207"/>
      <c r="AER24" s="207"/>
      <c r="AES24" s="207"/>
      <c r="AET24" s="207"/>
      <c r="AEU24" s="207"/>
      <c r="AEV24" s="207"/>
      <c r="AEW24" s="207"/>
      <c r="AEX24" s="207"/>
      <c r="AEY24" s="207"/>
      <c r="AEZ24" s="207"/>
      <c r="AFA24" s="207"/>
      <c r="AFB24" s="207"/>
      <c r="AFC24" s="207"/>
      <c r="AFD24" s="207"/>
      <c r="AFE24" s="207"/>
      <c r="AFF24" s="207"/>
      <c r="AFG24" s="207"/>
      <c r="AFH24" s="207"/>
      <c r="AFI24" s="207"/>
      <c r="AFJ24" s="207"/>
      <c r="AFK24" s="207"/>
      <c r="AFL24" s="207"/>
      <c r="AFM24" s="207"/>
      <c r="AFN24" s="207"/>
      <c r="AFO24" s="207"/>
      <c r="AFP24" s="207"/>
      <c r="AFQ24" s="207"/>
      <c r="AFR24" s="207"/>
      <c r="AFS24" s="207"/>
      <c r="AFT24" s="207"/>
      <c r="AFU24" s="207"/>
      <c r="AFV24" s="207"/>
      <c r="AFW24" s="207"/>
      <c r="AFX24" s="207"/>
      <c r="AFY24" s="207"/>
      <c r="AFZ24" s="207"/>
      <c r="AGA24" s="207"/>
      <c r="AGB24" s="207"/>
      <c r="AGC24" s="207"/>
      <c r="AGD24" s="207"/>
      <c r="AGE24" s="207"/>
      <c r="AGF24" s="207"/>
      <c r="AGG24" s="207"/>
      <c r="AGH24" s="207"/>
      <c r="AGI24" s="207"/>
      <c r="AGJ24" s="207"/>
      <c r="AGK24" s="207"/>
      <c r="AGL24" s="207"/>
      <c r="AGM24" s="207"/>
      <c r="AGN24" s="207"/>
      <c r="AGO24" s="207"/>
      <c r="AGP24" s="207"/>
      <c r="AGQ24" s="207"/>
      <c r="AGR24" s="207"/>
      <c r="AGS24" s="207"/>
      <c r="AGT24" s="207"/>
      <c r="AGU24" s="207"/>
      <c r="AGV24" s="207"/>
      <c r="AGW24" s="207"/>
      <c r="AGX24" s="207"/>
      <c r="AGY24" s="207"/>
      <c r="AGZ24" s="207"/>
      <c r="AHA24" s="207"/>
      <c r="AHB24" s="207"/>
      <c r="AHC24" s="207"/>
      <c r="AHD24" s="207"/>
      <c r="AHE24" s="207"/>
      <c r="AHF24" s="207"/>
      <c r="AHG24" s="207"/>
      <c r="AHH24" s="207"/>
      <c r="AHI24" s="207"/>
      <c r="AHJ24" s="207"/>
      <c r="AHK24" s="207"/>
      <c r="AHL24" s="207"/>
      <c r="AHM24" s="207"/>
      <c r="AHN24" s="207"/>
      <c r="AHO24" s="207"/>
      <c r="AHP24" s="207"/>
      <c r="AHQ24" s="207"/>
      <c r="AHR24" s="207"/>
      <c r="AHS24" s="207"/>
      <c r="AHT24" s="207"/>
      <c r="AHU24" s="207"/>
      <c r="AHV24" s="207"/>
      <c r="AHW24" s="207"/>
      <c r="AHX24" s="207"/>
      <c r="AHY24" s="207"/>
      <c r="AHZ24" s="207"/>
      <c r="AIA24" s="207"/>
      <c r="AIB24" s="207"/>
      <c r="AIC24" s="207"/>
      <c r="AID24" s="207"/>
      <c r="AIE24" s="207"/>
      <c r="AIF24" s="207"/>
      <c r="AIG24" s="207"/>
      <c r="AIH24" s="207"/>
      <c r="AII24" s="207"/>
      <c r="AIJ24" s="207"/>
      <c r="AIK24" s="207"/>
      <c r="AIL24" s="207"/>
      <c r="AIM24" s="207"/>
      <c r="AIN24" s="207"/>
      <c r="AIO24" s="207"/>
      <c r="AIP24" s="207"/>
      <c r="AIQ24" s="207"/>
      <c r="AIR24" s="207"/>
      <c r="AIS24" s="207"/>
      <c r="AIT24" s="207"/>
      <c r="AIU24" s="207"/>
      <c r="AIV24" s="207"/>
      <c r="AIW24" s="207"/>
      <c r="AIX24" s="207"/>
      <c r="AIY24" s="207"/>
      <c r="AIZ24" s="207"/>
      <c r="AJA24" s="207"/>
      <c r="AJB24" s="207"/>
      <c r="AJC24" s="207"/>
      <c r="AJD24" s="207"/>
      <c r="AJE24" s="207"/>
      <c r="AJF24" s="207"/>
      <c r="AJG24" s="207"/>
      <c r="AJH24" s="207"/>
      <c r="AJI24" s="207"/>
      <c r="AJJ24" s="207"/>
      <c r="AJK24" s="207"/>
      <c r="AJL24" s="207"/>
      <c r="AJM24" s="207"/>
      <c r="AJN24" s="207"/>
      <c r="AJO24" s="207"/>
      <c r="AJP24" s="207"/>
      <c r="AJQ24" s="207"/>
      <c r="AJR24" s="207"/>
      <c r="AJS24" s="207"/>
      <c r="AJT24" s="207"/>
      <c r="AJU24" s="207"/>
      <c r="AJV24" s="207"/>
      <c r="AJW24" s="207"/>
      <c r="AJX24" s="207"/>
      <c r="AJY24" s="207"/>
      <c r="AJZ24" s="207"/>
      <c r="AKA24" s="207"/>
      <c r="AKB24" s="207"/>
      <c r="AKC24" s="207"/>
      <c r="AKD24" s="207"/>
      <c r="AKE24" s="207"/>
      <c r="AKF24" s="207"/>
      <c r="AKG24" s="207"/>
      <c r="AKH24" s="207"/>
      <c r="AKI24" s="207"/>
      <c r="AKJ24" s="207"/>
      <c r="AKK24" s="207"/>
      <c r="AKL24" s="207"/>
      <c r="AKM24" s="207"/>
      <c r="AKN24" s="207"/>
      <c r="AKO24" s="207"/>
      <c r="AKP24" s="207"/>
      <c r="AKQ24" s="207"/>
      <c r="AKR24" s="207"/>
      <c r="AKS24" s="207"/>
      <c r="AKT24" s="207"/>
      <c r="AKU24" s="207"/>
      <c r="AKV24" s="207"/>
      <c r="AKW24" s="207"/>
      <c r="AKX24" s="207"/>
      <c r="AKY24" s="207"/>
      <c r="AKZ24" s="207"/>
      <c r="ALA24" s="207"/>
      <c r="ALB24" s="207"/>
      <c r="ALC24" s="207"/>
      <c r="ALD24" s="207"/>
      <c r="ALE24" s="207"/>
      <c r="ALF24" s="207"/>
      <c r="ALG24" s="207"/>
      <c r="ALH24" s="207"/>
      <c r="ALI24" s="207"/>
      <c r="ALJ24" s="207"/>
      <c r="ALK24" s="207"/>
      <c r="ALL24" s="207"/>
      <c r="ALM24" s="207"/>
      <c r="ALN24" s="207"/>
      <c r="ALO24" s="207"/>
      <c r="ALP24" s="207"/>
      <c r="ALQ24" s="207"/>
    </row>
    <row r="25" spans="1:1005" ht="14.45">
      <c r="A25" s="153">
        <v>46784</v>
      </c>
      <c r="B25" s="154">
        <v>23</v>
      </c>
      <c r="C25" s="154">
        <v>23</v>
      </c>
      <c r="D25" s="158">
        <v>23</v>
      </c>
      <c r="E25">
        <v>17.873999999999999</v>
      </c>
      <c r="F25">
        <v>23.308</v>
      </c>
      <c r="G25">
        <v>23.452999999999999</v>
      </c>
      <c r="H25">
        <v>32.549999999999997</v>
      </c>
      <c r="I25">
        <v>21.472999999999999</v>
      </c>
      <c r="J25">
        <v>24.905999999999999</v>
      </c>
      <c r="K25">
        <v>23.76</v>
      </c>
      <c r="L25">
        <v>25.111000000000001</v>
      </c>
      <c r="M25">
        <v>18.728000000000002</v>
      </c>
      <c r="N25">
        <v>16.536999999999999</v>
      </c>
      <c r="O25">
        <v>17.074000000000002</v>
      </c>
      <c r="P25">
        <v>17.824000000000002</v>
      </c>
      <c r="Q25">
        <v>19.376000000000001</v>
      </c>
      <c r="R25">
        <v>19.706</v>
      </c>
      <c r="S25">
        <v>22.18</v>
      </c>
      <c r="T25">
        <v>15.99</v>
      </c>
      <c r="U25">
        <v>23.992000000000001</v>
      </c>
      <c r="V25">
        <v>18.661999999999999</v>
      </c>
      <c r="W25">
        <v>17.904</v>
      </c>
      <c r="X25">
        <v>21.771999999999998</v>
      </c>
      <c r="Y25">
        <v>11.641</v>
      </c>
      <c r="Z25">
        <v>20.440000000000001</v>
      </c>
      <c r="AA25">
        <v>29.744</v>
      </c>
      <c r="AB25">
        <v>21.402999999999999</v>
      </c>
      <c r="AC25">
        <v>25.954000000000001</v>
      </c>
      <c r="AD25">
        <v>27.065000000000001</v>
      </c>
      <c r="AE25">
        <v>12.577999999999999</v>
      </c>
      <c r="AF25">
        <v>23.341000000000001</v>
      </c>
      <c r="AG25">
        <v>20.638000000000002</v>
      </c>
      <c r="AH25">
        <v>19.61</v>
      </c>
      <c r="AI25" s="207"/>
      <c r="AJ25" s="207"/>
      <c r="AK25" s="207"/>
      <c r="AL25" s="207"/>
      <c r="AM25" s="207"/>
      <c r="AN25" s="207"/>
      <c r="AO25" s="207"/>
      <c r="AP25" s="207"/>
      <c r="AQ25" s="207"/>
      <c r="AR25" s="207"/>
      <c r="AS25" s="207"/>
      <c r="AT25" s="207"/>
      <c r="AU25" s="207"/>
      <c r="AV25" s="207"/>
      <c r="AW25" s="207"/>
      <c r="AX25" s="207"/>
      <c r="AY25" s="207"/>
      <c r="AZ25" s="207"/>
      <c r="BA25" s="207"/>
      <c r="BB25" s="207"/>
      <c r="BC25" s="207"/>
      <c r="BD25" s="207"/>
      <c r="BE25" s="207"/>
      <c r="BF25" s="207"/>
      <c r="BG25" s="207"/>
      <c r="BH25" s="207"/>
      <c r="BI25" s="207"/>
      <c r="BJ25" s="207"/>
      <c r="BK25" s="207"/>
      <c r="BL25" s="207"/>
      <c r="BM25" s="207"/>
      <c r="BN25" s="207"/>
      <c r="BO25" s="207"/>
      <c r="BP25" s="207"/>
      <c r="BQ25" s="207"/>
      <c r="BR25" s="207"/>
      <c r="BS25" s="207"/>
      <c r="BT25" s="207"/>
      <c r="BU25" s="207"/>
      <c r="BV25" s="207"/>
      <c r="BW25" s="207"/>
      <c r="BX25" s="207"/>
      <c r="BY25" s="207"/>
      <c r="BZ25" s="207"/>
      <c r="CA25" s="207"/>
      <c r="CB25" s="207"/>
      <c r="CC25" s="207"/>
      <c r="CD25" s="207"/>
      <c r="CE25" s="207"/>
      <c r="CF25" s="207"/>
      <c r="CG25" s="207"/>
      <c r="CH25" s="207"/>
      <c r="CI25" s="207"/>
      <c r="CJ25" s="207"/>
      <c r="CK25" s="207"/>
      <c r="CL25" s="207"/>
      <c r="CM25" s="207"/>
      <c r="CN25" s="207"/>
      <c r="CO25" s="207"/>
      <c r="CP25" s="207"/>
      <c r="CQ25" s="207"/>
      <c r="CR25" s="207"/>
      <c r="CS25" s="207"/>
      <c r="CT25" s="207"/>
      <c r="CU25" s="207"/>
      <c r="CV25" s="207"/>
      <c r="CW25" s="207"/>
      <c r="CX25" s="207"/>
      <c r="CY25" s="207"/>
      <c r="CZ25" s="207"/>
      <c r="DA25" s="207"/>
      <c r="DB25" s="207"/>
      <c r="DC25" s="207"/>
      <c r="DD25" s="207"/>
      <c r="DE25" s="207"/>
      <c r="DF25" s="207"/>
      <c r="DG25" s="207"/>
      <c r="DH25" s="207"/>
      <c r="DI25" s="207"/>
      <c r="DJ25" s="207"/>
      <c r="DK25" s="207"/>
      <c r="DL25" s="207"/>
      <c r="DM25" s="207"/>
      <c r="DN25" s="207"/>
      <c r="DO25" s="207"/>
      <c r="DP25" s="207"/>
      <c r="DQ25" s="207"/>
      <c r="DR25" s="207"/>
      <c r="DS25" s="207"/>
      <c r="DT25" s="207"/>
      <c r="DU25" s="207"/>
      <c r="DV25" s="207"/>
      <c r="DW25" s="207"/>
      <c r="DX25" s="207"/>
      <c r="DY25" s="207"/>
      <c r="DZ25" s="207"/>
      <c r="EA25" s="207"/>
      <c r="EB25" s="207"/>
      <c r="EC25" s="207"/>
      <c r="ED25" s="207"/>
      <c r="EE25" s="207"/>
      <c r="EF25" s="207"/>
      <c r="EG25" s="207"/>
      <c r="EH25" s="207"/>
      <c r="EI25" s="207"/>
      <c r="EJ25" s="207"/>
      <c r="EK25" s="207"/>
      <c r="EL25" s="207"/>
      <c r="EM25" s="207"/>
      <c r="EN25" s="207"/>
      <c r="EO25" s="207"/>
      <c r="EP25" s="207"/>
      <c r="EQ25" s="207"/>
      <c r="ER25" s="207"/>
      <c r="ES25" s="207"/>
      <c r="ET25" s="207"/>
      <c r="EU25" s="207"/>
      <c r="EV25" s="207"/>
      <c r="EW25" s="207"/>
      <c r="EX25" s="207"/>
      <c r="EY25" s="207"/>
      <c r="EZ25" s="207"/>
      <c r="FA25" s="207"/>
      <c r="FB25" s="207"/>
      <c r="FC25" s="207"/>
      <c r="FD25" s="207"/>
      <c r="FE25" s="207"/>
      <c r="FF25" s="207"/>
      <c r="FG25" s="207"/>
      <c r="FH25" s="207"/>
      <c r="FI25" s="207"/>
      <c r="FJ25" s="207"/>
      <c r="FK25" s="207"/>
      <c r="FL25" s="207"/>
      <c r="FM25" s="207"/>
      <c r="FN25" s="207"/>
      <c r="FO25" s="207"/>
      <c r="FP25" s="207"/>
      <c r="FQ25" s="207"/>
      <c r="FR25" s="207"/>
      <c r="FS25" s="207"/>
      <c r="FT25" s="207"/>
      <c r="FU25" s="207"/>
      <c r="FV25" s="207"/>
      <c r="FW25" s="207"/>
      <c r="FX25" s="207"/>
      <c r="FY25" s="207"/>
      <c r="FZ25" s="207"/>
      <c r="GA25" s="207"/>
      <c r="GB25" s="207"/>
      <c r="GC25" s="207"/>
      <c r="GD25" s="207"/>
      <c r="GE25" s="207"/>
      <c r="GF25" s="207"/>
      <c r="GG25" s="207"/>
      <c r="GH25" s="207"/>
      <c r="GI25" s="207"/>
      <c r="GJ25" s="207"/>
      <c r="GK25" s="207"/>
      <c r="GL25" s="207"/>
      <c r="GM25" s="207"/>
      <c r="GN25" s="207"/>
      <c r="GO25" s="207"/>
      <c r="GP25" s="207"/>
      <c r="GQ25" s="207"/>
      <c r="GR25" s="207"/>
      <c r="GS25" s="207"/>
      <c r="GT25" s="207"/>
      <c r="GU25" s="207"/>
      <c r="GV25" s="207"/>
      <c r="GW25" s="207"/>
      <c r="GX25" s="207"/>
      <c r="GY25" s="207"/>
      <c r="GZ25" s="207"/>
      <c r="HA25" s="207"/>
      <c r="HB25" s="207"/>
      <c r="HC25" s="207"/>
      <c r="HD25" s="207"/>
      <c r="HE25" s="207"/>
      <c r="HF25" s="207"/>
      <c r="HG25" s="207"/>
      <c r="HH25" s="207"/>
      <c r="HI25" s="207"/>
      <c r="HJ25" s="207"/>
      <c r="HK25" s="207"/>
      <c r="HL25" s="207"/>
      <c r="HM25" s="207"/>
      <c r="HN25" s="207"/>
      <c r="HO25" s="207"/>
      <c r="HP25" s="207"/>
      <c r="HQ25" s="207"/>
      <c r="HR25" s="207"/>
      <c r="HS25" s="207"/>
      <c r="HT25" s="207"/>
      <c r="HU25" s="207"/>
      <c r="HV25" s="207"/>
      <c r="HW25" s="207"/>
      <c r="HX25" s="207"/>
      <c r="HY25" s="207"/>
      <c r="HZ25" s="207"/>
      <c r="IA25" s="207"/>
      <c r="IB25" s="207"/>
      <c r="IC25" s="207"/>
      <c r="ID25" s="207"/>
      <c r="IE25" s="207"/>
      <c r="IF25" s="207"/>
      <c r="IG25" s="207"/>
      <c r="IH25" s="207"/>
      <c r="II25" s="207"/>
      <c r="IJ25" s="207"/>
      <c r="IK25" s="207"/>
      <c r="IL25" s="207"/>
      <c r="IM25" s="207"/>
      <c r="IN25" s="207"/>
      <c r="IO25" s="207"/>
      <c r="IP25" s="207"/>
      <c r="IQ25" s="207"/>
      <c r="IR25" s="207"/>
      <c r="IS25" s="207"/>
      <c r="IT25" s="207"/>
      <c r="IU25" s="207"/>
      <c r="IV25" s="207"/>
      <c r="IW25" s="207"/>
      <c r="IX25" s="207"/>
      <c r="IY25" s="207"/>
      <c r="IZ25" s="207"/>
      <c r="JA25" s="207"/>
      <c r="JB25" s="207"/>
      <c r="JC25" s="207"/>
      <c r="JD25" s="207"/>
      <c r="JE25" s="207"/>
      <c r="JF25" s="207"/>
      <c r="JG25" s="207"/>
      <c r="JH25" s="207"/>
      <c r="JI25" s="207"/>
      <c r="JJ25" s="207"/>
      <c r="JK25" s="207"/>
      <c r="JL25" s="207"/>
      <c r="JM25" s="207"/>
      <c r="JN25" s="207"/>
      <c r="JO25" s="207"/>
      <c r="JP25" s="207"/>
      <c r="JQ25" s="207"/>
      <c r="JR25" s="207"/>
      <c r="JS25" s="207"/>
      <c r="JT25" s="207"/>
      <c r="JU25" s="207"/>
      <c r="JV25" s="207"/>
      <c r="JW25" s="207"/>
      <c r="JX25" s="207"/>
      <c r="JY25" s="207"/>
      <c r="JZ25" s="207"/>
      <c r="KA25" s="207"/>
      <c r="KB25" s="207"/>
      <c r="KC25" s="207"/>
      <c r="KD25" s="207"/>
      <c r="KE25" s="207"/>
      <c r="KF25" s="207"/>
      <c r="KG25" s="207"/>
      <c r="KH25" s="207"/>
      <c r="KI25" s="207"/>
      <c r="KJ25" s="207"/>
      <c r="KK25" s="207"/>
      <c r="KL25" s="207"/>
      <c r="KM25" s="207"/>
      <c r="KN25" s="207"/>
      <c r="KO25" s="207"/>
      <c r="KP25" s="207"/>
      <c r="KQ25" s="207"/>
      <c r="KR25" s="207"/>
      <c r="KS25" s="207"/>
      <c r="KT25" s="207"/>
      <c r="KU25" s="207"/>
      <c r="KV25" s="207"/>
      <c r="KW25" s="207"/>
      <c r="KX25" s="207"/>
      <c r="KY25" s="207"/>
      <c r="KZ25" s="207"/>
      <c r="LA25" s="207"/>
      <c r="LB25" s="207"/>
      <c r="LC25" s="207"/>
      <c r="LD25" s="207"/>
      <c r="LE25" s="207"/>
      <c r="LF25" s="207"/>
      <c r="LG25" s="207"/>
      <c r="LH25" s="207"/>
      <c r="LI25" s="207"/>
      <c r="LJ25" s="207"/>
      <c r="LK25" s="207"/>
      <c r="LL25" s="207"/>
      <c r="LM25" s="207"/>
      <c r="LN25" s="207"/>
      <c r="LO25" s="207"/>
      <c r="LP25" s="207"/>
      <c r="LQ25" s="207"/>
      <c r="LR25" s="207"/>
      <c r="LS25" s="207"/>
      <c r="LT25" s="207"/>
      <c r="LU25" s="207"/>
      <c r="LV25" s="207"/>
      <c r="LW25" s="207"/>
      <c r="LX25" s="207"/>
      <c r="LY25" s="207"/>
      <c r="LZ25" s="207"/>
      <c r="MA25" s="207"/>
      <c r="MB25" s="207"/>
      <c r="MC25" s="207"/>
      <c r="MD25" s="207"/>
      <c r="ME25" s="207"/>
      <c r="MF25" s="207"/>
      <c r="MG25" s="207"/>
      <c r="MH25" s="207"/>
      <c r="MI25" s="207"/>
      <c r="MJ25" s="207"/>
      <c r="MK25" s="207"/>
      <c r="ML25" s="207"/>
      <c r="MM25" s="207"/>
      <c r="MN25" s="207"/>
      <c r="MO25" s="207"/>
      <c r="MP25" s="207"/>
      <c r="MQ25" s="207"/>
      <c r="MR25" s="207"/>
      <c r="MS25" s="207"/>
      <c r="MT25" s="207"/>
      <c r="MU25" s="207"/>
      <c r="MV25" s="207"/>
      <c r="MW25" s="207"/>
      <c r="MX25" s="207"/>
      <c r="MY25" s="207"/>
      <c r="MZ25" s="207"/>
      <c r="NA25" s="207"/>
      <c r="NB25" s="207"/>
      <c r="NC25" s="207"/>
      <c r="ND25" s="207"/>
      <c r="NE25" s="207"/>
      <c r="NF25" s="207"/>
      <c r="NG25" s="207"/>
      <c r="NH25" s="207"/>
      <c r="NI25" s="207"/>
      <c r="NJ25" s="207"/>
      <c r="NK25" s="207"/>
      <c r="NL25" s="207"/>
      <c r="NM25" s="207"/>
      <c r="NN25" s="207"/>
      <c r="NO25" s="207"/>
      <c r="NP25" s="207"/>
      <c r="NQ25" s="207"/>
      <c r="NR25" s="207"/>
      <c r="NS25" s="207"/>
      <c r="NT25" s="207"/>
      <c r="NU25" s="207"/>
      <c r="NV25" s="207"/>
      <c r="NW25" s="207"/>
      <c r="NX25" s="207"/>
      <c r="NY25" s="207"/>
      <c r="NZ25" s="207"/>
      <c r="OA25" s="207"/>
      <c r="OB25" s="207"/>
      <c r="OC25" s="207"/>
      <c r="OD25" s="207"/>
      <c r="OE25" s="207"/>
      <c r="OF25" s="207"/>
      <c r="OG25" s="207"/>
      <c r="OH25" s="207"/>
      <c r="OI25" s="207"/>
      <c r="OJ25" s="207"/>
      <c r="OK25" s="207"/>
      <c r="OL25" s="207"/>
      <c r="OM25" s="207"/>
      <c r="ON25" s="207"/>
      <c r="OO25" s="207"/>
      <c r="OP25" s="207"/>
      <c r="OQ25" s="207"/>
      <c r="OR25" s="207"/>
      <c r="OS25" s="207"/>
      <c r="OT25" s="207"/>
      <c r="OU25" s="207"/>
      <c r="OV25" s="207"/>
      <c r="OW25" s="207"/>
      <c r="OX25" s="207"/>
      <c r="OY25" s="207"/>
      <c r="OZ25" s="207"/>
      <c r="PA25" s="207"/>
      <c r="PB25" s="207"/>
      <c r="PC25" s="207"/>
      <c r="PD25" s="207"/>
      <c r="PE25" s="207"/>
      <c r="PF25" s="207"/>
      <c r="PG25" s="207"/>
      <c r="PH25" s="207"/>
      <c r="PI25" s="207"/>
      <c r="PJ25" s="207"/>
      <c r="PK25" s="207"/>
      <c r="PL25" s="207"/>
      <c r="PM25" s="207"/>
      <c r="PN25" s="207"/>
      <c r="PO25" s="207"/>
      <c r="PP25" s="207"/>
      <c r="PQ25" s="207"/>
      <c r="PR25" s="207"/>
      <c r="PS25" s="207"/>
      <c r="PT25" s="207"/>
      <c r="PU25" s="207"/>
      <c r="PV25" s="207"/>
      <c r="PW25" s="207"/>
      <c r="PX25" s="207"/>
      <c r="PY25" s="207"/>
      <c r="PZ25" s="207"/>
      <c r="QA25" s="207"/>
      <c r="QB25" s="207"/>
      <c r="QC25" s="207"/>
      <c r="QD25" s="207"/>
      <c r="QE25" s="207"/>
      <c r="QF25" s="207"/>
      <c r="QG25" s="207"/>
      <c r="QH25" s="207"/>
      <c r="QI25" s="207"/>
      <c r="QJ25" s="207"/>
      <c r="QK25" s="207"/>
      <c r="QL25" s="207"/>
      <c r="QM25" s="207"/>
      <c r="QN25" s="207"/>
      <c r="QO25" s="207"/>
      <c r="QP25" s="207"/>
      <c r="QQ25" s="207"/>
      <c r="QR25" s="207"/>
      <c r="QS25" s="207"/>
      <c r="QT25" s="207"/>
      <c r="QU25" s="207"/>
      <c r="QV25" s="207"/>
      <c r="QW25" s="207"/>
      <c r="QX25" s="207"/>
      <c r="QY25" s="207"/>
      <c r="QZ25" s="207"/>
      <c r="RA25" s="207"/>
      <c r="RB25" s="207"/>
      <c r="RC25" s="207"/>
      <c r="RD25" s="207"/>
      <c r="RE25" s="207"/>
      <c r="RF25" s="207"/>
      <c r="RG25" s="207"/>
      <c r="RH25" s="207"/>
      <c r="RI25" s="207"/>
      <c r="RJ25" s="207"/>
      <c r="RK25" s="207"/>
      <c r="RL25" s="207"/>
      <c r="RM25" s="207"/>
      <c r="RN25" s="207"/>
      <c r="RO25" s="207"/>
      <c r="RP25" s="207"/>
      <c r="RQ25" s="207"/>
      <c r="RR25" s="207"/>
      <c r="RS25" s="207"/>
      <c r="RT25" s="207"/>
      <c r="RU25" s="207"/>
      <c r="RV25" s="207"/>
      <c r="RW25" s="207"/>
      <c r="RX25" s="207"/>
      <c r="RY25" s="207"/>
      <c r="RZ25" s="207"/>
      <c r="SA25" s="207"/>
      <c r="SB25" s="207"/>
      <c r="SC25" s="207"/>
      <c r="SD25" s="207"/>
      <c r="SE25" s="207"/>
      <c r="SF25" s="207"/>
      <c r="SG25" s="207"/>
      <c r="SH25" s="207"/>
      <c r="SI25" s="207"/>
      <c r="SJ25" s="207"/>
      <c r="SK25" s="207"/>
      <c r="SL25" s="207"/>
      <c r="SM25" s="207"/>
      <c r="SN25" s="207"/>
      <c r="SO25" s="207"/>
      <c r="SP25" s="207"/>
      <c r="SQ25" s="207"/>
      <c r="SR25" s="207"/>
      <c r="SS25" s="207"/>
      <c r="ST25" s="207"/>
      <c r="SU25" s="207"/>
      <c r="SV25" s="207"/>
      <c r="SW25" s="207"/>
      <c r="SX25" s="207"/>
      <c r="SY25" s="207"/>
      <c r="SZ25" s="207"/>
      <c r="TA25" s="207"/>
      <c r="TB25" s="207"/>
      <c r="TC25" s="207"/>
      <c r="TD25" s="207"/>
      <c r="TE25" s="207"/>
      <c r="TF25" s="207"/>
      <c r="TG25" s="207"/>
      <c r="TH25" s="207"/>
      <c r="TI25" s="207"/>
      <c r="TJ25" s="207"/>
      <c r="TK25" s="207"/>
      <c r="TL25" s="207"/>
      <c r="TM25" s="207"/>
      <c r="TN25" s="207"/>
      <c r="TO25" s="207"/>
      <c r="TP25" s="207"/>
      <c r="TQ25" s="207"/>
      <c r="TR25" s="207"/>
      <c r="TS25" s="207"/>
      <c r="TT25" s="207"/>
      <c r="TU25" s="207"/>
      <c r="TV25" s="207"/>
      <c r="TW25" s="207"/>
      <c r="TX25" s="207"/>
      <c r="TY25" s="207"/>
      <c r="TZ25" s="207"/>
      <c r="UA25" s="207"/>
      <c r="UB25" s="207"/>
      <c r="UC25" s="207"/>
      <c r="UD25" s="207"/>
      <c r="UE25" s="207"/>
      <c r="UF25" s="207"/>
      <c r="UG25" s="207"/>
      <c r="UH25" s="207"/>
      <c r="UI25" s="207"/>
      <c r="UJ25" s="207"/>
      <c r="UK25" s="207"/>
      <c r="UL25" s="207"/>
      <c r="UM25" s="207"/>
      <c r="UN25" s="207"/>
      <c r="UO25" s="207"/>
      <c r="UP25" s="207"/>
      <c r="UQ25" s="207"/>
      <c r="UR25" s="207"/>
      <c r="US25" s="207"/>
      <c r="UT25" s="207"/>
      <c r="UU25" s="207"/>
      <c r="UV25" s="207"/>
      <c r="UW25" s="207"/>
      <c r="UX25" s="207"/>
      <c r="UY25" s="207"/>
      <c r="UZ25" s="207"/>
      <c r="VA25" s="207"/>
      <c r="VB25" s="207"/>
      <c r="VC25" s="207"/>
      <c r="VD25" s="207"/>
      <c r="VE25" s="207"/>
      <c r="VF25" s="207"/>
      <c r="VG25" s="207"/>
      <c r="VH25" s="207"/>
      <c r="VI25" s="207"/>
      <c r="VJ25" s="207"/>
      <c r="VK25" s="207"/>
      <c r="VL25" s="207"/>
      <c r="VM25" s="207"/>
      <c r="VN25" s="207"/>
      <c r="VO25" s="207"/>
      <c r="VP25" s="207"/>
      <c r="VQ25" s="207"/>
      <c r="VR25" s="207"/>
      <c r="VS25" s="207"/>
      <c r="VT25" s="207"/>
      <c r="VU25" s="207"/>
      <c r="VV25" s="207"/>
      <c r="VW25" s="207"/>
      <c r="VX25" s="207"/>
      <c r="VY25" s="207"/>
      <c r="VZ25" s="207"/>
      <c r="WA25" s="207"/>
      <c r="WB25" s="207"/>
      <c r="WC25" s="207"/>
      <c r="WD25" s="207"/>
      <c r="WE25" s="207"/>
      <c r="WF25" s="207"/>
      <c r="WG25" s="207"/>
      <c r="WH25" s="207"/>
      <c r="WI25" s="207"/>
      <c r="WJ25" s="207"/>
      <c r="WK25" s="207"/>
      <c r="WL25" s="207"/>
      <c r="WM25" s="207"/>
      <c r="WN25" s="207"/>
      <c r="WO25" s="207"/>
      <c r="WP25" s="207"/>
      <c r="WQ25" s="207"/>
      <c r="WR25" s="207"/>
      <c r="WS25" s="207"/>
      <c r="WT25" s="207"/>
      <c r="WU25" s="207"/>
      <c r="WV25" s="207"/>
      <c r="WW25" s="207"/>
      <c r="WX25" s="207"/>
      <c r="WY25" s="207"/>
      <c r="WZ25" s="207"/>
      <c r="XA25" s="207"/>
      <c r="XB25" s="207"/>
      <c r="XC25" s="207"/>
      <c r="XD25" s="207"/>
      <c r="XE25" s="207"/>
      <c r="XF25" s="207"/>
      <c r="XG25" s="207"/>
      <c r="XH25" s="207"/>
      <c r="XI25" s="207"/>
      <c r="XJ25" s="207"/>
      <c r="XK25" s="207"/>
      <c r="XL25" s="207"/>
      <c r="XM25" s="207"/>
      <c r="XN25" s="207"/>
      <c r="XO25" s="207"/>
      <c r="XP25" s="207"/>
      <c r="XQ25" s="207"/>
      <c r="XR25" s="207"/>
      <c r="XS25" s="207"/>
      <c r="XT25" s="207"/>
      <c r="XU25" s="207"/>
      <c r="XV25" s="207"/>
      <c r="XW25" s="207"/>
      <c r="XX25" s="207"/>
      <c r="XY25" s="207"/>
      <c r="XZ25" s="207"/>
      <c r="YA25" s="207"/>
      <c r="YB25" s="207"/>
      <c r="YC25" s="207"/>
      <c r="YD25" s="207"/>
      <c r="YE25" s="207"/>
      <c r="YF25" s="207"/>
      <c r="YG25" s="207"/>
      <c r="YH25" s="207"/>
      <c r="YI25" s="207"/>
      <c r="YJ25" s="207"/>
      <c r="YK25" s="207"/>
      <c r="YL25" s="207"/>
      <c r="YM25" s="207"/>
      <c r="YN25" s="207"/>
      <c r="YO25" s="207"/>
      <c r="YP25" s="207"/>
      <c r="YQ25" s="207"/>
      <c r="YR25" s="207"/>
      <c r="YS25" s="207"/>
      <c r="YT25" s="207"/>
      <c r="YU25" s="207"/>
      <c r="YV25" s="207"/>
      <c r="YW25" s="207"/>
      <c r="YX25" s="207"/>
      <c r="YY25" s="207"/>
      <c r="YZ25" s="207"/>
      <c r="ZA25" s="207"/>
      <c r="ZB25" s="207"/>
      <c r="ZC25" s="207"/>
      <c r="ZD25" s="207"/>
      <c r="ZE25" s="207"/>
      <c r="ZF25" s="207"/>
      <c r="ZG25" s="207"/>
      <c r="ZH25" s="207"/>
      <c r="ZI25" s="207"/>
      <c r="ZJ25" s="207"/>
      <c r="ZK25" s="207"/>
      <c r="ZL25" s="207"/>
      <c r="ZM25" s="207"/>
      <c r="ZN25" s="207"/>
      <c r="ZO25" s="207"/>
      <c r="ZP25" s="207"/>
      <c r="ZQ25" s="207"/>
      <c r="ZR25" s="207"/>
      <c r="ZS25" s="207"/>
      <c r="ZT25" s="207"/>
      <c r="ZU25" s="207"/>
      <c r="ZV25" s="207"/>
      <c r="ZW25" s="207"/>
      <c r="ZX25" s="207"/>
      <c r="ZY25" s="207"/>
      <c r="ZZ25" s="207"/>
      <c r="AAA25" s="207"/>
      <c r="AAB25" s="207"/>
      <c r="AAC25" s="207"/>
      <c r="AAD25" s="207"/>
      <c r="AAE25" s="207"/>
      <c r="AAF25" s="207"/>
      <c r="AAG25" s="207"/>
      <c r="AAH25" s="207"/>
      <c r="AAI25" s="207"/>
      <c r="AAJ25" s="207"/>
      <c r="AAK25" s="207"/>
      <c r="AAL25" s="207"/>
      <c r="AAM25" s="207"/>
      <c r="AAN25" s="207"/>
      <c r="AAO25" s="207"/>
      <c r="AAP25" s="207"/>
      <c r="AAQ25" s="207"/>
      <c r="AAR25" s="207"/>
      <c r="AAS25" s="207"/>
      <c r="AAT25" s="207"/>
      <c r="AAU25" s="207"/>
      <c r="AAV25" s="207"/>
      <c r="AAW25" s="207"/>
      <c r="AAX25" s="207"/>
      <c r="AAY25" s="207"/>
      <c r="AAZ25" s="207"/>
      <c r="ABA25" s="207"/>
      <c r="ABB25" s="207"/>
      <c r="ABC25" s="207"/>
      <c r="ABD25" s="207"/>
      <c r="ABE25" s="207"/>
      <c r="ABF25" s="207"/>
      <c r="ABG25" s="207"/>
      <c r="ABH25" s="207"/>
      <c r="ABI25" s="207"/>
      <c r="ABJ25" s="207"/>
      <c r="ABK25" s="207"/>
      <c r="ABL25" s="207"/>
      <c r="ABM25" s="207"/>
      <c r="ABN25" s="207"/>
      <c r="ABO25" s="207"/>
      <c r="ABP25" s="207"/>
      <c r="ABQ25" s="207"/>
      <c r="ABR25" s="207"/>
      <c r="ABS25" s="207"/>
      <c r="ABT25" s="207"/>
      <c r="ABU25" s="207"/>
      <c r="ABV25" s="207"/>
      <c r="ABW25" s="207"/>
      <c r="ABX25" s="207"/>
      <c r="ABY25" s="207"/>
      <c r="ABZ25" s="207"/>
      <c r="ACA25" s="207"/>
      <c r="ACB25" s="207"/>
      <c r="ACC25" s="207"/>
      <c r="ACD25" s="207"/>
      <c r="ACE25" s="207"/>
      <c r="ACF25" s="207"/>
      <c r="ACG25" s="207"/>
      <c r="ACH25" s="207"/>
      <c r="ACI25" s="207"/>
      <c r="ACJ25" s="207"/>
      <c r="ACK25" s="207"/>
      <c r="ACL25" s="207"/>
      <c r="ACM25" s="207"/>
      <c r="ACN25" s="207"/>
      <c r="ACO25" s="207"/>
      <c r="ACP25" s="207"/>
      <c r="ACQ25" s="207"/>
      <c r="ACR25" s="207"/>
      <c r="ACS25" s="207"/>
      <c r="ACT25" s="207"/>
      <c r="ACU25" s="207"/>
      <c r="ACV25" s="207"/>
      <c r="ACW25" s="207"/>
      <c r="ACX25" s="207"/>
      <c r="ACY25" s="207"/>
      <c r="ACZ25" s="207"/>
      <c r="ADA25" s="207"/>
      <c r="ADB25" s="207"/>
      <c r="ADC25" s="207"/>
      <c r="ADD25" s="207"/>
      <c r="ADE25" s="207"/>
      <c r="ADF25" s="207"/>
      <c r="ADG25" s="207"/>
      <c r="ADH25" s="207"/>
      <c r="ADI25" s="207"/>
      <c r="ADJ25" s="207"/>
      <c r="ADK25" s="207"/>
      <c r="ADL25" s="207"/>
      <c r="ADM25" s="207"/>
      <c r="ADN25" s="207"/>
      <c r="ADO25" s="207"/>
      <c r="ADP25" s="207"/>
      <c r="ADQ25" s="207"/>
      <c r="ADR25" s="207"/>
      <c r="ADS25" s="207"/>
      <c r="ADT25" s="207"/>
      <c r="ADU25" s="207"/>
      <c r="ADV25" s="207"/>
      <c r="ADW25" s="207"/>
      <c r="ADX25" s="207"/>
      <c r="ADY25" s="207"/>
      <c r="ADZ25" s="207"/>
      <c r="AEA25" s="207"/>
      <c r="AEB25" s="207"/>
      <c r="AEC25" s="207"/>
      <c r="AED25" s="207"/>
      <c r="AEE25" s="207"/>
      <c r="AEF25" s="207"/>
      <c r="AEG25" s="207"/>
      <c r="AEH25" s="207"/>
      <c r="AEI25" s="207"/>
      <c r="AEJ25" s="207"/>
      <c r="AEK25" s="207"/>
      <c r="AEL25" s="207"/>
      <c r="AEM25" s="207"/>
      <c r="AEN25" s="207"/>
      <c r="AEO25" s="207"/>
      <c r="AEP25" s="207"/>
      <c r="AEQ25" s="207"/>
      <c r="AER25" s="207"/>
      <c r="AES25" s="207"/>
      <c r="AET25" s="207"/>
      <c r="AEU25" s="207"/>
      <c r="AEV25" s="207"/>
      <c r="AEW25" s="207"/>
      <c r="AEX25" s="207"/>
      <c r="AEY25" s="207"/>
      <c r="AEZ25" s="207"/>
      <c r="AFA25" s="207"/>
      <c r="AFB25" s="207"/>
      <c r="AFC25" s="207"/>
      <c r="AFD25" s="207"/>
      <c r="AFE25" s="207"/>
      <c r="AFF25" s="207"/>
      <c r="AFG25" s="207"/>
      <c r="AFH25" s="207"/>
      <c r="AFI25" s="207"/>
      <c r="AFJ25" s="207"/>
      <c r="AFK25" s="207"/>
      <c r="AFL25" s="207"/>
      <c r="AFM25" s="207"/>
      <c r="AFN25" s="207"/>
      <c r="AFO25" s="207"/>
      <c r="AFP25" s="207"/>
      <c r="AFQ25" s="207"/>
      <c r="AFR25" s="207"/>
      <c r="AFS25" s="207"/>
      <c r="AFT25" s="207"/>
      <c r="AFU25" s="207"/>
      <c r="AFV25" s="207"/>
      <c r="AFW25" s="207"/>
      <c r="AFX25" s="207"/>
      <c r="AFY25" s="207"/>
      <c r="AFZ25" s="207"/>
      <c r="AGA25" s="207"/>
      <c r="AGB25" s="207"/>
      <c r="AGC25" s="207"/>
      <c r="AGD25" s="207"/>
      <c r="AGE25" s="207"/>
      <c r="AGF25" s="207"/>
      <c r="AGG25" s="207"/>
      <c r="AGH25" s="207"/>
      <c r="AGI25" s="207"/>
      <c r="AGJ25" s="207"/>
      <c r="AGK25" s="207"/>
      <c r="AGL25" s="207"/>
      <c r="AGM25" s="207"/>
      <c r="AGN25" s="207"/>
      <c r="AGO25" s="207"/>
      <c r="AGP25" s="207"/>
      <c r="AGQ25" s="207"/>
      <c r="AGR25" s="207"/>
      <c r="AGS25" s="207"/>
      <c r="AGT25" s="207"/>
      <c r="AGU25" s="207"/>
      <c r="AGV25" s="207"/>
      <c r="AGW25" s="207"/>
      <c r="AGX25" s="207"/>
      <c r="AGY25" s="207"/>
      <c r="AGZ25" s="207"/>
      <c r="AHA25" s="207"/>
      <c r="AHB25" s="207"/>
      <c r="AHC25" s="207"/>
      <c r="AHD25" s="207"/>
      <c r="AHE25" s="207"/>
      <c r="AHF25" s="207"/>
      <c r="AHG25" s="207"/>
      <c r="AHH25" s="207"/>
      <c r="AHI25" s="207"/>
      <c r="AHJ25" s="207"/>
      <c r="AHK25" s="207"/>
      <c r="AHL25" s="207"/>
      <c r="AHM25" s="207"/>
      <c r="AHN25" s="207"/>
      <c r="AHO25" s="207"/>
      <c r="AHP25" s="207"/>
      <c r="AHQ25" s="207"/>
      <c r="AHR25" s="207"/>
      <c r="AHS25" s="207"/>
      <c r="AHT25" s="207"/>
      <c r="AHU25" s="207"/>
      <c r="AHV25" s="207"/>
      <c r="AHW25" s="207"/>
      <c r="AHX25" s="207"/>
      <c r="AHY25" s="207"/>
      <c r="AHZ25" s="207"/>
      <c r="AIA25" s="207"/>
      <c r="AIB25" s="207"/>
      <c r="AIC25" s="207"/>
      <c r="AID25" s="207"/>
      <c r="AIE25" s="207"/>
      <c r="AIF25" s="207"/>
      <c r="AIG25" s="207"/>
      <c r="AIH25" s="207"/>
      <c r="AII25" s="207"/>
      <c r="AIJ25" s="207"/>
      <c r="AIK25" s="207"/>
      <c r="AIL25" s="207"/>
      <c r="AIM25" s="207"/>
      <c r="AIN25" s="207"/>
      <c r="AIO25" s="207"/>
      <c r="AIP25" s="207"/>
      <c r="AIQ25" s="207"/>
      <c r="AIR25" s="207"/>
      <c r="AIS25" s="207"/>
      <c r="AIT25" s="207"/>
      <c r="AIU25" s="207"/>
      <c r="AIV25" s="207"/>
      <c r="AIW25" s="207"/>
      <c r="AIX25" s="207"/>
      <c r="AIY25" s="207"/>
      <c r="AIZ25" s="207"/>
      <c r="AJA25" s="207"/>
      <c r="AJB25" s="207"/>
      <c r="AJC25" s="207"/>
      <c r="AJD25" s="207"/>
      <c r="AJE25" s="207"/>
      <c r="AJF25" s="207"/>
      <c r="AJG25" s="207"/>
      <c r="AJH25" s="207"/>
      <c r="AJI25" s="207"/>
      <c r="AJJ25" s="207"/>
      <c r="AJK25" s="207"/>
      <c r="AJL25" s="207"/>
      <c r="AJM25" s="207"/>
      <c r="AJN25" s="207"/>
      <c r="AJO25" s="207"/>
      <c r="AJP25" s="207"/>
      <c r="AJQ25" s="207"/>
      <c r="AJR25" s="207"/>
      <c r="AJS25" s="207"/>
      <c r="AJT25" s="207"/>
      <c r="AJU25" s="207"/>
      <c r="AJV25" s="207"/>
      <c r="AJW25" s="207"/>
      <c r="AJX25" s="207"/>
      <c r="AJY25" s="207"/>
      <c r="AJZ25" s="207"/>
      <c r="AKA25" s="207"/>
      <c r="AKB25" s="207"/>
      <c r="AKC25" s="207"/>
      <c r="AKD25" s="207"/>
      <c r="AKE25" s="207"/>
      <c r="AKF25" s="207"/>
      <c r="AKG25" s="207"/>
      <c r="AKH25" s="207"/>
      <c r="AKI25" s="207"/>
      <c r="AKJ25" s="207"/>
      <c r="AKK25" s="207"/>
      <c r="AKL25" s="207"/>
      <c r="AKM25" s="207"/>
      <c r="AKN25" s="207"/>
      <c r="AKO25" s="207"/>
      <c r="AKP25" s="207"/>
      <c r="AKQ25" s="207"/>
      <c r="AKR25" s="207"/>
      <c r="AKS25" s="207"/>
      <c r="AKT25" s="207"/>
      <c r="AKU25" s="207"/>
      <c r="AKV25" s="207"/>
      <c r="AKW25" s="207"/>
      <c r="AKX25" s="207"/>
      <c r="AKY25" s="207"/>
      <c r="AKZ25" s="207"/>
      <c r="ALA25" s="207"/>
      <c r="ALB25" s="207"/>
      <c r="ALC25" s="207"/>
      <c r="ALD25" s="207"/>
      <c r="ALE25" s="207"/>
      <c r="ALF25" s="207"/>
      <c r="ALG25" s="207"/>
      <c r="ALH25" s="207"/>
      <c r="ALI25" s="207"/>
      <c r="ALJ25" s="207"/>
      <c r="ALK25" s="207"/>
      <c r="ALL25" s="207"/>
      <c r="ALM25" s="207"/>
      <c r="ALN25" s="207"/>
      <c r="ALO25" s="207"/>
      <c r="ALP25" s="207"/>
      <c r="ALQ25" s="207"/>
    </row>
    <row r="26" spans="1:1005" ht="14.45">
      <c r="A26" s="153">
        <v>46813</v>
      </c>
      <c r="B26" s="154">
        <v>38</v>
      </c>
      <c r="C26" s="154">
        <v>38</v>
      </c>
      <c r="D26" s="158">
        <v>38</v>
      </c>
      <c r="E26">
        <v>31.998000000000001</v>
      </c>
      <c r="F26">
        <v>39.898000000000003</v>
      </c>
      <c r="G26">
        <v>42.722000000000001</v>
      </c>
      <c r="H26">
        <v>40.750999999999998</v>
      </c>
      <c r="I26">
        <v>42.252000000000002</v>
      </c>
      <c r="J26">
        <v>40.51</v>
      </c>
      <c r="K26">
        <v>33.564999999999998</v>
      </c>
      <c r="L26">
        <v>29.687000000000001</v>
      </c>
      <c r="M26">
        <v>27.943999999999999</v>
      </c>
      <c r="N26">
        <v>20.757000000000001</v>
      </c>
      <c r="O26">
        <v>26.794</v>
      </c>
      <c r="P26">
        <v>44.5</v>
      </c>
      <c r="Q26">
        <v>24.326000000000001</v>
      </c>
      <c r="R26">
        <v>27.555</v>
      </c>
      <c r="S26">
        <v>51.396999999999998</v>
      </c>
      <c r="T26">
        <v>16.605</v>
      </c>
      <c r="U26">
        <v>40.960999999999999</v>
      </c>
      <c r="V26">
        <v>21.803000000000001</v>
      </c>
      <c r="W26">
        <v>28.97</v>
      </c>
      <c r="X26">
        <v>37.061999999999998</v>
      </c>
      <c r="Y26">
        <v>18.622</v>
      </c>
      <c r="Z26">
        <v>25.991</v>
      </c>
      <c r="AA26">
        <v>50.357999999999997</v>
      </c>
      <c r="AB26">
        <v>35.353999999999999</v>
      </c>
      <c r="AC26">
        <v>58.158000000000001</v>
      </c>
      <c r="AD26">
        <v>28.327999999999999</v>
      </c>
      <c r="AE26">
        <v>17.684000000000001</v>
      </c>
      <c r="AF26">
        <v>34.293999999999997</v>
      </c>
      <c r="AG26">
        <v>26.329000000000001</v>
      </c>
      <c r="AH26">
        <v>31.565999999999999</v>
      </c>
      <c r="AI26" s="207"/>
      <c r="AJ26" s="207"/>
      <c r="AK26" s="207"/>
      <c r="AL26" s="207"/>
      <c r="AM26" s="207"/>
      <c r="AN26" s="207"/>
      <c r="AO26" s="207"/>
      <c r="AP26" s="207"/>
      <c r="AQ26" s="207"/>
      <c r="AR26" s="207"/>
      <c r="AS26" s="207"/>
      <c r="AT26" s="207"/>
      <c r="AU26" s="207"/>
      <c r="AV26" s="207"/>
      <c r="AW26" s="207"/>
      <c r="AX26" s="207"/>
      <c r="AY26" s="207"/>
      <c r="AZ26" s="207"/>
      <c r="BA26" s="207"/>
      <c r="BB26" s="207"/>
      <c r="BC26" s="207"/>
      <c r="BD26" s="207"/>
      <c r="BE26" s="207"/>
      <c r="BF26" s="207"/>
      <c r="BG26" s="207"/>
      <c r="BH26" s="207"/>
      <c r="BI26" s="207"/>
      <c r="BJ26" s="207"/>
      <c r="BK26" s="207"/>
      <c r="BL26" s="207"/>
      <c r="BM26" s="207"/>
      <c r="BN26" s="207"/>
      <c r="BO26" s="207"/>
      <c r="BP26" s="207"/>
      <c r="BQ26" s="207"/>
      <c r="BR26" s="207"/>
      <c r="BS26" s="207"/>
      <c r="BT26" s="207"/>
      <c r="BU26" s="207"/>
      <c r="BV26" s="207"/>
      <c r="BW26" s="207"/>
      <c r="BX26" s="207"/>
      <c r="BY26" s="207"/>
      <c r="BZ26" s="207"/>
      <c r="CA26" s="207"/>
      <c r="CB26" s="207"/>
      <c r="CC26" s="207"/>
      <c r="CD26" s="207"/>
      <c r="CE26" s="207"/>
      <c r="CF26" s="207"/>
      <c r="CG26" s="207"/>
      <c r="CH26" s="207"/>
      <c r="CI26" s="207"/>
      <c r="CJ26" s="207"/>
      <c r="CK26" s="207"/>
      <c r="CL26" s="207"/>
      <c r="CM26" s="207"/>
      <c r="CN26" s="207"/>
      <c r="CO26" s="207"/>
      <c r="CP26" s="207"/>
      <c r="CQ26" s="207"/>
      <c r="CR26" s="207"/>
      <c r="CS26" s="207"/>
      <c r="CT26" s="207"/>
      <c r="CU26" s="207"/>
      <c r="CV26" s="207"/>
      <c r="CW26" s="207"/>
      <c r="CX26" s="207"/>
      <c r="CY26" s="207"/>
      <c r="CZ26" s="207"/>
      <c r="DA26" s="207"/>
      <c r="DB26" s="207"/>
      <c r="DC26" s="207"/>
      <c r="DD26" s="207"/>
      <c r="DE26" s="207"/>
      <c r="DF26" s="207"/>
      <c r="DG26" s="207"/>
      <c r="DH26" s="207"/>
      <c r="DI26" s="207"/>
      <c r="DJ26" s="207"/>
      <c r="DK26" s="207"/>
      <c r="DL26" s="207"/>
      <c r="DM26" s="207"/>
      <c r="DN26" s="207"/>
      <c r="DO26" s="207"/>
      <c r="DP26" s="207"/>
      <c r="DQ26" s="207"/>
      <c r="DR26" s="207"/>
      <c r="DS26" s="207"/>
      <c r="DT26" s="207"/>
      <c r="DU26" s="207"/>
      <c r="DV26" s="207"/>
      <c r="DW26" s="207"/>
      <c r="DX26" s="207"/>
      <c r="DY26" s="207"/>
      <c r="DZ26" s="207"/>
      <c r="EA26" s="207"/>
      <c r="EB26" s="207"/>
      <c r="EC26" s="207"/>
      <c r="ED26" s="207"/>
      <c r="EE26" s="207"/>
      <c r="EF26" s="207"/>
      <c r="EG26" s="207"/>
      <c r="EH26" s="207"/>
      <c r="EI26" s="207"/>
      <c r="EJ26" s="207"/>
      <c r="EK26" s="207"/>
      <c r="EL26" s="207"/>
      <c r="EM26" s="207"/>
      <c r="EN26" s="207"/>
      <c r="EO26" s="207"/>
      <c r="EP26" s="207"/>
      <c r="EQ26" s="207"/>
      <c r="ER26" s="207"/>
      <c r="ES26" s="207"/>
      <c r="ET26" s="207"/>
      <c r="EU26" s="207"/>
      <c r="EV26" s="207"/>
      <c r="EW26" s="207"/>
      <c r="EX26" s="207"/>
      <c r="EY26" s="207"/>
      <c r="EZ26" s="207"/>
      <c r="FA26" s="207"/>
      <c r="FB26" s="207"/>
      <c r="FC26" s="207"/>
      <c r="FD26" s="207"/>
      <c r="FE26" s="207"/>
      <c r="FF26" s="207"/>
      <c r="FG26" s="207"/>
      <c r="FH26" s="207"/>
      <c r="FI26" s="207"/>
      <c r="FJ26" s="207"/>
      <c r="FK26" s="207"/>
      <c r="FL26" s="207"/>
      <c r="FM26" s="207"/>
      <c r="FN26" s="207"/>
      <c r="FO26" s="207"/>
      <c r="FP26" s="207"/>
      <c r="FQ26" s="207"/>
      <c r="FR26" s="207"/>
      <c r="FS26" s="207"/>
      <c r="FT26" s="207"/>
      <c r="FU26" s="207"/>
      <c r="FV26" s="207"/>
      <c r="FW26" s="207"/>
      <c r="FX26" s="207"/>
      <c r="FY26" s="207"/>
      <c r="FZ26" s="207"/>
      <c r="GA26" s="207"/>
      <c r="GB26" s="207"/>
      <c r="GC26" s="207"/>
      <c r="GD26" s="207"/>
      <c r="GE26" s="207"/>
      <c r="GF26" s="207"/>
      <c r="GG26" s="207"/>
      <c r="GH26" s="207"/>
      <c r="GI26" s="207"/>
      <c r="GJ26" s="207"/>
      <c r="GK26" s="207"/>
      <c r="GL26" s="207"/>
      <c r="GM26" s="207"/>
      <c r="GN26" s="207"/>
      <c r="GO26" s="207"/>
      <c r="GP26" s="207"/>
      <c r="GQ26" s="207"/>
      <c r="GR26" s="207"/>
      <c r="GS26" s="207"/>
      <c r="GT26" s="207"/>
      <c r="GU26" s="207"/>
      <c r="GV26" s="207"/>
      <c r="GW26" s="207"/>
      <c r="GX26" s="207"/>
      <c r="GY26" s="207"/>
      <c r="GZ26" s="207"/>
      <c r="HA26" s="207"/>
      <c r="HB26" s="207"/>
      <c r="HC26" s="207"/>
      <c r="HD26" s="207"/>
      <c r="HE26" s="207"/>
      <c r="HF26" s="207"/>
      <c r="HG26" s="207"/>
      <c r="HH26" s="207"/>
      <c r="HI26" s="207"/>
      <c r="HJ26" s="207"/>
      <c r="HK26" s="207"/>
      <c r="HL26" s="207"/>
      <c r="HM26" s="207"/>
      <c r="HN26" s="207"/>
      <c r="HO26" s="207"/>
      <c r="HP26" s="207"/>
      <c r="HQ26" s="207"/>
      <c r="HR26" s="207"/>
      <c r="HS26" s="207"/>
      <c r="HT26" s="207"/>
      <c r="HU26" s="207"/>
      <c r="HV26" s="207"/>
      <c r="HW26" s="207"/>
      <c r="HX26" s="207"/>
      <c r="HY26" s="207"/>
      <c r="HZ26" s="207"/>
      <c r="IA26" s="207"/>
      <c r="IB26" s="207"/>
      <c r="IC26" s="207"/>
      <c r="ID26" s="207"/>
      <c r="IE26" s="207"/>
      <c r="IF26" s="207"/>
      <c r="IG26" s="207"/>
      <c r="IH26" s="207"/>
      <c r="II26" s="207"/>
      <c r="IJ26" s="207"/>
      <c r="IK26" s="207"/>
      <c r="IL26" s="207"/>
      <c r="IM26" s="207"/>
      <c r="IN26" s="207"/>
      <c r="IO26" s="207"/>
      <c r="IP26" s="207"/>
      <c r="IQ26" s="207"/>
      <c r="IR26" s="207"/>
      <c r="IS26" s="207"/>
      <c r="IT26" s="207"/>
      <c r="IU26" s="207"/>
      <c r="IV26" s="207"/>
      <c r="IW26" s="207"/>
      <c r="IX26" s="207"/>
      <c r="IY26" s="207"/>
      <c r="IZ26" s="207"/>
      <c r="JA26" s="207"/>
      <c r="JB26" s="207"/>
      <c r="JC26" s="207"/>
      <c r="JD26" s="207"/>
      <c r="JE26" s="207"/>
      <c r="JF26" s="207"/>
      <c r="JG26" s="207"/>
      <c r="JH26" s="207"/>
      <c r="JI26" s="207"/>
      <c r="JJ26" s="207"/>
      <c r="JK26" s="207"/>
      <c r="JL26" s="207"/>
      <c r="JM26" s="207"/>
      <c r="JN26" s="207"/>
      <c r="JO26" s="207"/>
      <c r="JP26" s="207"/>
      <c r="JQ26" s="207"/>
      <c r="JR26" s="207"/>
      <c r="JS26" s="207"/>
      <c r="JT26" s="207"/>
      <c r="JU26" s="207"/>
      <c r="JV26" s="207"/>
      <c r="JW26" s="207"/>
      <c r="JX26" s="207"/>
      <c r="JY26" s="207"/>
      <c r="JZ26" s="207"/>
      <c r="KA26" s="207"/>
      <c r="KB26" s="207"/>
      <c r="KC26" s="207"/>
      <c r="KD26" s="207"/>
      <c r="KE26" s="207"/>
      <c r="KF26" s="207"/>
      <c r="KG26" s="207"/>
      <c r="KH26" s="207"/>
      <c r="KI26" s="207"/>
      <c r="KJ26" s="207"/>
      <c r="KK26" s="207"/>
      <c r="KL26" s="207"/>
      <c r="KM26" s="207"/>
      <c r="KN26" s="207"/>
      <c r="KO26" s="207"/>
      <c r="KP26" s="207"/>
      <c r="KQ26" s="207"/>
      <c r="KR26" s="207"/>
      <c r="KS26" s="207"/>
      <c r="KT26" s="207"/>
      <c r="KU26" s="207"/>
      <c r="KV26" s="207"/>
      <c r="KW26" s="207"/>
      <c r="KX26" s="207"/>
      <c r="KY26" s="207"/>
      <c r="KZ26" s="207"/>
      <c r="LA26" s="207"/>
      <c r="LB26" s="207"/>
      <c r="LC26" s="207"/>
      <c r="LD26" s="207"/>
      <c r="LE26" s="207"/>
      <c r="LF26" s="207"/>
      <c r="LG26" s="207"/>
      <c r="LH26" s="207"/>
      <c r="LI26" s="207"/>
      <c r="LJ26" s="207"/>
      <c r="LK26" s="207"/>
      <c r="LL26" s="207"/>
      <c r="LM26" s="207"/>
      <c r="LN26" s="207"/>
      <c r="LO26" s="207"/>
      <c r="LP26" s="207"/>
      <c r="LQ26" s="207"/>
      <c r="LR26" s="207"/>
      <c r="LS26" s="207"/>
      <c r="LT26" s="207"/>
      <c r="LU26" s="207"/>
      <c r="LV26" s="207"/>
      <c r="LW26" s="207"/>
      <c r="LX26" s="207"/>
      <c r="LY26" s="207"/>
      <c r="LZ26" s="207"/>
      <c r="MA26" s="207"/>
      <c r="MB26" s="207"/>
      <c r="MC26" s="207"/>
      <c r="MD26" s="207"/>
      <c r="ME26" s="207"/>
      <c r="MF26" s="207"/>
      <c r="MG26" s="207"/>
      <c r="MH26" s="207"/>
      <c r="MI26" s="207"/>
      <c r="MJ26" s="207"/>
      <c r="MK26" s="207"/>
      <c r="ML26" s="207"/>
      <c r="MM26" s="207"/>
      <c r="MN26" s="207"/>
      <c r="MO26" s="207"/>
      <c r="MP26" s="207"/>
      <c r="MQ26" s="207"/>
      <c r="MR26" s="207"/>
      <c r="MS26" s="207"/>
      <c r="MT26" s="207"/>
      <c r="MU26" s="207"/>
      <c r="MV26" s="207"/>
      <c r="MW26" s="207"/>
      <c r="MX26" s="207"/>
      <c r="MY26" s="207"/>
      <c r="MZ26" s="207"/>
      <c r="NA26" s="207"/>
      <c r="NB26" s="207"/>
      <c r="NC26" s="207"/>
      <c r="ND26" s="207"/>
      <c r="NE26" s="207"/>
      <c r="NF26" s="207"/>
      <c r="NG26" s="207"/>
      <c r="NH26" s="207"/>
      <c r="NI26" s="207"/>
      <c r="NJ26" s="207"/>
      <c r="NK26" s="207"/>
      <c r="NL26" s="207"/>
      <c r="NM26" s="207"/>
      <c r="NN26" s="207"/>
      <c r="NO26" s="207"/>
      <c r="NP26" s="207"/>
      <c r="NQ26" s="207"/>
      <c r="NR26" s="207"/>
      <c r="NS26" s="207"/>
      <c r="NT26" s="207"/>
      <c r="NU26" s="207"/>
      <c r="NV26" s="207"/>
      <c r="NW26" s="207"/>
      <c r="NX26" s="207"/>
      <c r="NY26" s="207"/>
      <c r="NZ26" s="207"/>
      <c r="OA26" s="207"/>
      <c r="OB26" s="207"/>
      <c r="OC26" s="207"/>
      <c r="OD26" s="207"/>
      <c r="OE26" s="207"/>
      <c r="OF26" s="207"/>
      <c r="OG26" s="207"/>
      <c r="OH26" s="207"/>
      <c r="OI26" s="207"/>
      <c r="OJ26" s="207"/>
      <c r="OK26" s="207"/>
      <c r="OL26" s="207"/>
      <c r="OM26" s="207"/>
      <c r="ON26" s="207"/>
      <c r="OO26" s="207"/>
      <c r="OP26" s="207"/>
      <c r="OQ26" s="207"/>
      <c r="OR26" s="207"/>
      <c r="OS26" s="207"/>
      <c r="OT26" s="207"/>
      <c r="OU26" s="207"/>
      <c r="OV26" s="207"/>
      <c r="OW26" s="207"/>
      <c r="OX26" s="207"/>
      <c r="OY26" s="207"/>
      <c r="OZ26" s="207"/>
      <c r="PA26" s="207"/>
      <c r="PB26" s="207"/>
      <c r="PC26" s="207"/>
      <c r="PD26" s="207"/>
      <c r="PE26" s="207"/>
      <c r="PF26" s="207"/>
      <c r="PG26" s="207"/>
      <c r="PH26" s="207"/>
      <c r="PI26" s="207"/>
      <c r="PJ26" s="207"/>
      <c r="PK26" s="207"/>
      <c r="PL26" s="207"/>
      <c r="PM26" s="207"/>
      <c r="PN26" s="207"/>
      <c r="PO26" s="207"/>
      <c r="PP26" s="207"/>
      <c r="PQ26" s="207"/>
      <c r="PR26" s="207"/>
      <c r="PS26" s="207"/>
      <c r="PT26" s="207"/>
      <c r="PU26" s="207"/>
      <c r="PV26" s="207"/>
      <c r="PW26" s="207"/>
      <c r="PX26" s="207"/>
      <c r="PY26" s="207"/>
      <c r="PZ26" s="207"/>
      <c r="QA26" s="207"/>
      <c r="QB26" s="207"/>
      <c r="QC26" s="207"/>
      <c r="QD26" s="207"/>
      <c r="QE26" s="207"/>
      <c r="QF26" s="207"/>
      <c r="QG26" s="207"/>
      <c r="QH26" s="207"/>
      <c r="QI26" s="207"/>
      <c r="QJ26" s="207"/>
      <c r="QK26" s="207"/>
      <c r="QL26" s="207"/>
      <c r="QM26" s="207"/>
      <c r="QN26" s="207"/>
      <c r="QO26" s="207"/>
      <c r="QP26" s="207"/>
      <c r="QQ26" s="207"/>
      <c r="QR26" s="207"/>
      <c r="QS26" s="207"/>
      <c r="QT26" s="207"/>
      <c r="QU26" s="207"/>
      <c r="QV26" s="207"/>
      <c r="QW26" s="207"/>
      <c r="QX26" s="207"/>
      <c r="QY26" s="207"/>
      <c r="QZ26" s="207"/>
      <c r="RA26" s="207"/>
      <c r="RB26" s="207"/>
      <c r="RC26" s="207"/>
      <c r="RD26" s="207"/>
      <c r="RE26" s="207"/>
      <c r="RF26" s="207"/>
      <c r="RG26" s="207"/>
      <c r="RH26" s="207"/>
      <c r="RI26" s="207"/>
      <c r="RJ26" s="207"/>
      <c r="RK26" s="207"/>
      <c r="RL26" s="207"/>
      <c r="RM26" s="207"/>
      <c r="RN26" s="207"/>
      <c r="RO26" s="207"/>
      <c r="RP26" s="207"/>
      <c r="RQ26" s="207"/>
      <c r="RR26" s="207"/>
      <c r="RS26" s="207"/>
      <c r="RT26" s="207"/>
      <c r="RU26" s="207"/>
      <c r="RV26" s="207"/>
      <c r="RW26" s="207"/>
      <c r="RX26" s="207"/>
      <c r="RY26" s="207"/>
      <c r="RZ26" s="207"/>
      <c r="SA26" s="207"/>
      <c r="SB26" s="207"/>
      <c r="SC26" s="207"/>
      <c r="SD26" s="207"/>
      <c r="SE26" s="207"/>
      <c r="SF26" s="207"/>
      <c r="SG26" s="207"/>
      <c r="SH26" s="207"/>
      <c r="SI26" s="207"/>
      <c r="SJ26" s="207"/>
      <c r="SK26" s="207"/>
      <c r="SL26" s="207"/>
      <c r="SM26" s="207"/>
      <c r="SN26" s="207"/>
      <c r="SO26" s="207"/>
      <c r="SP26" s="207"/>
      <c r="SQ26" s="207"/>
      <c r="SR26" s="207"/>
      <c r="SS26" s="207"/>
      <c r="ST26" s="207"/>
      <c r="SU26" s="207"/>
      <c r="SV26" s="207"/>
      <c r="SW26" s="207"/>
      <c r="SX26" s="207"/>
      <c r="SY26" s="207"/>
      <c r="SZ26" s="207"/>
      <c r="TA26" s="207"/>
      <c r="TB26" s="207"/>
      <c r="TC26" s="207"/>
      <c r="TD26" s="207"/>
      <c r="TE26" s="207"/>
      <c r="TF26" s="207"/>
      <c r="TG26" s="207"/>
      <c r="TH26" s="207"/>
      <c r="TI26" s="207"/>
      <c r="TJ26" s="207"/>
      <c r="TK26" s="207"/>
      <c r="TL26" s="207"/>
      <c r="TM26" s="207"/>
      <c r="TN26" s="207"/>
      <c r="TO26" s="207"/>
      <c r="TP26" s="207"/>
      <c r="TQ26" s="207"/>
      <c r="TR26" s="207"/>
      <c r="TS26" s="207"/>
      <c r="TT26" s="207"/>
      <c r="TU26" s="207"/>
      <c r="TV26" s="207"/>
      <c r="TW26" s="207"/>
      <c r="TX26" s="207"/>
      <c r="TY26" s="207"/>
      <c r="TZ26" s="207"/>
      <c r="UA26" s="207"/>
      <c r="UB26" s="207"/>
      <c r="UC26" s="207"/>
      <c r="UD26" s="207"/>
      <c r="UE26" s="207"/>
      <c r="UF26" s="207"/>
      <c r="UG26" s="207"/>
      <c r="UH26" s="207"/>
      <c r="UI26" s="207"/>
      <c r="UJ26" s="207"/>
      <c r="UK26" s="207"/>
      <c r="UL26" s="207"/>
      <c r="UM26" s="207"/>
      <c r="UN26" s="207"/>
      <c r="UO26" s="207"/>
      <c r="UP26" s="207"/>
      <c r="UQ26" s="207"/>
      <c r="UR26" s="207"/>
      <c r="US26" s="207"/>
      <c r="UT26" s="207"/>
      <c r="UU26" s="207"/>
      <c r="UV26" s="207"/>
      <c r="UW26" s="207"/>
      <c r="UX26" s="207"/>
      <c r="UY26" s="207"/>
      <c r="UZ26" s="207"/>
      <c r="VA26" s="207"/>
      <c r="VB26" s="207"/>
      <c r="VC26" s="207"/>
      <c r="VD26" s="207"/>
      <c r="VE26" s="207"/>
      <c r="VF26" s="207"/>
      <c r="VG26" s="207"/>
      <c r="VH26" s="207"/>
      <c r="VI26" s="207"/>
      <c r="VJ26" s="207"/>
      <c r="VK26" s="207"/>
      <c r="VL26" s="207"/>
      <c r="VM26" s="207"/>
      <c r="VN26" s="207"/>
      <c r="VO26" s="207"/>
      <c r="VP26" s="207"/>
      <c r="VQ26" s="207"/>
      <c r="VR26" s="207"/>
      <c r="VS26" s="207"/>
      <c r="VT26" s="207"/>
      <c r="VU26" s="207"/>
      <c r="VV26" s="207"/>
      <c r="VW26" s="207"/>
      <c r="VX26" s="207"/>
      <c r="VY26" s="207"/>
      <c r="VZ26" s="207"/>
      <c r="WA26" s="207"/>
      <c r="WB26" s="207"/>
      <c r="WC26" s="207"/>
      <c r="WD26" s="207"/>
      <c r="WE26" s="207"/>
      <c r="WF26" s="207"/>
      <c r="WG26" s="207"/>
      <c r="WH26" s="207"/>
      <c r="WI26" s="207"/>
      <c r="WJ26" s="207"/>
      <c r="WK26" s="207"/>
      <c r="WL26" s="207"/>
      <c r="WM26" s="207"/>
      <c r="WN26" s="207"/>
      <c r="WO26" s="207"/>
      <c r="WP26" s="207"/>
      <c r="WQ26" s="207"/>
      <c r="WR26" s="207"/>
      <c r="WS26" s="207"/>
      <c r="WT26" s="207"/>
      <c r="WU26" s="207"/>
      <c r="WV26" s="207"/>
      <c r="WW26" s="207"/>
      <c r="WX26" s="207"/>
      <c r="WY26" s="207"/>
      <c r="WZ26" s="207"/>
      <c r="XA26" s="207"/>
      <c r="XB26" s="207"/>
      <c r="XC26" s="207"/>
      <c r="XD26" s="207"/>
      <c r="XE26" s="207"/>
      <c r="XF26" s="207"/>
      <c r="XG26" s="207"/>
      <c r="XH26" s="207"/>
      <c r="XI26" s="207"/>
      <c r="XJ26" s="207"/>
      <c r="XK26" s="207"/>
      <c r="XL26" s="207"/>
      <c r="XM26" s="207"/>
      <c r="XN26" s="207"/>
      <c r="XO26" s="207"/>
      <c r="XP26" s="207"/>
      <c r="XQ26" s="207"/>
      <c r="XR26" s="207"/>
      <c r="XS26" s="207"/>
      <c r="XT26" s="207"/>
      <c r="XU26" s="207"/>
      <c r="XV26" s="207"/>
      <c r="XW26" s="207"/>
      <c r="XX26" s="207"/>
      <c r="XY26" s="207"/>
      <c r="XZ26" s="207"/>
      <c r="YA26" s="207"/>
      <c r="YB26" s="207"/>
      <c r="YC26" s="207"/>
      <c r="YD26" s="207"/>
      <c r="YE26" s="207"/>
      <c r="YF26" s="207"/>
      <c r="YG26" s="207"/>
      <c r="YH26" s="207"/>
      <c r="YI26" s="207"/>
      <c r="YJ26" s="207"/>
      <c r="YK26" s="207"/>
      <c r="YL26" s="207"/>
      <c r="YM26" s="207"/>
      <c r="YN26" s="207"/>
      <c r="YO26" s="207"/>
      <c r="YP26" s="207"/>
      <c r="YQ26" s="207"/>
      <c r="YR26" s="207"/>
      <c r="YS26" s="207"/>
      <c r="YT26" s="207"/>
      <c r="YU26" s="207"/>
      <c r="YV26" s="207"/>
      <c r="YW26" s="207"/>
      <c r="YX26" s="207"/>
      <c r="YY26" s="207"/>
      <c r="YZ26" s="207"/>
      <c r="ZA26" s="207"/>
      <c r="ZB26" s="207"/>
      <c r="ZC26" s="207"/>
      <c r="ZD26" s="207"/>
      <c r="ZE26" s="207"/>
      <c r="ZF26" s="207"/>
      <c r="ZG26" s="207"/>
      <c r="ZH26" s="207"/>
      <c r="ZI26" s="207"/>
      <c r="ZJ26" s="207"/>
      <c r="ZK26" s="207"/>
      <c r="ZL26" s="207"/>
      <c r="ZM26" s="207"/>
      <c r="ZN26" s="207"/>
      <c r="ZO26" s="207"/>
      <c r="ZP26" s="207"/>
      <c r="ZQ26" s="207"/>
      <c r="ZR26" s="207"/>
      <c r="ZS26" s="207"/>
      <c r="ZT26" s="207"/>
      <c r="ZU26" s="207"/>
      <c r="ZV26" s="207"/>
      <c r="ZW26" s="207"/>
      <c r="ZX26" s="207"/>
      <c r="ZY26" s="207"/>
      <c r="ZZ26" s="207"/>
      <c r="AAA26" s="207"/>
      <c r="AAB26" s="207"/>
      <c r="AAC26" s="207"/>
      <c r="AAD26" s="207"/>
      <c r="AAE26" s="207"/>
      <c r="AAF26" s="207"/>
      <c r="AAG26" s="207"/>
      <c r="AAH26" s="207"/>
      <c r="AAI26" s="207"/>
      <c r="AAJ26" s="207"/>
      <c r="AAK26" s="207"/>
      <c r="AAL26" s="207"/>
      <c r="AAM26" s="207"/>
      <c r="AAN26" s="207"/>
      <c r="AAO26" s="207"/>
      <c r="AAP26" s="207"/>
      <c r="AAQ26" s="207"/>
      <c r="AAR26" s="207"/>
      <c r="AAS26" s="207"/>
      <c r="AAT26" s="207"/>
      <c r="AAU26" s="207"/>
      <c r="AAV26" s="207"/>
      <c r="AAW26" s="207"/>
      <c r="AAX26" s="207"/>
      <c r="AAY26" s="207"/>
      <c r="AAZ26" s="207"/>
      <c r="ABA26" s="207"/>
      <c r="ABB26" s="207"/>
      <c r="ABC26" s="207"/>
      <c r="ABD26" s="207"/>
      <c r="ABE26" s="207"/>
      <c r="ABF26" s="207"/>
      <c r="ABG26" s="207"/>
      <c r="ABH26" s="207"/>
      <c r="ABI26" s="207"/>
      <c r="ABJ26" s="207"/>
      <c r="ABK26" s="207"/>
      <c r="ABL26" s="207"/>
      <c r="ABM26" s="207"/>
      <c r="ABN26" s="207"/>
      <c r="ABO26" s="207"/>
      <c r="ABP26" s="207"/>
      <c r="ABQ26" s="207"/>
      <c r="ABR26" s="207"/>
      <c r="ABS26" s="207"/>
      <c r="ABT26" s="207"/>
      <c r="ABU26" s="207"/>
      <c r="ABV26" s="207"/>
      <c r="ABW26" s="207"/>
      <c r="ABX26" s="207"/>
      <c r="ABY26" s="207"/>
      <c r="ABZ26" s="207"/>
      <c r="ACA26" s="207"/>
      <c r="ACB26" s="207"/>
      <c r="ACC26" s="207"/>
      <c r="ACD26" s="207"/>
      <c r="ACE26" s="207"/>
      <c r="ACF26" s="207"/>
      <c r="ACG26" s="207"/>
      <c r="ACH26" s="207"/>
      <c r="ACI26" s="207"/>
      <c r="ACJ26" s="207"/>
      <c r="ACK26" s="207"/>
      <c r="ACL26" s="207"/>
      <c r="ACM26" s="207"/>
      <c r="ACN26" s="207"/>
      <c r="ACO26" s="207"/>
      <c r="ACP26" s="207"/>
      <c r="ACQ26" s="207"/>
      <c r="ACR26" s="207"/>
      <c r="ACS26" s="207"/>
      <c r="ACT26" s="207"/>
      <c r="ACU26" s="207"/>
      <c r="ACV26" s="207"/>
      <c r="ACW26" s="207"/>
      <c r="ACX26" s="207"/>
      <c r="ACY26" s="207"/>
      <c r="ACZ26" s="207"/>
      <c r="ADA26" s="207"/>
      <c r="ADB26" s="207"/>
      <c r="ADC26" s="207"/>
      <c r="ADD26" s="207"/>
      <c r="ADE26" s="207"/>
      <c r="ADF26" s="207"/>
      <c r="ADG26" s="207"/>
      <c r="ADH26" s="207"/>
      <c r="ADI26" s="207"/>
      <c r="ADJ26" s="207"/>
      <c r="ADK26" s="207"/>
      <c r="ADL26" s="207"/>
      <c r="ADM26" s="207"/>
      <c r="ADN26" s="207"/>
      <c r="ADO26" s="207"/>
      <c r="ADP26" s="207"/>
      <c r="ADQ26" s="207"/>
      <c r="ADR26" s="207"/>
      <c r="ADS26" s="207"/>
      <c r="ADT26" s="207"/>
      <c r="ADU26" s="207"/>
      <c r="ADV26" s="207"/>
      <c r="ADW26" s="207"/>
      <c r="ADX26" s="207"/>
      <c r="ADY26" s="207"/>
      <c r="ADZ26" s="207"/>
      <c r="AEA26" s="207"/>
      <c r="AEB26" s="207"/>
      <c r="AEC26" s="207"/>
      <c r="AED26" s="207"/>
      <c r="AEE26" s="207"/>
      <c r="AEF26" s="207"/>
      <c r="AEG26" s="207"/>
      <c r="AEH26" s="207"/>
      <c r="AEI26" s="207"/>
      <c r="AEJ26" s="207"/>
      <c r="AEK26" s="207"/>
      <c r="AEL26" s="207"/>
      <c r="AEM26" s="207"/>
      <c r="AEN26" s="207"/>
      <c r="AEO26" s="207"/>
      <c r="AEP26" s="207"/>
      <c r="AEQ26" s="207"/>
      <c r="AER26" s="207"/>
      <c r="AES26" s="207"/>
      <c r="AET26" s="207"/>
      <c r="AEU26" s="207"/>
      <c r="AEV26" s="207"/>
      <c r="AEW26" s="207"/>
      <c r="AEX26" s="207"/>
      <c r="AEY26" s="207"/>
      <c r="AEZ26" s="207"/>
      <c r="AFA26" s="207"/>
      <c r="AFB26" s="207"/>
      <c r="AFC26" s="207"/>
      <c r="AFD26" s="207"/>
      <c r="AFE26" s="207"/>
      <c r="AFF26" s="207"/>
      <c r="AFG26" s="207"/>
      <c r="AFH26" s="207"/>
      <c r="AFI26" s="207"/>
      <c r="AFJ26" s="207"/>
      <c r="AFK26" s="207"/>
      <c r="AFL26" s="207"/>
      <c r="AFM26" s="207"/>
      <c r="AFN26" s="207"/>
      <c r="AFO26" s="207"/>
      <c r="AFP26" s="207"/>
      <c r="AFQ26" s="207"/>
      <c r="AFR26" s="207"/>
      <c r="AFS26" s="207"/>
      <c r="AFT26" s="207"/>
      <c r="AFU26" s="207"/>
      <c r="AFV26" s="207"/>
      <c r="AFW26" s="207"/>
      <c r="AFX26" s="207"/>
      <c r="AFY26" s="207"/>
      <c r="AFZ26" s="207"/>
      <c r="AGA26" s="207"/>
      <c r="AGB26" s="207"/>
      <c r="AGC26" s="207"/>
      <c r="AGD26" s="207"/>
      <c r="AGE26" s="207"/>
      <c r="AGF26" s="207"/>
      <c r="AGG26" s="207"/>
      <c r="AGH26" s="207"/>
      <c r="AGI26" s="207"/>
      <c r="AGJ26" s="207"/>
      <c r="AGK26" s="207"/>
      <c r="AGL26" s="207"/>
      <c r="AGM26" s="207"/>
      <c r="AGN26" s="207"/>
      <c r="AGO26" s="207"/>
      <c r="AGP26" s="207"/>
      <c r="AGQ26" s="207"/>
      <c r="AGR26" s="207"/>
      <c r="AGS26" s="207"/>
      <c r="AGT26" s="207"/>
      <c r="AGU26" s="207"/>
      <c r="AGV26" s="207"/>
      <c r="AGW26" s="207"/>
      <c r="AGX26" s="207"/>
      <c r="AGY26" s="207"/>
      <c r="AGZ26" s="207"/>
      <c r="AHA26" s="207"/>
      <c r="AHB26" s="207"/>
      <c r="AHC26" s="207"/>
      <c r="AHD26" s="207"/>
      <c r="AHE26" s="207"/>
      <c r="AHF26" s="207"/>
      <c r="AHG26" s="207"/>
      <c r="AHH26" s="207"/>
      <c r="AHI26" s="207"/>
      <c r="AHJ26" s="207"/>
      <c r="AHK26" s="207"/>
      <c r="AHL26" s="207"/>
      <c r="AHM26" s="207"/>
      <c r="AHN26" s="207"/>
      <c r="AHO26" s="207"/>
      <c r="AHP26" s="207"/>
      <c r="AHQ26" s="207"/>
      <c r="AHR26" s="207"/>
      <c r="AHS26" s="207"/>
      <c r="AHT26" s="207"/>
      <c r="AHU26" s="207"/>
      <c r="AHV26" s="207"/>
      <c r="AHW26" s="207"/>
      <c r="AHX26" s="207"/>
      <c r="AHY26" s="207"/>
      <c r="AHZ26" s="207"/>
      <c r="AIA26" s="207"/>
      <c r="AIB26" s="207"/>
      <c r="AIC26" s="207"/>
      <c r="AID26" s="207"/>
      <c r="AIE26" s="207"/>
      <c r="AIF26" s="207"/>
      <c r="AIG26" s="207"/>
      <c r="AIH26" s="207"/>
      <c r="AII26" s="207"/>
      <c r="AIJ26" s="207"/>
      <c r="AIK26" s="207"/>
      <c r="AIL26" s="207"/>
      <c r="AIM26" s="207"/>
      <c r="AIN26" s="207"/>
      <c r="AIO26" s="207"/>
      <c r="AIP26" s="207"/>
      <c r="AIQ26" s="207"/>
      <c r="AIR26" s="207"/>
      <c r="AIS26" s="207"/>
      <c r="AIT26" s="207"/>
      <c r="AIU26" s="207"/>
      <c r="AIV26" s="207"/>
      <c r="AIW26" s="207"/>
      <c r="AIX26" s="207"/>
      <c r="AIY26" s="207"/>
      <c r="AIZ26" s="207"/>
      <c r="AJA26" s="207"/>
      <c r="AJB26" s="207"/>
      <c r="AJC26" s="207"/>
      <c r="AJD26" s="207"/>
      <c r="AJE26" s="207"/>
      <c r="AJF26" s="207"/>
      <c r="AJG26" s="207"/>
      <c r="AJH26" s="207"/>
      <c r="AJI26" s="207"/>
      <c r="AJJ26" s="207"/>
      <c r="AJK26" s="207"/>
      <c r="AJL26" s="207"/>
      <c r="AJM26" s="207"/>
      <c r="AJN26" s="207"/>
      <c r="AJO26" s="207"/>
      <c r="AJP26" s="207"/>
      <c r="AJQ26" s="207"/>
      <c r="AJR26" s="207"/>
      <c r="AJS26" s="207"/>
      <c r="AJT26" s="207"/>
      <c r="AJU26" s="207"/>
      <c r="AJV26" s="207"/>
      <c r="AJW26" s="207"/>
      <c r="AJX26" s="207"/>
      <c r="AJY26" s="207"/>
      <c r="AJZ26" s="207"/>
      <c r="AKA26" s="207"/>
      <c r="AKB26" s="207"/>
      <c r="AKC26" s="207"/>
      <c r="AKD26" s="207"/>
      <c r="AKE26" s="207"/>
      <c r="AKF26" s="207"/>
      <c r="AKG26" s="207"/>
      <c r="AKH26" s="207"/>
      <c r="AKI26" s="207"/>
      <c r="AKJ26" s="207"/>
      <c r="AKK26" s="207"/>
      <c r="AKL26" s="207"/>
      <c r="AKM26" s="207"/>
      <c r="AKN26" s="207"/>
      <c r="AKO26" s="207"/>
      <c r="AKP26" s="207"/>
      <c r="AKQ26" s="207"/>
      <c r="AKR26" s="207"/>
      <c r="AKS26" s="207"/>
      <c r="AKT26" s="207"/>
      <c r="AKU26" s="207"/>
      <c r="AKV26" s="207"/>
      <c r="AKW26" s="207"/>
      <c r="AKX26" s="207"/>
      <c r="AKY26" s="207"/>
      <c r="AKZ26" s="207"/>
      <c r="ALA26" s="207"/>
      <c r="ALB26" s="207"/>
      <c r="ALC26" s="207"/>
      <c r="ALD26" s="207"/>
      <c r="ALE26" s="207"/>
      <c r="ALF26" s="207"/>
      <c r="ALG26" s="207"/>
      <c r="ALH26" s="207"/>
      <c r="ALI26" s="207"/>
      <c r="ALJ26" s="207"/>
      <c r="ALK26" s="207"/>
      <c r="ALL26" s="207"/>
      <c r="ALM26" s="207"/>
      <c r="ALN26" s="207"/>
      <c r="ALO26" s="207"/>
      <c r="ALP26" s="207"/>
      <c r="ALQ26" s="207"/>
    </row>
    <row r="27" spans="1:1005" ht="14.45">
      <c r="A27" s="153">
        <v>46844</v>
      </c>
      <c r="B27" s="154">
        <v>78</v>
      </c>
      <c r="C27" s="154">
        <v>78</v>
      </c>
      <c r="D27" s="158">
        <v>78</v>
      </c>
      <c r="E27">
        <v>66.888000000000005</v>
      </c>
      <c r="F27">
        <v>72.963999999999999</v>
      </c>
      <c r="G27">
        <v>56.481999999999999</v>
      </c>
      <c r="H27">
        <v>94.64</v>
      </c>
      <c r="I27">
        <v>76.73</v>
      </c>
      <c r="J27">
        <v>59.808</v>
      </c>
      <c r="K27">
        <v>47.381999999999998</v>
      </c>
      <c r="L27">
        <v>83.424999999999997</v>
      </c>
      <c r="M27">
        <v>59.673999999999999</v>
      </c>
      <c r="N27">
        <v>53.424999999999997</v>
      </c>
      <c r="O27">
        <v>48.884</v>
      </c>
      <c r="P27">
        <v>93.075000000000003</v>
      </c>
      <c r="Q27">
        <v>61.408999999999999</v>
      </c>
      <c r="R27">
        <v>87.822000000000003</v>
      </c>
      <c r="S27">
        <v>87.478999999999999</v>
      </c>
      <c r="T27">
        <v>45.837000000000003</v>
      </c>
      <c r="U27">
        <v>63.798000000000002</v>
      </c>
      <c r="V27">
        <v>50.600999999999999</v>
      </c>
      <c r="W27">
        <v>61.527999999999999</v>
      </c>
      <c r="X27">
        <v>80.323999999999998</v>
      </c>
      <c r="Y27">
        <v>35.569000000000003</v>
      </c>
      <c r="Z27">
        <v>64.882000000000005</v>
      </c>
      <c r="AA27">
        <v>75.048000000000002</v>
      </c>
      <c r="AB27">
        <v>57.646000000000001</v>
      </c>
      <c r="AC27">
        <v>104.504</v>
      </c>
      <c r="AD27">
        <v>46.929000000000002</v>
      </c>
      <c r="AE27">
        <v>71.540999999999997</v>
      </c>
      <c r="AF27">
        <v>49.286000000000001</v>
      </c>
      <c r="AG27">
        <v>47.991</v>
      </c>
      <c r="AH27">
        <v>72.34</v>
      </c>
      <c r="AI27" s="207"/>
      <c r="AJ27" s="207"/>
      <c r="AK27" s="207"/>
      <c r="AL27" s="207"/>
      <c r="AM27" s="207"/>
      <c r="AN27" s="207"/>
      <c r="AO27" s="207"/>
      <c r="AP27" s="207"/>
      <c r="AQ27" s="207"/>
      <c r="AR27" s="207"/>
      <c r="AS27" s="207"/>
      <c r="AT27" s="207"/>
      <c r="AU27" s="207"/>
      <c r="AV27" s="207"/>
      <c r="AW27" s="207"/>
      <c r="AX27" s="207"/>
      <c r="AY27" s="207"/>
      <c r="AZ27" s="207"/>
      <c r="BA27" s="207"/>
      <c r="BB27" s="207"/>
      <c r="BC27" s="207"/>
      <c r="BD27" s="207"/>
      <c r="BE27" s="207"/>
      <c r="BF27" s="207"/>
      <c r="BG27" s="207"/>
      <c r="BH27" s="207"/>
      <c r="BI27" s="207"/>
      <c r="BJ27" s="207"/>
      <c r="BK27" s="207"/>
      <c r="BL27" s="207"/>
      <c r="BM27" s="207"/>
      <c r="BN27" s="207"/>
      <c r="BO27" s="207"/>
      <c r="BP27" s="207"/>
      <c r="BQ27" s="207"/>
      <c r="BR27" s="207"/>
      <c r="BS27" s="207"/>
      <c r="BT27" s="207"/>
      <c r="BU27" s="207"/>
      <c r="BV27" s="207"/>
      <c r="BW27" s="207"/>
      <c r="BX27" s="207"/>
      <c r="BY27" s="20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c r="DA27" s="207"/>
      <c r="DB27" s="207"/>
      <c r="DC27" s="207"/>
      <c r="DD27" s="207"/>
      <c r="DE27" s="207"/>
      <c r="DF27" s="207"/>
      <c r="DG27" s="207"/>
      <c r="DH27" s="207"/>
      <c r="DI27" s="207"/>
      <c r="DJ27" s="207"/>
      <c r="DK27" s="207"/>
      <c r="DL27" s="207"/>
      <c r="DM27" s="207"/>
      <c r="DN27" s="207"/>
      <c r="DO27" s="207"/>
      <c r="DP27" s="207"/>
      <c r="DQ27" s="207"/>
      <c r="DR27" s="207"/>
      <c r="DS27" s="207"/>
      <c r="DT27" s="207"/>
      <c r="DU27" s="207"/>
      <c r="DV27" s="207"/>
      <c r="DW27" s="207"/>
      <c r="DX27" s="207"/>
      <c r="DY27" s="207"/>
      <c r="DZ27" s="207"/>
      <c r="EA27" s="207"/>
      <c r="EB27" s="207"/>
      <c r="EC27" s="207"/>
      <c r="ED27" s="207"/>
      <c r="EE27" s="207"/>
      <c r="EF27" s="207"/>
      <c r="EG27" s="207"/>
      <c r="EH27" s="207"/>
      <c r="EI27" s="207"/>
      <c r="EJ27" s="207"/>
      <c r="EK27" s="207"/>
      <c r="EL27" s="207"/>
      <c r="EM27" s="207"/>
      <c r="EN27" s="207"/>
      <c r="EO27" s="207"/>
      <c r="EP27" s="207"/>
      <c r="EQ27" s="207"/>
      <c r="ER27" s="207"/>
      <c r="ES27" s="207"/>
      <c r="ET27" s="207"/>
      <c r="EU27" s="207"/>
      <c r="EV27" s="207"/>
      <c r="EW27" s="207"/>
      <c r="EX27" s="207"/>
      <c r="EY27" s="207"/>
      <c r="EZ27" s="207"/>
      <c r="FA27" s="207"/>
      <c r="FB27" s="207"/>
      <c r="FC27" s="207"/>
      <c r="FD27" s="207"/>
      <c r="FE27" s="207"/>
      <c r="FF27" s="207"/>
      <c r="FG27" s="207"/>
      <c r="FH27" s="207"/>
      <c r="FI27" s="207"/>
      <c r="FJ27" s="207"/>
      <c r="FK27" s="207"/>
      <c r="FL27" s="207"/>
      <c r="FM27" s="207"/>
      <c r="FN27" s="207"/>
      <c r="FO27" s="207"/>
      <c r="FP27" s="207"/>
      <c r="FQ27" s="207"/>
      <c r="FR27" s="207"/>
      <c r="FS27" s="207"/>
      <c r="FT27" s="207"/>
      <c r="FU27" s="207"/>
      <c r="FV27" s="207"/>
      <c r="FW27" s="207"/>
      <c r="FX27" s="207"/>
      <c r="FY27" s="207"/>
      <c r="FZ27" s="207"/>
      <c r="GA27" s="207"/>
      <c r="GB27" s="207"/>
      <c r="GC27" s="207"/>
      <c r="GD27" s="207"/>
      <c r="GE27" s="207"/>
      <c r="GF27" s="207"/>
      <c r="GG27" s="207"/>
      <c r="GH27" s="207"/>
      <c r="GI27" s="207"/>
      <c r="GJ27" s="207"/>
      <c r="GK27" s="207"/>
      <c r="GL27" s="207"/>
      <c r="GM27" s="207"/>
      <c r="GN27" s="207"/>
      <c r="GO27" s="207"/>
      <c r="GP27" s="207"/>
      <c r="GQ27" s="207"/>
      <c r="GR27" s="207"/>
      <c r="GS27" s="207"/>
      <c r="GT27" s="207"/>
      <c r="GU27" s="207"/>
      <c r="GV27" s="207"/>
      <c r="GW27" s="207"/>
      <c r="GX27" s="207"/>
      <c r="GY27" s="207"/>
      <c r="GZ27" s="207"/>
      <c r="HA27" s="207"/>
      <c r="HB27" s="207"/>
      <c r="HC27" s="207"/>
      <c r="HD27" s="207"/>
      <c r="HE27" s="207"/>
      <c r="HF27" s="207"/>
      <c r="HG27" s="207"/>
      <c r="HH27" s="207"/>
      <c r="HI27" s="207"/>
      <c r="HJ27" s="207"/>
      <c r="HK27" s="207"/>
      <c r="HL27" s="207"/>
      <c r="HM27" s="207"/>
      <c r="HN27" s="207"/>
      <c r="HO27" s="207"/>
      <c r="HP27" s="207"/>
      <c r="HQ27" s="207"/>
      <c r="HR27" s="207"/>
      <c r="HS27" s="207"/>
      <c r="HT27" s="207"/>
      <c r="HU27" s="207"/>
      <c r="HV27" s="207"/>
      <c r="HW27" s="207"/>
      <c r="HX27" s="207"/>
      <c r="HY27" s="207"/>
      <c r="HZ27" s="207"/>
      <c r="IA27" s="207"/>
      <c r="IB27" s="207"/>
      <c r="IC27" s="207"/>
      <c r="ID27" s="207"/>
      <c r="IE27" s="207"/>
      <c r="IF27" s="207"/>
      <c r="IG27" s="207"/>
      <c r="IH27" s="207"/>
      <c r="II27" s="207"/>
      <c r="IJ27" s="207"/>
      <c r="IK27" s="207"/>
      <c r="IL27" s="207"/>
      <c r="IM27" s="207"/>
      <c r="IN27" s="207"/>
      <c r="IO27" s="207"/>
      <c r="IP27" s="207"/>
      <c r="IQ27" s="207"/>
      <c r="IR27" s="207"/>
      <c r="IS27" s="207"/>
      <c r="IT27" s="207"/>
      <c r="IU27" s="207"/>
      <c r="IV27" s="207"/>
      <c r="IW27" s="207"/>
      <c r="IX27" s="207"/>
      <c r="IY27" s="207"/>
      <c r="IZ27" s="207"/>
      <c r="JA27" s="207"/>
      <c r="JB27" s="207"/>
      <c r="JC27" s="207"/>
      <c r="JD27" s="207"/>
      <c r="JE27" s="207"/>
      <c r="JF27" s="207"/>
      <c r="JG27" s="207"/>
      <c r="JH27" s="207"/>
      <c r="JI27" s="207"/>
      <c r="JJ27" s="207"/>
      <c r="JK27" s="207"/>
      <c r="JL27" s="207"/>
      <c r="JM27" s="207"/>
      <c r="JN27" s="207"/>
      <c r="JO27" s="207"/>
      <c r="JP27" s="207"/>
      <c r="JQ27" s="207"/>
      <c r="JR27" s="207"/>
      <c r="JS27" s="207"/>
      <c r="JT27" s="207"/>
      <c r="JU27" s="207"/>
      <c r="JV27" s="207"/>
      <c r="JW27" s="207"/>
      <c r="JX27" s="207"/>
      <c r="JY27" s="207"/>
      <c r="JZ27" s="207"/>
      <c r="KA27" s="207"/>
      <c r="KB27" s="207"/>
      <c r="KC27" s="207"/>
      <c r="KD27" s="207"/>
      <c r="KE27" s="207"/>
      <c r="KF27" s="207"/>
      <c r="KG27" s="207"/>
      <c r="KH27" s="207"/>
      <c r="KI27" s="207"/>
      <c r="KJ27" s="207"/>
      <c r="KK27" s="207"/>
      <c r="KL27" s="207"/>
      <c r="KM27" s="207"/>
      <c r="KN27" s="207"/>
      <c r="KO27" s="207"/>
      <c r="KP27" s="207"/>
      <c r="KQ27" s="207"/>
      <c r="KR27" s="207"/>
      <c r="KS27" s="207"/>
      <c r="KT27" s="207"/>
      <c r="KU27" s="207"/>
      <c r="KV27" s="207"/>
      <c r="KW27" s="207"/>
      <c r="KX27" s="207"/>
      <c r="KY27" s="207"/>
      <c r="KZ27" s="207"/>
      <c r="LA27" s="207"/>
      <c r="LB27" s="207"/>
      <c r="LC27" s="207"/>
      <c r="LD27" s="207"/>
      <c r="LE27" s="207"/>
      <c r="LF27" s="207"/>
      <c r="LG27" s="207"/>
      <c r="LH27" s="207"/>
      <c r="LI27" s="207"/>
      <c r="LJ27" s="207"/>
      <c r="LK27" s="207"/>
      <c r="LL27" s="207"/>
      <c r="LM27" s="207"/>
      <c r="LN27" s="207"/>
      <c r="LO27" s="207"/>
      <c r="LP27" s="207"/>
      <c r="LQ27" s="207"/>
      <c r="LR27" s="207"/>
      <c r="LS27" s="207"/>
      <c r="LT27" s="207"/>
      <c r="LU27" s="207"/>
      <c r="LV27" s="207"/>
      <c r="LW27" s="207"/>
      <c r="LX27" s="207"/>
      <c r="LY27" s="207"/>
      <c r="LZ27" s="207"/>
      <c r="MA27" s="207"/>
      <c r="MB27" s="207"/>
      <c r="MC27" s="207"/>
      <c r="MD27" s="207"/>
      <c r="ME27" s="207"/>
      <c r="MF27" s="207"/>
      <c r="MG27" s="207"/>
      <c r="MH27" s="207"/>
      <c r="MI27" s="207"/>
      <c r="MJ27" s="207"/>
      <c r="MK27" s="207"/>
      <c r="ML27" s="207"/>
      <c r="MM27" s="207"/>
      <c r="MN27" s="207"/>
      <c r="MO27" s="207"/>
      <c r="MP27" s="207"/>
      <c r="MQ27" s="207"/>
      <c r="MR27" s="207"/>
      <c r="MS27" s="207"/>
      <c r="MT27" s="207"/>
      <c r="MU27" s="207"/>
      <c r="MV27" s="207"/>
      <c r="MW27" s="207"/>
      <c r="MX27" s="207"/>
      <c r="MY27" s="207"/>
      <c r="MZ27" s="207"/>
      <c r="NA27" s="207"/>
      <c r="NB27" s="207"/>
      <c r="NC27" s="207"/>
      <c r="ND27" s="207"/>
      <c r="NE27" s="207"/>
      <c r="NF27" s="207"/>
      <c r="NG27" s="207"/>
      <c r="NH27" s="207"/>
      <c r="NI27" s="207"/>
      <c r="NJ27" s="207"/>
      <c r="NK27" s="207"/>
      <c r="NL27" s="207"/>
      <c r="NM27" s="207"/>
      <c r="NN27" s="207"/>
      <c r="NO27" s="207"/>
      <c r="NP27" s="207"/>
      <c r="NQ27" s="207"/>
      <c r="NR27" s="207"/>
      <c r="NS27" s="207"/>
      <c r="NT27" s="207"/>
      <c r="NU27" s="207"/>
      <c r="NV27" s="207"/>
      <c r="NW27" s="207"/>
      <c r="NX27" s="207"/>
      <c r="NY27" s="207"/>
      <c r="NZ27" s="207"/>
      <c r="OA27" s="207"/>
      <c r="OB27" s="207"/>
      <c r="OC27" s="207"/>
      <c r="OD27" s="207"/>
      <c r="OE27" s="207"/>
      <c r="OF27" s="207"/>
      <c r="OG27" s="207"/>
      <c r="OH27" s="207"/>
      <c r="OI27" s="207"/>
      <c r="OJ27" s="207"/>
      <c r="OK27" s="207"/>
      <c r="OL27" s="207"/>
      <c r="OM27" s="207"/>
      <c r="ON27" s="207"/>
      <c r="OO27" s="207"/>
      <c r="OP27" s="207"/>
      <c r="OQ27" s="207"/>
      <c r="OR27" s="207"/>
      <c r="OS27" s="207"/>
      <c r="OT27" s="207"/>
      <c r="OU27" s="207"/>
      <c r="OV27" s="207"/>
      <c r="OW27" s="207"/>
      <c r="OX27" s="207"/>
      <c r="OY27" s="207"/>
      <c r="OZ27" s="207"/>
      <c r="PA27" s="207"/>
      <c r="PB27" s="207"/>
      <c r="PC27" s="207"/>
      <c r="PD27" s="207"/>
      <c r="PE27" s="207"/>
      <c r="PF27" s="207"/>
      <c r="PG27" s="207"/>
      <c r="PH27" s="207"/>
      <c r="PI27" s="207"/>
      <c r="PJ27" s="207"/>
      <c r="PK27" s="207"/>
      <c r="PL27" s="207"/>
      <c r="PM27" s="207"/>
      <c r="PN27" s="207"/>
      <c r="PO27" s="207"/>
      <c r="PP27" s="207"/>
      <c r="PQ27" s="207"/>
      <c r="PR27" s="207"/>
      <c r="PS27" s="207"/>
      <c r="PT27" s="207"/>
      <c r="PU27" s="207"/>
      <c r="PV27" s="207"/>
      <c r="PW27" s="207"/>
      <c r="PX27" s="207"/>
      <c r="PY27" s="207"/>
      <c r="PZ27" s="207"/>
      <c r="QA27" s="207"/>
      <c r="QB27" s="207"/>
      <c r="QC27" s="207"/>
      <c r="QD27" s="207"/>
      <c r="QE27" s="207"/>
      <c r="QF27" s="207"/>
      <c r="QG27" s="207"/>
      <c r="QH27" s="207"/>
      <c r="QI27" s="207"/>
      <c r="QJ27" s="207"/>
      <c r="QK27" s="207"/>
      <c r="QL27" s="207"/>
      <c r="QM27" s="207"/>
      <c r="QN27" s="207"/>
      <c r="QO27" s="207"/>
      <c r="QP27" s="207"/>
      <c r="QQ27" s="207"/>
      <c r="QR27" s="207"/>
      <c r="QS27" s="207"/>
      <c r="QT27" s="207"/>
      <c r="QU27" s="207"/>
      <c r="QV27" s="207"/>
      <c r="QW27" s="207"/>
      <c r="QX27" s="207"/>
      <c r="QY27" s="207"/>
      <c r="QZ27" s="207"/>
      <c r="RA27" s="207"/>
      <c r="RB27" s="207"/>
      <c r="RC27" s="207"/>
      <c r="RD27" s="207"/>
      <c r="RE27" s="207"/>
      <c r="RF27" s="207"/>
      <c r="RG27" s="207"/>
      <c r="RH27" s="207"/>
      <c r="RI27" s="207"/>
      <c r="RJ27" s="207"/>
      <c r="RK27" s="207"/>
      <c r="RL27" s="207"/>
      <c r="RM27" s="207"/>
      <c r="RN27" s="207"/>
      <c r="RO27" s="207"/>
      <c r="RP27" s="207"/>
      <c r="RQ27" s="207"/>
      <c r="RR27" s="207"/>
      <c r="RS27" s="207"/>
      <c r="RT27" s="207"/>
      <c r="RU27" s="207"/>
      <c r="RV27" s="207"/>
      <c r="RW27" s="207"/>
      <c r="RX27" s="207"/>
      <c r="RY27" s="207"/>
      <c r="RZ27" s="207"/>
      <c r="SA27" s="207"/>
      <c r="SB27" s="207"/>
      <c r="SC27" s="207"/>
      <c r="SD27" s="207"/>
      <c r="SE27" s="207"/>
      <c r="SF27" s="207"/>
      <c r="SG27" s="207"/>
      <c r="SH27" s="207"/>
      <c r="SI27" s="207"/>
      <c r="SJ27" s="207"/>
      <c r="SK27" s="207"/>
      <c r="SL27" s="207"/>
      <c r="SM27" s="207"/>
      <c r="SN27" s="207"/>
      <c r="SO27" s="207"/>
      <c r="SP27" s="207"/>
      <c r="SQ27" s="207"/>
      <c r="SR27" s="207"/>
      <c r="SS27" s="207"/>
      <c r="ST27" s="207"/>
      <c r="SU27" s="207"/>
      <c r="SV27" s="207"/>
      <c r="SW27" s="207"/>
      <c r="SX27" s="207"/>
      <c r="SY27" s="207"/>
      <c r="SZ27" s="207"/>
      <c r="TA27" s="207"/>
      <c r="TB27" s="207"/>
      <c r="TC27" s="207"/>
      <c r="TD27" s="207"/>
      <c r="TE27" s="207"/>
      <c r="TF27" s="207"/>
      <c r="TG27" s="207"/>
      <c r="TH27" s="207"/>
      <c r="TI27" s="207"/>
      <c r="TJ27" s="207"/>
      <c r="TK27" s="207"/>
      <c r="TL27" s="207"/>
      <c r="TM27" s="207"/>
      <c r="TN27" s="207"/>
      <c r="TO27" s="207"/>
      <c r="TP27" s="207"/>
      <c r="TQ27" s="207"/>
      <c r="TR27" s="207"/>
      <c r="TS27" s="207"/>
      <c r="TT27" s="207"/>
      <c r="TU27" s="207"/>
      <c r="TV27" s="207"/>
      <c r="TW27" s="207"/>
      <c r="TX27" s="207"/>
      <c r="TY27" s="207"/>
      <c r="TZ27" s="207"/>
      <c r="UA27" s="207"/>
      <c r="UB27" s="207"/>
      <c r="UC27" s="207"/>
      <c r="UD27" s="207"/>
      <c r="UE27" s="207"/>
      <c r="UF27" s="207"/>
      <c r="UG27" s="207"/>
      <c r="UH27" s="207"/>
      <c r="UI27" s="207"/>
      <c r="UJ27" s="207"/>
      <c r="UK27" s="207"/>
      <c r="UL27" s="207"/>
      <c r="UM27" s="207"/>
      <c r="UN27" s="207"/>
      <c r="UO27" s="207"/>
      <c r="UP27" s="207"/>
      <c r="UQ27" s="207"/>
      <c r="UR27" s="207"/>
      <c r="US27" s="207"/>
      <c r="UT27" s="207"/>
      <c r="UU27" s="207"/>
      <c r="UV27" s="207"/>
      <c r="UW27" s="207"/>
      <c r="UX27" s="207"/>
      <c r="UY27" s="207"/>
      <c r="UZ27" s="207"/>
      <c r="VA27" s="207"/>
      <c r="VB27" s="207"/>
      <c r="VC27" s="207"/>
      <c r="VD27" s="207"/>
      <c r="VE27" s="207"/>
      <c r="VF27" s="207"/>
      <c r="VG27" s="207"/>
      <c r="VH27" s="207"/>
      <c r="VI27" s="207"/>
      <c r="VJ27" s="207"/>
      <c r="VK27" s="207"/>
      <c r="VL27" s="207"/>
      <c r="VM27" s="207"/>
      <c r="VN27" s="207"/>
      <c r="VO27" s="207"/>
      <c r="VP27" s="207"/>
      <c r="VQ27" s="207"/>
      <c r="VR27" s="207"/>
      <c r="VS27" s="207"/>
      <c r="VT27" s="207"/>
      <c r="VU27" s="207"/>
      <c r="VV27" s="207"/>
      <c r="VW27" s="207"/>
      <c r="VX27" s="207"/>
      <c r="VY27" s="207"/>
      <c r="VZ27" s="207"/>
      <c r="WA27" s="207"/>
      <c r="WB27" s="207"/>
      <c r="WC27" s="207"/>
      <c r="WD27" s="207"/>
      <c r="WE27" s="207"/>
      <c r="WF27" s="207"/>
      <c r="WG27" s="207"/>
      <c r="WH27" s="207"/>
      <c r="WI27" s="207"/>
      <c r="WJ27" s="207"/>
      <c r="WK27" s="207"/>
      <c r="WL27" s="207"/>
      <c r="WM27" s="207"/>
      <c r="WN27" s="207"/>
      <c r="WO27" s="207"/>
      <c r="WP27" s="207"/>
      <c r="WQ27" s="207"/>
      <c r="WR27" s="207"/>
      <c r="WS27" s="207"/>
      <c r="WT27" s="207"/>
      <c r="WU27" s="207"/>
      <c r="WV27" s="207"/>
      <c r="WW27" s="207"/>
      <c r="WX27" s="207"/>
      <c r="WY27" s="207"/>
      <c r="WZ27" s="207"/>
      <c r="XA27" s="207"/>
      <c r="XB27" s="207"/>
      <c r="XC27" s="207"/>
      <c r="XD27" s="207"/>
      <c r="XE27" s="207"/>
      <c r="XF27" s="207"/>
      <c r="XG27" s="207"/>
      <c r="XH27" s="207"/>
      <c r="XI27" s="207"/>
      <c r="XJ27" s="207"/>
      <c r="XK27" s="207"/>
      <c r="XL27" s="207"/>
      <c r="XM27" s="207"/>
      <c r="XN27" s="207"/>
      <c r="XO27" s="207"/>
      <c r="XP27" s="207"/>
      <c r="XQ27" s="207"/>
      <c r="XR27" s="207"/>
      <c r="XS27" s="207"/>
      <c r="XT27" s="207"/>
      <c r="XU27" s="207"/>
      <c r="XV27" s="207"/>
      <c r="XW27" s="207"/>
      <c r="XX27" s="207"/>
      <c r="XY27" s="207"/>
      <c r="XZ27" s="207"/>
      <c r="YA27" s="207"/>
      <c r="YB27" s="207"/>
      <c r="YC27" s="207"/>
      <c r="YD27" s="207"/>
      <c r="YE27" s="207"/>
      <c r="YF27" s="207"/>
      <c r="YG27" s="207"/>
      <c r="YH27" s="207"/>
      <c r="YI27" s="207"/>
      <c r="YJ27" s="207"/>
      <c r="YK27" s="207"/>
      <c r="YL27" s="207"/>
      <c r="YM27" s="207"/>
      <c r="YN27" s="207"/>
      <c r="YO27" s="207"/>
      <c r="YP27" s="207"/>
      <c r="YQ27" s="207"/>
      <c r="YR27" s="207"/>
      <c r="YS27" s="207"/>
      <c r="YT27" s="207"/>
      <c r="YU27" s="207"/>
      <c r="YV27" s="207"/>
      <c r="YW27" s="207"/>
      <c r="YX27" s="207"/>
      <c r="YY27" s="207"/>
      <c r="YZ27" s="207"/>
      <c r="ZA27" s="207"/>
      <c r="ZB27" s="207"/>
      <c r="ZC27" s="207"/>
      <c r="ZD27" s="207"/>
      <c r="ZE27" s="207"/>
      <c r="ZF27" s="207"/>
      <c r="ZG27" s="207"/>
      <c r="ZH27" s="207"/>
      <c r="ZI27" s="207"/>
      <c r="ZJ27" s="207"/>
      <c r="ZK27" s="207"/>
      <c r="ZL27" s="207"/>
      <c r="ZM27" s="207"/>
      <c r="ZN27" s="207"/>
      <c r="ZO27" s="207"/>
      <c r="ZP27" s="207"/>
      <c r="ZQ27" s="207"/>
      <c r="ZR27" s="207"/>
      <c r="ZS27" s="207"/>
      <c r="ZT27" s="207"/>
      <c r="ZU27" s="207"/>
      <c r="ZV27" s="207"/>
      <c r="ZW27" s="207"/>
      <c r="ZX27" s="207"/>
      <c r="ZY27" s="207"/>
      <c r="ZZ27" s="207"/>
      <c r="AAA27" s="207"/>
      <c r="AAB27" s="207"/>
      <c r="AAC27" s="207"/>
      <c r="AAD27" s="207"/>
      <c r="AAE27" s="207"/>
      <c r="AAF27" s="207"/>
      <c r="AAG27" s="207"/>
      <c r="AAH27" s="207"/>
      <c r="AAI27" s="207"/>
      <c r="AAJ27" s="207"/>
      <c r="AAK27" s="207"/>
      <c r="AAL27" s="207"/>
      <c r="AAM27" s="207"/>
      <c r="AAN27" s="207"/>
      <c r="AAO27" s="207"/>
      <c r="AAP27" s="207"/>
      <c r="AAQ27" s="207"/>
      <c r="AAR27" s="207"/>
      <c r="AAS27" s="207"/>
      <c r="AAT27" s="207"/>
      <c r="AAU27" s="207"/>
      <c r="AAV27" s="207"/>
      <c r="AAW27" s="207"/>
      <c r="AAX27" s="207"/>
      <c r="AAY27" s="207"/>
      <c r="AAZ27" s="207"/>
      <c r="ABA27" s="207"/>
      <c r="ABB27" s="207"/>
      <c r="ABC27" s="207"/>
      <c r="ABD27" s="207"/>
      <c r="ABE27" s="207"/>
      <c r="ABF27" s="207"/>
      <c r="ABG27" s="207"/>
      <c r="ABH27" s="207"/>
      <c r="ABI27" s="207"/>
      <c r="ABJ27" s="207"/>
      <c r="ABK27" s="207"/>
      <c r="ABL27" s="207"/>
      <c r="ABM27" s="207"/>
      <c r="ABN27" s="207"/>
      <c r="ABO27" s="207"/>
      <c r="ABP27" s="207"/>
      <c r="ABQ27" s="207"/>
      <c r="ABR27" s="207"/>
      <c r="ABS27" s="207"/>
      <c r="ABT27" s="207"/>
      <c r="ABU27" s="207"/>
      <c r="ABV27" s="207"/>
      <c r="ABW27" s="207"/>
      <c r="ABX27" s="207"/>
      <c r="ABY27" s="207"/>
      <c r="ABZ27" s="207"/>
      <c r="ACA27" s="207"/>
      <c r="ACB27" s="207"/>
      <c r="ACC27" s="207"/>
      <c r="ACD27" s="207"/>
      <c r="ACE27" s="207"/>
      <c r="ACF27" s="207"/>
      <c r="ACG27" s="207"/>
      <c r="ACH27" s="207"/>
      <c r="ACI27" s="207"/>
      <c r="ACJ27" s="207"/>
      <c r="ACK27" s="207"/>
      <c r="ACL27" s="207"/>
      <c r="ACM27" s="207"/>
      <c r="ACN27" s="207"/>
      <c r="ACO27" s="207"/>
      <c r="ACP27" s="207"/>
      <c r="ACQ27" s="207"/>
      <c r="ACR27" s="207"/>
      <c r="ACS27" s="207"/>
      <c r="ACT27" s="207"/>
      <c r="ACU27" s="207"/>
      <c r="ACV27" s="207"/>
      <c r="ACW27" s="207"/>
      <c r="ACX27" s="207"/>
      <c r="ACY27" s="207"/>
      <c r="ACZ27" s="207"/>
      <c r="ADA27" s="207"/>
      <c r="ADB27" s="207"/>
      <c r="ADC27" s="207"/>
      <c r="ADD27" s="207"/>
      <c r="ADE27" s="207"/>
      <c r="ADF27" s="207"/>
      <c r="ADG27" s="207"/>
      <c r="ADH27" s="207"/>
      <c r="ADI27" s="207"/>
      <c r="ADJ27" s="207"/>
      <c r="ADK27" s="207"/>
      <c r="ADL27" s="207"/>
      <c r="ADM27" s="207"/>
      <c r="ADN27" s="207"/>
      <c r="ADO27" s="207"/>
      <c r="ADP27" s="207"/>
      <c r="ADQ27" s="207"/>
      <c r="ADR27" s="207"/>
      <c r="ADS27" s="207"/>
      <c r="ADT27" s="207"/>
      <c r="ADU27" s="207"/>
      <c r="ADV27" s="207"/>
      <c r="ADW27" s="207"/>
      <c r="ADX27" s="207"/>
      <c r="ADY27" s="207"/>
      <c r="ADZ27" s="207"/>
      <c r="AEA27" s="207"/>
      <c r="AEB27" s="207"/>
      <c r="AEC27" s="207"/>
      <c r="AED27" s="207"/>
      <c r="AEE27" s="207"/>
      <c r="AEF27" s="207"/>
      <c r="AEG27" s="207"/>
      <c r="AEH27" s="207"/>
      <c r="AEI27" s="207"/>
      <c r="AEJ27" s="207"/>
      <c r="AEK27" s="207"/>
      <c r="AEL27" s="207"/>
      <c r="AEM27" s="207"/>
      <c r="AEN27" s="207"/>
      <c r="AEO27" s="207"/>
      <c r="AEP27" s="207"/>
      <c r="AEQ27" s="207"/>
      <c r="AER27" s="207"/>
      <c r="AES27" s="207"/>
      <c r="AET27" s="207"/>
      <c r="AEU27" s="207"/>
      <c r="AEV27" s="207"/>
      <c r="AEW27" s="207"/>
      <c r="AEX27" s="207"/>
      <c r="AEY27" s="207"/>
      <c r="AEZ27" s="207"/>
      <c r="AFA27" s="207"/>
      <c r="AFB27" s="207"/>
      <c r="AFC27" s="207"/>
      <c r="AFD27" s="207"/>
      <c r="AFE27" s="207"/>
      <c r="AFF27" s="207"/>
      <c r="AFG27" s="207"/>
      <c r="AFH27" s="207"/>
      <c r="AFI27" s="207"/>
      <c r="AFJ27" s="207"/>
      <c r="AFK27" s="207"/>
      <c r="AFL27" s="207"/>
      <c r="AFM27" s="207"/>
      <c r="AFN27" s="207"/>
      <c r="AFO27" s="207"/>
      <c r="AFP27" s="207"/>
      <c r="AFQ27" s="207"/>
      <c r="AFR27" s="207"/>
      <c r="AFS27" s="207"/>
      <c r="AFT27" s="207"/>
      <c r="AFU27" s="207"/>
      <c r="AFV27" s="207"/>
      <c r="AFW27" s="207"/>
      <c r="AFX27" s="207"/>
      <c r="AFY27" s="207"/>
      <c r="AFZ27" s="207"/>
      <c r="AGA27" s="207"/>
      <c r="AGB27" s="207"/>
      <c r="AGC27" s="207"/>
      <c r="AGD27" s="207"/>
      <c r="AGE27" s="207"/>
      <c r="AGF27" s="207"/>
      <c r="AGG27" s="207"/>
      <c r="AGH27" s="207"/>
      <c r="AGI27" s="207"/>
      <c r="AGJ27" s="207"/>
      <c r="AGK27" s="207"/>
      <c r="AGL27" s="207"/>
      <c r="AGM27" s="207"/>
      <c r="AGN27" s="207"/>
      <c r="AGO27" s="207"/>
      <c r="AGP27" s="207"/>
      <c r="AGQ27" s="207"/>
      <c r="AGR27" s="207"/>
      <c r="AGS27" s="207"/>
      <c r="AGT27" s="207"/>
      <c r="AGU27" s="207"/>
      <c r="AGV27" s="207"/>
      <c r="AGW27" s="207"/>
      <c r="AGX27" s="207"/>
      <c r="AGY27" s="207"/>
      <c r="AGZ27" s="207"/>
      <c r="AHA27" s="207"/>
      <c r="AHB27" s="207"/>
      <c r="AHC27" s="207"/>
      <c r="AHD27" s="207"/>
      <c r="AHE27" s="207"/>
      <c r="AHF27" s="207"/>
      <c r="AHG27" s="207"/>
      <c r="AHH27" s="207"/>
      <c r="AHI27" s="207"/>
      <c r="AHJ27" s="207"/>
      <c r="AHK27" s="207"/>
      <c r="AHL27" s="207"/>
      <c r="AHM27" s="207"/>
      <c r="AHN27" s="207"/>
      <c r="AHO27" s="207"/>
      <c r="AHP27" s="207"/>
      <c r="AHQ27" s="207"/>
      <c r="AHR27" s="207"/>
      <c r="AHS27" s="207"/>
      <c r="AHT27" s="207"/>
      <c r="AHU27" s="207"/>
      <c r="AHV27" s="207"/>
      <c r="AHW27" s="207"/>
      <c r="AHX27" s="207"/>
      <c r="AHY27" s="207"/>
      <c r="AHZ27" s="207"/>
      <c r="AIA27" s="207"/>
      <c r="AIB27" s="207"/>
      <c r="AIC27" s="207"/>
      <c r="AID27" s="207"/>
      <c r="AIE27" s="207"/>
      <c r="AIF27" s="207"/>
      <c r="AIG27" s="207"/>
      <c r="AIH27" s="207"/>
      <c r="AII27" s="207"/>
      <c r="AIJ27" s="207"/>
      <c r="AIK27" s="207"/>
      <c r="AIL27" s="207"/>
      <c r="AIM27" s="207"/>
      <c r="AIN27" s="207"/>
      <c r="AIO27" s="207"/>
      <c r="AIP27" s="207"/>
      <c r="AIQ27" s="207"/>
      <c r="AIR27" s="207"/>
      <c r="AIS27" s="207"/>
      <c r="AIT27" s="207"/>
      <c r="AIU27" s="207"/>
      <c r="AIV27" s="207"/>
      <c r="AIW27" s="207"/>
      <c r="AIX27" s="207"/>
      <c r="AIY27" s="207"/>
      <c r="AIZ27" s="207"/>
      <c r="AJA27" s="207"/>
      <c r="AJB27" s="207"/>
      <c r="AJC27" s="207"/>
      <c r="AJD27" s="207"/>
      <c r="AJE27" s="207"/>
      <c r="AJF27" s="207"/>
      <c r="AJG27" s="207"/>
      <c r="AJH27" s="207"/>
      <c r="AJI27" s="207"/>
      <c r="AJJ27" s="207"/>
      <c r="AJK27" s="207"/>
      <c r="AJL27" s="207"/>
      <c r="AJM27" s="207"/>
      <c r="AJN27" s="207"/>
      <c r="AJO27" s="207"/>
      <c r="AJP27" s="207"/>
      <c r="AJQ27" s="207"/>
      <c r="AJR27" s="207"/>
      <c r="AJS27" s="207"/>
      <c r="AJT27" s="207"/>
      <c r="AJU27" s="207"/>
      <c r="AJV27" s="207"/>
      <c r="AJW27" s="207"/>
      <c r="AJX27" s="207"/>
      <c r="AJY27" s="207"/>
      <c r="AJZ27" s="207"/>
      <c r="AKA27" s="207"/>
      <c r="AKB27" s="207"/>
      <c r="AKC27" s="207"/>
      <c r="AKD27" s="207"/>
      <c r="AKE27" s="207"/>
      <c r="AKF27" s="207"/>
      <c r="AKG27" s="207"/>
      <c r="AKH27" s="207"/>
      <c r="AKI27" s="207"/>
      <c r="AKJ27" s="207"/>
      <c r="AKK27" s="207"/>
      <c r="AKL27" s="207"/>
      <c r="AKM27" s="207"/>
      <c r="AKN27" s="207"/>
      <c r="AKO27" s="207"/>
      <c r="AKP27" s="207"/>
      <c r="AKQ27" s="207"/>
      <c r="AKR27" s="207"/>
      <c r="AKS27" s="207"/>
      <c r="AKT27" s="207"/>
      <c r="AKU27" s="207"/>
      <c r="AKV27" s="207"/>
      <c r="AKW27" s="207"/>
      <c r="AKX27" s="207"/>
      <c r="AKY27" s="207"/>
      <c r="AKZ27" s="207"/>
      <c r="ALA27" s="207"/>
      <c r="ALB27" s="207"/>
      <c r="ALC27" s="207"/>
      <c r="ALD27" s="207"/>
      <c r="ALE27" s="207"/>
      <c r="ALF27" s="207"/>
      <c r="ALG27" s="207"/>
      <c r="ALH27" s="207"/>
      <c r="ALI27" s="207"/>
      <c r="ALJ27" s="207"/>
      <c r="ALK27" s="207"/>
      <c r="ALL27" s="207"/>
      <c r="ALM27" s="207"/>
      <c r="ALN27" s="207"/>
      <c r="ALO27" s="207"/>
      <c r="ALP27" s="207"/>
      <c r="ALQ27" s="207"/>
    </row>
    <row r="28" spans="1:1005" ht="14.45">
      <c r="A28" s="153">
        <v>46874</v>
      </c>
      <c r="B28" s="154">
        <v>204</v>
      </c>
      <c r="C28" s="154">
        <v>204</v>
      </c>
      <c r="D28" s="158">
        <v>204</v>
      </c>
      <c r="E28">
        <v>276.12799999999999</v>
      </c>
      <c r="F28">
        <v>213.49700000000001</v>
      </c>
      <c r="G28">
        <v>234.74799999999999</v>
      </c>
      <c r="H28">
        <v>356.01499999999999</v>
      </c>
      <c r="I28">
        <v>315.67700000000002</v>
      </c>
      <c r="J28">
        <v>192.77500000000001</v>
      </c>
      <c r="K28">
        <v>199.268</v>
      </c>
      <c r="L28">
        <v>239.51499999999999</v>
      </c>
      <c r="M28">
        <v>239.34800000000001</v>
      </c>
      <c r="N28">
        <v>93.77</v>
      </c>
      <c r="O28">
        <v>164.316</v>
      </c>
      <c r="P28">
        <v>221.20500000000001</v>
      </c>
      <c r="Q28">
        <v>259.3</v>
      </c>
      <c r="R28">
        <v>231.465</v>
      </c>
      <c r="S28">
        <v>217.21799999999999</v>
      </c>
      <c r="T28">
        <v>230.583</v>
      </c>
      <c r="U28">
        <v>300.339</v>
      </c>
      <c r="V28">
        <v>119.187</v>
      </c>
      <c r="W28">
        <v>143.048</v>
      </c>
      <c r="X28">
        <v>140.149</v>
      </c>
      <c r="Y28">
        <v>100.01600000000001</v>
      </c>
      <c r="Z28">
        <v>237.00200000000001</v>
      </c>
      <c r="AA28">
        <v>158.81</v>
      </c>
      <c r="AB28">
        <v>156.77199999999999</v>
      </c>
      <c r="AC28">
        <v>247.93600000000001</v>
      </c>
      <c r="AD28">
        <v>161.059</v>
      </c>
      <c r="AE28">
        <v>170.184</v>
      </c>
      <c r="AF28">
        <v>179.90700000000001</v>
      </c>
      <c r="AG28">
        <v>132.20099999999999</v>
      </c>
      <c r="AH28">
        <v>206.946</v>
      </c>
      <c r="AI28" s="207"/>
      <c r="AJ28" s="207"/>
      <c r="AK28" s="207"/>
      <c r="AL28" s="207"/>
      <c r="AM28" s="207"/>
      <c r="AN28" s="207"/>
      <c r="AO28" s="207"/>
      <c r="AP28" s="207"/>
      <c r="AQ28" s="207"/>
      <c r="AR28" s="207"/>
      <c r="AS28" s="207"/>
      <c r="AT28" s="207"/>
      <c r="AU28" s="207"/>
      <c r="AV28" s="207"/>
      <c r="AW28" s="207"/>
      <c r="AX28" s="207"/>
      <c r="AY28" s="207"/>
      <c r="AZ28" s="207"/>
      <c r="BA28" s="207"/>
      <c r="BB28" s="207"/>
      <c r="BC28" s="207"/>
      <c r="BD28" s="207"/>
      <c r="BE28" s="207"/>
      <c r="BF28" s="207"/>
      <c r="BG28" s="207"/>
      <c r="BH28" s="207"/>
      <c r="BI28" s="207"/>
      <c r="BJ28" s="207"/>
      <c r="BK28" s="207"/>
      <c r="BL28" s="207"/>
      <c r="BM28" s="207"/>
      <c r="BN28" s="207"/>
      <c r="BO28" s="207"/>
      <c r="BP28" s="207"/>
      <c r="BQ28" s="207"/>
      <c r="BR28" s="207"/>
      <c r="BS28" s="207"/>
      <c r="BT28" s="207"/>
      <c r="BU28" s="207"/>
      <c r="BV28" s="207"/>
      <c r="BW28" s="207"/>
      <c r="BX28" s="207"/>
      <c r="BY28" s="207"/>
      <c r="BZ28" s="207"/>
      <c r="CA28" s="207"/>
      <c r="CB28" s="207"/>
      <c r="CC28" s="207"/>
      <c r="CD28" s="207"/>
      <c r="CE28" s="207"/>
      <c r="CF28" s="207"/>
      <c r="CG28" s="207"/>
      <c r="CH28" s="207"/>
      <c r="CI28" s="207"/>
      <c r="CJ28" s="207"/>
      <c r="CK28" s="207"/>
      <c r="CL28" s="207"/>
      <c r="CM28" s="207"/>
      <c r="CN28" s="207"/>
      <c r="CO28" s="207"/>
      <c r="CP28" s="207"/>
      <c r="CQ28" s="207"/>
      <c r="CR28" s="207"/>
      <c r="CS28" s="207"/>
      <c r="CT28" s="207"/>
      <c r="CU28" s="207"/>
      <c r="CV28" s="207"/>
      <c r="CW28" s="207"/>
      <c r="CX28" s="207"/>
      <c r="CY28" s="207"/>
      <c r="CZ28" s="207"/>
      <c r="DA28" s="207"/>
      <c r="DB28" s="207"/>
      <c r="DC28" s="207"/>
      <c r="DD28" s="207"/>
      <c r="DE28" s="207"/>
      <c r="DF28" s="207"/>
      <c r="DG28" s="207"/>
      <c r="DH28" s="207"/>
      <c r="DI28" s="207"/>
      <c r="DJ28" s="207"/>
      <c r="DK28" s="207"/>
      <c r="DL28" s="207"/>
      <c r="DM28" s="207"/>
      <c r="DN28" s="207"/>
      <c r="DO28" s="207"/>
      <c r="DP28" s="207"/>
      <c r="DQ28" s="207"/>
      <c r="DR28" s="207"/>
      <c r="DS28" s="207"/>
      <c r="DT28" s="207"/>
      <c r="DU28" s="207"/>
      <c r="DV28" s="207"/>
      <c r="DW28" s="207"/>
      <c r="DX28" s="207"/>
      <c r="DY28" s="207"/>
      <c r="DZ28" s="207"/>
      <c r="EA28" s="207"/>
      <c r="EB28" s="207"/>
      <c r="EC28" s="207"/>
      <c r="ED28" s="207"/>
      <c r="EE28" s="207"/>
      <c r="EF28" s="207"/>
      <c r="EG28" s="207"/>
      <c r="EH28" s="207"/>
      <c r="EI28" s="207"/>
      <c r="EJ28" s="207"/>
      <c r="EK28" s="207"/>
      <c r="EL28" s="207"/>
      <c r="EM28" s="207"/>
      <c r="EN28" s="207"/>
      <c r="EO28" s="207"/>
      <c r="EP28" s="207"/>
      <c r="EQ28" s="207"/>
      <c r="ER28" s="207"/>
      <c r="ES28" s="207"/>
      <c r="ET28" s="207"/>
      <c r="EU28" s="207"/>
      <c r="EV28" s="207"/>
      <c r="EW28" s="207"/>
      <c r="EX28" s="207"/>
      <c r="EY28" s="207"/>
      <c r="EZ28" s="207"/>
      <c r="FA28" s="207"/>
      <c r="FB28" s="207"/>
      <c r="FC28" s="207"/>
      <c r="FD28" s="207"/>
      <c r="FE28" s="207"/>
      <c r="FF28" s="207"/>
      <c r="FG28" s="207"/>
      <c r="FH28" s="207"/>
      <c r="FI28" s="207"/>
      <c r="FJ28" s="207"/>
      <c r="FK28" s="207"/>
      <c r="FL28" s="207"/>
      <c r="FM28" s="207"/>
      <c r="FN28" s="207"/>
      <c r="FO28" s="207"/>
      <c r="FP28" s="207"/>
      <c r="FQ28" s="207"/>
      <c r="FR28" s="207"/>
      <c r="FS28" s="207"/>
      <c r="FT28" s="207"/>
      <c r="FU28" s="207"/>
      <c r="FV28" s="207"/>
      <c r="FW28" s="207"/>
      <c r="FX28" s="207"/>
      <c r="FY28" s="207"/>
      <c r="FZ28" s="207"/>
      <c r="GA28" s="207"/>
      <c r="GB28" s="207"/>
      <c r="GC28" s="207"/>
      <c r="GD28" s="207"/>
      <c r="GE28" s="207"/>
      <c r="GF28" s="207"/>
      <c r="GG28" s="207"/>
      <c r="GH28" s="207"/>
      <c r="GI28" s="207"/>
      <c r="GJ28" s="207"/>
      <c r="GK28" s="207"/>
      <c r="GL28" s="207"/>
      <c r="GM28" s="207"/>
      <c r="GN28" s="207"/>
      <c r="GO28" s="207"/>
      <c r="GP28" s="207"/>
      <c r="GQ28" s="207"/>
      <c r="GR28" s="207"/>
      <c r="GS28" s="207"/>
      <c r="GT28" s="207"/>
      <c r="GU28" s="207"/>
      <c r="GV28" s="207"/>
      <c r="GW28" s="207"/>
      <c r="GX28" s="207"/>
      <c r="GY28" s="207"/>
      <c r="GZ28" s="207"/>
      <c r="HA28" s="207"/>
      <c r="HB28" s="207"/>
      <c r="HC28" s="207"/>
      <c r="HD28" s="207"/>
      <c r="HE28" s="207"/>
      <c r="HF28" s="207"/>
      <c r="HG28" s="207"/>
      <c r="HH28" s="207"/>
      <c r="HI28" s="207"/>
      <c r="HJ28" s="207"/>
      <c r="HK28" s="207"/>
      <c r="HL28" s="207"/>
      <c r="HM28" s="207"/>
      <c r="HN28" s="207"/>
      <c r="HO28" s="207"/>
      <c r="HP28" s="207"/>
      <c r="HQ28" s="207"/>
      <c r="HR28" s="207"/>
      <c r="HS28" s="207"/>
      <c r="HT28" s="207"/>
      <c r="HU28" s="207"/>
      <c r="HV28" s="207"/>
      <c r="HW28" s="207"/>
      <c r="HX28" s="207"/>
      <c r="HY28" s="207"/>
      <c r="HZ28" s="207"/>
      <c r="IA28" s="207"/>
      <c r="IB28" s="207"/>
      <c r="IC28" s="207"/>
      <c r="ID28" s="207"/>
      <c r="IE28" s="207"/>
      <c r="IF28" s="207"/>
      <c r="IG28" s="207"/>
      <c r="IH28" s="207"/>
      <c r="II28" s="207"/>
      <c r="IJ28" s="207"/>
      <c r="IK28" s="207"/>
      <c r="IL28" s="207"/>
      <c r="IM28" s="207"/>
      <c r="IN28" s="207"/>
      <c r="IO28" s="207"/>
      <c r="IP28" s="207"/>
      <c r="IQ28" s="207"/>
      <c r="IR28" s="207"/>
      <c r="IS28" s="207"/>
      <c r="IT28" s="207"/>
      <c r="IU28" s="207"/>
      <c r="IV28" s="207"/>
      <c r="IW28" s="207"/>
      <c r="IX28" s="207"/>
      <c r="IY28" s="207"/>
      <c r="IZ28" s="207"/>
      <c r="JA28" s="207"/>
      <c r="JB28" s="207"/>
      <c r="JC28" s="207"/>
      <c r="JD28" s="207"/>
      <c r="JE28" s="207"/>
      <c r="JF28" s="207"/>
      <c r="JG28" s="207"/>
      <c r="JH28" s="207"/>
      <c r="JI28" s="207"/>
      <c r="JJ28" s="207"/>
      <c r="JK28" s="207"/>
      <c r="JL28" s="207"/>
      <c r="JM28" s="207"/>
      <c r="JN28" s="207"/>
      <c r="JO28" s="207"/>
      <c r="JP28" s="207"/>
      <c r="JQ28" s="207"/>
      <c r="JR28" s="207"/>
      <c r="JS28" s="207"/>
      <c r="JT28" s="207"/>
      <c r="JU28" s="207"/>
      <c r="JV28" s="207"/>
      <c r="JW28" s="207"/>
      <c r="JX28" s="207"/>
      <c r="JY28" s="207"/>
      <c r="JZ28" s="207"/>
      <c r="KA28" s="207"/>
      <c r="KB28" s="207"/>
      <c r="KC28" s="207"/>
      <c r="KD28" s="207"/>
      <c r="KE28" s="207"/>
      <c r="KF28" s="207"/>
      <c r="KG28" s="207"/>
      <c r="KH28" s="207"/>
      <c r="KI28" s="207"/>
      <c r="KJ28" s="207"/>
      <c r="KK28" s="207"/>
      <c r="KL28" s="207"/>
      <c r="KM28" s="207"/>
      <c r="KN28" s="207"/>
      <c r="KO28" s="207"/>
      <c r="KP28" s="207"/>
      <c r="KQ28" s="207"/>
      <c r="KR28" s="207"/>
      <c r="KS28" s="207"/>
      <c r="KT28" s="207"/>
      <c r="KU28" s="207"/>
      <c r="KV28" s="207"/>
      <c r="KW28" s="207"/>
      <c r="KX28" s="207"/>
      <c r="KY28" s="207"/>
      <c r="KZ28" s="207"/>
      <c r="LA28" s="207"/>
      <c r="LB28" s="207"/>
      <c r="LC28" s="207"/>
      <c r="LD28" s="207"/>
      <c r="LE28" s="207"/>
      <c r="LF28" s="207"/>
      <c r="LG28" s="207"/>
      <c r="LH28" s="207"/>
      <c r="LI28" s="207"/>
      <c r="LJ28" s="207"/>
      <c r="LK28" s="207"/>
      <c r="LL28" s="207"/>
      <c r="LM28" s="207"/>
      <c r="LN28" s="207"/>
      <c r="LO28" s="207"/>
      <c r="LP28" s="207"/>
      <c r="LQ28" s="207"/>
      <c r="LR28" s="207"/>
      <c r="LS28" s="207"/>
      <c r="LT28" s="207"/>
      <c r="LU28" s="207"/>
      <c r="LV28" s="207"/>
      <c r="LW28" s="207"/>
      <c r="LX28" s="207"/>
      <c r="LY28" s="207"/>
      <c r="LZ28" s="207"/>
      <c r="MA28" s="207"/>
      <c r="MB28" s="207"/>
      <c r="MC28" s="207"/>
      <c r="MD28" s="207"/>
      <c r="ME28" s="207"/>
      <c r="MF28" s="207"/>
      <c r="MG28" s="207"/>
      <c r="MH28" s="207"/>
      <c r="MI28" s="207"/>
      <c r="MJ28" s="207"/>
      <c r="MK28" s="207"/>
      <c r="ML28" s="207"/>
      <c r="MM28" s="207"/>
      <c r="MN28" s="207"/>
      <c r="MO28" s="207"/>
      <c r="MP28" s="207"/>
      <c r="MQ28" s="207"/>
      <c r="MR28" s="207"/>
      <c r="MS28" s="207"/>
      <c r="MT28" s="207"/>
      <c r="MU28" s="207"/>
      <c r="MV28" s="207"/>
      <c r="MW28" s="207"/>
      <c r="MX28" s="207"/>
      <c r="MY28" s="207"/>
      <c r="MZ28" s="207"/>
      <c r="NA28" s="207"/>
      <c r="NB28" s="207"/>
      <c r="NC28" s="207"/>
      <c r="ND28" s="207"/>
      <c r="NE28" s="207"/>
      <c r="NF28" s="207"/>
      <c r="NG28" s="207"/>
      <c r="NH28" s="207"/>
      <c r="NI28" s="207"/>
      <c r="NJ28" s="207"/>
      <c r="NK28" s="207"/>
      <c r="NL28" s="207"/>
      <c r="NM28" s="207"/>
      <c r="NN28" s="207"/>
      <c r="NO28" s="207"/>
      <c r="NP28" s="207"/>
      <c r="NQ28" s="207"/>
      <c r="NR28" s="207"/>
      <c r="NS28" s="207"/>
      <c r="NT28" s="207"/>
      <c r="NU28" s="207"/>
      <c r="NV28" s="207"/>
      <c r="NW28" s="207"/>
      <c r="NX28" s="207"/>
      <c r="NY28" s="207"/>
      <c r="NZ28" s="207"/>
      <c r="OA28" s="207"/>
      <c r="OB28" s="207"/>
      <c r="OC28" s="207"/>
      <c r="OD28" s="207"/>
      <c r="OE28" s="207"/>
      <c r="OF28" s="207"/>
      <c r="OG28" s="207"/>
      <c r="OH28" s="207"/>
      <c r="OI28" s="207"/>
      <c r="OJ28" s="207"/>
      <c r="OK28" s="207"/>
      <c r="OL28" s="207"/>
      <c r="OM28" s="207"/>
      <c r="ON28" s="207"/>
      <c r="OO28" s="207"/>
      <c r="OP28" s="207"/>
      <c r="OQ28" s="207"/>
      <c r="OR28" s="207"/>
      <c r="OS28" s="207"/>
      <c r="OT28" s="207"/>
      <c r="OU28" s="207"/>
      <c r="OV28" s="207"/>
      <c r="OW28" s="207"/>
      <c r="OX28" s="207"/>
      <c r="OY28" s="207"/>
      <c r="OZ28" s="207"/>
      <c r="PA28" s="207"/>
      <c r="PB28" s="207"/>
      <c r="PC28" s="207"/>
      <c r="PD28" s="207"/>
      <c r="PE28" s="207"/>
      <c r="PF28" s="207"/>
      <c r="PG28" s="207"/>
      <c r="PH28" s="207"/>
      <c r="PI28" s="207"/>
      <c r="PJ28" s="207"/>
      <c r="PK28" s="207"/>
      <c r="PL28" s="207"/>
      <c r="PM28" s="207"/>
      <c r="PN28" s="207"/>
      <c r="PO28" s="207"/>
      <c r="PP28" s="207"/>
      <c r="PQ28" s="207"/>
      <c r="PR28" s="207"/>
      <c r="PS28" s="207"/>
      <c r="PT28" s="207"/>
      <c r="PU28" s="207"/>
      <c r="PV28" s="207"/>
      <c r="PW28" s="207"/>
      <c r="PX28" s="207"/>
      <c r="PY28" s="207"/>
      <c r="PZ28" s="207"/>
      <c r="QA28" s="207"/>
      <c r="QB28" s="207"/>
      <c r="QC28" s="207"/>
      <c r="QD28" s="207"/>
      <c r="QE28" s="207"/>
      <c r="QF28" s="207"/>
      <c r="QG28" s="207"/>
      <c r="QH28" s="207"/>
      <c r="QI28" s="207"/>
      <c r="QJ28" s="207"/>
      <c r="QK28" s="207"/>
      <c r="QL28" s="207"/>
      <c r="QM28" s="207"/>
      <c r="QN28" s="207"/>
      <c r="QO28" s="207"/>
      <c r="QP28" s="207"/>
      <c r="QQ28" s="207"/>
      <c r="QR28" s="207"/>
      <c r="QS28" s="207"/>
      <c r="QT28" s="207"/>
      <c r="QU28" s="207"/>
      <c r="QV28" s="207"/>
      <c r="QW28" s="207"/>
      <c r="QX28" s="207"/>
      <c r="QY28" s="207"/>
      <c r="QZ28" s="207"/>
      <c r="RA28" s="207"/>
      <c r="RB28" s="207"/>
      <c r="RC28" s="207"/>
      <c r="RD28" s="207"/>
      <c r="RE28" s="207"/>
      <c r="RF28" s="207"/>
      <c r="RG28" s="207"/>
      <c r="RH28" s="207"/>
      <c r="RI28" s="207"/>
      <c r="RJ28" s="207"/>
      <c r="RK28" s="207"/>
      <c r="RL28" s="207"/>
      <c r="RM28" s="207"/>
      <c r="RN28" s="207"/>
      <c r="RO28" s="207"/>
      <c r="RP28" s="207"/>
      <c r="RQ28" s="207"/>
      <c r="RR28" s="207"/>
      <c r="RS28" s="207"/>
      <c r="RT28" s="207"/>
      <c r="RU28" s="207"/>
      <c r="RV28" s="207"/>
      <c r="RW28" s="207"/>
      <c r="RX28" s="207"/>
      <c r="RY28" s="207"/>
      <c r="RZ28" s="207"/>
      <c r="SA28" s="207"/>
      <c r="SB28" s="207"/>
      <c r="SC28" s="207"/>
      <c r="SD28" s="207"/>
      <c r="SE28" s="207"/>
      <c r="SF28" s="207"/>
      <c r="SG28" s="207"/>
      <c r="SH28" s="207"/>
      <c r="SI28" s="207"/>
      <c r="SJ28" s="207"/>
      <c r="SK28" s="207"/>
      <c r="SL28" s="207"/>
      <c r="SM28" s="207"/>
      <c r="SN28" s="207"/>
      <c r="SO28" s="207"/>
      <c r="SP28" s="207"/>
      <c r="SQ28" s="207"/>
      <c r="SR28" s="207"/>
      <c r="SS28" s="207"/>
      <c r="ST28" s="207"/>
      <c r="SU28" s="207"/>
      <c r="SV28" s="207"/>
      <c r="SW28" s="207"/>
      <c r="SX28" s="207"/>
      <c r="SY28" s="207"/>
      <c r="SZ28" s="207"/>
      <c r="TA28" s="207"/>
      <c r="TB28" s="207"/>
      <c r="TC28" s="207"/>
      <c r="TD28" s="207"/>
      <c r="TE28" s="207"/>
      <c r="TF28" s="207"/>
      <c r="TG28" s="207"/>
      <c r="TH28" s="207"/>
      <c r="TI28" s="207"/>
      <c r="TJ28" s="207"/>
      <c r="TK28" s="207"/>
      <c r="TL28" s="207"/>
      <c r="TM28" s="207"/>
      <c r="TN28" s="207"/>
      <c r="TO28" s="207"/>
      <c r="TP28" s="207"/>
      <c r="TQ28" s="207"/>
      <c r="TR28" s="207"/>
      <c r="TS28" s="207"/>
      <c r="TT28" s="207"/>
      <c r="TU28" s="207"/>
      <c r="TV28" s="207"/>
      <c r="TW28" s="207"/>
      <c r="TX28" s="207"/>
      <c r="TY28" s="207"/>
      <c r="TZ28" s="207"/>
      <c r="UA28" s="207"/>
      <c r="UB28" s="207"/>
      <c r="UC28" s="207"/>
      <c r="UD28" s="207"/>
      <c r="UE28" s="207"/>
      <c r="UF28" s="207"/>
      <c r="UG28" s="207"/>
      <c r="UH28" s="207"/>
      <c r="UI28" s="207"/>
      <c r="UJ28" s="207"/>
      <c r="UK28" s="207"/>
      <c r="UL28" s="207"/>
      <c r="UM28" s="207"/>
      <c r="UN28" s="207"/>
      <c r="UO28" s="207"/>
      <c r="UP28" s="207"/>
      <c r="UQ28" s="207"/>
      <c r="UR28" s="207"/>
      <c r="US28" s="207"/>
      <c r="UT28" s="207"/>
      <c r="UU28" s="207"/>
      <c r="UV28" s="207"/>
      <c r="UW28" s="207"/>
      <c r="UX28" s="207"/>
      <c r="UY28" s="207"/>
      <c r="UZ28" s="207"/>
      <c r="VA28" s="207"/>
      <c r="VB28" s="207"/>
      <c r="VC28" s="207"/>
      <c r="VD28" s="207"/>
      <c r="VE28" s="207"/>
      <c r="VF28" s="207"/>
      <c r="VG28" s="207"/>
      <c r="VH28" s="207"/>
      <c r="VI28" s="207"/>
      <c r="VJ28" s="207"/>
      <c r="VK28" s="207"/>
      <c r="VL28" s="207"/>
      <c r="VM28" s="207"/>
      <c r="VN28" s="207"/>
      <c r="VO28" s="207"/>
      <c r="VP28" s="207"/>
      <c r="VQ28" s="207"/>
      <c r="VR28" s="207"/>
      <c r="VS28" s="207"/>
      <c r="VT28" s="207"/>
      <c r="VU28" s="207"/>
      <c r="VV28" s="207"/>
      <c r="VW28" s="207"/>
      <c r="VX28" s="207"/>
      <c r="VY28" s="207"/>
      <c r="VZ28" s="207"/>
      <c r="WA28" s="207"/>
      <c r="WB28" s="207"/>
      <c r="WC28" s="207"/>
      <c r="WD28" s="207"/>
      <c r="WE28" s="207"/>
      <c r="WF28" s="207"/>
      <c r="WG28" s="207"/>
      <c r="WH28" s="207"/>
      <c r="WI28" s="207"/>
      <c r="WJ28" s="207"/>
      <c r="WK28" s="207"/>
      <c r="WL28" s="207"/>
      <c r="WM28" s="207"/>
      <c r="WN28" s="207"/>
      <c r="WO28" s="207"/>
      <c r="WP28" s="207"/>
      <c r="WQ28" s="207"/>
      <c r="WR28" s="207"/>
      <c r="WS28" s="207"/>
      <c r="WT28" s="207"/>
      <c r="WU28" s="207"/>
      <c r="WV28" s="207"/>
      <c r="WW28" s="207"/>
      <c r="WX28" s="207"/>
      <c r="WY28" s="207"/>
      <c r="WZ28" s="207"/>
      <c r="XA28" s="207"/>
      <c r="XB28" s="207"/>
      <c r="XC28" s="207"/>
      <c r="XD28" s="207"/>
      <c r="XE28" s="207"/>
      <c r="XF28" s="207"/>
      <c r="XG28" s="207"/>
      <c r="XH28" s="207"/>
      <c r="XI28" s="207"/>
      <c r="XJ28" s="207"/>
      <c r="XK28" s="207"/>
      <c r="XL28" s="207"/>
      <c r="XM28" s="207"/>
      <c r="XN28" s="207"/>
      <c r="XO28" s="207"/>
      <c r="XP28" s="207"/>
      <c r="XQ28" s="207"/>
      <c r="XR28" s="207"/>
      <c r="XS28" s="207"/>
      <c r="XT28" s="207"/>
      <c r="XU28" s="207"/>
      <c r="XV28" s="207"/>
      <c r="XW28" s="207"/>
      <c r="XX28" s="207"/>
      <c r="XY28" s="207"/>
      <c r="XZ28" s="207"/>
      <c r="YA28" s="207"/>
      <c r="YB28" s="207"/>
      <c r="YC28" s="207"/>
      <c r="YD28" s="207"/>
      <c r="YE28" s="207"/>
      <c r="YF28" s="207"/>
      <c r="YG28" s="207"/>
      <c r="YH28" s="207"/>
      <c r="YI28" s="207"/>
      <c r="YJ28" s="207"/>
      <c r="YK28" s="207"/>
      <c r="YL28" s="207"/>
      <c r="YM28" s="207"/>
      <c r="YN28" s="207"/>
      <c r="YO28" s="207"/>
      <c r="YP28" s="207"/>
      <c r="YQ28" s="207"/>
      <c r="YR28" s="207"/>
      <c r="YS28" s="207"/>
      <c r="YT28" s="207"/>
      <c r="YU28" s="207"/>
      <c r="YV28" s="207"/>
      <c r="YW28" s="207"/>
      <c r="YX28" s="207"/>
      <c r="YY28" s="207"/>
      <c r="YZ28" s="207"/>
      <c r="ZA28" s="207"/>
      <c r="ZB28" s="207"/>
      <c r="ZC28" s="207"/>
      <c r="ZD28" s="207"/>
      <c r="ZE28" s="207"/>
      <c r="ZF28" s="207"/>
      <c r="ZG28" s="207"/>
      <c r="ZH28" s="207"/>
      <c r="ZI28" s="207"/>
      <c r="ZJ28" s="207"/>
      <c r="ZK28" s="207"/>
      <c r="ZL28" s="207"/>
      <c r="ZM28" s="207"/>
      <c r="ZN28" s="207"/>
      <c r="ZO28" s="207"/>
      <c r="ZP28" s="207"/>
      <c r="ZQ28" s="207"/>
      <c r="ZR28" s="207"/>
      <c r="ZS28" s="207"/>
      <c r="ZT28" s="207"/>
      <c r="ZU28" s="207"/>
      <c r="ZV28" s="207"/>
      <c r="ZW28" s="207"/>
      <c r="ZX28" s="207"/>
      <c r="ZY28" s="207"/>
      <c r="ZZ28" s="207"/>
      <c r="AAA28" s="207"/>
      <c r="AAB28" s="207"/>
      <c r="AAC28" s="207"/>
      <c r="AAD28" s="207"/>
      <c r="AAE28" s="207"/>
      <c r="AAF28" s="207"/>
      <c r="AAG28" s="207"/>
      <c r="AAH28" s="207"/>
      <c r="AAI28" s="207"/>
      <c r="AAJ28" s="207"/>
      <c r="AAK28" s="207"/>
      <c r="AAL28" s="207"/>
      <c r="AAM28" s="207"/>
      <c r="AAN28" s="207"/>
      <c r="AAO28" s="207"/>
      <c r="AAP28" s="207"/>
      <c r="AAQ28" s="207"/>
      <c r="AAR28" s="207"/>
      <c r="AAS28" s="207"/>
      <c r="AAT28" s="207"/>
      <c r="AAU28" s="207"/>
      <c r="AAV28" s="207"/>
      <c r="AAW28" s="207"/>
      <c r="AAX28" s="207"/>
      <c r="AAY28" s="207"/>
      <c r="AAZ28" s="207"/>
      <c r="ABA28" s="207"/>
      <c r="ABB28" s="207"/>
      <c r="ABC28" s="207"/>
      <c r="ABD28" s="207"/>
      <c r="ABE28" s="207"/>
      <c r="ABF28" s="207"/>
      <c r="ABG28" s="207"/>
      <c r="ABH28" s="207"/>
      <c r="ABI28" s="207"/>
      <c r="ABJ28" s="207"/>
      <c r="ABK28" s="207"/>
      <c r="ABL28" s="207"/>
      <c r="ABM28" s="207"/>
      <c r="ABN28" s="207"/>
      <c r="ABO28" s="207"/>
      <c r="ABP28" s="207"/>
      <c r="ABQ28" s="207"/>
      <c r="ABR28" s="207"/>
      <c r="ABS28" s="207"/>
      <c r="ABT28" s="207"/>
      <c r="ABU28" s="207"/>
      <c r="ABV28" s="207"/>
      <c r="ABW28" s="207"/>
      <c r="ABX28" s="207"/>
      <c r="ABY28" s="207"/>
      <c r="ABZ28" s="207"/>
      <c r="ACA28" s="207"/>
      <c r="ACB28" s="207"/>
      <c r="ACC28" s="207"/>
      <c r="ACD28" s="207"/>
      <c r="ACE28" s="207"/>
      <c r="ACF28" s="207"/>
      <c r="ACG28" s="207"/>
      <c r="ACH28" s="207"/>
      <c r="ACI28" s="207"/>
      <c r="ACJ28" s="207"/>
      <c r="ACK28" s="207"/>
      <c r="ACL28" s="207"/>
      <c r="ACM28" s="207"/>
      <c r="ACN28" s="207"/>
      <c r="ACO28" s="207"/>
      <c r="ACP28" s="207"/>
      <c r="ACQ28" s="207"/>
      <c r="ACR28" s="207"/>
      <c r="ACS28" s="207"/>
      <c r="ACT28" s="207"/>
      <c r="ACU28" s="207"/>
      <c r="ACV28" s="207"/>
      <c r="ACW28" s="207"/>
      <c r="ACX28" s="207"/>
      <c r="ACY28" s="207"/>
      <c r="ACZ28" s="207"/>
      <c r="ADA28" s="207"/>
      <c r="ADB28" s="207"/>
      <c r="ADC28" s="207"/>
      <c r="ADD28" s="207"/>
      <c r="ADE28" s="207"/>
      <c r="ADF28" s="207"/>
      <c r="ADG28" s="207"/>
      <c r="ADH28" s="207"/>
      <c r="ADI28" s="207"/>
      <c r="ADJ28" s="207"/>
      <c r="ADK28" s="207"/>
      <c r="ADL28" s="207"/>
      <c r="ADM28" s="207"/>
      <c r="ADN28" s="207"/>
      <c r="ADO28" s="207"/>
      <c r="ADP28" s="207"/>
      <c r="ADQ28" s="207"/>
      <c r="ADR28" s="207"/>
      <c r="ADS28" s="207"/>
      <c r="ADT28" s="207"/>
      <c r="ADU28" s="207"/>
      <c r="ADV28" s="207"/>
      <c r="ADW28" s="207"/>
      <c r="ADX28" s="207"/>
      <c r="ADY28" s="207"/>
      <c r="ADZ28" s="207"/>
      <c r="AEA28" s="207"/>
      <c r="AEB28" s="207"/>
      <c r="AEC28" s="207"/>
      <c r="AED28" s="207"/>
      <c r="AEE28" s="207"/>
      <c r="AEF28" s="207"/>
      <c r="AEG28" s="207"/>
      <c r="AEH28" s="207"/>
      <c r="AEI28" s="207"/>
      <c r="AEJ28" s="207"/>
      <c r="AEK28" s="207"/>
      <c r="AEL28" s="207"/>
      <c r="AEM28" s="207"/>
      <c r="AEN28" s="207"/>
      <c r="AEO28" s="207"/>
      <c r="AEP28" s="207"/>
      <c r="AEQ28" s="207"/>
      <c r="AER28" s="207"/>
      <c r="AES28" s="207"/>
      <c r="AET28" s="207"/>
      <c r="AEU28" s="207"/>
      <c r="AEV28" s="207"/>
      <c r="AEW28" s="207"/>
      <c r="AEX28" s="207"/>
      <c r="AEY28" s="207"/>
      <c r="AEZ28" s="207"/>
      <c r="AFA28" s="207"/>
      <c r="AFB28" s="207"/>
      <c r="AFC28" s="207"/>
      <c r="AFD28" s="207"/>
      <c r="AFE28" s="207"/>
      <c r="AFF28" s="207"/>
      <c r="AFG28" s="207"/>
      <c r="AFH28" s="207"/>
      <c r="AFI28" s="207"/>
      <c r="AFJ28" s="207"/>
      <c r="AFK28" s="207"/>
      <c r="AFL28" s="207"/>
      <c r="AFM28" s="207"/>
      <c r="AFN28" s="207"/>
      <c r="AFO28" s="207"/>
      <c r="AFP28" s="207"/>
      <c r="AFQ28" s="207"/>
      <c r="AFR28" s="207"/>
      <c r="AFS28" s="207"/>
      <c r="AFT28" s="207"/>
      <c r="AFU28" s="207"/>
      <c r="AFV28" s="207"/>
      <c r="AFW28" s="207"/>
      <c r="AFX28" s="207"/>
      <c r="AFY28" s="207"/>
      <c r="AFZ28" s="207"/>
      <c r="AGA28" s="207"/>
      <c r="AGB28" s="207"/>
      <c r="AGC28" s="207"/>
      <c r="AGD28" s="207"/>
      <c r="AGE28" s="207"/>
      <c r="AGF28" s="207"/>
      <c r="AGG28" s="207"/>
      <c r="AGH28" s="207"/>
      <c r="AGI28" s="207"/>
      <c r="AGJ28" s="207"/>
      <c r="AGK28" s="207"/>
      <c r="AGL28" s="207"/>
      <c r="AGM28" s="207"/>
      <c r="AGN28" s="207"/>
      <c r="AGO28" s="207"/>
      <c r="AGP28" s="207"/>
      <c r="AGQ28" s="207"/>
      <c r="AGR28" s="207"/>
      <c r="AGS28" s="207"/>
      <c r="AGT28" s="207"/>
      <c r="AGU28" s="207"/>
      <c r="AGV28" s="207"/>
      <c r="AGW28" s="207"/>
      <c r="AGX28" s="207"/>
      <c r="AGY28" s="207"/>
      <c r="AGZ28" s="207"/>
      <c r="AHA28" s="207"/>
      <c r="AHB28" s="207"/>
      <c r="AHC28" s="207"/>
      <c r="AHD28" s="207"/>
      <c r="AHE28" s="207"/>
      <c r="AHF28" s="207"/>
      <c r="AHG28" s="207"/>
      <c r="AHH28" s="207"/>
      <c r="AHI28" s="207"/>
      <c r="AHJ28" s="207"/>
      <c r="AHK28" s="207"/>
      <c r="AHL28" s="207"/>
      <c r="AHM28" s="207"/>
      <c r="AHN28" s="207"/>
      <c r="AHO28" s="207"/>
      <c r="AHP28" s="207"/>
      <c r="AHQ28" s="207"/>
      <c r="AHR28" s="207"/>
      <c r="AHS28" s="207"/>
      <c r="AHT28" s="207"/>
      <c r="AHU28" s="207"/>
      <c r="AHV28" s="207"/>
      <c r="AHW28" s="207"/>
      <c r="AHX28" s="207"/>
      <c r="AHY28" s="207"/>
      <c r="AHZ28" s="207"/>
      <c r="AIA28" s="207"/>
      <c r="AIB28" s="207"/>
      <c r="AIC28" s="207"/>
      <c r="AID28" s="207"/>
      <c r="AIE28" s="207"/>
      <c r="AIF28" s="207"/>
      <c r="AIG28" s="207"/>
      <c r="AIH28" s="207"/>
      <c r="AII28" s="207"/>
      <c r="AIJ28" s="207"/>
      <c r="AIK28" s="207"/>
      <c r="AIL28" s="207"/>
      <c r="AIM28" s="207"/>
      <c r="AIN28" s="207"/>
      <c r="AIO28" s="207"/>
      <c r="AIP28" s="207"/>
      <c r="AIQ28" s="207"/>
      <c r="AIR28" s="207"/>
      <c r="AIS28" s="207"/>
      <c r="AIT28" s="207"/>
      <c r="AIU28" s="207"/>
      <c r="AIV28" s="207"/>
      <c r="AIW28" s="207"/>
      <c r="AIX28" s="207"/>
      <c r="AIY28" s="207"/>
      <c r="AIZ28" s="207"/>
      <c r="AJA28" s="207"/>
      <c r="AJB28" s="207"/>
      <c r="AJC28" s="207"/>
      <c r="AJD28" s="207"/>
      <c r="AJE28" s="207"/>
      <c r="AJF28" s="207"/>
      <c r="AJG28" s="207"/>
      <c r="AJH28" s="207"/>
      <c r="AJI28" s="207"/>
      <c r="AJJ28" s="207"/>
      <c r="AJK28" s="207"/>
      <c r="AJL28" s="207"/>
      <c r="AJM28" s="207"/>
      <c r="AJN28" s="207"/>
      <c r="AJO28" s="207"/>
      <c r="AJP28" s="207"/>
      <c r="AJQ28" s="207"/>
      <c r="AJR28" s="207"/>
      <c r="AJS28" s="207"/>
      <c r="AJT28" s="207"/>
      <c r="AJU28" s="207"/>
      <c r="AJV28" s="207"/>
      <c r="AJW28" s="207"/>
      <c r="AJX28" s="207"/>
      <c r="AJY28" s="207"/>
      <c r="AJZ28" s="207"/>
      <c r="AKA28" s="207"/>
      <c r="AKB28" s="207"/>
      <c r="AKC28" s="207"/>
      <c r="AKD28" s="207"/>
      <c r="AKE28" s="207"/>
      <c r="AKF28" s="207"/>
      <c r="AKG28" s="207"/>
      <c r="AKH28" s="207"/>
      <c r="AKI28" s="207"/>
      <c r="AKJ28" s="207"/>
      <c r="AKK28" s="207"/>
      <c r="AKL28" s="207"/>
      <c r="AKM28" s="207"/>
      <c r="AKN28" s="207"/>
      <c r="AKO28" s="207"/>
      <c r="AKP28" s="207"/>
      <c r="AKQ28" s="207"/>
      <c r="AKR28" s="207"/>
      <c r="AKS28" s="207"/>
      <c r="AKT28" s="207"/>
      <c r="AKU28" s="207"/>
      <c r="AKV28" s="207"/>
      <c r="AKW28" s="207"/>
      <c r="AKX28" s="207"/>
      <c r="AKY28" s="207"/>
      <c r="AKZ28" s="207"/>
      <c r="ALA28" s="207"/>
      <c r="ALB28" s="207"/>
      <c r="ALC28" s="207"/>
      <c r="ALD28" s="207"/>
      <c r="ALE28" s="207"/>
      <c r="ALF28" s="207"/>
      <c r="ALG28" s="207"/>
      <c r="ALH28" s="207"/>
      <c r="ALI28" s="207"/>
      <c r="ALJ28" s="207"/>
      <c r="ALK28" s="207"/>
      <c r="ALL28" s="207"/>
      <c r="ALM28" s="207"/>
      <c r="ALN28" s="207"/>
      <c r="ALO28" s="207"/>
      <c r="ALP28" s="207"/>
      <c r="ALQ28" s="207" t="e">
        <v>#N/A</v>
      </c>
    </row>
    <row r="29" spans="1:1005" ht="14.45">
      <c r="A29" s="153">
        <v>46905</v>
      </c>
      <c r="B29" s="154">
        <v>251</v>
      </c>
      <c r="C29" s="154">
        <v>251</v>
      </c>
      <c r="D29" s="158">
        <v>251</v>
      </c>
      <c r="E29">
        <v>400.16699999999997</v>
      </c>
      <c r="F29">
        <v>207.821</v>
      </c>
      <c r="G29">
        <v>568.98099999999999</v>
      </c>
      <c r="H29">
        <v>305.26900000000001</v>
      </c>
      <c r="I29">
        <v>476.43400000000003</v>
      </c>
      <c r="J29">
        <v>201.14099999999999</v>
      </c>
      <c r="K29">
        <v>316.779</v>
      </c>
      <c r="L29">
        <v>146.32499999999999</v>
      </c>
      <c r="M29">
        <v>177.31299999999999</v>
      </c>
      <c r="N29">
        <v>53.319000000000003</v>
      </c>
      <c r="O29">
        <v>198.071</v>
      </c>
      <c r="P29">
        <v>134.74100000000001</v>
      </c>
      <c r="Q29">
        <v>273.315</v>
      </c>
      <c r="R29">
        <v>176.785</v>
      </c>
      <c r="S29">
        <v>159.61799999999999</v>
      </c>
      <c r="T29">
        <v>466.23700000000002</v>
      </c>
      <c r="U29">
        <v>252.00800000000001</v>
      </c>
      <c r="V29">
        <v>251.96799999999999</v>
      </c>
      <c r="W29">
        <v>415.55099999999999</v>
      </c>
      <c r="X29">
        <v>51.816000000000003</v>
      </c>
      <c r="Y29">
        <v>143.85</v>
      </c>
      <c r="Z29">
        <v>317.23</v>
      </c>
      <c r="AA29">
        <v>341.142</v>
      </c>
      <c r="AB29">
        <v>279.851</v>
      </c>
      <c r="AC29">
        <v>379.10899999999998</v>
      </c>
      <c r="AD29">
        <v>71.332999999999998</v>
      </c>
      <c r="AE29">
        <v>397.04399999999998</v>
      </c>
      <c r="AF29">
        <v>186.17400000000001</v>
      </c>
      <c r="AG29">
        <v>261.06599999999997</v>
      </c>
      <c r="AH29">
        <v>153.49700000000001</v>
      </c>
      <c r="AI29" s="207"/>
      <c r="AJ29" s="207"/>
      <c r="AK29" s="207"/>
      <c r="AL29" s="207"/>
      <c r="AM29" s="207"/>
      <c r="AN29" s="207"/>
      <c r="AO29" s="207"/>
      <c r="AP29" s="207"/>
      <c r="AQ29" s="207"/>
      <c r="AR29" s="207"/>
      <c r="AS29" s="207"/>
      <c r="AT29" s="207"/>
      <c r="AU29" s="207"/>
      <c r="AV29" s="207"/>
      <c r="AW29" s="207"/>
      <c r="AX29" s="207"/>
      <c r="AY29" s="207"/>
      <c r="AZ29" s="207"/>
      <c r="BA29" s="207"/>
      <c r="BB29" s="207"/>
      <c r="BC29" s="207"/>
      <c r="BD29" s="207"/>
      <c r="BE29" s="207"/>
      <c r="BF29" s="207"/>
      <c r="BG29" s="207"/>
      <c r="BH29" s="207"/>
      <c r="BI29" s="207"/>
      <c r="BJ29" s="207"/>
      <c r="BK29" s="207"/>
      <c r="BL29" s="207"/>
      <c r="BM29" s="207"/>
      <c r="BN29" s="207"/>
      <c r="BO29" s="207"/>
      <c r="BP29" s="207"/>
      <c r="BQ29" s="207"/>
      <c r="BR29" s="207"/>
      <c r="BS29" s="207"/>
      <c r="BT29" s="207"/>
      <c r="BU29" s="207"/>
      <c r="BV29" s="207"/>
      <c r="BW29" s="207"/>
      <c r="BX29" s="207"/>
      <c r="BY29" s="207"/>
      <c r="BZ29" s="207"/>
      <c r="CA29" s="207"/>
      <c r="CB29" s="207"/>
      <c r="CC29" s="207"/>
      <c r="CD29" s="207"/>
      <c r="CE29" s="207"/>
      <c r="CF29" s="207"/>
      <c r="CG29" s="207"/>
      <c r="CH29" s="207"/>
      <c r="CI29" s="207"/>
      <c r="CJ29" s="207"/>
      <c r="CK29" s="207"/>
      <c r="CL29" s="207"/>
      <c r="CM29" s="207"/>
      <c r="CN29" s="207"/>
      <c r="CO29" s="207"/>
      <c r="CP29" s="207"/>
      <c r="CQ29" s="207"/>
      <c r="CR29" s="207"/>
      <c r="CS29" s="207"/>
      <c r="CT29" s="207"/>
      <c r="CU29" s="207"/>
      <c r="CV29" s="207"/>
      <c r="CW29" s="207"/>
      <c r="CX29" s="207"/>
      <c r="CY29" s="207"/>
      <c r="CZ29" s="207"/>
      <c r="DA29" s="207"/>
      <c r="DB29" s="207"/>
      <c r="DC29" s="207"/>
      <c r="DD29" s="207"/>
      <c r="DE29" s="207"/>
      <c r="DF29" s="207"/>
      <c r="DG29" s="207"/>
      <c r="DH29" s="207"/>
      <c r="DI29" s="207"/>
      <c r="DJ29" s="207"/>
      <c r="DK29" s="207"/>
      <c r="DL29" s="207"/>
      <c r="DM29" s="207"/>
      <c r="DN29" s="207"/>
      <c r="DO29" s="207"/>
      <c r="DP29" s="207"/>
      <c r="DQ29" s="207"/>
      <c r="DR29" s="207"/>
      <c r="DS29" s="207"/>
      <c r="DT29" s="207"/>
      <c r="DU29" s="207"/>
      <c r="DV29" s="207"/>
      <c r="DW29" s="207"/>
      <c r="DX29" s="207"/>
      <c r="DY29" s="207"/>
      <c r="DZ29" s="207"/>
      <c r="EA29" s="207"/>
      <c r="EB29" s="207"/>
      <c r="EC29" s="207"/>
      <c r="ED29" s="207"/>
      <c r="EE29" s="207"/>
      <c r="EF29" s="207"/>
      <c r="EG29" s="207"/>
      <c r="EH29" s="207"/>
      <c r="EI29" s="207"/>
      <c r="EJ29" s="207"/>
      <c r="EK29" s="207"/>
      <c r="EL29" s="207"/>
      <c r="EM29" s="207"/>
      <c r="EN29" s="207"/>
      <c r="EO29" s="207"/>
      <c r="EP29" s="207"/>
      <c r="EQ29" s="207"/>
      <c r="ER29" s="207"/>
      <c r="ES29" s="207"/>
      <c r="ET29" s="207"/>
      <c r="EU29" s="207"/>
      <c r="EV29" s="207"/>
      <c r="EW29" s="207"/>
      <c r="EX29" s="207"/>
      <c r="EY29" s="207"/>
      <c r="EZ29" s="207"/>
      <c r="FA29" s="207"/>
      <c r="FB29" s="207"/>
      <c r="FC29" s="207"/>
      <c r="FD29" s="207"/>
      <c r="FE29" s="207"/>
      <c r="FF29" s="207"/>
      <c r="FG29" s="207"/>
      <c r="FH29" s="207"/>
      <c r="FI29" s="207"/>
      <c r="FJ29" s="207"/>
      <c r="FK29" s="207"/>
      <c r="FL29" s="207"/>
      <c r="FM29" s="207"/>
      <c r="FN29" s="207"/>
      <c r="FO29" s="207"/>
      <c r="FP29" s="207"/>
      <c r="FQ29" s="207"/>
      <c r="FR29" s="207"/>
      <c r="FS29" s="207"/>
      <c r="FT29" s="207"/>
      <c r="FU29" s="207"/>
      <c r="FV29" s="207"/>
      <c r="FW29" s="207"/>
      <c r="FX29" s="207"/>
      <c r="FY29" s="207"/>
      <c r="FZ29" s="207"/>
      <c r="GA29" s="207"/>
      <c r="GB29" s="207"/>
      <c r="GC29" s="207"/>
      <c r="GD29" s="207"/>
      <c r="GE29" s="207"/>
      <c r="GF29" s="207"/>
      <c r="GG29" s="207"/>
      <c r="GH29" s="207"/>
      <c r="GI29" s="207"/>
      <c r="GJ29" s="207"/>
      <c r="GK29" s="207"/>
      <c r="GL29" s="207"/>
      <c r="GM29" s="207"/>
      <c r="GN29" s="207"/>
      <c r="GO29" s="207"/>
      <c r="GP29" s="207"/>
      <c r="GQ29" s="207"/>
      <c r="GR29" s="207"/>
      <c r="GS29" s="207"/>
      <c r="GT29" s="207"/>
      <c r="GU29" s="207"/>
      <c r="GV29" s="207"/>
      <c r="GW29" s="207"/>
      <c r="GX29" s="207"/>
      <c r="GY29" s="207"/>
      <c r="GZ29" s="207"/>
      <c r="HA29" s="207"/>
      <c r="HB29" s="207"/>
      <c r="HC29" s="207"/>
      <c r="HD29" s="207"/>
      <c r="HE29" s="207"/>
      <c r="HF29" s="207"/>
      <c r="HG29" s="207"/>
      <c r="HH29" s="207"/>
      <c r="HI29" s="207"/>
      <c r="HJ29" s="207"/>
      <c r="HK29" s="207"/>
      <c r="HL29" s="207"/>
      <c r="HM29" s="207"/>
      <c r="HN29" s="207"/>
      <c r="HO29" s="207"/>
      <c r="HP29" s="207"/>
      <c r="HQ29" s="207"/>
      <c r="HR29" s="207"/>
      <c r="HS29" s="207"/>
      <c r="HT29" s="207"/>
      <c r="HU29" s="207"/>
      <c r="HV29" s="207"/>
      <c r="HW29" s="207"/>
      <c r="HX29" s="207"/>
      <c r="HY29" s="207"/>
      <c r="HZ29" s="207"/>
      <c r="IA29" s="207"/>
      <c r="IB29" s="207"/>
      <c r="IC29" s="207"/>
      <c r="ID29" s="207"/>
      <c r="IE29" s="207"/>
      <c r="IF29" s="207"/>
      <c r="IG29" s="207"/>
      <c r="IH29" s="207"/>
      <c r="II29" s="207"/>
      <c r="IJ29" s="207"/>
      <c r="IK29" s="207"/>
      <c r="IL29" s="207"/>
      <c r="IM29" s="207"/>
      <c r="IN29" s="207"/>
      <c r="IO29" s="207"/>
      <c r="IP29" s="207"/>
      <c r="IQ29" s="207"/>
      <c r="IR29" s="207"/>
      <c r="IS29" s="207"/>
      <c r="IT29" s="207"/>
      <c r="IU29" s="207"/>
      <c r="IV29" s="207"/>
      <c r="IW29" s="207"/>
      <c r="IX29" s="207"/>
      <c r="IY29" s="207"/>
      <c r="IZ29" s="207"/>
      <c r="JA29" s="207"/>
      <c r="JB29" s="207"/>
      <c r="JC29" s="207"/>
      <c r="JD29" s="207"/>
      <c r="JE29" s="207"/>
      <c r="JF29" s="207"/>
      <c r="JG29" s="207"/>
      <c r="JH29" s="207"/>
      <c r="JI29" s="207"/>
      <c r="JJ29" s="207"/>
      <c r="JK29" s="207"/>
      <c r="JL29" s="207"/>
      <c r="JM29" s="207"/>
      <c r="JN29" s="207"/>
      <c r="JO29" s="207"/>
      <c r="JP29" s="207"/>
      <c r="JQ29" s="207"/>
      <c r="JR29" s="207"/>
      <c r="JS29" s="207"/>
      <c r="JT29" s="207"/>
      <c r="JU29" s="207"/>
      <c r="JV29" s="207"/>
      <c r="JW29" s="207"/>
      <c r="JX29" s="207"/>
      <c r="JY29" s="207"/>
      <c r="JZ29" s="207"/>
      <c r="KA29" s="207"/>
      <c r="KB29" s="207"/>
      <c r="KC29" s="207"/>
      <c r="KD29" s="207"/>
      <c r="KE29" s="207"/>
      <c r="KF29" s="207"/>
      <c r="KG29" s="207"/>
      <c r="KH29" s="207"/>
      <c r="KI29" s="207"/>
      <c r="KJ29" s="207"/>
      <c r="KK29" s="207"/>
      <c r="KL29" s="207"/>
      <c r="KM29" s="207"/>
      <c r="KN29" s="207"/>
      <c r="KO29" s="207"/>
      <c r="KP29" s="207"/>
      <c r="KQ29" s="207"/>
      <c r="KR29" s="207"/>
      <c r="KS29" s="207"/>
      <c r="KT29" s="207"/>
      <c r="KU29" s="207"/>
      <c r="KV29" s="207"/>
      <c r="KW29" s="207"/>
      <c r="KX29" s="207"/>
      <c r="KY29" s="207"/>
      <c r="KZ29" s="207"/>
      <c r="LA29" s="207"/>
      <c r="LB29" s="207"/>
      <c r="LC29" s="207"/>
      <c r="LD29" s="207"/>
      <c r="LE29" s="207"/>
      <c r="LF29" s="207"/>
      <c r="LG29" s="207"/>
      <c r="LH29" s="207"/>
      <c r="LI29" s="207"/>
      <c r="LJ29" s="207"/>
      <c r="LK29" s="207"/>
      <c r="LL29" s="207"/>
      <c r="LM29" s="207"/>
      <c r="LN29" s="207"/>
      <c r="LO29" s="207"/>
      <c r="LP29" s="207"/>
      <c r="LQ29" s="207"/>
      <c r="LR29" s="207"/>
      <c r="LS29" s="207"/>
      <c r="LT29" s="207"/>
      <c r="LU29" s="207"/>
      <c r="LV29" s="207"/>
      <c r="LW29" s="207"/>
      <c r="LX29" s="207"/>
      <c r="LY29" s="207"/>
      <c r="LZ29" s="207"/>
      <c r="MA29" s="207"/>
      <c r="MB29" s="207"/>
      <c r="MC29" s="207"/>
      <c r="MD29" s="207"/>
      <c r="ME29" s="207"/>
      <c r="MF29" s="207"/>
      <c r="MG29" s="207"/>
      <c r="MH29" s="207"/>
      <c r="MI29" s="207"/>
      <c r="MJ29" s="207"/>
      <c r="MK29" s="207"/>
      <c r="ML29" s="207"/>
      <c r="MM29" s="207"/>
      <c r="MN29" s="207"/>
      <c r="MO29" s="207"/>
      <c r="MP29" s="207"/>
      <c r="MQ29" s="207"/>
      <c r="MR29" s="207"/>
      <c r="MS29" s="207"/>
      <c r="MT29" s="207"/>
      <c r="MU29" s="207"/>
      <c r="MV29" s="207"/>
      <c r="MW29" s="207"/>
      <c r="MX29" s="207"/>
      <c r="MY29" s="207"/>
      <c r="MZ29" s="207"/>
      <c r="NA29" s="207"/>
      <c r="NB29" s="207"/>
      <c r="NC29" s="207"/>
      <c r="ND29" s="207"/>
      <c r="NE29" s="207"/>
      <c r="NF29" s="207"/>
      <c r="NG29" s="207"/>
      <c r="NH29" s="207"/>
      <c r="NI29" s="207"/>
      <c r="NJ29" s="207"/>
      <c r="NK29" s="207"/>
      <c r="NL29" s="207"/>
      <c r="NM29" s="207"/>
      <c r="NN29" s="207"/>
      <c r="NO29" s="207"/>
      <c r="NP29" s="207"/>
      <c r="NQ29" s="207"/>
      <c r="NR29" s="207"/>
      <c r="NS29" s="207"/>
      <c r="NT29" s="207"/>
      <c r="NU29" s="207"/>
      <c r="NV29" s="207"/>
      <c r="NW29" s="207"/>
      <c r="NX29" s="207"/>
      <c r="NY29" s="207"/>
      <c r="NZ29" s="207"/>
      <c r="OA29" s="207"/>
      <c r="OB29" s="207"/>
      <c r="OC29" s="207"/>
      <c r="OD29" s="207"/>
      <c r="OE29" s="207"/>
      <c r="OF29" s="207"/>
      <c r="OG29" s="207"/>
      <c r="OH29" s="207"/>
      <c r="OI29" s="207"/>
      <c r="OJ29" s="207"/>
      <c r="OK29" s="207"/>
      <c r="OL29" s="207"/>
      <c r="OM29" s="207"/>
      <c r="ON29" s="207"/>
      <c r="OO29" s="207"/>
      <c r="OP29" s="207"/>
      <c r="OQ29" s="207"/>
      <c r="OR29" s="207"/>
      <c r="OS29" s="207"/>
      <c r="OT29" s="207"/>
      <c r="OU29" s="207"/>
      <c r="OV29" s="207"/>
      <c r="OW29" s="207"/>
      <c r="OX29" s="207"/>
      <c r="OY29" s="207"/>
      <c r="OZ29" s="207"/>
      <c r="PA29" s="207"/>
      <c r="PB29" s="207"/>
      <c r="PC29" s="207"/>
      <c r="PD29" s="207"/>
      <c r="PE29" s="207"/>
      <c r="PF29" s="207"/>
      <c r="PG29" s="207"/>
      <c r="PH29" s="207"/>
      <c r="PI29" s="207"/>
      <c r="PJ29" s="207"/>
      <c r="PK29" s="207"/>
      <c r="PL29" s="207"/>
      <c r="PM29" s="207"/>
      <c r="PN29" s="207"/>
      <c r="PO29" s="207"/>
      <c r="PP29" s="207"/>
      <c r="PQ29" s="207"/>
      <c r="PR29" s="207"/>
      <c r="PS29" s="207"/>
      <c r="PT29" s="207"/>
      <c r="PU29" s="207"/>
      <c r="PV29" s="207"/>
      <c r="PW29" s="207"/>
      <c r="PX29" s="207"/>
      <c r="PY29" s="207"/>
      <c r="PZ29" s="207"/>
      <c r="QA29" s="207"/>
      <c r="QB29" s="207"/>
      <c r="QC29" s="207"/>
      <c r="QD29" s="207"/>
      <c r="QE29" s="207"/>
      <c r="QF29" s="207"/>
      <c r="QG29" s="207"/>
      <c r="QH29" s="207"/>
      <c r="QI29" s="207"/>
      <c r="QJ29" s="207"/>
      <c r="QK29" s="207"/>
      <c r="QL29" s="207"/>
      <c r="QM29" s="207"/>
      <c r="QN29" s="207"/>
      <c r="QO29" s="207"/>
      <c r="QP29" s="207"/>
      <c r="QQ29" s="207"/>
      <c r="QR29" s="207"/>
      <c r="QS29" s="207"/>
      <c r="QT29" s="207"/>
      <c r="QU29" s="207"/>
      <c r="QV29" s="207"/>
      <c r="QW29" s="207"/>
      <c r="QX29" s="207"/>
      <c r="QY29" s="207"/>
      <c r="QZ29" s="207"/>
      <c r="RA29" s="207"/>
      <c r="RB29" s="207"/>
      <c r="RC29" s="207"/>
      <c r="RD29" s="207"/>
      <c r="RE29" s="207"/>
      <c r="RF29" s="207"/>
      <c r="RG29" s="207"/>
      <c r="RH29" s="207"/>
      <c r="RI29" s="207"/>
      <c r="RJ29" s="207"/>
      <c r="RK29" s="207"/>
      <c r="RL29" s="207"/>
      <c r="RM29" s="207"/>
      <c r="RN29" s="207"/>
      <c r="RO29" s="207"/>
      <c r="RP29" s="207"/>
      <c r="RQ29" s="207"/>
      <c r="RR29" s="207"/>
      <c r="RS29" s="207"/>
      <c r="RT29" s="207"/>
      <c r="RU29" s="207"/>
      <c r="RV29" s="207"/>
      <c r="RW29" s="207"/>
      <c r="RX29" s="207"/>
      <c r="RY29" s="207"/>
      <c r="RZ29" s="207"/>
      <c r="SA29" s="207"/>
      <c r="SB29" s="207"/>
      <c r="SC29" s="207"/>
      <c r="SD29" s="207"/>
      <c r="SE29" s="207"/>
      <c r="SF29" s="207"/>
      <c r="SG29" s="207"/>
      <c r="SH29" s="207"/>
      <c r="SI29" s="207"/>
      <c r="SJ29" s="207"/>
      <c r="SK29" s="207"/>
      <c r="SL29" s="207"/>
      <c r="SM29" s="207"/>
      <c r="SN29" s="207"/>
      <c r="SO29" s="207"/>
      <c r="SP29" s="207"/>
      <c r="SQ29" s="207"/>
      <c r="SR29" s="207"/>
      <c r="SS29" s="207"/>
      <c r="ST29" s="207"/>
      <c r="SU29" s="207"/>
      <c r="SV29" s="207"/>
      <c r="SW29" s="207"/>
      <c r="SX29" s="207"/>
      <c r="SY29" s="207"/>
      <c r="SZ29" s="207"/>
      <c r="TA29" s="207"/>
      <c r="TB29" s="207"/>
      <c r="TC29" s="207"/>
      <c r="TD29" s="207"/>
      <c r="TE29" s="207"/>
      <c r="TF29" s="207"/>
      <c r="TG29" s="207"/>
      <c r="TH29" s="207"/>
      <c r="TI29" s="207"/>
      <c r="TJ29" s="207"/>
      <c r="TK29" s="207"/>
      <c r="TL29" s="207"/>
      <c r="TM29" s="207"/>
      <c r="TN29" s="207"/>
      <c r="TO29" s="207"/>
      <c r="TP29" s="207"/>
      <c r="TQ29" s="207"/>
      <c r="TR29" s="207"/>
      <c r="TS29" s="207"/>
      <c r="TT29" s="207"/>
      <c r="TU29" s="207"/>
      <c r="TV29" s="207"/>
      <c r="TW29" s="207"/>
      <c r="TX29" s="207"/>
      <c r="TY29" s="207"/>
      <c r="TZ29" s="207"/>
      <c r="UA29" s="207"/>
      <c r="UB29" s="207"/>
      <c r="UC29" s="207"/>
      <c r="UD29" s="207"/>
      <c r="UE29" s="207"/>
      <c r="UF29" s="207"/>
      <c r="UG29" s="207"/>
      <c r="UH29" s="207"/>
      <c r="UI29" s="207"/>
      <c r="UJ29" s="207"/>
      <c r="UK29" s="207"/>
      <c r="UL29" s="207"/>
      <c r="UM29" s="207"/>
      <c r="UN29" s="207"/>
      <c r="UO29" s="207"/>
      <c r="UP29" s="207"/>
      <c r="UQ29" s="207"/>
      <c r="UR29" s="207"/>
      <c r="US29" s="207"/>
      <c r="UT29" s="207"/>
      <c r="UU29" s="207"/>
      <c r="UV29" s="207"/>
      <c r="UW29" s="207"/>
      <c r="UX29" s="207"/>
      <c r="UY29" s="207"/>
      <c r="UZ29" s="207"/>
      <c r="VA29" s="207"/>
      <c r="VB29" s="207"/>
      <c r="VC29" s="207"/>
      <c r="VD29" s="207"/>
      <c r="VE29" s="207"/>
      <c r="VF29" s="207"/>
      <c r="VG29" s="207"/>
      <c r="VH29" s="207"/>
      <c r="VI29" s="207"/>
      <c r="VJ29" s="207"/>
      <c r="VK29" s="207"/>
      <c r="VL29" s="207"/>
      <c r="VM29" s="207"/>
      <c r="VN29" s="207"/>
      <c r="VO29" s="207"/>
      <c r="VP29" s="207"/>
      <c r="VQ29" s="207"/>
      <c r="VR29" s="207"/>
      <c r="VS29" s="207"/>
      <c r="VT29" s="207"/>
      <c r="VU29" s="207"/>
      <c r="VV29" s="207"/>
      <c r="VW29" s="207"/>
      <c r="VX29" s="207"/>
      <c r="VY29" s="207"/>
      <c r="VZ29" s="207"/>
      <c r="WA29" s="207"/>
      <c r="WB29" s="207"/>
      <c r="WC29" s="207"/>
      <c r="WD29" s="207"/>
      <c r="WE29" s="207"/>
      <c r="WF29" s="207"/>
      <c r="WG29" s="207"/>
      <c r="WH29" s="207"/>
      <c r="WI29" s="207"/>
      <c r="WJ29" s="207"/>
      <c r="WK29" s="207"/>
      <c r="WL29" s="207"/>
      <c r="WM29" s="207"/>
      <c r="WN29" s="207"/>
      <c r="WO29" s="207"/>
      <c r="WP29" s="207"/>
      <c r="WQ29" s="207"/>
      <c r="WR29" s="207"/>
      <c r="WS29" s="207"/>
      <c r="WT29" s="207"/>
      <c r="WU29" s="207"/>
      <c r="WV29" s="207"/>
      <c r="WW29" s="207"/>
      <c r="WX29" s="207"/>
      <c r="WY29" s="207"/>
      <c r="WZ29" s="207"/>
      <c r="XA29" s="207"/>
      <c r="XB29" s="207"/>
      <c r="XC29" s="207"/>
      <c r="XD29" s="207"/>
      <c r="XE29" s="207"/>
      <c r="XF29" s="207"/>
      <c r="XG29" s="207"/>
      <c r="XH29" s="207"/>
      <c r="XI29" s="207"/>
      <c r="XJ29" s="207"/>
      <c r="XK29" s="207"/>
      <c r="XL29" s="207"/>
      <c r="XM29" s="207"/>
      <c r="XN29" s="207"/>
      <c r="XO29" s="207"/>
      <c r="XP29" s="207"/>
      <c r="XQ29" s="207"/>
      <c r="XR29" s="207"/>
      <c r="XS29" s="207"/>
      <c r="XT29" s="207"/>
      <c r="XU29" s="207"/>
      <c r="XV29" s="207"/>
      <c r="XW29" s="207"/>
      <c r="XX29" s="207"/>
      <c r="XY29" s="207"/>
      <c r="XZ29" s="207"/>
      <c r="YA29" s="207"/>
      <c r="YB29" s="207"/>
      <c r="YC29" s="207"/>
      <c r="YD29" s="207"/>
      <c r="YE29" s="207"/>
      <c r="YF29" s="207"/>
      <c r="YG29" s="207"/>
      <c r="YH29" s="207"/>
      <c r="YI29" s="207"/>
      <c r="YJ29" s="207"/>
      <c r="YK29" s="207"/>
      <c r="YL29" s="207"/>
      <c r="YM29" s="207"/>
      <c r="YN29" s="207"/>
      <c r="YO29" s="207"/>
      <c r="YP29" s="207"/>
      <c r="YQ29" s="207"/>
      <c r="YR29" s="207"/>
      <c r="YS29" s="207"/>
      <c r="YT29" s="207"/>
      <c r="YU29" s="207"/>
      <c r="YV29" s="207"/>
      <c r="YW29" s="207"/>
      <c r="YX29" s="207"/>
      <c r="YY29" s="207"/>
      <c r="YZ29" s="207"/>
      <c r="ZA29" s="207"/>
      <c r="ZB29" s="207"/>
      <c r="ZC29" s="207"/>
      <c r="ZD29" s="207"/>
      <c r="ZE29" s="207"/>
      <c r="ZF29" s="207"/>
      <c r="ZG29" s="207"/>
      <c r="ZH29" s="207"/>
      <c r="ZI29" s="207"/>
      <c r="ZJ29" s="207"/>
      <c r="ZK29" s="207"/>
      <c r="ZL29" s="207"/>
      <c r="ZM29" s="207"/>
      <c r="ZN29" s="207"/>
      <c r="ZO29" s="207"/>
      <c r="ZP29" s="207"/>
      <c r="ZQ29" s="207"/>
      <c r="ZR29" s="207"/>
      <c r="ZS29" s="207"/>
      <c r="ZT29" s="207"/>
      <c r="ZU29" s="207"/>
      <c r="ZV29" s="207"/>
      <c r="ZW29" s="207"/>
      <c r="ZX29" s="207"/>
      <c r="ZY29" s="207"/>
      <c r="ZZ29" s="207"/>
      <c r="AAA29" s="207"/>
      <c r="AAB29" s="207"/>
      <c r="AAC29" s="207"/>
      <c r="AAD29" s="207"/>
      <c r="AAE29" s="207"/>
      <c r="AAF29" s="207"/>
      <c r="AAG29" s="207"/>
      <c r="AAH29" s="207"/>
      <c r="AAI29" s="207"/>
      <c r="AAJ29" s="207"/>
      <c r="AAK29" s="207"/>
      <c r="AAL29" s="207"/>
      <c r="AAM29" s="207"/>
      <c r="AAN29" s="207"/>
      <c r="AAO29" s="207"/>
      <c r="AAP29" s="207"/>
      <c r="AAQ29" s="207"/>
      <c r="AAR29" s="207"/>
      <c r="AAS29" s="207"/>
      <c r="AAT29" s="207"/>
      <c r="AAU29" s="207"/>
      <c r="AAV29" s="207"/>
      <c r="AAW29" s="207"/>
      <c r="AAX29" s="207"/>
      <c r="AAY29" s="207"/>
      <c r="AAZ29" s="207"/>
      <c r="ABA29" s="207"/>
      <c r="ABB29" s="207"/>
      <c r="ABC29" s="207"/>
      <c r="ABD29" s="207"/>
      <c r="ABE29" s="207"/>
      <c r="ABF29" s="207"/>
      <c r="ABG29" s="207"/>
      <c r="ABH29" s="207"/>
      <c r="ABI29" s="207"/>
      <c r="ABJ29" s="207"/>
      <c r="ABK29" s="207"/>
      <c r="ABL29" s="207"/>
      <c r="ABM29" s="207"/>
      <c r="ABN29" s="207"/>
      <c r="ABO29" s="207"/>
      <c r="ABP29" s="207"/>
      <c r="ABQ29" s="207"/>
      <c r="ABR29" s="207"/>
      <c r="ABS29" s="207"/>
      <c r="ABT29" s="207"/>
      <c r="ABU29" s="207"/>
      <c r="ABV29" s="207"/>
      <c r="ABW29" s="207"/>
      <c r="ABX29" s="207"/>
      <c r="ABY29" s="207"/>
      <c r="ABZ29" s="207"/>
      <c r="ACA29" s="207"/>
      <c r="ACB29" s="207"/>
      <c r="ACC29" s="207"/>
      <c r="ACD29" s="207"/>
      <c r="ACE29" s="207"/>
      <c r="ACF29" s="207"/>
      <c r="ACG29" s="207"/>
      <c r="ACH29" s="207"/>
      <c r="ACI29" s="207"/>
      <c r="ACJ29" s="207"/>
      <c r="ACK29" s="207"/>
      <c r="ACL29" s="207"/>
      <c r="ACM29" s="207"/>
      <c r="ACN29" s="207"/>
      <c r="ACO29" s="207"/>
      <c r="ACP29" s="207"/>
      <c r="ACQ29" s="207"/>
      <c r="ACR29" s="207"/>
      <c r="ACS29" s="207"/>
      <c r="ACT29" s="207"/>
      <c r="ACU29" s="207"/>
      <c r="ACV29" s="207"/>
      <c r="ACW29" s="207"/>
      <c r="ACX29" s="207"/>
      <c r="ACY29" s="207"/>
      <c r="ACZ29" s="207"/>
      <c r="ADA29" s="207"/>
      <c r="ADB29" s="207"/>
      <c r="ADC29" s="207"/>
      <c r="ADD29" s="207"/>
      <c r="ADE29" s="207"/>
      <c r="ADF29" s="207"/>
      <c r="ADG29" s="207"/>
      <c r="ADH29" s="207"/>
      <c r="ADI29" s="207"/>
      <c r="ADJ29" s="207"/>
      <c r="ADK29" s="207"/>
      <c r="ADL29" s="207"/>
      <c r="ADM29" s="207"/>
      <c r="ADN29" s="207"/>
      <c r="ADO29" s="207"/>
      <c r="ADP29" s="207"/>
      <c r="ADQ29" s="207"/>
      <c r="ADR29" s="207"/>
      <c r="ADS29" s="207"/>
      <c r="ADT29" s="207"/>
      <c r="ADU29" s="207"/>
      <c r="ADV29" s="207"/>
      <c r="ADW29" s="207"/>
      <c r="ADX29" s="207"/>
      <c r="ADY29" s="207"/>
      <c r="ADZ29" s="207"/>
      <c r="AEA29" s="207"/>
      <c r="AEB29" s="207"/>
      <c r="AEC29" s="207"/>
      <c r="AED29" s="207"/>
      <c r="AEE29" s="207"/>
      <c r="AEF29" s="207"/>
      <c r="AEG29" s="207"/>
      <c r="AEH29" s="207"/>
      <c r="AEI29" s="207"/>
      <c r="AEJ29" s="207"/>
      <c r="AEK29" s="207"/>
      <c r="AEL29" s="207"/>
      <c r="AEM29" s="207"/>
      <c r="AEN29" s="207"/>
      <c r="AEO29" s="207"/>
      <c r="AEP29" s="207"/>
      <c r="AEQ29" s="207"/>
      <c r="AER29" s="207"/>
      <c r="AES29" s="207"/>
      <c r="AET29" s="207"/>
      <c r="AEU29" s="207"/>
      <c r="AEV29" s="207"/>
      <c r="AEW29" s="207"/>
      <c r="AEX29" s="207"/>
      <c r="AEY29" s="207"/>
      <c r="AEZ29" s="207"/>
      <c r="AFA29" s="207"/>
      <c r="AFB29" s="207"/>
      <c r="AFC29" s="207"/>
      <c r="AFD29" s="207"/>
      <c r="AFE29" s="207"/>
      <c r="AFF29" s="207"/>
      <c r="AFG29" s="207"/>
      <c r="AFH29" s="207"/>
      <c r="AFI29" s="207"/>
      <c r="AFJ29" s="207"/>
      <c r="AFK29" s="207"/>
      <c r="AFL29" s="207"/>
      <c r="AFM29" s="207"/>
      <c r="AFN29" s="207"/>
      <c r="AFO29" s="207"/>
      <c r="AFP29" s="207"/>
      <c r="AFQ29" s="207"/>
      <c r="AFR29" s="207"/>
      <c r="AFS29" s="207"/>
      <c r="AFT29" s="207"/>
      <c r="AFU29" s="207"/>
      <c r="AFV29" s="207"/>
      <c r="AFW29" s="207"/>
      <c r="AFX29" s="207"/>
      <c r="AFY29" s="207"/>
      <c r="AFZ29" s="207"/>
      <c r="AGA29" s="207"/>
      <c r="AGB29" s="207"/>
      <c r="AGC29" s="207"/>
      <c r="AGD29" s="207"/>
      <c r="AGE29" s="207"/>
      <c r="AGF29" s="207"/>
      <c r="AGG29" s="207"/>
      <c r="AGH29" s="207"/>
      <c r="AGI29" s="207"/>
      <c r="AGJ29" s="207"/>
      <c r="AGK29" s="207"/>
      <c r="AGL29" s="207"/>
      <c r="AGM29" s="207"/>
      <c r="AGN29" s="207"/>
      <c r="AGO29" s="207"/>
      <c r="AGP29" s="207"/>
      <c r="AGQ29" s="207"/>
      <c r="AGR29" s="207"/>
      <c r="AGS29" s="207"/>
      <c r="AGT29" s="207"/>
      <c r="AGU29" s="207"/>
      <c r="AGV29" s="207"/>
      <c r="AGW29" s="207"/>
      <c r="AGX29" s="207"/>
      <c r="AGY29" s="207"/>
      <c r="AGZ29" s="207"/>
      <c r="AHA29" s="207"/>
      <c r="AHB29" s="207"/>
      <c r="AHC29" s="207"/>
      <c r="AHD29" s="207"/>
      <c r="AHE29" s="207"/>
      <c r="AHF29" s="207"/>
      <c r="AHG29" s="207"/>
      <c r="AHH29" s="207"/>
      <c r="AHI29" s="207"/>
      <c r="AHJ29" s="207"/>
      <c r="AHK29" s="207"/>
      <c r="AHL29" s="207"/>
      <c r="AHM29" s="207"/>
      <c r="AHN29" s="207"/>
      <c r="AHO29" s="207"/>
      <c r="AHP29" s="207"/>
      <c r="AHQ29" s="207"/>
      <c r="AHR29" s="207"/>
      <c r="AHS29" s="207"/>
      <c r="AHT29" s="207"/>
      <c r="AHU29" s="207"/>
      <c r="AHV29" s="207"/>
      <c r="AHW29" s="207"/>
      <c r="AHX29" s="207"/>
      <c r="AHY29" s="207"/>
      <c r="AHZ29" s="207"/>
      <c r="AIA29" s="207"/>
      <c r="AIB29" s="207"/>
      <c r="AIC29" s="207"/>
      <c r="AID29" s="207"/>
      <c r="AIE29" s="207"/>
      <c r="AIF29" s="207"/>
      <c r="AIG29" s="207"/>
      <c r="AIH29" s="207"/>
      <c r="AII29" s="207"/>
      <c r="AIJ29" s="207"/>
      <c r="AIK29" s="207"/>
      <c r="AIL29" s="207"/>
      <c r="AIM29" s="207"/>
      <c r="AIN29" s="207"/>
      <c r="AIO29" s="207"/>
      <c r="AIP29" s="207"/>
      <c r="AIQ29" s="207"/>
      <c r="AIR29" s="207"/>
      <c r="AIS29" s="207"/>
      <c r="AIT29" s="207"/>
      <c r="AIU29" s="207"/>
      <c r="AIV29" s="207"/>
      <c r="AIW29" s="207"/>
      <c r="AIX29" s="207"/>
      <c r="AIY29" s="207"/>
      <c r="AIZ29" s="207"/>
      <c r="AJA29" s="207"/>
      <c r="AJB29" s="207"/>
      <c r="AJC29" s="207"/>
      <c r="AJD29" s="207"/>
      <c r="AJE29" s="207"/>
      <c r="AJF29" s="207"/>
      <c r="AJG29" s="207"/>
      <c r="AJH29" s="207"/>
      <c r="AJI29" s="207"/>
      <c r="AJJ29" s="207"/>
      <c r="AJK29" s="207"/>
      <c r="AJL29" s="207"/>
      <c r="AJM29" s="207"/>
      <c r="AJN29" s="207"/>
      <c r="AJO29" s="207"/>
      <c r="AJP29" s="207"/>
      <c r="AJQ29" s="207"/>
      <c r="AJR29" s="207"/>
      <c r="AJS29" s="207"/>
      <c r="AJT29" s="207"/>
      <c r="AJU29" s="207"/>
      <c r="AJV29" s="207"/>
      <c r="AJW29" s="207"/>
      <c r="AJX29" s="207"/>
      <c r="AJY29" s="207"/>
      <c r="AJZ29" s="207"/>
      <c r="AKA29" s="207"/>
      <c r="AKB29" s="207"/>
      <c r="AKC29" s="207"/>
      <c r="AKD29" s="207"/>
      <c r="AKE29" s="207"/>
      <c r="AKF29" s="207"/>
      <c r="AKG29" s="207"/>
      <c r="AKH29" s="207"/>
      <c r="AKI29" s="207"/>
      <c r="AKJ29" s="207"/>
      <c r="AKK29" s="207"/>
      <c r="AKL29" s="207"/>
      <c r="AKM29" s="207"/>
      <c r="AKN29" s="207"/>
      <c r="AKO29" s="207"/>
      <c r="AKP29" s="207"/>
      <c r="AKQ29" s="207"/>
      <c r="AKR29" s="207"/>
      <c r="AKS29" s="207"/>
      <c r="AKT29" s="207"/>
      <c r="AKU29" s="207"/>
      <c r="AKV29" s="207"/>
      <c r="AKW29" s="207"/>
      <c r="AKX29" s="207"/>
      <c r="AKY29" s="207"/>
      <c r="AKZ29" s="207"/>
      <c r="ALA29" s="207"/>
      <c r="ALB29" s="207"/>
      <c r="ALC29" s="207"/>
      <c r="ALD29" s="207"/>
      <c r="ALE29" s="207"/>
      <c r="ALF29" s="207"/>
      <c r="ALG29" s="207"/>
      <c r="ALH29" s="207"/>
      <c r="ALI29" s="207"/>
      <c r="ALJ29" s="207"/>
      <c r="ALK29" s="207"/>
      <c r="ALL29" s="207"/>
      <c r="ALM29" s="207"/>
      <c r="ALN29" s="207"/>
      <c r="ALO29" s="207"/>
      <c r="ALP29" s="207"/>
      <c r="ALQ29" s="207" t="e">
        <v>#N/A</v>
      </c>
    </row>
    <row r="30" spans="1:1005" ht="14.45">
      <c r="A30" s="153">
        <v>46935</v>
      </c>
      <c r="B30" s="154">
        <v>86</v>
      </c>
      <c r="C30" s="154">
        <v>86</v>
      </c>
      <c r="D30" s="158">
        <v>86</v>
      </c>
      <c r="E30">
        <v>175.22800000000001</v>
      </c>
      <c r="F30">
        <v>63.338000000000001</v>
      </c>
      <c r="G30">
        <v>418.37799999999999</v>
      </c>
      <c r="H30">
        <v>108.214</v>
      </c>
      <c r="I30">
        <v>161.47900000000001</v>
      </c>
      <c r="J30">
        <v>95.417000000000002</v>
      </c>
      <c r="K30">
        <v>204.72</v>
      </c>
      <c r="L30">
        <v>49.417000000000002</v>
      </c>
      <c r="M30">
        <v>55.927</v>
      </c>
      <c r="N30">
        <v>23.545999999999999</v>
      </c>
      <c r="O30">
        <v>55.005000000000003</v>
      </c>
      <c r="P30">
        <v>52.820999999999998</v>
      </c>
      <c r="Q30">
        <v>106.14100000000001</v>
      </c>
      <c r="R30">
        <v>69.144000000000005</v>
      </c>
      <c r="S30">
        <v>61.811</v>
      </c>
      <c r="T30">
        <v>204.53299999999999</v>
      </c>
      <c r="U30">
        <v>126.242</v>
      </c>
      <c r="V30">
        <v>66.849999999999994</v>
      </c>
      <c r="W30">
        <v>215.16800000000001</v>
      </c>
      <c r="X30">
        <v>27.483000000000001</v>
      </c>
      <c r="Y30">
        <v>53.029000000000003</v>
      </c>
      <c r="Z30">
        <v>97.474999999999994</v>
      </c>
      <c r="AA30">
        <v>113.501</v>
      </c>
      <c r="AB30">
        <v>89.245000000000005</v>
      </c>
      <c r="AC30">
        <v>124.90900000000001</v>
      </c>
      <c r="AD30">
        <v>31.46</v>
      </c>
      <c r="AE30">
        <v>243.57400000000001</v>
      </c>
      <c r="AF30">
        <v>58.344000000000001</v>
      </c>
      <c r="AG30">
        <v>109.917</v>
      </c>
      <c r="AH30">
        <v>63.100999999999999</v>
      </c>
      <c r="AI30" s="207"/>
      <c r="AJ30" s="207"/>
      <c r="AK30" s="207"/>
      <c r="AL30" s="207"/>
      <c r="AM30" s="207"/>
      <c r="AN30" s="207"/>
      <c r="AO30" s="207"/>
      <c r="AP30" s="207"/>
      <c r="AQ30" s="207"/>
      <c r="AR30" s="207"/>
      <c r="AS30" s="207"/>
      <c r="AT30" s="207"/>
      <c r="AU30" s="207"/>
      <c r="AV30" s="207"/>
      <c r="AW30" s="207"/>
      <c r="AX30" s="207"/>
      <c r="AY30" s="207"/>
      <c r="AZ30" s="207"/>
      <c r="BA30" s="207"/>
      <c r="BB30" s="207"/>
      <c r="BC30" s="207"/>
      <c r="BD30" s="207"/>
      <c r="BE30" s="207"/>
      <c r="BF30" s="207"/>
      <c r="BG30" s="207"/>
      <c r="BH30" s="207"/>
      <c r="BI30" s="207"/>
      <c r="BJ30" s="207"/>
      <c r="BK30" s="207"/>
      <c r="BL30" s="207"/>
      <c r="BM30" s="207"/>
      <c r="BN30" s="207"/>
      <c r="BO30" s="207"/>
      <c r="BP30" s="207"/>
      <c r="BQ30" s="207"/>
      <c r="BR30" s="207"/>
      <c r="BS30" s="207"/>
      <c r="BT30" s="207"/>
      <c r="BU30" s="207"/>
      <c r="BV30" s="207"/>
      <c r="BW30" s="207"/>
      <c r="BX30" s="207"/>
      <c r="BY30" s="207"/>
      <c r="BZ30" s="207"/>
      <c r="CA30" s="207"/>
      <c r="CB30" s="207"/>
      <c r="CC30" s="207"/>
      <c r="CD30" s="207"/>
      <c r="CE30" s="207"/>
      <c r="CF30" s="207"/>
      <c r="CG30" s="207"/>
      <c r="CH30" s="207"/>
      <c r="CI30" s="207"/>
      <c r="CJ30" s="207"/>
      <c r="CK30" s="207"/>
      <c r="CL30" s="207"/>
      <c r="CM30" s="207"/>
      <c r="CN30" s="207"/>
      <c r="CO30" s="207"/>
      <c r="CP30" s="207"/>
      <c r="CQ30" s="207"/>
      <c r="CR30" s="207"/>
      <c r="CS30" s="207"/>
      <c r="CT30" s="207"/>
      <c r="CU30" s="207"/>
      <c r="CV30" s="207"/>
      <c r="CW30" s="207"/>
      <c r="CX30" s="207"/>
      <c r="CY30" s="207"/>
      <c r="CZ30" s="207"/>
      <c r="DA30" s="207"/>
      <c r="DB30" s="207"/>
      <c r="DC30" s="207"/>
      <c r="DD30" s="207"/>
      <c r="DE30" s="207"/>
      <c r="DF30" s="207"/>
      <c r="DG30" s="207"/>
      <c r="DH30" s="207"/>
      <c r="DI30" s="207"/>
      <c r="DJ30" s="207"/>
      <c r="DK30" s="207"/>
      <c r="DL30" s="207"/>
      <c r="DM30" s="207"/>
      <c r="DN30" s="207"/>
      <c r="DO30" s="207"/>
      <c r="DP30" s="207"/>
      <c r="DQ30" s="207"/>
      <c r="DR30" s="207"/>
      <c r="DS30" s="207"/>
      <c r="DT30" s="207"/>
      <c r="DU30" s="207"/>
      <c r="DV30" s="207"/>
      <c r="DW30" s="207"/>
      <c r="DX30" s="207"/>
      <c r="DY30" s="207"/>
      <c r="DZ30" s="207"/>
      <c r="EA30" s="207"/>
      <c r="EB30" s="207"/>
      <c r="EC30" s="207"/>
      <c r="ED30" s="207"/>
      <c r="EE30" s="207"/>
      <c r="EF30" s="207"/>
      <c r="EG30" s="207"/>
      <c r="EH30" s="207"/>
      <c r="EI30" s="207"/>
      <c r="EJ30" s="207"/>
      <c r="EK30" s="207"/>
      <c r="EL30" s="207"/>
      <c r="EM30" s="207"/>
      <c r="EN30" s="207"/>
      <c r="EO30" s="207"/>
      <c r="EP30" s="207"/>
      <c r="EQ30" s="207"/>
      <c r="ER30" s="207"/>
      <c r="ES30" s="207"/>
      <c r="ET30" s="207"/>
      <c r="EU30" s="207"/>
      <c r="EV30" s="207"/>
      <c r="EW30" s="207"/>
      <c r="EX30" s="207"/>
      <c r="EY30" s="207"/>
      <c r="EZ30" s="207"/>
      <c r="FA30" s="207"/>
      <c r="FB30" s="207"/>
      <c r="FC30" s="207"/>
      <c r="FD30" s="207"/>
      <c r="FE30" s="207"/>
      <c r="FF30" s="207"/>
      <c r="FG30" s="207"/>
      <c r="FH30" s="207"/>
      <c r="FI30" s="207"/>
      <c r="FJ30" s="207"/>
      <c r="FK30" s="207"/>
      <c r="FL30" s="207"/>
      <c r="FM30" s="207"/>
      <c r="FN30" s="207"/>
      <c r="FO30" s="207"/>
      <c r="FP30" s="207"/>
      <c r="FQ30" s="207"/>
      <c r="FR30" s="207"/>
      <c r="FS30" s="207"/>
      <c r="FT30" s="207"/>
      <c r="FU30" s="207"/>
      <c r="FV30" s="207"/>
      <c r="FW30" s="207"/>
      <c r="FX30" s="207"/>
      <c r="FY30" s="207"/>
      <c r="FZ30" s="207"/>
      <c r="GA30" s="207"/>
      <c r="GB30" s="207"/>
      <c r="GC30" s="207"/>
      <c r="GD30" s="207"/>
      <c r="GE30" s="207"/>
      <c r="GF30" s="207"/>
      <c r="GG30" s="207"/>
      <c r="GH30" s="207"/>
      <c r="GI30" s="207"/>
      <c r="GJ30" s="207"/>
      <c r="GK30" s="207"/>
      <c r="GL30" s="207"/>
      <c r="GM30" s="207"/>
      <c r="GN30" s="207"/>
      <c r="GO30" s="207"/>
      <c r="GP30" s="207"/>
      <c r="GQ30" s="207"/>
      <c r="GR30" s="207"/>
      <c r="GS30" s="207"/>
      <c r="GT30" s="207"/>
      <c r="GU30" s="207"/>
      <c r="GV30" s="207"/>
      <c r="GW30" s="207"/>
      <c r="GX30" s="207"/>
      <c r="GY30" s="207"/>
      <c r="GZ30" s="207"/>
      <c r="HA30" s="207"/>
      <c r="HB30" s="207"/>
      <c r="HC30" s="207"/>
      <c r="HD30" s="207"/>
      <c r="HE30" s="207"/>
      <c r="HF30" s="207"/>
      <c r="HG30" s="207"/>
      <c r="HH30" s="207"/>
      <c r="HI30" s="207"/>
      <c r="HJ30" s="207"/>
      <c r="HK30" s="207"/>
      <c r="HL30" s="207"/>
      <c r="HM30" s="207"/>
      <c r="HN30" s="207"/>
      <c r="HO30" s="207"/>
      <c r="HP30" s="207"/>
      <c r="HQ30" s="207"/>
      <c r="HR30" s="207"/>
      <c r="HS30" s="207"/>
      <c r="HT30" s="207"/>
      <c r="HU30" s="207"/>
      <c r="HV30" s="207"/>
      <c r="HW30" s="207"/>
      <c r="HX30" s="207"/>
      <c r="HY30" s="207"/>
      <c r="HZ30" s="207"/>
      <c r="IA30" s="207"/>
      <c r="IB30" s="207"/>
      <c r="IC30" s="207"/>
      <c r="ID30" s="207"/>
      <c r="IE30" s="207"/>
      <c r="IF30" s="207"/>
      <c r="IG30" s="207"/>
      <c r="IH30" s="207"/>
      <c r="II30" s="207"/>
      <c r="IJ30" s="207"/>
      <c r="IK30" s="207"/>
      <c r="IL30" s="207"/>
      <c r="IM30" s="207"/>
      <c r="IN30" s="207"/>
      <c r="IO30" s="207"/>
      <c r="IP30" s="207"/>
      <c r="IQ30" s="207"/>
      <c r="IR30" s="207"/>
      <c r="IS30" s="207"/>
      <c r="IT30" s="207"/>
      <c r="IU30" s="207"/>
      <c r="IV30" s="207"/>
      <c r="IW30" s="207"/>
      <c r="IX30" s="207"/>
      <c r="IY30" s="207"/>
      <c r="IZ30" s="207"/>
      <c r="JA30" s="207"/>
      <c r="JB30" s="207"/>
      <c r="JC30" s="207"/>
      <c r="JD30" s="207"/>
      <c r="JE30" s="207"/>
      <c r="JF30" s="207"/>
      <c r="JG30" s="207"/>
      <c r="JH30" s="207"/>
      <c r="JI30" s="207"/>
      <c r="JJ30" s="207"/>
      <c r="JK30" s="207"/>
      <c r="JL30" s="207"/>
      <c r="JM30" s="207"/>
      <c r="JN30" s="207"/>
      <c r="JO30" s="207"/>
      <c r="JP30" s="207"/>
      <c r="JQ30" s="207"/>
      <c r="JR30" s="207"/>
      <c r="JS30" s="207"/>
      <c r="JT30" s="207"/>
      <c r="JU30" s="207"/>
      <c r="JV30" s="207"/>
      <c r="JW30" s="207"/>
      <c r="JX30" s="207"/>
      <c r="JY30" s="207"/>
      <c r="JZ30" s="207"/>
      <c r="KA30" s="207"/>
      <c r="KB30" s="207"/>
      <c r="KC30" s="207"/>
      <c r="KD30" s="207"/>
      <c r="KE30" s="207"/>
      <c r="KF30" s="207"/>
      <c r="KG30" s="207"/>
      <c r="KH30" s="207"/>
      <c r="KI30" s="207"/>
      <c r="KJ30" s="207"/>
      <c r="KK30" s="207"/>
      <c r="KL30" s="207"/>
      <c r="KM30" s="207"/>
      <c r="KN30" s="207"/>
      <c r="KO30" s="207"/>
      <c r="KP30" s="207"/>
      <c r="KQ30" s="207"/>
      <c r="KR30" s="207"/>
      <c r="KS30" s="207"/>
      <c r="KT30" s="207"/>
      <c r="KU30" s="207"/>
      <c r="KV30" s="207"/>
      <c r="KW30" s="207"/>
      <c r="KX30" s="207"/>
      <c r="KY30" s="207"/>
      <c r="KZ30" s="207"/>
      <c r="LA30" s="207"/>
      <c r="LB30" s="207"/>
      <c r="LC30" s="207"/>
      <c r="LD30" s="207"/>
      <c r="LE30" s="207"/>
      <c r="LF30" s="207"/>
      <c r="LG30" s="207"/>
      <c r="LH30" s="207"/>
      <c r="LI30" s="207"/>
      <c r="LJ30" s="207"/>
      <c r="LK30" s="207"/>
      <c r="LL30" s="207"/>
      <c r="LM30" s="207"/>
      <c r="LN30" s="207"/>
      <c r="LO30" s="207"/>
      <c r="LP30" s="207"/>
      <c r="LQ30" s="207"/>
      <c r="LR30" s="207"/>
      <c r="LS30" s="207"/>
      <c r="LT30" s="207"/>
      <c r="LU30" s="207"/>
      <c r="LV30" s="207"/>
      <c r="LW30" s="207"/>
      <c r="LX30" s="207"/>
      <c r="LY30" s="207"/>
      <c r="LZ30" s="207"/>
      <c r="MA30" s="207"/>
      <c r="MB30" s="207"/>
      <c r="MC30" s="207"/>
      <c r="MD30" s="207"/>
      <c r="ME30" s="207"/>
      <c r="MF30" s="207"/>
      <c r="MG30" s="207"/>
      <c r="MH30" s="207"/>
      <c r="MI30" s="207"/>
      <c r="MJ30" s="207"/>
      <c r="MK30" s="207"/>
      <c r="ML30" s="207"/>
      <c r="MM30" s="207"/>
      <c r="MN30" s="207"/>
      <c r="MO30" s="207"/>
      <c r="MP30" s="207"/>
      <c r="MQ30" s="207"/>
      <c r="MR30" s="207"/>
      <c r="MS30" s="207"/>
      <c r="MT30" s="207"/>
      <c r="MU30" s="207"/>
      <c r="MV30" s="207"/>
      <c r="MW30" s="207"/>
      <c r="MX30" s="207"/>
      <c r="MY30" s="207"/>
      <c r="MZ30" s="207"/>
      <c r="NA30" s="207"/>
      <c r="NB30" s="207"/>
      <c r="NC30" s="207"/>
      <c r="ND30" s="207"/>
      <c r="NE30" s="207"/>
      <c r="NF30" s="207"/>
      <c r="NG30" s="207"/>
      <c r="NH30" s="207"/>
      <c r="NI30" s="207"/>
      <c r="NJ30" s="207"/>
      <c r="NK30" s="207"/>
      <c r="NL30" s="207"/>
      <c r="NM30" s="207"/>
      <c r="NN30" s="207"/>
      <c r="NO30" s="207"/>
      <c r="NP30" s="207"/>
      <c r="NQ30" s="207"/>
      <c r="NR30" s="207"/>
      <c r="NS30" s="207"/>
      <c r="NT30" s="207"/>
      <c r="NU30" s="207"/>
      <c r="NV30" s="207"/>
      <c r="NW30" s="207"/>
      <c r="NX30" s="207"/>
      <c r="NY30" s="207"/>
      <c r="NZ30" s="207"/>
      <c r="OA30" s="207"/>
      <c r="OB30" s="207"/>
      <c r="OC30" s="207"/>
      <c r="OD30" s="207"/>
      <c r="OE30" s="207"/>
      <c r="OF30" s="207"/>
      <c r="OG30" s="207"/>
      <c r="OH30" s="207"/>
      <c r="OI30" s="207"/>
      <c r="OJ30" s="207"/>
      <c r="OK30" s="207"/>
      <c r="OL30" s="207"/>
      <c r="OM30" s="207"/>
      <c r="ON30" s="207"/>
      <c r="OO30" s="207"/>
      <c r="OP30" s="207"/>
      <c r="OQ30" s="207"/>
      <c r="OR30" s="207"/>
      <c r="OS30" s="207"/>
      <c r="OT30" s="207"/>
      <c r="OU30" s="207"/>
      <c r="OV30" s="207"/>
      <c r="OW30" s="207"/>
      <c r="OX30" s="207"/>
      <c r="OY30" s="207"/>
      <c r="OZ30" s="207"/>
      <c r="PA30" s="207"/>
      <c r="PB30" s="207"/>
      <c r="PC30" s="207"/>
      <c r="PD30" s="207"/>
      <c r="PE30" s="207"/>
      <c r="PF30" s="207"/>
      <c r="PG30" s="207"/>
      <c r="PH30" s="207"/>
      <c r="PI30" s="207"/>
      <c r="PJ30" s="207"/>
      <c r="PK30" s="207"/>
      <c r="PL30" s="207"/>
      <c r="PM30" s="207"/>
      <c r="PN30" s="207"/>
      <c r="PO30" s="207"/>
      <c r="PP30" s="207"/>
      <c r="PQ30" s="207"/>
      <c r="PR30" s="207"/>
      <c r="PS30" s="207"/>
      <c r="PT30" s="207"/>
      <c r="PU30" s="207"/>
      <c r="PV30" s="207"/>
      <c r="PW30" s="207"/>
      <c r="PX30" s="207"/>
      <c r="PY30" s="207"/>
      <c r="PZ30" s="207"/>
      <c r="QA30" s="207"/>
      <c r="QB30" s="207"/>
      <c r="QC30" s="207"/>
      <c r="QD30" s="207"/>
      <c r="QE30" s="207"/>
      <c r="QF30" s="207"/>
      <c r="QG30" s="207"/>
      <c r="QH30" s="207"/>
      <c r="QI30" s="207"/>
      <c r="QJ30" s="207"/>
      <c r="QK30" s="207"/>
      <c r="QL30" s="207"/>
      <c r="QM30" s="207"/>
      <c r="QN30" s="207"/>
      <c r="QO30" s="207"/>
      <c r="QP30" s="207"/>
      <c r="QQ30" s="207"/>
      <c r="QR30" s="207"/>
      <c r="QS30" s="207"/>
      <c r="QT30" s="207"/>
      <c r="QU30" s="207"/>
      <c r="QV30" s="207"/>
      <c r="QW30" s="207"/>
      <c r="QX30" s="207"/>
      <c r="QY30" s="207"/>
      <c r="QZ30" s="207"/>
      <c r="RA30" s="207"/>
      <c r="RB30" s="207"/>
      <c r="RC30" s="207"/>
      <c r="RD30" s="207"/>
      <c r="RE30" s="207"/>
      <c r="RF30" s="207"/>
      <c r="RG30" s="207"/>
      <c r="RH30" s="207"/>
      <c r="RI30" s="207"/>
      <c r="RJ30" s="207"/>
      <c r="RK30" s="207"/>
      <c r="RL30" s="207"/>
      <c r="RM30" s="207"/>
      <c r="RN30" s="207"/>
      <c r="RO30" s="207"/>
      <c r="RP30" s="207"/>
      <c r="RQ30" s="207"/>
      <c r="RR30" s="207"/>
      <c r="RS30" s="207"/>
      <c r="RT30" s="207"/>
      <c r="RU30" s="207"/>
      <c r="RV30" s="207"/>
      <c r="RW30" s="207"/>
      <c r="RX30" s="207"/>
      <c r="RY30" s="207"/>
      <c r="RZ30" s="207"/>
      <c r="SA30" s="207"/>
      <c r="SB30" s="207"/>
      <c r="SC30" s="207"/>
      <c r="SD30" s="207"/>
      <c r="SE30" s="207"/>
      <c r="SF30" s="207"/>
      <c r="SG30" s="207"/>
      <c r="SH30" s="207"/>
      <c r="SI30" s="207"/>
      <c r="SJ30" s="207"/>
      <c r="SK30" s="207"/>
      <c r="SL30" s="207"/>
      <c r="SM30" s="207"/>
      <c r="SN30" s="207"/>
      <c r="SO30" s="207"/>
      <c r="SP30" s="207"/>
      <c r="SQ30" s="207"/>
      <c r="SR30" s="207"/>
      <c r="SS30" s="207"/>
      <c r="ST30" s="207"/>
      <c r="SU30" s="207"/>
      <c r="SV30" s="207"/>
      <c r="SW30" s="207"/>
      <c r="SX30" s="207"/>
      <c r="SY30" s="207"/>
      <c r="SZ30" s="207"/>
      <c r="TA30" s="207"/>
      <c r="TB30" s="207"/>
      <c r="TC30" s="207"/>
      <c r="TD30" s="207"/>
      <c r="TE30" s="207"/>
      <c r="TF30" s="207"/>
      <c r="TG30" s="207"/>
      <c r="TH30" s="207"/>
      <c r="TI30" s="207"/>
      <c r="TJ30" s="207"/>
      <c r="TK30" s="207"/>
      <c r="TL30" s="207"/>
      <c r="TM30" s="207"/>
      <c r="TN30" s="207"/>
      <c r="TO30" s="207"/>
      <c r="TP30" s="207"/>
      <c r="TQ30" s="207"/>
      <c r="TR30" s="207"/>
      <c r="TS30" s="207"/>
      <c r="TT30" s="207"/>
      <c r="TU30" s="207"/>
      <c r="TV30" s="207"/>
      <c r="TW30" s="207"/>
      <c r="TX30" s="207"/>
      <c r="TY30" s="207"/>
      <c r="TZ30" s="207"/>
      <c r="UA30" s="207"/>
      <c r="UB30" s="207"/>
      <c r="UC30" s="207"/>
      <c r="UD30" s="207"/>
      <c r="UE30" s="207"/>
      <c r="UF30" s="207"/>
      <c r="UG30" s="207"/>
      <c r="UH30" s="207"/>
      <c r="UI30" s="207"/>
      <c r="UJ30" s="207"/>
      <c r="UK30" s="207"/>
      <c r="UL30" s="207"/>
      <c r="UM30" s="207"/>
      <c r="UN30" s="207"/>
      <c r="UO30" s="207"/>
      <c r="UP30" s="207"/>
      <c r="UQ30" s="207"/>
      <c r="UR30" s="207"/>
      <c r="US30" s="207"/>
      <c r="UT30" s="207"/>
      <c r="UU30" s="207"/>
      <c r="UV30" s="207"/>
      <c r="UW30" s="207"/>
      <c r="UX30" s="207"/>
      <c r="UY30" s="207"/>
      <c r="UZ30" s="207"/>
      <c r="VA30" s="207"/>
      <c r="VB30" s="207"/>
      <c r="VC30" s="207"/>
      <c r="VD30" s="207"/>
      <c r="VE30" s="207"/>
      <c r="VF30" s="207"/>
      <c r="VG30" s="207"/>
      <c r="VH30" s="207"/>
      <c r="VI30" s="207"/>
      <c r="VJ30" s="207"/>
      <c r="VK30" s="207"/>
      <c r="VL30" s="207"/>
      <c r="VM30" s="207"/>
      <c r="VN30" s="207"/>
      <c r="VO30" s="207"/>
      <c r="VP30" s="207"/>
      <c r="VQ30" s="207"/>
      <c r="VR30" s="207"/>
      <c r="VS30" s="207"/>
      <c r="VT30" s="207"/>
      <c r="VU30" s="207"/>
      <c r="VV30" s="207"/>
      <c r="VW30" s="207"/>
      <c r="VX30" s="207"/>
      <c r="VY30" s="207"/>
      <c r="VZ30" s="207"/>
      <c r="WA30" s="207"/>
      <c r="WB30" s="207"/>
      <c r="WC30" s="207"/>
      <c r="WD30" s="207"/>
      <c r="WE30" s="207"/>
      <c r="WF30" s="207"/>
      <c r="WG30" s="207"/>
      <c r="WH30" s="207"/>
      <c r="WI30" s="207"/>
      <c r="WJ30" s="207"/>
      <c r="WK30" s="207"/>
      <c r="WL30" s="207"/>
      <c r="WM30" s="207"/>
      <c r="WN30" s="207"/>
      <c r="WO30" s="207"/>
      <c r="WP30" s="207"/>
      <c r="WQ30" s="207"/>
      <c r="WR30" s="207"/>
      <c r="WS30" s="207"/>
      <c r="WT30" s="207"/>
      <c r="WU30" s="207"/>
      <c r="WV30" s="207"/>
      <c r="WW30" s="207"/>
      <c r="WX30" s="207"/>
      <c r="WY30" s="207"/>
      <c r="WZ30" s="207"/>
      <c r="XA30" s="207"/>
      <c r="XB30" s="207"/>
      <c r="XC30" s="207"/>
      <c r="XD30" s="207"/>
      <c r="XE30" s="207"/>
      <c r="XF30" s="207"/>
      <c r="XG30" s="207"/>
      <c r="XH30" s="207"/>
      <c r="XI30" s="207"/>
      <c r="XJ30" s="207"/>
      <c r="XK30" s="207"/>
      <c r="XL30" s="207"/>
      <c r="XM30" s="207"/>
      <c r="XN30" s="207"/>
      <c r="XO30" s="207"/>
      <c r="XP30" s="207"/>
      <c r="XQ30" s="207"/>
      <c r="XR30" s="207"/>
      <c r="XS30" s="207"/>
      <c r="XT30" s="207"/>
      <c r="XU30" s="207"/>
      <c r="XV30" s="207"/>
      <c r="XW30" s="207"/>
      <c r="XX30" s="207"/>
      <c r="XY30" s="207"/>
      <c r="XZ30" s="207"/>
      <c r="YA30" s="207"/>
      <c r="YB30" s="207"/>
      <c r="YC30" s="207"/>
      <c r="YD30" s="207"/>
      <c r="YE30" s="207"/>
      <c r="YF30" s="207"/>
      <c r="YG30" s="207"/>
      <c r="YH30" s="207"/>
      <c r="YI30" s="207"/>
      <c r="YJ30" s="207"/>
      <c r="YK30" s="207"/>
      <c r="YL30" s="207"/>
      <c r="YM30" s="207"/>
      <c r="YN30" s="207"/>
      <c r="YO30" s="207"/>
      <c r="YP30" s="207"/>
      <c r="YQ30" s="207"/>
      <c r="YR30" s="207"/>
      <c r="YS30" s="207"/>
      <c r="YT30" s="207"/>
      <c r="YU30" s="207"/>
      <c r="YV30" s="207"/>
      <c r="YW30" s="207"/>
      <c r="YX30" s="207"/>
      <c r="YY30" s="207"/>
      <c r="YZ30" s="207"/>
      <c r="ZA30" s="207"/>
      <c r="ZB30" s="207"/>
      <c r="ZC30" s="207"/>
      <c r="ZD30" s="207"/>
      <c r="ZE30" s="207"/>
      <c r="ZF30" s="207"/>
      <c r="ZG30" s="207"/>
      <c r="ZH30" s="207"/>
      <c r="ZI30" s="207"/>
      <c r="ZJ30" s="207"/>
      <c r="ZK30" s="207"/>
      <c r="ZL30" s="207"/>
      <c r="ZM30" s="207"/>
      <c r="ZN30" s="207"/>
      <c r="ZO30" s="207"/>
      <c r="ZP30" s="207"/>
      <c r="ZQ30" s="207"/>
      <c r="ZR30" s="207"/>
      <c r="ZS30" s="207"/>
      <c r="ZT30" s="207"/>
      <c r="ZU30" s="207"/>
      <c r="ZV30" s="207"/>
      <c r="ZW30" s="207"/>
      <c r="ZX30" s="207"/>
      <c r="ZY30" s="207"/>
      <c r="ZZ30" s="207"/>
      <c r="AAA30" s="207"/>
      <c r="AAB30" s="207"/>
      <c r="AAC30" s="207"/>
      <c r="AAD30" s="207"/>
      <c r="AAE30" s="207"/>
      <c r="AAF30" s="207"/>
      <c r="AAG30" s="207"/>
      <c r="AAH30" s="207"/>
      <c r="AAI30" s="207"/>
      <c r="AAJ30" s="207"/>
      <c r="AAK30" s="207"/>
      <c r="AAL30" s="207"/>
      <c r="AAM30" s="207"/>
      <c r="AAN30" s="207"/>
      <c r="AAO30" s="207"/>
      <c r="AAP30" s="207"/>
      <c r="AAQ30" s="207"/>
      <c r="AAR30" s="207"/>
      <c r="AAS30" s="207"/>
      <c r="AAT30" s="207"/>
      <c r="AAU30" s="207"/>
      <c r="AAV30" s="207"/>
      <c r="AAW30" s="207"/>
      <c r="AAX30" s="207"/>
      <c r="AAY30" s="207"/>
      <c r="AAZ30" s="207"/>
      <c r="ABA30" s="207"/>
      <c r="ABB30" s="207"/>
      <c r="ABC30" s="207"/>
      <c r="ABD30" s="207"/>
      <c r="ABE30" s="207"/>
      <c r="ABF30" s="207"/>
      <c r="ABG30" s="207"/>
      <c r="ABH30" s="207"/>
      <c r="ABI30" s="207"/>
      <c r="ABJ30" s="207"/>
      <c r="ABK30" s="207"/>
      <c r="ABL30" s="207"/>
      <c r="ABM30" s="207"/>
      <c r="ABN30" s="207"/>
      <c r="ABO30" s="207"/>
      <c r="ABP30" s="207"/>
      <c r="ABQ30" s="207"/>
      <c r="ABR30" s="207"/>
      <c r="ABS30" s="207"/>
      <c r="ABT30" s="207"/>
      <c r="ABU30" s="207"/>
      <c r="ABV30" s="207"/>
      <c r="ABW30" s="207"/>
      <c r="ABX30" s="207"/>
      <c r="ABY30" s="207"/>
      <c r="ABZ30" s="207"/>
      <c r="ACA30" s="207"/>
      <c r="ACB30" s="207"/>
      <c r="ACC30" s="207"/>
      <c r="ACD30" s="207"/>
      <c r="ACE30" s="207"/>
      <c r="ACF30" s="207"/>
      <c r="ACG30" s="207"/>
      <c r="ACH30" s="207"/>
      <c r="ACI30" s="207"/>
      <c r="ACJ30" s="207"/>
      <c r="ACK30" s="207"/>
      <c r="ACL30" s="207"/>
      <c r="ACM30" s="207"/>
      <c r="ACN30" s="207"/>
      <c r="ACO30" s="207"/>
      <c r="ACP30" s="207"/>
      <c r="ACQ30" s="207"/>
      <c r="ACR30" s="207"/>
      <c r="ACS30" s="207"/>
      <c r="ACT30" s="207"/>
      <c r="ACU30" s="207"/>
      <c r="ACV30" s="207"/>
      <c r="ACW30" s="207"/>
      <c r="ACX30" s="207"/>
      <c r="ACY30" s="207"/>
      <c r="ACZ30" s="207"/>
      <c r="ADA30" s="207"/>
      <c r="ADB30" s="207"/>
      <c r="ADC30" s="207"/>
      <c r="ADD30" s="207"/>
      <c r="ADE30" s="207"/>
      <c r="ADF30" s="207"/>
      <c r="ADG30" s="207"/>
      <c r="ADH30" s="207"/>
      <c r="ADI30" s="207"/>
      <c r="ADJ30" s="207"/>
      <c r="ADK30" s="207"/>
      <c r="ADL30" s="207"/>
      <c r="ADM30" s="207"/>
      <c r="ADN30" s="207"/>
      <c r="ADO30" s="207"/>
      <c r="ADP30" s="207"/>
      <c r="ADQ30" s="207"/>
      <c r="ADR30" s="207"/>
      <c r="ADS30" s="207"/>
      <c r="ADT30" s="207"/>
      <c r="ADU30" s="207"/>
      <c r="ADV30" s="207"/>
      <c r="ADW30" s="207"/>
      <c r="ADX30" s="207"/>
      <c r="ADY30" s="207"/>
      <c r="ADZ30" s="207"/>
      <c r="AEA30" s="207"/>
      <c r="AEB30" s="207"/>
      <c r="AEC30" s="207"/>
      <c r="AED30" s="207"/>
      <c r="AEE30" s="207"/>
      <c r="AEF30" s="207"/>
      <c r="AEG30" s="207"/>
      <c r="AEH30" s="207"/>
      <c r="AEI30" s="207"/>
      <c r="AEJ30" s="207"/>
      <c r="AEK30" s="207"/>
      <c r="AEL30" s="207"/>
      <c r="AEM30" s="207"/>
      <c r="AEN30" s="207"/>
      <c r="AEO30" s="207"/>
      <c r="AEP30" s="207"/>
      <c r="AEQ30" s="207"/>
      <c r="AER30" s="207"/>
      <c r="AES30" s="207"/>
      <c r="AET30" s="207"/>
      <c r="AEU30" s="207"/>
      <c r="AEV30" s="207"/>
      <c r="AEW30" s="207"/>
      <c r="AEX30" s="207"/>
      <c r="AEY30" s="207"/>
      <c r="AEZ30" s="207"/>
      <c r="AFA30" s="207"/>
      <c r="AFB30" s="207"/>
      <c r="AFC30" s="207"/>
      <c r="AFD30" s="207"/>
      <c r="AFE30" s="207"/>
      <c r="AFF30" s="207"/>
      <c r="AFG30" s="207"/>
      <c r="AFH30" s="207"/>
      <c r="AFI30" s="207"/>
      <c r="AFJ30" s="207"/>
      <c r="AFK30" s="207"/>
      <c r="AFL30" s="207"/>
      <c r="AFM30" s="207"/>
      <c r="AFN30" s="207"/>
      <c r="AFO30" s="207"/>
      <c r="AFP30" s="207"/>
      <c r="AFQ30" s="207"/>
      <c r="AFR30" s="207"/>
      <c r="AFS30" s="207"/>
      <c r="AFT30" s="207"/>
      <c r="AFU30" s="207"/>
      <c r="AFV30" s="207"/>
      <c r="AFW30" s="207"/>
      <c r="AFX30" s="207"/>
      <c r="AFY30" s="207"/>
      <c r="AFZ30" s="207"/>
      <c r="AGA30" s="207"/>
      <c r="AGB30" s="207"/>
      <c r="AGC30" s="207"/>
      <c r="AGD30" s="207"/>
      <c r="AGE30" s="207"/>
      <c r="AGF30" s="207"/>
      <c r="AGG30" s="207"/>
      <c r="AGH30" s="207"/>
      <c r="AGI30" s="207"/>
      <c r="AGJ30" s="207"/>
      <c r="AGK30" s="207"/>
      <c r="AGL30" s="207"/>
      <c r="AGM30" s="207"/>
      <c r="AGN30" s="207"/>
      <c r="AGO30" s="207"/>
      <c r="AGP30" s="207"/>
      <c r="AGQ30" s="207"/>
      <c r="AGR30" s="207"/>
      <c r="AGS30" s="207"/>
      <c r="AGT30" s="207"/>
      <c r="AGU30" s="207"/>
      <c r="AGV30" s="207"/>
      <c r="AGW30" s="207"/>
      <c r="AGX30" s="207"/>
      <c r="AGY30" s="207"/>
      <c r="AGZ30" s="207"/>
      <c r="AHA30" s="207"/>
      <c r="AHB30" s="207"/>
      <c r="AHC30" s="207"/>
      <c r="AHD30" s="207"/>
      <c r="AHE30" s="207"/>
      <c r="AHF30" s="207"/>
      <c r="AHG30" s="207"/>
      <c r="AHH30" s="207"/>
      <c r="AHI30" s="207"/>
      <c r="AHJ30" s="207"/>
      <c r="AHK30" s="207"/>
      <c r="AHL30" s="207"/>
      <c r="AHM30" s="207"/>
      <c r="AHN30" s="207"/>
      <c r="AHO30" s="207"/>
      <c r="AHP30" s="207"/>
      <c r="AHQ30" s="207"/>
      <c r="AHR30" s="207"/>
      <c r="AHS30" s="207"/>
      <c r="AHT30" s="207"/>
      <c r="AHU30" s="207"/>
      <c r="AHV30" s="207"/>
      <c r="AHW30" s="207"/>
      <c r="AHX30" s="207"/>
      <c r="AHY30" s="207"/>
      <c r="AHZ30" s="207"/>
      <c r="AIA30" s="207"/>
      <c r="AIB30" s="207"/>
      <c r="AIC30" s="207"/>
      <c r="AID30" s="207"/>
      <c r="AIE30" s="207"/>
      <c r="AIF30" s="207"/>
      <c r="AIG30" s="207"/>
      <c r="AIH30" s="207"/>
      <c r="AII30" s="207"/>
      <c r="AIJ30" s="207"/>
      <c r="AIK30" s="207"/>
      <c r="AIL30" s="207"/>
      <c r="AIM30" s="207"/>
      <c r="AIN30" s="207"/>
      <c r="AIO30" s="207"/>
      <c r="AIP30" s="207"/>
      <c r="AIQ30" s="207"/>
      <c r="AIR30" s="207"/>
      <c r="AIS30" s="207"/>
      <c r="AIT30" s="207"/>
      <c r="AIU30" s="207"/>
      <c r="AIV30" s="207"/>
      <c r="AIW30" s="207"/>
      <c r="AIX30" s="207"/>
      <c r="AIY30" s="207"/>
      <c r="AIZ30" s="207"/>
      <c r="AJA30" s="207"/>
      <c r="AJB30" s="207"/>
      <c r="AJC30" s="207"/>
      <c r="AJD30" s="207"/>
      <c r="AJE30" s="207"/>
      <c r="AJF30" s="207"/>
      <c r="AJG30" s="207"/>
      <c r="AJH30" s="207"/>
      <c r="AJI30" s="207"/>
      <c r="AJJ30" s="207"/>
      <c r="AJK30" s="207"/>
      <c r="AJL30" s="207"/>
      <c r="AJM30" s="207"/>
      <c r="AJN30" s="207"/>
      <c r="AJO30" s="207"/>
      <c r="AJP30" s="207"/>
      <c r="AJQ30" s="207"/>
      <c r="AJR30" s="207"/>
      <c r="AJS30" s="207"/>
      <c r="AJT30" s="207"/>
      <c r="AJU30" s="207"/>
      <c r="AJV30" s="207"/>
      <c r="AJW30" s="207"/>
      <c r="AJX30" s="207"/>
      <c r="AJY30" s="207"/>
      <c r="AJZ30" s="207"/>
      <c r="AKA30" s="207"/>
      <c r="AKB30" s="207"/>
      <c r="AKC30" s="207"/>
      <c r="AKD30" s="207"/>
      <c r="AKE30" s="207"/>
      <c r="AKF30" s="207"/>
      <c r="AKG30" s="207"/>
      <c r="AKH30" s="207"/>
      <c r="AKI30" s="207"/>
      <c r="AKJ30" s="207"/>
      <c r="AKK30" s="207"/>
      <c r="AKL30" s="207"/>
      <c r="AKM30" s="207"/>
      <c r="AKN30" s="207"/>
      <c r="AKO30" s="207"/>
      <c r="AKP30" s="207"/>
      <c r="AKQ30" s="207"/>
      <c r="AKR30" s="207"/>
      <c r="AKS30" s="207"/>
      <c r="AKT30" s="207"/>
      <c r="AKU30" s="207"/>
      <c r="AKV30" s="207"/>
      <c r="AKW30" s="207"/>
      <c r="AKX30" s="207"/>
      <c r="AKY30" s="207"/>
      <c r="AKZ30" s="207"/>
      <c r="ALA30" s="207"/>
      <c r="ALB30" s="207"/>
      <c r="ALC30" s="207"/>
      <c r="ALD30" s="207"/>
      <c r="ALE30" s="207"/>
      <c r="ALF30" s="207"/>
      <c r="ALG30" s="207"/>
      <c r="ALH30" s="207"/>
      <c r="ALI30" s="207"/>
      <c r="ALJ30" s="207"/>
      <c r="ALK30" s="207"/>
      <c r="ALL30" s="207"/>
      <c r="ALM30" s="207"/>
      <c r="ALN30" s="207"/>
      <c r="ALO30" s="207"/>
      <c r="ALP30" s="207"/>
      <c r="ALQ30" s="207" t="e">
        <v>#N/A</v>
      </c>
    </row>
    <row r="31" spans="1:1005" ht="14.45">
      <c r="A31" s="153">
        <v>46966</v>
      </c>
      <c r="B31" s="154">
        <v>55</v>
      </c>
      <c r="C31" s="154">
        <v>55</v>
      </c>
      <c r="D31" s="158">
        <v>55</v>
      </c>
      <c r="E31">
        <v>67.132999999999996</v>
      </c>
      <c r="F31">
        <v>42.069000000000003</v>
      </c>
      <c r="G31">
        <v>121.36799999999999</v>
      </c>
      <c r="H31">
        <v>53.170999999999999</v>
      </c>
      <c r="I31">
        <v>79.096000000000004</v>
      </c>
      <c r="J31">
        <v>48.871000000000002</v>
      </c>
      <c r="K31">
        <v>84.706000000000003</v>
      </c>
      <c r="L31">
        <v>43.656999999999996</v>
      </c>
      <c r="M31">
        <v>50.756</v>
      </c>
      <c r="N31">
        <v>20.756</v>
      </c>
      <c r="O31">
        <v>40.843000000000004</v>
      </c>
      <c r="P31">
        <v>36.869999999999997</v>
      </c>
      <c r="Q31">
        <v>56.74</v>
      </c>
      <c r="R31">
        <v>48.323</v>
      </c>
      <c r="S31">
        <v>45.15</v>
      </c>
      <c r="T31">
        <v>76.450999999999993</v>
      </c>
      <c r="U31">
        <v>52.646999999999998</v>
      </c>
      <c r="V31">
        <v>47.78</v>
      </c>
      <c r="W31">
        <v>67.798000000000002</v>
      </c>
      <c r="X31">
        <v>27.948</v>
      </c>
      <c r="Y31">
        <v>37.531999999999996</v>
      </c>
      <c r="Z31">
        <v>55.396000000000001</v>
      </c>
      <c r="AA31">
        <v>52.488</v>
      </c>
      <c r="AB31">
        <v>51.993000000000002</v>
      </c>
      <c r="AC31">
        <v>61.637999999999998</v>
      </c>
      <c r="AD31">
        <v>26.100999999999999</v>
      </c>
      <c r="AE31">
        <v>79.06</v>
      </c>
      <c r="AF31">
        <v>38.728999999999999</v>
      </c>
      <c r="AG31">
        <v>52.625999999999998</v>
      </c>
      <c r="AH31">
        <v>52.642000000000003</v>
      </c>
      <c r="AI31" s="207"/>
      <c r="AJ31" s="207"/>
      <c r="AK31" s="207"/>
      <c r="AL31" s="207"/>
      <c r="AM31" s="207"/>
      <c r="AN31" s="207"/>
      <c r="AO31" s="207"/>
      <c r="AP31" s="207"/>
      <c r="AQ31" s="207"/>
      <c r="AR31" s="207"/>
      <c r="AS31" s="207"/>
      <c r="AT31" s="207"/>
      <c r="AU31" s="207"/>
      <c r="AV31" s="207"/>
      <c r="AW31" s="207"/>
      <c r="AX31" s="207"/>
      <c r="AY31" s="207"/>
      <c r="AZ31" s="207"/>
      <c r="BA31" s="207"/>
      <c r="BB31" s="207"/>
      <c r="BC31" s="207"/>
      <c r="BD31" s="207"/>
      <c r="BE31" s="207"/>
      <c r="BF31" s="207"/>
      <c r="BG31" s="207"/>
      <c r="BH31" s="207"/>
      <c r="BI31" s="207"/>
      <c r="BJ31" s="207"/>
      <c r="BK31" s="207"/>
      <c r="BL31" s="207"/>
      <c r="BM31" s="207"/>
      <c r="BN31" s="207"/>
      <c r="BO31" s="207"/>
      <c r="BP31" s="207"/>
      <c r="BQ31" s="207"/>
      <c r="BR31" s="207"/>
      <c r="BS31" s="207"/>
      <c r="BT31" s="207"/>
      <c r="BU31" s="207"/>
      <c r="BV31" s="207"/>
      <c r="BW31" s="207"/>
      <c r="BX31" s="207"/>
      <c r="BY31" s="207"/>
      <c r="BZ31" s="207"/>
      <c r="CA31" s="207"/>
      <c r="CB31" s="207"/>
      <c r="CC31" s="207"/>
      <c r="CD31" s="207"/>
      <c r="CE31" s="207"/>
      <c r="CF31" s="207"/>
      <c r="CG31" s="207"/>
      <c r="CH31" s="207"/>
      <c r="CI31" s="207"/>
      <c r="CJ31" s="207"/>
      <c r="CK31" s="207"/>
      <c r="CL31" s="207"/>
      <c r="CM31" s="207"/>
      <c r="CN31" s="207"/>
      <c r="CO31" s="207"/>
      <c r="CP31" s="207"/>
      <c r="CQ31" s="207"/>
      <c r="CR31" s="207"/>
      <c r="CS31" s="207"/>
      <c r="CT31" s="207"/>
      <c r="CU31" s="207"/>
      <c r="CV31" s="207"/>
      <c r="CW31" s="207"/>
      <c r="CX31" s="207"/>
      <c r="CY31" s="207"/>
      <c r="CZ31" s="207"/>
      <c r="DA31" s="207"/>
      <c r="DB31" s="207"/>
      <c r="DC31" s="207"/>
      <c r="DD31" s="207"/>
      <c r="DE31" s="207"/>
      <c r="DF31" s="207"/>
      <c r="DG31" s="207"/>
      <c r="DH31" s="207"/>
      <c r="DI31" s="207"/>
      <c r="DJ31" s="207"/>
      <c r="DK31" s="207"/>
      <c r="DL31" s="207"/>
      <c r="DM31" s="207"/>
      <c r="DN31" s="207"/>
      <c r="DO31" s="207"/>
      <c r="DP31" s="207"/>
      <c r="DQ31" s="207"/>
      <c r="DR31" s="207"/>
      <c r="DS31" s="207"/>
      <c r="DT31" s="207"/>
      <c r="DU31" s="207"/>
      <c r="DV31" s="207"/>
      <c r="DW31" s="207"/>
      <c r="DX31" s="207"/>
      <c r="DY31" s="207"/>
      <c r="DZ31" s="207"/>
      <c r="EA31" s="207"/>
      <c r="EB31" s="207"/>
      <c r="EC31" s="207"/>
      <c r="ED31" s="207"/>
      <c r="EE31" s="207"/>
      <c r="EF31" s="207"/>
      <c r="EG31" s="207"/>
      <c r="EH31" s="207"/>
      <c r="EI31" s="207"/>
      <c r="EJ31" s="207"/>
      <c r="EK31" s="207"/>
      <c r="EL31" s="207"/>
      <c r="EM31" s="207"/>
      <c r="EN31" s="207"/>
      <c r="EO31" s="207"/>
      <c r="EP31" s="207"/>
      <c r="EQ31" s="207"/>
      <c r="ER31" s="207"/>
      <c r="ES31" s="207"/>
      <c r="ET31" s="207"/>
      <c r="EU31" s="207"/>
      <c r="EV31" s="207"/>
      <c r="EW31" s="207"/>
      <c r="EX31" s="207"/>
      <c r="EY31" s="207"/>
      <c r="EZ31" s="207"/>
      <c r="FA31" s="207"/>
      <c r="FB31" s="207"/>
      <c r="FC31" s="207"/>
      <c r="FD31" s="207"/>
      <c r="FE31" s="207"/>
      <c r="FF31" s="207"/>
      <c r="FG31" s="207"/>
      <c r="FH31" s="207"/>
      <c r="FI31" s="207"/>
      <c r="FJ31" s="207"/>
      <c r="FK31" s="207"/>
      <c r="FL31" s="207"/>
      <c r="FM31" s="207"/>
      <c r="FN31" s="207"/>
      <c r="FO31" s="207"/>
      <c r="FP31" s="207"/>
      <c r="FQ31" s="207"/>
      <c r="FR31" s="207"/>
      <c r="FS31" s="207"/>
      <c r="FT31" s="207"/>
      <c r="FU31" s="207"/>
      <c r="FV31" s="207"/>
      <c r="FW31" s="207"/>
      <c r="FX31" s="207"/>
      <c r="FY31" s="207"/>
      <c r="FZ31" s="207"/>
      <c r="GA31" s="207"/>
      <c r="GB31" s="207"/>
      <c r="GC31" s="207"/>
      <c r="GD31" s="207"/>
      <c r="GE31" s="207"/>
      <c r="GF31" s="207"/>
      <c r="GG31" s="207"/>
      <c r="GH31" s="207"/>
      <c r="GI31" s="207"/>
      <c r="GJ31" s="207"/>
      <c r="GK31" s="207"/>
      <c r="GL31" s="207"/>
      <c r="GM31" s="207"/>
      <c r="GN31" s="207"/>
      <c r="GO31" s="207"/>
      <c r="GP31" s="207"/>
      <c r="GQ31" s="207"/>
      <c r="GR31" s="207"/>
      <c r="GS31" s="207"/>
      <c r="GT31" s="207"/>
      <c r="GU31" s="207"/>
      <c r="GV31" s="207"/>
      <c r="GW31" s="207"/>
      <c r="GX31" s="207"/>
      <c r="GY31" s="207"/>
      <c r="GZ31" s="207"/>
      <c r="HA31" s="207"/>
      <c r="HB31" s="207"/>
      <c r="HC31" s="207"/>
      <c r="HD31" s="207"/>
      <c r="HE31" s="207"/>
      <c r="HF31" s="207"/>
      <c r="HG31" s="207"/>
      <c r="HH31" s="207"/>
      <c r="HI31" s="207"/>
      <c r="HJ31" s="207"/>
      <c r="HK31" s="207"/>
      <c r="HL31" s="207"/>
      <c r="HM31" s="207"/>
      <c r="HN31" s="207"/>
      <c r="HO31" s="207"/>
      <c r="HP31" s="207"/>
      <c r="HQ31" s="207"/>
      <c r="HR31" s="207"/>
      <c r="HS31" s="207"/>
      <c r="HT31" s="207"/>
      <c r="HU31" s="207"/>
      <c r="HV31" s="207"/>
      <c r="HW31" s="207"/>
      <c r="HX31" s="207"/>
      <c r="HY31" s="207"/>
      <c r="HZ31" s="207"/>
      <c r="IA31" s="207"/>
      <c r="IB31" s="207"/>
      <c r="IC31" s="207"/>
      <c r="ID31" s="207"/>
      <c r="IE31" s="207"/>
      <c r="IF31" s="207"/>
      <c r="IG31" s="207"/>
      <c r="IH31" s="207"/>
      <c r="II31" s="207"/>
      <c r="IJ31" s="207"/>
      <c r="IK31" s="207"/>
      <c r="IL31" s="207"/>
      <c r="IM31" s="207"/>
      <c r="IN31" s="207"/>
      <c r="IO31" s="207"/>
      <c r="IP31" s="207"/>
      <c r="IQ31" s="207"/>
      <c r="IR31" s="207"/>
      <c r="IS31" s="207"/>
      <c r="IT31" s="207"/>
      <c r="IU31" s="207"/>
      <c r="IV31" s="207"/>
      <c r="IW31" s="207"/>
      <c r="IX31" s="207"/>
      <c r="IY31" s="207"/>
      <c r="IZ31" s="207"/>
      <c r="JA31" s="207"/>
      <c r="JB31" s="207"/>
      <c r="JC31" s="207"/>
      <c r="JD31" s="207"/>
      <c r="JE31" s="207"/>
      <c r="JF31" s="207"/>
      <c r="JG31" s="207"/>
      <c r="JH31" s="207"/>
      <c r="JI31" s="207"/>
      <c r="JJ31" s="207"/>
      <c r="JK31" s="207"/>
      <c r="JL31" s="207"/>
      <c r="JM31" s="207"/>
      <c r="JN31" s="207"/>
      <c r="JO31" s="207"/>
      <c r="JP31" s="207"/>
      <c r="JQ31" s="207"/>
      <c r="JR31" s="207"/>
      <c r="JS31" s="207"/>
      <c r="JT31" s="207"/>
      <c r="JU31" s="207"/>
      <c r="JV31" s="207"/>
      <c r="JW31" s="207"/>
      <c r="JX31" s="207"/>
      <c r="JY31" s="207"/>
      <c r="JZ31" s="207"/>
      <c r="KA31" s="207"/>
      <c r="KB31" s="207"/>
      <c r="KC31" s="207"/>
      <c r="KD31" s="207"/>
      <c r="KE31" s="207"/>
      <c r="KF31" s="207"/>
      <c r="KG31" s="207"/>
      <c r="KH31" s="207"/>
      <c r="KI31" s="207"/>
      <c r="KJ31" s="207"/>
      <c r="KK31" s="207"/>
      <c r="KL31" s="207"/>
      <c r="KM31" s="207"/>
      <c r="KN31" s="207"/>
      <c r="KO31" s="207"/>
      <c r="KP31" s="207"/>
      <c r="KQ31" s="207"/>
      <c r="KR31" s="207"/>
      <c r="KS31" s="207"/>
      <c r="KT31" s="207"/>
      <c r="KU31" s="207"/>
      <c r="KV31" s="207"/>
      <c r="KW31" s="207"/>
      <c r="KX31" s="207"/>
      <c r="KY31" s="207"/>
      <c r="KZ31" s="207"/>
      <c r="LA31" s="207"/>
      <c r="LB31" s="207"/>
      <c r="LC31" s="207"/>
      <c r="LD31" s="207"/>
      <c r="LE31" s="207"/>
      <c r="LF31" s="207"/>
      <c r="LG31" s="207"/>
      <c r="LH31" s="207"/>
      <c r="LI31" s="207"/>
      <c r="LJ31" s="207"/>
      <c r="LK31" s="207"/>
      <c r="LL31" s="207"/>
      <c r="LM31" s="207"/>
      <c r="LN31" s="207"/>
      <c r="LO31" s="207"/>
      <c r="LP31" s="207"/>
      <c r="LQ31" s="207"/>
      <c r="LR31" s="207"/>
      <c r="LS31" s="207"/>
      <c r="LT31" s="207"/>
      <c r="LU31" s="207"/>
      <c r="LV31" s="207"/>
      <c r="LW31" s="207"/>
      <c r="LX31" s="207"/>
      <c r="LY31" s="207"/>
      <c r="LZ31" s="207"/>
      <c r="MA31" s="207"/>
      <c r="MB31" s="207"/>
      <c r="MC31" s="207"/>
      <c r="MD31" s="207"/>
      <c r="ME31" s="207"/>
      <c r="MF31" s="207"/>
      <c r="MG31" s="207"/>
      <c r="MH31" s="207"/>
      <c r="MI31" s="207"/>
      <c r="MJ31" s="207"/>
      <c r="MK31" s="207"/>
      <c r="ML31" s="207"/>
      <c r="MM31" s="207"/>
      <c r="MN31" s="207"/>
      <c r="MO31" s="207"/>
      <c r="MP31" s="207"/>
      <c r="MQ31" s="207"/>
      <c r="MR31" s="207"/>
      <c r="MS31" s="207"/>
      <c r="MT31" s="207"/>
      <c r="MU31" s="207"/>
      <c r="MV31" s="207"/>
      <c r="MW31" s="207"/>
      <c r="MX31" s="207"/>
      <c r="MY31" s="207"/>
      <c r="MZ31" s="207"/>
      <c r="NA31" s="207"/>
      <c r="NB31" s="207"/>
      <c r="NC31" s="207"/>
      <c r="ND31" s="207"/>
      <c r="NE31" s="207"/>
      <c r="NF31" s="207"/>
      <c r="NG31" s="207"/>
      <c r="NH31" s="207"/>
      <c r="NI31" s="207"/>
      <c r="NJ31" s="207"/>
      <c r="NK31" s="207"/>
      <c r="NL31" s="207"/>
      <c r="NM31" s="207"/>
      <c r="NN31" s="207"/>
      <c r="NO31" s="207"/>
      <c r="NP31" s="207"/>
      <c r="NQ31" s="207"/>
      <c r="NR31" s="207"/>
      <c r="NS31" s="207"/>
      <c r="NT31" s="207"/>
      <c r="NU31" s="207"/>
      <c r="NV31" s="207"/>
      <c r="NW31" s="207"/>
      <c r="NX31" s="207"/>
      <c r="NY31" s="207"/>
      <c r="NZ31" s="207"/>
      <c r="OA31" s="207"/>
      <c r="OB31" s="207"/>
      <c r="OC31" s="207"/>
      <c r="OD31" s="207"/>
      <c r="OE31" s="207"/>
      <c r="OF31" s="207"/>
      <c r="OG31" s="207"/>
      <c r="OH31" s="207"/>
      <c r="OI31" s="207"/>
      <c r="OJ31" s="207"/>
      <c r="OK31" s="207"/>
      <c r="OL31" s="207"/>
      <c r="OM31" s="207"/>
      <c r="ON31" s="207"/>
      <c r="OO31" s="207"/>
      <c r="OP31" s="207"/>
      <c r="OQ31" s="207"/>
      <c r="OR31" s="207"/>
      <c r="OS31" s="207"/>
      <c r="OT31" s="207"/>
      <c r="OU31" s="207"/>
      <c r="OV31" s="207"/>
      <c r="OW31" s="207"/>
      <c r="OX31" s="207"/>
      <c r="OY31" s="207"/>
      <c r="OZ31" s="207"/>
      <c r="PA31" s="207"/>
      <c r="PB31" s="207"/>
      <c r="PC31" s="207"/>
      <c r="PD31" s="207"/>
      <c r="PE31" s="207"/>
      <c r="PF31" s="207"/>
      <c r="PG31" s="207"/>
      <c r="PH31" s="207"/>
      <c r="PI31" s="207"/>
      <c r="PJ31" s="207"/>
      <c r="PK31" s="207"/>
      <c r="PL31" s="207"/>
      <c r="PM31" s="207"/>
      <c r="PN31" s="207"/>
      <c r="PO31" s="207"/>
      <c r="PP31" s="207"/>
      <c r="PQ31" s="207"/>
      <c r="PR31" s="207"/>
      <c r="PS31" s="207"/>
      <c r="PT31" s="207"/>
      <c r="PU31" s="207"/>
      <c r="PV31" s="207"/>
      <c r="PW31" s="207"/>
      <c r="PX31" s="207"/>
      <c r="PY31" s="207"/>
      <c r="PZ31" s="207"/>
      <c r="QA31" s="207"/>
      <c r="QB31" s="207"/>
      <c r="QC31" s="207"/>
      <c r="QD31" s="207"/>
      <c r="QE31" s="207"/>
      <c r="QF31" s="207"/>
      <c r="QG31" s="207"/>
      <c r="QH31" s="207"/>
      <c r="QI31" s="207"/>
      <c r="QJ31" s="207"/>
      <c r="QK31" s="207"/>
      <c r="QL31" s="207"/>
      <c r="QM31" s="207"/>
      <c r="QN31" s="207"/>
      <c r="QO31" s="207"/>
      <c r="QP31" s="207"/>
      <c r="QQ31" s="207"/>
      <c r="QR31" s="207"/>
      <c r="QS31" s="207"/>
      <c r="QT31" s="207"/>
      <c r="QU31" s="207"/>
      <c r="QV31" s="207"/>
      <c r="QW31" s="207"/>
      <c r="QX31" s="207"/>
      <c r="QY31" s="207"/>
      <c r="QZ31" s="207"/>
      <c r="RA31" s="207"/>
      <c r="RB31" s="207"/>
      <c r="RC31" s="207"/>
      <c r="RD31" s="207"/>
      <c r="RE31" s="207"/>
      <c r="RF31" s="207"/>
      <c r="RG31" s="207"/>
      <c r="RH31" s="207"/>
      <c r="RI31" s="207"/>
      <c r="RJ31" s="207"/>
      <c r="RK31" s="207"/>
      <c r="RL31" s="207"/>
      <c r="RM31" s="207"/>
      <c r="RN31" s="207"/>
      <c r="RO31" s="207"/>
      <c r="RP31" s="207"/>
      <c r="RQ31" s="207"/>
      <c r="RR31" s="207"/>
      <c r="RS31" s="207"/>
      <c r="RT31" s="207"/>
      <c r="RU31" s="207"/>
      <c r="RV31" s="207"/>
      <c r="RW31" s="207"/>
      <c r="RX31" s="207"/>
      <c r="RY31" s="207"/>
      <c r="RZ31" s="207"/>
      <c r="SA31" s="207"/>
      <c r="SB31" s="207"/>
      <c r="SC31" s="207"/>
      <c r="SD31" s="207"/>
      <c r="SE31" s="207"/>
      <c r="SF31" s="207"/>
      <c r="SG31" s="207"/>
      <c r="SH31" s="207"/>
      <c r="SI31" s="207"/>
      <c r="SJ31" s="207"/>
      <c r="SK31" s="207"/>
      <c r="SL31" s="207"/>
      <c r="SM31" s="207"/>
      <c r="SN31" s="207"/>
      <c r="SO31" s="207"/>
      <c r="SP31" s="207"/>
      <c r="SQ31" s="207"/>
      <c r="SR31" s="207"/>
      <c r="SS31" s="207"/>
      <c r="ST31" s="207"/>
      <c r="SU31" s="207"/>
      <c r="SV31" s="207"/>
      <c r="SW31" s="207"/>
      <c r="SX31" s="207"/>
      <c r="SY31" s="207"/>
      <c r="SZ31" s="207"/>
      <c r="TA31" s="207"/>
      <c r="TB31" s="207"/>
      <c r="TC31" s="207"/>
      <c r="TD31" s="207"/>
      <c r="TE31" s="207"/>
      <c r="TF31" s="207"/>
      <c r="TG31" s="207"/>
      <c r="TH31" s="207"/>
      <c r="TI31" s="207"/>
      <c r="TJ31" s="207"/>
      <c r="TK31" s="207"/>
      <c r="TL31" s="207"/>
      <c r="TM31" s="207"/>
      <c r="TN31" s="207"/>
      <c r="TO31" s="207"/>
      <c r="TP31" s="207"/>
      <c r="TQ31" s="207"/>
      <c r="TR31" s="207"/>
      <c r="TS31" s="207"/>
      <c r="TT31" s="207"/>
      <c r="TU31" s="207"/>
      <c r="TV31" s="207"/>
      <c r="TW31" s="207"/>
      <c r="TX31" s="207"/>
      <c r="TY31" s="207"/>
      <c r="TZ31" s="207"/>
      <c r="UA31" s="207"/>
      <c r="UB31" s="207"/>
      <c r="UC31" s="207"/>
      <c r="UD31" s="207"/>
      <c r="UE31" s="207"/>
      <c r="UF31" s="207"/>
      <c r="UG31" s="207"/>
      <c r="UH31" s="207"/>
      <c r="UI31" s="207"/>
      <c r="UJ31" s="207"/>
      <c r="UK31" s="207"/>
      <c r="UL31" s="207"/>
      <c r="UM31" s="207"/>
      <c r="UN31" s="207"/>
      <c r="UO31" s="207"/>
      <c r="UP31" s="207"/>
      <c r="UQ31" s="207"/>
      <c r="UR31" s="207"/>
      <c r="US31" s="207"/>
      <c r="UT31" s="207"/>
      <c r="UU31" s="207"/>
      <c r="UV31" s="207"/>
      <c r="UW31" s="207"/>
      <c r="UX31" s="207"/>
      <c r="UY31" s="207"/>
      <c r="UZ31" s="207"/>
      <c r="VA31" s="207"/>
      <c r="VB31" s="207"/>
      <c r="VC31" s="207"/>
      <c r="VD31" s="207"/>
      <c r="VE31" s="207"/>
      <c r="VF31" s="207"/>
      <c r="VG31" s="207"/>
      <c r="VH31" s="207"/>
      <c r="VI31" s="207"/>
      <c r="VJ31" s="207"/>
      <c r="VK31" s="207"/>
      <c r="VL31" s="207"/>
      <c r="VM31" s="207"/>
      <c r="VN31" s="207"/>
      <c r="VO31" s="207"/>
      <c r="VP31" s="207"/>
      <c r="VQ31" s="207"/>
      <c r="VR31" s="207"/>
      <c r="VS31" s="207"/>
      <c r="VT31" s="207"/>
      <c r="VU31" s="207"/>
      <c r="VV31" s="207"/>
      <c r="VW31" s="207"/>
      <c r="VX31" s="207"/>
      <c r="VY31" s="207"/>
      <c r="VZ31" s="207"/>
      <c r="WA31" s="207"/>
      <c r="WB31" s="207"/>
      <c r="WC31" s="207"/>
      <c r="WD31" s="207"/>
      <c r="WE31" s="207"/>
      <c r="WF31" s="207"/>
      <c r="WG31" s="207"/>
      <c r="WH31" s="207"/>
      <c r="WI31" s="207"/>
      <c r="WJ31" s="207"/>
      <c r="WK31" s="207"/>
      <c r="WL31" s="207"/>
      <c r="WM31" s="207"/>
      <c r="WN31" s="207"/>
      <c r="WO31" s="207"/>
      <c r="WP31" s="207"/>
      <c r="WQ31" s="207"/>
      <c r="WR31" s="207"/>
      <c r="WS31" s="207"/>
      <c r="WT31" s="207"/>
      <c r="WU31" s="207"/>
      <c r="WV31" s="207"/>
      <c r="WW31" s="207"/>
      <c r="WX31" s="207"/>
      <c r="WY31" s="207"/>
      <c r="WZ31" s="207"/>
      <c r="XA31" s="207"/>
      <c r="XB31" s="207"/>
      <c r="XC31" s="207"/>
      <c r="XD31" s="207"/>
      <c r="XE31" s="207"/>
      <c r="XF31" s="207"/>
      <c r="XG31" s="207"/>
      <c r="XH31" s="207"/>
      <c r="XI31" s="207"/>
      <c r="XJ31" s="207"/>
      <c r="XK31" s="207"/>
      <c r="XL31" s="207"/>
      <c r="XM31" s="207"/>
      <c r="XN31" s="207"/>
      <c r="XO31" s="207"/>
      <c r="XP31" s="207"/>
      <c r="XQ31" s="207"/>
      <c r="XR31" s="207"/>
      <c r="XS31" s="207"/>
      <c r="XT31" s="207"/>
      <c r="XU31" s="207"/>
      <c r="XV31" s="207"/>
      <c r="XW31" s="207"/>
      <c r="XX31" s="207"/>
      <c r="XY31" s="207"/>
      <c r="XZ31" s="207"/>
      <c r="YA31" s="207"/>
      <c r="YB31" s="207"/>
      <c r="YC31" s="207"/>
      <c r="YD31" s="207"/>
      <c r="YE31" s="207"/>
      <c r="YF31" s="207"/>
      <c r="YG31" s="207"/>
      <c r="YH31" s="207"/>
      <c r="YI31" s="207"/>
      <c r="YJ31" s="207"/>
      <c r="YK31" s="207"/>
      <c r="YL31" s="207"/>
      <c r="YM31" s="207"/>
      <c r="YN31" s="207"/>
      <c r="YO31" s="207"/>
      <c r="YP31" s="207"/>
      <c r="YQ31" s="207"/>
      <c r="YR31" s="207"/>
      <c r="YS31" s="207"/>
      <c r="YT31" s="207"/>
      <c r="YU31" s="207"/>
      <c r="YV31" s="207"/>
      <c r="YW31" s="207"/>
      <c r="YX31" s="207"/>
      <c r="YY31" s="207"/>
      <c r="YZ31" s="207"/>
      <c r="ZA31" s="207"/>
      <c r="ZB31" s="207"/>
      <c r="ZC31" s="207"/>
      <c r="ZD31" s="207"/>
      <c r="ZE31" s="207"/>
      <c r="ZF31" s="207"/>
      <c r="ZG31" s="207"/>
      <c r="ZH31" s="207"/>
      <c r="ZI31" s="207"/>
      <c r="ZJ31" s="207"/>
      <c r="ZK31" s="207"/>
      <c r="ZL31" s="207"/>
      <c r="ZM31" s="207"/>
      <c r="ZN31" s="207"/>
      <c r="ZO31" s="207"/>
      <c r="ZP31" s="207"/>
      <c r="ZQ31" s="207"/>
      <c r="ZR31" s="207"/>
      <c r="ZS31" s="207"/>
      <c r="ZT31" s="207"/>
      <c r="ZU31" s="207"/>
      <c r="ZV31" s="207"/>
      <c r="ZW31" s="207"/>
      <c r="ZX31" s="207"/>
      <c r="ZY31" s="207"/>
      <c r="ZZ31" s="207"/>
      <c r="AAA31" s="207"/>
      <c r="AAB31" s="207"/>
      <c r="AAC31" s="207"/>
      <c r="AAD31" s="207"/>
      <c r="AAE31" s="207"/>
      <c r="AAF31" s="207"/>
      <c r="AAG31" s="207"/>
      <c r="AAH31" s="207"/>
      <c r="AAI31" s="207"/>
      <c r="AAJ31" s="207"/>
      <c r="AAK31" s="207"/>
      <c r="AAL31" s="207"/>
      <c r="AAM31" s="207"/>
      <c r="AAN31" s="207"/>
      <c r="AAO31" s="207"/>
      <c r="AAP31" s="207"/>
      <c r="AAQ31" s="207"/>
      <c r="AAR31" s="207"/>
      <c r="AAS31" s="207"/>
      <c r="AAT31" s="207"/>
      <c r="AAU31" s="207"/>
      <c r="AAV31" s="207"/>
      <c r="AAW31" s="207"/>
      <c r="AAX31" s="207"/>
      <c r="AAY31" s="207"/>
      <c r="AAZ31" s="207"/>
      <c r="ABA31" s="207"/>
      <c r="ABB31" s="207"/>
      <c r="ABC31" s="207"/>
      <c r="ABD31" s="207"/>
      <c r="ABE31" s="207"/>
      <c r="ABF31" s="207"/>
      <c r="ABG31" s="207"/>
      <c r="ABH31" s="207"/>
      <c r="ABI31" s="207"/>
      <c r="ABJ31" s="207"/>
      <c r="ABK31" s="207"/>
      <c r="ABL31" s="207"/>
      <c r="ABM31" s="207"/>
      <c r="ABN31" s="207"/>
      <c r="ABO31" s="207"/>
      <c r="ABP31" s="207"/>
      <c r="ABQ31" s="207"/>
      <c r="ABR31" s="207"/>
      <c r="ABS31" s="207"/>
      <c r="ABT31" s="207"/>
      <c r="ABU31" s="207"/>
      <c r="ABV31" s="207"/>
      <c r="ABW31" s="207"/>
      <c r="ABX31" s="207"/>
      <c r="ABY31" s="207"/>
      <c r="ABZ31" s="207"/>
      <c r="ACA31" s="207"/>
      <c r="ACB31" s="207"/>
      <c r="ACC31" s="207"/>
      <c r="ACD31" s="207"/>
      <c r="ACE31" s="207"/>
      <c r="ACF31" s="207"/>
      <c r="ACG31" s="207"/>
      <c r="ACH31" s="207"/>
      <c r="ACI31" s="207"/>
      <c r="ACJ31" s="207"/>
      <c r="ACK31" s="207"/>
      <c r="ACL31" s="207"/>
      <c r="ACM31" s="207"/>
      <c r="ACN31" s="207"/>
      <c r="ACO31" s="207"/>
      <c r="ACP31" s="207"/>
      <c r="ACQ31" s="207"/>
      <c r="ACR31" s="207"/>
      <c r="ACS31" s="207"/>
      <c r="ACT31" s="207"/>
      <c r="ACU31" s="207"/>
      <c r="ACV31" s="207"/>
      <c r="ACW31" s="207"/>
      <c r="ACX31" s="207"/>
      <c r="ACY31" s="207"/>
      <c r="ACZ31" s="207"/>
      <c r="ADA31" s="207"/>
      <c r="ADB31" s="207"/>
      <c r="ADC31" s="207"/>
      <c r="ADD31" s="207"/>
      <c r="ADE31" s="207"/>
      <c r="ADF31" s="207"/>
      <c r="ADG31" s="207"/>
      <c r="ADH31" s="207"/>
      <c r="ADI31" s="207"/>
      <c r="ADJ31" s="207"/>
      <c r="ADK31" s="207"/>
      <c r="ADL31" s="207"/>
      <c r="ADM31" s="207"/>
      <c r="ADN31" s="207"/>
      <c r="ADO31" s="207"/>
      <c r="ADP31" s="207"/>
      <c r="ADQ31" s="207"/>
      <c r="ADR31" s="207"/>
      <c r="ADS31" s="207"/>
      <c r="ADT31" s="207"/>
      <c r="ADU31" s="207"/>
      <c r="ADV31" s="207"/>
      <c r="ADW31" s="207"/>
      <c r="ADX31" s="207"/>
      <c r="ADY31" s="207"/>
      <c r="ADZ31" s="207"/>
      <c r="AEA31" s="207"/>
      <c r="AEB31" s="207"/>
      <c r="AEC31" s="207"/>
      <c r="AED31" s="207"/>
      <c r="AEE31" s="207"/>
      <c r="AEF31" s="207"/>
      <c r="AEG31" s="207"/>
      <c r="AEH31" s="207"/>
      <c r="AEI31" s="207"/>
      <c r="AEJ31" s="207"/>
      <c r="AEK31" s="207"/>
      <c r="AEL31" s="207"/>
      <c r="AEM31" s="207"/>
      <c r="AEN31" s="207"/>
      <c r="AEO31" s="207"/>
      <c r="AEP31" s="207"/>
      <c r="AEQ31" s="207"/>
      <c r="AER31" s="207"/>
      <c r="AES31" s="207"/>
      <c r="AET31" s="207"/>
      <c r="AEU31" s="207"/>
      <c r="AEV31" s="207"/>
      <c r="AEW31" s="207"/>
      <c r="AEX31" s="207"/>
      <c r="AEY31" s="207"/>
      <c r="AEZ31" s="207"/>
      <c r="AFA31" s="207"/>
      <c r="AFB31" s="207"/>
      <c r="AFC31" s="207"/>
      <c r="AFD31" s="207"/>
      <c r="AFE31" s="207"/>
      <c r="AFF31" s="207"/>
      <c r="AFG31" s="207"/>
      <c r="AFH31" s="207"/>
      <c r="AFI31" s="207"/>
      <c r="AFJ31" s="207"/>
      <c r="AFK31" s="207"/>
      <c r="AFL31" s="207"/>
      <c r="AFM31" s="207"/>
      <c r="AFN31" s="207"/>
      <c r="AFO31" s="207"/>
      <c r="AFP31" s="207"/>
      <c r="AFQ31" s="207"/>
      <c r="AFR31" s="207"/>
      <c r="AFS31" s="207"/>
      <c r="AFT31" s="207"/>
      <c r="AFU31" s="207"/>
      <c r="AFV31" s="207"/>
      <c r="AFW31" s="207"/>
      <c r="AFX31" s="207"/>
      <c r="AFY31" s="207"/>
      <c r="AFZ31" s="207"/>
      <c r="AGA31" s="207"/>
      <c r="AGB31" s="207"/>
      <c r="AGC31" s="207"/>
      <c r="AGD31" s="207"/>
      <c r="AGE31" s="207"/>
      <c r="AGF31" s="207"/>
      <c r="AGG31" s="207"/>
      <c r="AGH31" s="207"/>
      <c r="AGI31" s="207"/>
      <c r="AGJ31" s="207"/>
      <c r="AGK31" s="207"/>
      <c r="AGL31" s="207"/>
      <c r="AGM31" s="207"/>
      <c r="AGN31" s="207"/>
      <c r="AGO31" s="207"/>
      <c r="AGP31" s="207"/>
      <c r="AGQ31" s="207"/>
      <c r="AGR31" s="207"/>
      <c r="AGS31" s="207"/>
      <c r="AGT31" s="207"/>
      <c r="AGU31" s="207"/>
      <c r="AGV31" s="207"/>
      <c r="AGW31" s="207"/>
      <c r="AGX31" s="207"/>
      <c r="AGY31" s="207"/>
      <c r="AGZ31" s="207"/>
      <c r="AHA31" s="207"/>
      <c r="AHB31" s="207"/>
      <c r="AHC31" s="207"/>
      <c r="AHD31" s="207"/>
      <c r="AHE31" s="207"/>
      <c r="AHF31" s="207"/>
      <c r="AHG31" s="207"/>
      <c r="AHH31" s="207"/>
      <c r="AHI31" s="207"/>
      <c r="AHJ31" s="207"/>
      <c r="AHK31" s="207"/>
      <c r="AHL31" s="207"/>
      <c r="AHM31" s="207"/>
      <c r="AHN31" s="207"/>
      <c r="AHO31" s="207"/>
      <c r="AHP31" s="207"/>
      <c r="AHQ31" s="207"/>
      <c r="AHR31" s="207"/>
      <c r="AHS31" s="207"/>
      <c r="AHT31" s="207"/>
      <c r="AHU31" s="207"/>
      <c r="AHV31" s="207"/>
      <c r="AHW31" s="207"/>
      <c r="AHX31" s="207"/>
      <c r="AHY31" s="207"/>
      <c r="AHZ31" s="207"/>
      <c r="AIA31" s="207"/>
      <c r="AIB31" s="207"/>
      <c r="AIC31" s="207"/>
      <c r="AID31" s="207"/>
      <c r="AIE31" s="207"/>
      <c r="AIF31" s="207"/>
      <c r="AIG31" s="207"/>
      <c r="AIH31" s="207"/>
      <c r="AII31" s="207"/>
      <c r="AIJ31" s="207"/>
      <c r="AIK31" s="207"/>
      <c r="AIL31" s="207"/>
      <c r="AIM31" s="207"/>
      <c r="AIN31" s="207"/>
      <c r="AIO31" s="207"/>
      <c r="AIP31" s="207"/>
      <c r="AIQ31" s="207"/>
      <c r="AIR31" s="207"/>
      <c r="AIS31" s="207"/>
      <c r="AIT31" s="207"/>
      <c r="AIU31" s="207"/>
      <c r="AIV31" s="207"/>
      <c r="AIW31" s="207"/>
      <c r="AIX31" s="207"/>
      <c r="AIY31" s="207"/>
      <c r="AIZ31" s="207"/>
      <c r="AJA31" s="207"/>
      <c r="AJB31" s="207"/>
      <c r="AJC31" s="207"/>
      <c r="AJD31" s="207"/>
      <c r="AJE31" s="207"/>
      <c r="AJF31" s="207"/>
      <c r="AJG31" s="207"/>
      <c r="AJH31" s="207"/>
      <c r="AJI31" s="207"/>
      <c r="AJJ31" s="207"/>
      <c r="AJK31" s="207"/>
      <c r="AJL31" s="207"/>
      <c r="AJM31" s="207"/>
      <c r="AJN31" s="207"/>
      <c r="AJO31" s="207"/>
      <c r="AJP31" s="207"/>
      <c r="AJQ31" s="207"/>
      <c r="AJR31" s="207"/>
      <c r="AJS31" s="207"/>
      <c r="AJT31" s="207"/>
      <c r="AJU31" s="207"/>
      <c r="AJV31" s="207"/>
      <c r="AJW31" s="207"/>
      <c r="AJX31" s="207"/>
      <c r="AJY31" s="207"/>
      <c r="AJZ31" s="207"/>
      <c r="AKA31" s="207"/>
      <c r="AKB31" s="207"/>
      <c r="AKC31" s="207"/>
      <c r="AKD31" s="207"/>
      <c r="AKE31" s="207"/>
      <c r="AKF31" s="207"/>
      <c r="AKG31" s="207"/>
      <c r="AKH31" s="207"/>
      <c r="AKI31" s="207"/>
      <c r="AKJ31" s="207"/>
      <c r="AKK31" s="207"/>
      <c r="AKL31" s="207"/>
      <c r="AKM31" s="207"/>
      <c r="AKN31" s="207"/>
      <c r="AKO31" s="207"/>
      <c r="AKP31" s="207"/>
      <c r="AKQ31" s="207"/>
      <c r="AKR31" s="207"/>
      <c r="AKS31" s="207"/>
      <c r="AKT31" s="207"/>
      <c r="AKU31" s="207"/>
      <c r="AKV31" s="207"/>
      <c r="AKW31" s="207"/>
      <c r="AKX31" s="207"/>
      <c r="AKY31" s="207"/>
      <c r="AKZ31" s="207"/>
      <c r="ALA31" s="207"/>
      <c r="ALB31" s="207"/>
      <c r="ALC31" s="207"/>
      <c r="ALD31" s="207"/>
      <c r="ALE31" s="207"/>
      <c r="ALF31" s="207"/>
      <c r="ALG31" s="207"/>
      <c r="ALH31" s="207"/>
      <c r="ALI31" s="207"/>
      <c r="ALJ31" s="207"/>
      <c r="ALK31" s="207"/>
      <c r="ALL31" s="207"/>
      <c r="ALM31" s="207"/>
      <c r="ALN31" s="207"/>
      <c r="ALO31" s="207"/>
      <c r="ALP31" s="207"/>
      <c r="ALQ31" s="207" t="e">
        <v>#N/A</v>
      </c>
    </row>
    <row r="32" spans="1:1005" ht="14.45">
      <c r="A32" s="153">
        <v>46997</v>
      </c>
      <c r="B32" s="154">
        <v>35</v>
      </c>
      <c r="C32" s="154">
        <v>35</v>
      </c>
      <c r="D32" s="158">
        <v>35</v>
      </c>
      <c r="E32">
        <v>47.445999999999998</v>
      </c>
      <c r="F32">
        <v>33.636000000000003</v>
      </c>
      <c r="G32">
        <v>63.244</v>
      </c>
      <c r="H32">
        <v>38.747</v>
      </c>
      <c r="I32">
        <v>54.152000000000001</v>
      </c>
      <c r="J32">
        <v>31.632000000000001</v>
      </c>
      <c r="K32">
        <v>45.518000000000001</v>
      </c>
      <c r="L32">
        <v>32.228999999999999</v>
      </c>
      <c r="M32">
        <v>29.373999999999999</v>
      </c>
      <c r="N32">
        <v>20.419</v>
      </c>
      <c r="O32">
        <v>53.856999999999999</v>
      </c>
      <c r="P32">
        <v>32.886000000000003</v>
      </c>
      <c r="Q32">
        <v>37.271000000000001</v>
      </c>
      <c r="R32">
        <v>36.301000000000002</v>
      </c>
      <c r="S32">
        <v>39.508000000000003</v>
      </c>
      <c r="T32">
        <v>43.277000000000001</v>
      </c>
      <c r="U32">
        <v>35.69</v>
      </c>
      <c r="V32">
        <v>27.417999999999999</v>
      </c>
      <c r="W32">
        <v>38.805</v>
      </c>
      <c r="X32">
        <v>22.952000000000002</v>
      </c>
      <c r="Y32">
        <v>52.384</v>
      </c>
      <c r="Z32">
        <v>51.552</v>
      </c>
      <c r="AA32">
        <v>37.927999999999997</v>
      </c>
      <c r="AB32">
        <v>33.811999999999998</v>
      </c>
      <c r="AC32">
        <v>38.139000000000003</v>
      </c>
      <c r="AD32">
        <v>21.31</v>
      </c>
      <c r="AE32">
        <v>41.595999999999997</v>
      </c>
      <c r="AF32">
        <v>36.265999999999998</v>
      </c>
      <c r="AG32">
        <v>32.512999999999998</v>
      </c>
      <c r="AH32">
        <v>36.826999999999998</v>
      </c>
      <c r="AI32" s="207"/>
      <c r="AJ32" s="207"/>
      <c r="AK32" s="207"/>
      <c r="AL32" s="207"/>
      <c r="AM32" s="207"/>
      <c r="AN32" s="207"/>
      <c r="AO32" s="207"/>
      <c r="AP32" s="207"/>
      <c r="AQ32" s="207"/>
      <c r="AR32" s="207"/>
      <c r="AS32" s="207"/>
      <c r="AT32" s="207"/>
      <c r="AU32" s="207"/>
      <c r="AV32" s="207"/>
      <c r="AW32" s="207"/>
      <c r="AX32" s="207"/>
      <c r="AY32" s="207"/>
      <c r="AZ32" s="207"/>
      <c r="BA32" s="207"/>
      <c r="BB32" s="207"/>
      <c r="BC32" s="207"/>
      <c r="BD32" s="207"/>
      <c r="BE32" s="207"/>
      <c r="BF32" s="207"/>
      <c r="BG32" s="207"/>
      <c r="BH32" s="207"/>
      <c r="BI32" s="207"/>
      <c r="BJ32" s="207"/>
      <c r="BK32" s="207"/>
      <c r="BL32" s="207"/>
      <c r="BM32" s="207"/>
      <c r="BN32" s="207"/>
      <c r="BO32" s="207"/>
      <c r="BP32" s="207"/>
      <c r="BQ32" s="207"/>
      <c r="BR32" s="207"/>
      <c r="BS32" s="207"/>
      <c r="BT32" s="207"/>
      <c r="BU32" s="207"/>
      <c r="BV32" s="207"/>
      <c r="BW32" s="207"/>
      <c r="BX32" s="207"/>
      <c r="BY32" s="207"/>
      <c r="BZ32" s="207"/>
      <c r="CA32" s="207"/>
      <c r="CB32" s="207"/>
      <c r="CC32" s="207"/>
      <c r="CD32" s="207"/>
      <c r="CE32" s="207"/>
      <c r="CF32" s="207"/>
      <c r="CG32" s="207"/>
      <c r="CH32" s="207"/>
      <c r="CI32" s="207"/>
      <c r="CJ32" s="207"/>
      <c r="CK32" s="207"/>
      <c r="CL32" s="207"/>
      <c r="CM32" s="207"/>
      <c r="CN32" s="207"/>
      <c r="CO32" s="207"/>
      <c r="CP32" s="207"/>
      <c r="CQ32" s="207"/>
      <c r="CR32" s="207"/>
      <c r="CS32" s="207"/>
      <c r="CT32" s="207"/>
      <c r="CU32" s="207"/>
      <c r="CV32" s="207"/>
      <c r="CW32" s="207"/>
      <c r="CX32" s="207"/>
      <c r="CY32" s="207"/>
      <c r="CZ32" s="207"/>
      <c r="DA32" s="207"/>
      <c r="DB32" s="207"/>
      <c r="DC32" s="207"/>
      <c r="DD32" s="207"/>
      <c r="DE32" s="207"/>
      <c r="DF32" s="207"/>
      <c r="DG32" s="207"/>
      <c r="DH32" s="207"/>
      <c r="DI32" s="207"/>
      <c r="DJ32" s="207"/>
      <c r="DK32" s="207"/>
      <c r="DL32" s="207"/>
      <c r="DM32" s="207"/>
      <c r="DN32" s="207"/>
      <c r="DO32" s="207"/>
      <c r="DP32" s="207"/>
      <c r="DQ32" s="207"/>
      <c r="DR32" s="207"/>
      <c r="DS32" s="207"/>
      <c r="DT32" s="207"/>
      <c r="DU32" s="207"/>
      <c r="DV32" s="207"/>
      <c r="DW32" s="207"/>
      <c r="DX32" s="207"/>
      <c r="DY32" s="207"/>
      <c r="DZ32" s="207"/>
      <c r="EA32" s="207"/>
      <c r="EB32" s="207"/>
      <c r="EC32" s="207"/>
      <c r="ED32" s="207"/>
      <c r="EE32" s="207"/>
      <c r="EF32" s="207"/>
      <c r="EG32" s="207"/>
      <c r="EH32" s="207"/>
      <c r="EI32" s="207"/>
      <c r="EJ32" s="207"/>
      <c r="EK32" s="207"/>
      <c r="EL32" s="207"/>
      <c r="EM32" s="207"/>
      <c r="EN32" s="207"/>
      <c r="EO32" s="207"/>
      <c r="EP32" s="207"/>
      <c r="EQ32" s="207"/>
      <c r="ER32" s="207"/>
      <c r="ES32" s="207"/>
      <c r="ET32" s="207"/>
      <c r="EU32" s="207"/>
      <c r="EV32" s="207"/>
      <c r="EW32" s="207"/>
      <c r="EX32" s="207"/>
      <c r="EY32" s="207"/>
      <c r="EZ32" s="207"/>
      <c r="FA32" s="207"/>
      <c r="FB32" s="207"/>
      <c r="FC32" s="207"/>
      <c r="FD32" s="207"/>
      <c r="FE32" s="207"/>
      <c r="FF32" s="207"/>
      <c r="FG32" s="207"/>
      <c r="FH32" s="207"/>
      <c r="FI32" s="207"/>
      <c r="FJ32" s="207"/>
      <c r="FK32" s="207"/>
      <c r="FL32" s="207"/>
      <c r="FM32" s="207"/>
      <c r="FN32" s="207"/>
      <c r="FO32" s="207"/>
      <c r="FP32" s="207"/>
      <c r="FQ32" s="207"/>
      <c r="FR32" s="207"/>
      <c r="FS32" s="207"/>
      <c r="FT32" s="207"/>
      <c r="FU32" s="207"/>
      <c r="FV32" s="207"/>
      <c r="FW32" s="207"/>
      <c r="FX32" s="207"/>
      <c r="FY32" s="207"/>
      <c r="FZ32" s="207"/>
      <c r="GA32" s="207"/>
      <c r="GB32" s="207"/>
      <c r="GC32" s="207"/>
      <c r="GD32" s="207"/>
      <c r="GE32" s="207"/>
      <c r="GF32" s="207"/>
      <c r="GG32" s="207"/>
      <c r="GH32" s="207"/>
      <c r="GI32" s="207"/>
      <c r="GJ32" s="207"/>
      <c r="GK32" s="207"/>
      <c r="GL32" s="207"/>
      <c r="GM32" s="207"/>
      <c r="GN32" s="207"/>
      <c r="GO32" s="207"/>
      <c r="GP32" s="207"/>
      <c r="GQ32" s="207"/>
      <c r="GR32" s="207"/>
      <c r="GS32" s="207"/>
      <c r="GT32" s="207"/>
      <c r="GU32" s="207"/>
      <c r="GV32" s="207"/>
      <c r="GW32" s="207"/>
      <c r="GX32" s="207"/>
      <c r="GY32" s="207"/>
      <c r="GZ32" s="207"/>
      <c r="HA32" s="207"/>
      <c r="HB32" s="207"/>
      <c r="HC32" s="207"/>
      <c r="HD32" s="207"/>
      <c r="HE32" s="207"/>
      <c r="HF32" s="207"/>
      <c r="HG32" s="207"/>
      <c r="HH32" s="207"/>
      <c r="HI32" s="207"/>
      <c r="HJ32" s="207"/>
      <c r="HK32" s="207"/>
      <c r="HL32" s="207"/>
      <c r="HM32" s="207"/>
      <c r="HN32" s="207"/>
      <c r="HO32" s="207"/>
      <c r="HP32" s="207"/>
      <c r="HQ32" s="207"/>
      <c r="HR32" s="207"/>
      <c r="HS32" s="207"/>
      <c r="HT32" s="207"/>
      <c r="HU32" s="207"/>
      <c r="HV32" s="207"/>
      <c r="HW32" s="207"/>
      <c r="HX32" s="207"/>
      <c r="HY32" s="207"/>
      <c r="HZ32" s="207"/>
      <c r="IA32" s="207"/>
      <c r="IB32" s="207"/>
      <c r="IC32" s="207"/>
      <c r="ID32" s="207"/>
      <c r="IE32" s="207"/>
      <c r="IF32" s="207"/>
      <c r="IG32" s="207"/>
      <c r="IH32" s="207"/>
      <c r="II32" s="207"/>
      <c r="IJ32" s="207"/>
      <c r="IK32" s="207"/>
      <c r="IL32" s="207"/>
      <c r="IM32" s="207"/>
      <c r="IN32" s="207"/>
      <c r="IO32" s="207"/>
      <c r="IP32" s="207"/>
      <c r="IQ32" s="207"/>
      <c r="IR32" s="207"/>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c r="NJ32" s="207"/>
      <c r="NK32" s="207"/>
      <c r="NL32" s="207"/>
      <c r="NM32" s="207"/>
      <c r="NN32" s="207"/>
      <c r="NO32" s="207"/>
      <c r="NP32" s="207"/>
      <c r="NQ32" s="207"/>
      <c r="NR32" s="207"/>
      <c r="NS32" s="207"/>
      <c r="NT32" s="207"/>
      <c r="NU32" s="207"/>
      <c r="NV32" s="207"/>
      <c r="NW32" s="207"/>
      <c r="NX32" s="207"/>
      <c r="NY32" s="207"/>
      <c r="NZ32" s="207"/>
      <c r="OA32" s="207"/>
      <c r="OB32" s="207"/>
      <c r="OC32" s="207"/>
      <c r="OD32" s="207"/>
      <c r="OE32" s="207"/>
      <c r="OF32" s="207"/>
      <c r="OG32" s="207"/>
      <c r="OH32" s="207"/>
      <c r="OI32" s="207"/>
      <c r="OJ32" s="207"/>
      <c r="OK32" s="207"/>
      <c r="OL32" s="207"/>
      <c r="OM32" s="207"/>
      <c r="ON32" s="207"/>
      <c r="OO32" s="207"/>
      <c r="OP32" s="207"/>
      <c r="OQ32" s="207"/>
      <c r="OR32" s="207"/>
      <c r="OS32" s="207"/>
      <c r="OT32" s="207"/>
      <c r="OU32" s="207"/>
      <c r="OV32" s="207"/>
      <c r="OW32" s="207"/>
      <c r="OX32" s="207"/>
      <c r="OY32" s="207"/>
      <c r="OZ32" s="207"/>
      <c r="PA32" s="207"/>
      <c r="PB32" s="207"/>
      <c r="PC32" s="207"/>
      <c r="PD32" s="207"/>
      <c r="PE32" s="207"/>
      <c r="PF32" s="207"/>
      <c r="PG32" s="207"/>
      <c r="PH32" s="207"/>
      <c r="PI32" s="207"/>
      <c r="PJ32" s="207"/>
      <c r="PK32" s="207"/>
      <c r="PL32" s="207"/>
      <c r="PM32" s="207"/>
      <c r="PN32" s="207"/>
      <c r="PO32" s="207"/>
      <c r="PP32" s="207"/>
      <c r="PQ32" s="207"/>
      <c r="PR32" s="207"/>
      <c r="PS32" s="207"/>
      <c r="PT32" s="207"/>
      <c r="PU32" s="207"/>
      <c r="PV32" s="207"/>
      <c r="PW32" s="207"/>
      <c r="PX32" s="207"/>
      <c r="PY32" s="207"/>
      <c r="PZ32" s="207"/>
      <c r="QA32" s="207"/>
      <c r="QB32" s="207"/>
      <c r="QC32" s="207"/>
      <c r="QD32" s="207"/>
      <c r="QE32" s="207"/>
      <c r="QF32" s="207"/>
      <c r="QG32" s="207"/>
      <c r="QH32" s="207"/>
      <c r="QI32" s="207"/>
      <c r="QJ32" s="207"/>
      <c r="QK32" s="207"/>
      <c r="QL32" s="207"/>
      <c r="QM32" s="207"/>
      <c r="QN32" s="207"/>
      <c r="QO32" s="207"/>
      <c r="QP32" s="207"/>
      <c r="QQ32" s="207"/>
      <c r="QR32" s="207"/>
      <c r="QS32" s="207"/>
      <c r="QT32" s="207"/>
      <c r="QU32" s="207"/>
      <c r="QV32" s="207"/>
      <c r="QW32" s="207"/>
      <c r="QX32" s="207"/>
      <c r="QY32" s="207"/>
      <c r="QZ32" s="207"/>
      <c r="RA32" s="207"/>
      <c r="RB32" s="207"/>
      <c r="RC32" s="207"/>
      <c r="RD32" s="207"/>
      <c r="RE32" s="207"/>
      <c r="RF32" s="207"/>
      <c r="RG32" s="207"/>
      <c r="RH32" s="207"/>
      <c r="RI32" s="207"/>
      <c r="RJ32" s="207"/>
      <c r="RK32" s="207"/>
      <c r="RL32" s="207"/>
      <c r="RM32" s="207"/>
      <c r="RN32" s="207"/>
      <c r="RO32" s="207"/>
      <c r="RP32" s="207"/>
      <c r="RQ32" s="207"/>
      <c r="RR32" s="207"/>
      <c r="RS32" s="207"/>
      <c r="RT32" s="207"/>
      <c r="RU32" s="207"/>
      <c r="RV32" s="207"/>
      <c r="RW32" s="207"/>
      <c r="RX32" s="207"/>
      <c r="RY32" s="207"/>
      <c r="RZ32" s="207"/>
      <c r="SA32" s="207"/>
      <c r="SB32" s="207"/>
      <c r="SC32" s="207"/>
      <c r="SD32" s="207"/>
      <c r="SE32" s="207"/>
      <c r="SF32" s="207"/>
      <c r="SG32" s="207"/>
      <c r="SH32" s="207"/>
      <c r="SI32" s="207"/>
      <c r="SJ32" s="207"/>
      <c r="SK32" s="207"/>
      <c r="SL32" s="207"/>
      <c r="SM32" s="207"/>
      <c r="SN32" s="207"/>
      <c r="SO32" s="207"/>
      <c r="SP32" s="207"/>
      <c r="SQ32" s="207"/>
      <c r="SR32" s="207"/>
      <c r="SS32" s="207"/>
      <c r="ST32" s="207"/>
      <c r="SU32" s="207"/>
      <c r="SV32" s="207"/>
      <c r="SW32" s="207"/>
      <c r="SX32" s="207"/>
      <c r="SY32" s="207"/>
      <c r="SZ32" s="207"/>
      <c r="TA32" s="207"/>
      <c r="TB32" s="207"/>
      <c r="TC32" s="207"/>
      <c r="TD32" s="207"/>
      <c r="TE32" s="207"/>
      <c r="TF32" s="207"/>
      <c r="TG32" s="207"/>
      <c r="TH32" s="207"/>
      <c r="TI32" s="207"/>
      <c r="TJ32" s="207"/>
      <c r="TK32" s="207"/>
      <c r="TL32" s="207"/>
      <c r="TM32" s="207"/>
      <c r="TN32" s="207"/>
      <c r="TO32" s="207"/>
      <c r="TP32" s="207"/>
      <c r="TQ32" s="207"/>
      <c r="TR32" s="207"/>
      <c r="TS32" s="207"/>
      <c r="TT32" s="207"/>
      <c r="TU32" s="207"/>
      <c r="TV32" s="207"/>
      <c r="TW32" s="207"/>
      <c r="TX32" s="207"/>
      <c r="TY32" s="207"/>
      <c r="TZ32" s="207"/>
      <c r="UA32" s="207"/>
      <c r="UB32" s="207"/>
      <c r="UC32" s="207"/>
      <c r="UD32" s="207"/>
      <c r="UE32" s="207"/>
      <c r="UF32" s="207"/>
      <c r="UG32" s="207"/>
      <c r="UH32" s="207"/>
      <c r="UI32" s="207"/>
      <c r="UJ32" s="207"/>
      <c r="UK32" s="207"/>
      <c r="UL32" s="207"/>
      <c r="UM32" s="207"/>
      <c r="UN32" s="207"/>
      <c r="UO32" s="207"/>
      <c r="UP32" s="207"/>
      <c r="UQ32" s="207"/>
      <c r="UR32" s="207"/>
      <c r="US32" s="207"/>
      <c r="UT32" s="207"/>
      <c r="UU32" s="207"/>
      <c r="UV32" s="207"/>
      <c r="UW32" s="207"/>
      <c r="UX32" s="207"/>
      <c r="UY32" s="207"/>
      <c r="UZ32" s="207"/>
      <c r="VA32" s="207"/>
      <c r="VB32" s="207"/>
      <c r="VC32" s="207"/>
      <c r="VD32" s="207"/>
      <c r="VE32" s="207"/>
      <c r="VF32" s="207"/>
      <c r="VG32" s="207"/>
      <c r="VH32" s="207"/>
      <c r="VI32" s="207"/>
      <c r="VJ32" s="207"/>
      <c r="VK32" s="207"/>
      <c r="VL32" s="207"/>
      <c r="VM32" s="207"/>
      <c r="VN32" s="207"/>
      <c r="VO32" s="207"/>
      <c r="VP32" s="207"/>
      <c r="VQ32" s="207"/>
      <c r="VR32" s="207"/>
      <c r="VS32" s="207"/>
      <c r="VT32" s="207"/>
      <c r="VU32" s="207"/>
      <c r="VV32" s="207"/>
      <c r="VW32" s="207"/>
      <c r="VX32" s="207"/>
      <c r="VY32" s="207"/>
      <c r="VZ32" s="207"/>
      <c r="WA32" s="207"/>
      <c r="WB32" s="207"/>
      <c r="WC32" s="207"/>
      <c r="WD32" s="207"/>
      <c r="WE32" s="207"/>
      <c r="WF32" s="207"/>
      <c r="WG32" s="207"/>
      <c r="WH32" s="207"/>
      <c r="WI32" s="207"/>
      <c r="WJ32" s="207"/>
      <c r="WK32" s="207"/>
      <c r="WL32" s="207"/>
      <c r="WM32" s="207"/>
      <c r="WN32" s="207"/>
      <c r="WO32" s="207"/>
      <c r="WP32" s="207"/>
      <c r="WQ32" s="207"/>
      <c r="WR32" s="207"/>
      <c r="WS32" s="207"/>
      <c r="WT32" s="207"/>
      <c r="WU32" s="207"/>
      <c r="WV32" s="207"/>
      <c r="WW32" s="207"/>
      <c r="WX32" s="207"/>
      <c r="WY32" s="207"/>
      <c r="WZ32" s="207"/>
      <c r="XA32" s="207"/>
      <c r="XB32" s="207"/>
      <c r="XC32" s="207"/>
      <c r="XD32" s="207"/>
      <c r="XE32" s="207"/>
      <c r="XF32" s="207"/>
      <c r="XG32" s="207"/>
      <c r="XH32" s="207"/>
      <c r="XI32" s="207"/>
      <c r="XJ32" s="207"/>
      <c r="XK32" s="207"/>
      <c r="XL32" s="207"/>
      <c r="XM32" s="207"/>
      <c r="XN32" s="207"/>
      <c r="XO32" s="207"/>
      <c r="XP32" s="207"/>
      <c r="XQ32" s="207"/>
      <c r="XR32" s="207"/>
      <c r="XS32" s="207"/>
      <c r="XT32" s="207"/>
      <c r="XU32" s="207"/>
      <c r="XV32" s="207"/>
      <c r="XW32" s="207"/>
      <c r="XX32" s="207"/>
      <c r="XY32" s="207"/>
      <c r="XZ32" s="207"/>
      <c r="YA32" s="207"/>
      <c r="YB32" s="207"/>
      <c r="YC32" s="207"/>
      <c r="YD32" s="207"/>
      <c r="YE32" s="207"/>
      <c r="YF32" s="207"/>
      <c r="YG32" s="207"/>
      <c r="YH32" s="207"/>
      <c r="YI32" s="207"/>
      <c r="YJ32" s="207"/>
      <c r="YK32" s="207"/>
      <c r="YL32" s="207"/>
      <c r="YM32" s="207"/>
      <c r="YN32" s="207"/>
      <c r="YO32" s="207"/>
      <c r="YP32" s="207"/>
      <c r="YQ32" s="207"/>
      <c r="YR32" s="207"/>
      <c r="YS32" s="207"/>
      <c r="YT32" s="207"/>
      <c r="YU32" s="207"/>
      <c r="YV32" s="207"/>
      <c r="YW32" s="207"/>
      <c r="YX32" s="207"/>
      <c r="YY32" s="207"/>
      <c r="YZ32" s="207"/>
      <c r="ZA32" s="207"/>
      <c r="ZB32" s="207"/>
      <c r="ZC32" s="207"/>
      <c r="ZD32" s="207"/>
      <c r="ZE32" s="207"/>
      <c r="ZF32" s="207"/>
      <c r="ZG32" s="207"/>
      <c r="ZH32" s="207"/>
      <c r="ZI32" s="207"/>
      <c r="ZJ32" s="207"/>
      <c r="ZK32" s="207"/>
      <c r="ZL32" s="207"/>
      <c r="ZM32" s="207"/>
      <c r="ZN32" s="207"/>
      <c r="ZO32" s="207"/>
      <c r="ZP32" s="207"/>
      <c r="ZQ32" s="207"/>
      <c r="ZR32" s="207"/>
      <c r="ZS32" s="207"/>
      <c r="ZT32" s="207"/>
      <c r="ZU32" s="207"/>
      <c r="ZV32" s="207"/>
      <c r="ZW32" s="207"/>
      <c r="ZX32" s="207"/>
      <c r="ZY32" s="207"/>
      <c r="ZZ32" s="207"/>
      <c r="AAA32" s="207"/>
      <c r="AAB32" s="207"/>
      <c r="AAC32" s="207"/>
      <c r="AAD32" s="207"/>
      <c r="AAE32" s="207"/>
      <c r="AAF32" s="207"/>
      <c r="AAG32" s="207"/>
      <c r="AAH32" s="207"/>
      <c r="AAI32" s="207"/>
      <c r="AAJ32" s="207"/>
      <c r="AAK32" s="207"/>
      <c r="AAL32" s="207"/>
      <c r="AAM32" s="207"/>
      <c r="AAN32" s="207"/>
      <c r="AAO32" s="207"/>
      <c r="AAP32" s="207"/>
      <c r="AAQ32" s="207"/>
      <c r="AAR32" s="207"/>
      <c r="AAS32" s="207"/>
      <c r="AAT32" s="207"/>
      <c r="AAU32" s="207"/>
      <c r="AAV32" s="207"/>
      <c r="AAW32" s="207"/>
      <c r="AAX32" s="207"/>
      <c r="AAY32" s="207"/>
      <c r="AAZ32" s="207"/>
      <c r="ABA32" s="207"/>
      <c r="ABB32" s="207"/>
      <c r="ABC32" s="207"/>
      <c r="ABD32" s="207"/>
      <c r="ABE32" s="207"/>
      <c r="ABF32" s="207"/>
      <c r="ABG32" s="207"/>
      <c r="ABH32" s="207"/>
      <c r="ABI32" s="207"/>
      <c r="ABJ32" s="207"/>
      <c r="ABK32" s="207"/>
      <c r="ABL32" s="207"/>
      <c r="ABM32" s="207"/>
      <c r="ABN32" s="207"/>
      <c r="ABO32" s="207"/>
      <c r="ABP32" s="207"/>
      <c r="ABQ32" s="207"/>
      <c r="ABR32" s="207"/>
      <c r="ABS32" s="207"/>
      <c r="ABT32" s="207"/>
      <c r="ABU32" s="207"/>
      <c r="ABV32" s="207"/>
      <c r="ABW32" s="207"/>
      <c r="ABX32" s="207"/>
      <c r="ABY32" s="207"/>
      <c r="ABZ32" s="207"/>
      <c r="ACA32" s="207"/>
      <c r="ACB32" s="207"/>
      <c r="ACC32" s="207"/>
      <c r="ACD32" s="207"/>
      <c r="ACE32" s="207"/>
      <c r="ACF32" s="207"/>
      <c r="ACG32" s="207"/>
      <c r="ACH32" s="207"/>
      <c r="ACI32" s="207"/>
      <c r="ACJ32" s="207"/>
      <c r="ACK32" s="207"/>
      <c r="ACL32" s="207"/>
      <c r="ACM32" s="207"/>
      <c r="ACN32" s="207"/>
      <c r="ACO32" s="207"/>
      <c r="ACP32" s="207"/>
      <c r="ACQ32" s="207"/>
      <c r="ACR32" s="207"/>
      <c r="ACS32" s="207"/>
      <c r="ACT32" s="207"/>
      <c r="ACU32" s="207"/>
      <c r="ACV32" s="207"/>
      <c r="ACW32" s="207"/>
      <c r="ACX32" s="207"/>
      <c r="ACY32" s="207"/>
      <c r="ACZ32" s="207"/>
      <c r="ADA32" s="207"/>
      <c r="ADB32" s="207"/>
      <c r="ADC32" s="207"/>
      <c r="ADD32" s="207"/>
      <c r="ADE32" s="207"/>
      <c r="ADF32" s="207"/>
      <c r="ADG32" s="207"/>
      <c r="ADH32" s="207"/>
      <c r="ADI32" s="207"/>
      <c r="ADJ32" s="207"/>
      <c r="ADK32" s="207"/>
      <c r="ADL32" s="207"/>
      <c r="ADM32" s="207"/>
      <c r="ADN32" s="207"/>
      <c r="ADO32" s="207"/>
      <c r="ADP32" s="207"/>
      <c r="ADQ32" s="207"/>
      <c r="ADR32" s="207"/>
      <c r="ADS32" s="207"/>
      <c r="ADT32" s="207"/>
      <c r="ADU32" s="207"/>
      <c r="ADV32" s="207"/>
      <c r="ADW32" s="207"/>
      <c r="ADX32" s="207"/>
      <c r="ADY32" s="207"/>
      <c r="ADZ32" s="207"/>
      <c r="AEA32" s="207"/>
      <c r="AEB32" s="207"/>
      <c r="AEC32" s="207"/>
      <c r="AED32" s="207"/>
      <c r="AEE32" s="207"/>
      <c r="AEF32" s="207"/>
      <c r="AEG32" s="207"/>
      <c r="AEH32" s="207"/>
      <c r="AEI32" s="207"/>
      <c r="AEJ32" s="207"/>
      <c r="AEK32" s="207"/>
      <c r="AEL32" s="207"/>
      <c r="AEM32" s="207"/>
      <c r="AEN32" s="207"/>
      <c r="AEO32" s="207"/>
      <c r="AEP32" s="207"/>
      <c r="AEQ32" s="207"/>
      <c r="AER32" s="207"/>
      <c r="AES32" s="207"/>
      <c r="AET32" s="207"/>
      <c r="AEU32" s="207"/>
      <c r="AEV32" s="207"/>
      <c r="AEW32" s="207"/>
      <c r="AEX32" s="207"/>
      <c r="AEY32" s="207"/>
      <c r="AEZ32" s="207"/>
      <c r="AFA32" s="207"/>
      <c r="AFB32" s="207"/>
      <c r="AFC32" s="207"/>
      <c r="AFD32" s="207"/>
      <c r="AFE32" s="207"/>
      <c r="AFF32" s="207"/>
      <c r="AFG32" s="207"/>
      <c r="AFH32" s="207"/>
      <c r="AFI32" s="207"/>
      <c r="AFJ32" s="207"/>
      <c r="AFK32" s="207"/>
      <c r="AFL32" s="207"/>
      <c r="AFM32" s="207"/>
      <c r="AFN32" s="207"/>
      <c r="AFO32" s="207"/>
      <c r="AFP32" s="207"/>
      <c r="AFQ32" s="207"/>
      <c r="AFR32" s="207"/>
      <c r="AFS32" s="207"/>
      <c r="AFT32" s="207"/>
      <c r="AFU32" s="207"/>
      <c r="AFV32" s="207"/>
      <c r="AFW32" s="207"/>
      <c r="AFX32" s="207"/>
      <c r="AFY32" s="207"/>
      <c r="AFZ32" s="207"/>
      <c r="AGA32" s="207"/>
      <c r="AGB32" s="207"/>
      <c r="AGC32" s="207"/>
      <c r="AGD32" s="207"/>
      <c r="AGE32" s="207"/>
      <c r="AGF32" s="207"/>
      <c r="AGG32" s="207"/>
      <c r="AGH32" s="207"/>
      <c r="AGI32" s="207"/>
      <c r="AGJ32" s="207"/>
      <c r="AGK32" s="207"/>
      <c r="AGL32" s="207"/>
      <c r="AGM32" s="207"/>
      <c r="AGN32" s="207"/>
      <c r="AGO32" s="207"/>
      <c r="AGP32" s="207"/>
      <c r="AGQ32" s="207"/>
      <c r="AGR32" s="207"/>
      <c r="AGS32" s="207"/>
      <c r="AGT32" s="207"/>
      <c r="AGU32" s="207"/>
      <c r="AGV32" s="207"/>
      <c r="AGW32" s="207"/>
      <c r="AGX32" s="207"/>
      <c r="AGY32" s="207"/>
      <c r="AGZ32" s="207"/>
      <c r="AHA32" s="207"/>
      <c r="AHB32" s="207"/>
      <c r="AHC32" s="207"/>
      <c r="AHD32" s="207"/>
      <c r="AHE32" s="207"/>
      <c r="AHF32" s="207"/>
      <c r="AHG32" s="207"/>
      <c r="AHH32" s="207"/>
      <c r="AHI32" s="207"/>
      <c r="AHJ32" s="207"/>
      <c r="AHK32" s="207"/>
      <c r="AHL32" s="207"/>
      <c r="AHM32" s="207"/>
      <c r="AHN32" s="207"/>
      <c r="AHO32" s="207"/>
      <c r="AHP32" s="207"/>
      <c r="AHQ32" s="207"/>
      <c r="AHR32" s="207"/>
      <c r="AHS32" s="207"/>
      <c r="AHT32" s="207"/>
      <c r="AHU32" s="207"/>
      <c r="AHV32" s="207"/>
      <c r="AHW32" s="207"/>
      <c r="AHX32" s="207"/>
      <c r="AHY32" s="207"/>
      <c r="AHZ32" s="207"/>
      <c r="AIA32" s="207"/>
      <c r="AIB32" s="207"/>
      <c r="AIC32" s="207"/>
      <c r="AID32" s="207"/>
      <c r="AIE32" s="207"/>
      <c r="AIF32" s="207"/>
      <c r="AIG32" s="207"/>
      <c r="AIH32" s="207"/>
      <c r="AII32" s="207"/>
      <c r="AIJ32" s="207"/>
      <c r="AIK32" s="207"/>
      <c r="AIL32" s="207"/>
      <c r="AIM32" s="207"/>
      <c r="AIN32" s="207"/>
      <c r="AIO32" s="207"/>
      <c r="AIP32" s="207"/>
      <c r="AIQ32" s="207"/>
      <c r="AIR32" s="207"/>
      <c r="AIS32" s="207"/>
      <c r="AIT32" s="207"/>
      <c r="AIU32" s="207"/>
      <c r="AIV32" s="207"/>
      <c r="AIW32" s="207"/>
      <c r="AIX32" s="207"/>
      <c r="AIY32" s="207"/>
      <c r="AIZ32" s="207"/>
      <c r="AJA32" s="207"/>
      <c r="AJB32" s="207"/>
      <c r="AJC32" s="207"/>
      <c r="AJD32" s="207"/>
      <c r="AJE32" s="207"/>
      <c r="AJF32" s="207"/>
      <c r="AJG32" s="207"/>
      <c r="AJH32" s="207"/>
      <c r="AJI32" s="207"/>
      <c r="AJJ32" s="207"/>
      <c r="AJK32" s="207"/>
      <c r="AJL32" s="207"/>
      <c r="AJM32" s="207"/>
      <c r="AJN32" s="207"/>
      <c r="AJO32" s="207"/>
      <c r="AJP32" s="207"/>
      <c r="AJQ32" s="207"/>
      <c r="AJR32" s="207"/>
      <c r="AJS32" s="207"/>
      <c r="AJT32" s="207"/>
      <c r="AJU32" s="207"/>
      <c r="AJV32" s="207"/>
      <c r="AJW32" s="207"/>
      <c r="AJX32" s="207"/>
      <c r="AJY32" s="207"/>
      <c r="AJZ32" s="207"/>
      <c r="AKA32" s="207"/>
      <c r="AKB32" s="207"/>
      <c r="AKC32" s="207"/>
      <c r="AKD32" s="207"/>
      <c r="AKE32" s="207"/>
      <c r="AKF32" s="207"/>
      <c r="AKG32" s="207"/>
      <c r="AKH32" s="207"/>
      <c r="AKI32" s="207"/>
      <c r="AKJ32" s="207"/>
      <c r="AKK32" s="207"/>
      <c r="AKL32" s="207"/>
      <c r="AKM32" s="207"/>
      <c r="AKN32" s="207"/>
      <c r="AKO32" s="207"/>
      <c r="AKP32" s="207"/>
      <c r="AKQ32" s="207"/>
      <c r="AKR32" s="207"/>
      <c r="AKS32" s="207"/>
      <c r="AKT32" s="207"/>
      <c r="AKU32" s="207"/>
      <c r="AKV32" s="207"/>
      <c r="AKW32" s="207"/>
      <c r="AKX32" s="207"/>
      <c r="AKY32" s="207"/>
      <c r="AKZ32" s="207"/>
      <c r="ALA32" s="207"/>
      <c r="ALB32" s="207"/>
      <c r="ALC32" s="207"/>
      <c r="ALD32" s="207"/>
      <c r="ALE32" s="207"/>
      <c r="ALF32" s="207"/>
      <c r="ALG32" s="207"/>
      <c r="ALH32" s="207"/>
      <c r="ALI32" s="207"/>
      <c r="ALJ32" s="207"/>
      <c r="ALK32" s="207"/>
      <c r="ALL32" s="207"/>
      <c r="ALM32" s="207"/>
      <c r="ALN32" s="207"/>
      <c r="ALO32" s="207"/>
      <c r="ALP32" s="207"/>
      <c r="ALQ32" s="207" t="e">
        <v>#N/A</v>
      </c>
    </row>
    <row r="33" spans="1:1005" ht="14.45">
      <c r="A33" s="153">
        <v>47027</v>
      </c>
      <c r="B33" s="155">
        <v>40</v>
      </c>
      <c r="C33" s="155">
        <v>31</v>
      </c>
      <c r="D33" s="158">
        <v>36</v>
      </c>
      <c r="E33">
        <v>43.793999999999997</v>
      </c>
      <c r="F33">
        <v>39.923999999999999</v>
      </c>
      <c r="G33">
        <v>56.948</v>
      </c>
      <c r="H33">
        <v>45.720999999999997</v>
      </c>
      <c r="I33">
        <v>54.732999999999997</v>
      </c>
      <c r="J33">
        <v>41.064</v>
      </c>
      <c r="K33">
        <v>36.771999999999998</v>
      </c>
      <c r="L33">
        <v>28.689</v>
      </c>
      <c r="M33">
        <v>28.408999999999999</v>
      </c>
      <c r="N33">
        <v>27.533999999999999</v>
      </c>
      <c r="O33">
        <v>32.511000000000003</v>
      </c>
      <c r="P33">
        <v>30.792999999999999</v>
      </c>
      <c r="Q33">
        <v>48.055</v>
      </c>
      <c r="R33">
        <v>57.037999999999997</v>
      </c>
      <c r="S33">
        <v>39.377000000000002</v>
      </c>
      <c r="T33">
        <v>39.447000000000003</v>
      </c>
      <c r="U33">
        <v>37.32</v>
      </c>
      <c r="V33">
        <v>28.635999999999999</v>
      </c>
      <c r="W33">
        <v>37.939</v>
      </c>
      <c r="X33">
        <v>22.082000000000001</v>
      </c>
      <c r="Y33">
        <v>45.313000000000002</v>
      </c>
      <c r="Z33">
        <v>56.531999999999996</v>
      </c>
      <c r="AA33">
        <v>32.779000000000003</v>
      </c>
      <c r="AB33">
        <v>29.678999999999998</v>
      </c>
      <c r="AC33">
        <v>39.222000000000001</v>
      </c>
      <c r="AD33">
        <v>23.93</v>
      </c>
      <c r="AE33">
        <v>36.08</v>
      </c>
      <c r="AF33">
        <v>35.302</v>
      </c>
      <c r="AG33">
        <v>27.663</v>
      </c>
      <c r="AH33">
        <v>27.716000000000001</v>
      </c>
      <c r="AI33" s="207"/>
      <c r="AJ33" s="207"/>
      <c r="AK33" s="207"/>
      <c r="AL33" s="207"/>
      <c r="AM33" s="207"/>
      <c r="AN33" s="207"/>
      <c r="AO33" s="207"/>
      <c r="AP33" s="207"/>
      <c r="AQ33" s="207"/>
      <c r="AR33" s="207"/>
      <c r="AS33" s="207"/>
      <c r="AT33" s="207"/>
      <c r="AU33" s="207"/>
      <c r="AV33" s="207"/>
      <c r="AW33" s="207"/>
      <c r="AX33" s="207"/>
      <c r="AY33" s="207"/>
      <c r="AZ33" s="207"/>
      <c r="BA33" s="207"/>
      <c r="BB33" s="207"/>
      <c r="BC33" s="207"/>
      <c r="BD33" s="207"/>
      <c r="BE33" s="207"/>
      <c r="BF33" s="207"/>
      <c r="BG33" s="207"/>
      <c r="BH33" s="207"/>
      <c r="BI33" s="207"/>
      <c r="BJ33" s="207"/>
      <c r="BK33" s="207"/>
      <c r="BL33" s="207"/>
      <c r="BM33" s="207"/>
      <c r="BN33" s="207"/>
      <c r="BO33" s="207"/>
      <c r="BP33" s="207"/>
      <c r="BQ33" s="207"/>
      <c r="BR33" s="207"/>
      <c r="BS33" s="207"/>
      <c r="BT33" s="207"/>
      <c r="BU33" s="207"/>
      <c r="BV33" s="207"/>
      <c r="BW33" s="207"/>
      <c r="BX33" s="207"/>
      <c r="BY33" s="207"/>
      <c r="BZ33" s="207"/>
      <c r="CA33" s="207"/>
      <c r="CB33" s="207"/>
      <c r="CC33" s="207"/>
      <c r="CD33" s="207"/>
      <c r="CE33" s="207"/>
      <c r="CF33" s="207"/>
      <c r="CG33" s="207"/>
      <c r="CH33" s="207"/>
      <c r="CI33" s="207"/>
      <c r="CJ33" s="207"/>
      <c r="CK33" s="207"/>
      <c r="CL33" s="207"/>
      <c r="CM33" s="207"/>
      <c r="CN33" s="207"/>
      <c r="CO33" s="207"/>
      <c r="CP33" s="207"/>
      <c r="CQ33" s="207"/>
      <c r="CR33" s="207"/>
      <c r="CS33" s="207"/>
      <c r="CT33" s="207"/>
      <c r="CU33" s="207"/>
      <c r="CV33" s="207"/>
      <c r="CW33" s="207"/>
      <c r="CX33" s="207"/>
      <c r="CY33" s="207"/>
      <c r="CZ33" s="207"/>
      <c r="DA33" s="207"/>
      <c r="DB33" s="207"/>
      <c r="DC33" s="207"/>
      <c r="DD33" s="207"/>
      <c r="DE33" s="207"/>
      <c r="DF33" s="207"/>
      <c r="DG33" s="207"/>
      <c r="DH33" s="207"/>
      <c r="DI33" s="207"/>
      <c r="DJ33" s="207"/>
      <c r="DK33" s="207"/>
      <c r="DL33" s="207"/>
      <c r="DM33" s="207"/>
      <c r="DN33" s="207"/>
      <c r="DO33" s="207"/>
      <c r="DP33" s="207"/>
      <c r="DQ33" s="207"/>
      <c r="DR33" s="207"/>
      <c r="DS33" s="207"/>
      <c r="DT33" s="207"/>
      <c r="DU33" s="207"/>
      <c r="DV33" s="207"/>
      <c r="DW33" s="207"/>
      <c r="DX33" s="207"/>
      <c r="DY33" s="207"/>
      <c r="DZ33" s="207"/>
      <c r="EA33" s="207"/>
      <c r="EB33" s="207"/>
      <c r="EC33" s="207"/>
      <c r="ED33" s="207"/>
      <c r="EE33" s="207"/>
      <c r="EF33" s="207"/>
      <c r="EG33" s="207"/>
      <c r="EH33" s="207"/>
      <c r="EI33" s="207"/>
      <c r="EJ33" s="207"/>
      <c r="EK33" s="207"/>
      <c r="EL33" s="207"/>
      <c r="EM33" s="207"/>
      <c r="EN33" s="207"/>
      <c r="EO33" s="207"/>
      <c r="EP33" s="207"/>
      <c r="EQ33" s="207"/>
      <c r="ER33" s="207"/>
      <c r="ES33" s="207"/>
      <c r="ET33" s="207"/>
      <c r="EU33" s="207"/>
      <c r="EV33" s="207"/>
      <c r="EW33" s="207"/>
      <c r="EX33" s="207"/>
      <c r="EY33" s="207"/>
      <c r="EZ33" s="207"/>
      <c r="FA33" s="207"/>
      <c r="FB33" s="207"/>
      <c r="FC33" s="207"/>
      <c r="FD33" s="207"/>
      <c r="FE33" s="207"/>
      <c r="FF33" s="207"/>
      <c r="FG33" s="207"/>
      <c r="FH33" s="207"/>
      <c r="FI33" s="207"/>
      <c r="FJ33" s="207"/>
      <c r="FK33" s="207"/>
      <c r="FL33" s="207"/>
      <c r="FM33" s="207"/>
      <c r="FN33" s="207"/>
      <c r="FO33" s="207"/>
      <c r="FP33" s="207"/>
      <c r="FQ33" s="207"/>
      <c r="FR33" s="207"/>
      <c r="FS33" s="207"/>
      <c r="FT33" s="207"/>
      <c r="FU33" s="207"/>
      <c r="FV33" s="207"/>
      <c r="FW33" s="207"/>
      <c r="FX33" s="207"/>
      <c r="FY33" s="207"/>
      <c r="FZ33" s="207"/>
      <c r="GA33" s="207"/>
      <c r="GB33" s="207"/>
      <c r="GC33" s="207"/>
      <c r="GD33" s="207"/>
      <c r="GE33" s="207"/>
      <c r="GF33" s="207"/>
      <c r="GG33" s="207"/>
      <c r="GH33" s="207"/>
      <c r="GI33" s="207"/>
      <c r="GJ33" s="207"/>
      <c r="GK33" s="207"/>
      <c r="GL33" s="207"/>
      <c r="GM33" s="207"/>
      <c r="GN33" s="207"/>
      <c r="GO33" s="207"/>
      <c r="GP33" s="207"/>
      <c r="GQ33" s="207"/>
      <c r="GR33" s="207"/>
      <c r="GS33" s="207"/>
      <c r="GT33" s="207"/>
      <c r="GU33" s="207"/>
      <c r="GV33" s="207"/>
      <c r="GW33" s="207"/>
      <c r="GX33" s="207"/>
      <c r="GY33" s="207"/>
      <c r="GZ33" s="207"/>
      <c r="HA33" s="207"/>
      <c r="HB33" s="207"/>
      <c r="HC33" s="207"/>
      <c r="HD33" s="207"/>
      <c r="HE33" s="207"/>
      <c r="HF33" s="207"/>
      <c r="HG33" s="207"/>
      <c r="HH33" s="207"/>
      <c r="HI33" s="207"/>
      <c r="HJ33" s="207"/>
      <c r="HK33" s="207"/>
      <c r="HL33" s="207"/>
      <c r="HM33" s="207"/>
      <c r="HN33" s="207"/>
      <c r="HO33" s="207"/>
      <c r="HP33" s="207"/>
      <c r="HQ33" s="207"/>
      <c r="HR33" s="207"/>
      <c r="HS33" s="207"/>
      <c r="HT33" s="207"/>
      <c r="HU33" s="207"/>
      <c r="HV33" s="207"/>
      <c r="HW33" s="207"/>
      <c r="HX33" s="207"/>
      <c r="HY33" s="207"/>
      <c r="HZ33" s="207"/>
      <c r="IA33" s="207"/>
      <c r="IB33" s="207"/>
      <c r="IC33" s="207"/>
      <c r="ID33" s="207"/>
      <c r="IE33" s="207"/>
      <c r="IF33" s="207"/>
      <c r="IG33" s="207"/>
      <c r="IH33" s="207"/>
      <c r="II33" s="207"/>
      <c r="IJ33" s="207"/>
      <c r="IK33" s="207"/>
      <c r="IL33" s="207"/>
      <c r="IM33" s="207"/>
      <c r="IN33" s="207"/>
      <c r="IO33" s="207"/>
      <c r="IP33" s="207"/>
      <c r="IQ33" s="207"/>
      <c r="IR33" s="207"/>
      <c r="IS33" s="207"/>
      <c r="IT33" s="207"/>
      <c r="IU33" s="207"/>
      <c r="IV33" s="207"/>
      <c r="IW33" s="207"/>
      <c r="IX33" s="207"/>
      <c r="IY33" s="207"/>
      <c r="IZ33" s="207"/>
      <c r="JA33" s="207"/>
      <c r="JB33" s="207"/>
      <c r="JC33" s="207"/>
      <c r="JD33" s="207"/>
      <c r="JE33" s="207"/>
      <c r="JF33" s="207"/>
      <c r="JG33" s="207"/>
      <c r="JH33" s="207"/>
      <c r="JI33" s="207"/>
      <c r="JJ33" s="207"/>
      <c r="JK33" s="207"/>
      <c r="JL33" s="207"/>
      <c r="JM33" s="207"/>
      <c r="JN33" s="207"/>
      <c r="JO33" s="207"/>
      <c r="JP33" s="207"/>
      <c r="JQ33" s="207"/>
      <c r="JR33" s="207"/>
      <c r="JS33" s="207"/>
      <c r="JT33" s="207"/>
      <c r="JU33" s="207"/>
      <c r="JV33" s="207"/>
      <c r="JW33" s="207"/>
      <c r="JX33" s="207"/>
      <c r="JY33" s="207"/>
      <c r="JZ33" s="207"/>
      <c r="KA33" s="207"/>
      <c r="KB33" s="207"/>
      <c r="KC33" s="207"/>
      <c r="KD33" s="207"/>
      <c r="KE33" s="207"/>
      <c r="KF33" s="207"/>
      <c r="KG33" s="207"/>
      <c r="KH33" s="207"/>
      <c r="KI33" s="207"/>
      <c r="KJ33" s="207"/>
      <c r="KK33" s="207"/>
      <c r="KL33" s="207"/>
      <c r="KM33" s="207"/>
      <c r="KN33" s="207"/>
      <c r="KO33" s="207"/>
      <c r="KP33" s="207"/>
      <c r="KQ33" s="207"/>
      <c r="KR33" s="207"/>
      <c r="KS33" s="207"/>
      <c r="KT33" s="207"/>
      <c r="KU33" s="207"/>
      <c r="KV33" s="207"/>
      <c r="KW33" s="207"/>
      <c r="KX33" s="207"/>
      <c r="KY33" s="207"/>
      <c r="KZ33" s="207"/>
      <c r="LA33" s="207"/>
      <c r="LB33" s="207"/>
      <c r="LC33" s="207"/>
      <c r="LD33" s="207"/>
      <c r="LE33" s="207"/>
      <c r="LF33" s="207"/>
      <c r="LG33" s="207"/>
      <c r="LH33" s="207"/>
      <c r="LI33" s="207"/>
      <c r="LJ33" s="207"/>
      <c r="LK33" s="207"/>
      <c r="LL33" s="207"/>
      <c r="LM33" s="207"/>
      <c r="LN33" s="207"/>
      <c r="LO33" s="207"/>
      <c r="LP33" s="207"/>
      <c r="LQ33" s="207"/>
      <c r="LR33" s="207"/>
      <c r="LS33" s="207"/>
      <c r="LT33" s="207"/>
      <c r="LU33" s="207"/>
      <c r="LV33" s="207"/>
      <c r="LW33" s="207"/>
      <c r="LX33" s="207"/>
      <c r="LY33" s="207"/>
      <c r="LZ33" s="207"/>
      <c r="MA33" s="207"/>
      <c r="MB33" s="207"/>
      <c r="MC33" s="207"/>
      <c r="MD33" s="207"/>
      <c r="ME33" s="207"/>
      <c r="MF33" s="207"/>
      <c r="MG33" s="207"/>
      <c r="MH33" s="207"/>
      <c r="MI33" s="207"/>
      <c r="MJ33" s="207"/>
      <c r="MK33" s="207"/>
      <c r="ML33" s="207"/>
      <c r="MM33" s="207"/>
      <c r="MN33" s="207"/>
      <c r="MO33" s="207"/>
      <c r="MP33" s="207"/>
      <c r="MQ33" s="207"/>
      <c r="MR33" s="207"/>
      <c r="MS33" s="207"/>
      <c r="MT33" s="207"/>
      <c r="MU33" s="207"/>
      <c r="MV33" s="207"/>
      <c r="MW33" s="207"/>
      <c r="MX33" s="207"/>
      <c r="MY33" s="207"/>
      <c r="MZ33" s="207"/>
      <c r="NA33" s="207"/>
      <c r="NB33" s="207"/>
      <c r="NC33" s="207"/>
      <c r="ND33" s="207"/>
      <c r="NE33" s="207"/>
      <c r="NF33" s="207"/>
      <c r="NG33" s="207"/>
      <c r="NH33" s="207"/>
      <c r="NI33" s="207"/>
      <c r="NJ33" s="207"/>
      <c r="NK33" s="207"/>
      <c r="NL33" s="207"/>
      <c r="NM33" s="207"/>
      <c r="NN33" s="207"/>
      <c r="NO33" s="207"/>
      <c r="NP33" s="207"/>
      <c r="NQ33" s="207"/>
      <c r="NR33" s="207"/>
      <c r="NS33" s="207"/>
      <c r="NT33" s="207"/>
      <c r="NU33" s="207"/>
      <c r="NV33" s="207"/>
      <c r="NW33" s="207"/>
      <c r="NX33" s="207"/>
      <c r="NY33" s="207"/>
      <c r="NZ33" s="207"/>
      <c r="OA33" s="207"/>
      <c r="OB33" s="207"/>
      <c r="OC33" s="207"/>
      <c r="OD33" s="207"/>
      <c r="OE33" s="207"/>
      <c r="OF33" s="207"/>
      <c r="OG33" s="207"/>
      <c r="OH33" s="207"/>
      <c r="OI33" s="207"/>
      <c r="OJ33" s="207"/>
      <c r="OK33" s="207"/>
      <c r="OL33" s="207"/>
      <c r="OM33" s="207"/>
      <c r="ON33" s="207"/>
      <c r="OO33" s="207"/>
      <c r="OP33" s="207"/>
      <c r="OQ33" s="207"/>
      <c r="OR33" s="207"/>
      <c r="OS33" s="207"/>
      <c r="OT33" s="207"/>
      <c r="OU33" s="207"/>
      <c r="OV33" s="207"/>
      <c r="OW33" s="207"/>
      <c r="OX33" s="207"/>
      <c r="OY33" s="207"/>
      <c r="OZ33" s="207"/>
      <c r="PA33" s="207"/>
      <c r="PB33" s="207"/>
      <c r="PC33" s="207"/>
      <c r="PD33" s="207"/>
      <c r="PE33" s="207"/>
      <c r="PF33" s="207"/>
      <c r="PG33" s="207"/>
      <c r="PH33" s="207"/>
      <c r="PI33" s="207"/>
      <c r="PJ33" s="207"/>
      <c r="PK33" s="207"/>
      <c r="PL33" s="207"/>
      <c r="PM33" s="207"/>
      <c r="PN33" s="207"/>
      <c r="PO33" s="207"/>
      <c r="PP33" s="207"/>
      <c r="PQ33" s="207"/>
      <c r="PR33" s="207"/>
      <c r="PS33" s="207"/>
      <c r="PT33" s="207"/>
      <c r="PU33" s="207"/>
      <c r="PV33" s="207"/>
      <c r="PW33" s="207"/>
      <c r="PX33" s="207"/>
      <c r="PY33" s="207"/>
      <c r="PZ33" s="207"/>
      <c r="QA33" s="207"/>
      <c r="QB33" s="207"/>
      <c r="QC33" s="207"/>
      <c r="QD33" s="207"/>
      <c r="QE33" s="207"/>
      <c r="QF33" s="207"/>
      <c r="QG33" s="207"/>
      <c r="QH33" s="207"/>
      <c r="QI33" s="207"/>
      <c r="QJ33" s="207"/>
      <c r="QK33" s="207"/>
      <c r="QL33" s="207"/>
      <c r="QM33" s="207"/>
      <c r="QN33" s="207"/>
      <c r="QO33" s="207"/>
      <c r="QP33" s="207"/>
      <c r="QQ33" s="207"/>
      <c r="QR33" s="207"/>
      <c r="QS33" s="207"/>
      <c r="QT33" s="207"/>
      <c r="QU33" s="207"/>
      <c r="QV33" s="207"/>
      <c r="QW33" s="207"/>
      <c r="QX33" s="207"/>
      <c r="QY33" s="207"/>
      <c r="QZ33" s="207"/>
      <c r="RA33" s="207"/>
      <c r="RB33" s="207"/>
      <c r="RC33" s="207"/>
      <c r="RD33" s="207"/>
      <c r="RE33" s="207"/>
      <c r="RF33" s="207"/>
      <c r="RG33" s="207"/>
      <c r="RH33" s="207"/>
      <c r="RI33" s="207"/>
      <c r="RJ33" s="207"/>
      <c r="RK33" s="207"/>
      <c r="RL33" s="207"/>
      <c r="RM33" s="207"/>
      <c r="RN33" s="207"/>
      <c r="RO33" s="207"/>
      <c r="RP33" s="207"/>
      <c r="RQ33" s="207"/>
      <c r="RR33" s="207"/>
      <c r="RS33" s="207"/>
      <c r="RT33" s="207"/>
      <c r="RU33" s="207"/>
      <c r="RV33" s="207"/>
      <c r="RW33" s="207"/>
      <c r="RX33" s="207"/>
      <c r="RY33" s="207"/>
      <c r="RZ33" s="207"/>
      <c r="SA33" s="207"/>
      <c r="SB33" s="207"/>
      <c r="SC33" s="207"/>
      <c r="SD33" s="207"/>
      <c r="SE33" s="207"/>
      <c r="SF33" s="207"/>
      <c r="SG33" s="207"/>
      <c r="SH33" s="207"/>
      <c r="SI33" s="207"/>
      <c r="SJ33" s="207"/>
      <c r="SK33" s="207"/>
      <c r="SL33" s="207"/>
      <c r="SM33" s="207"/>
      <c r="SN33" s="207"/>
      <c r="SO33" s="207"/>
      <c r="SP33" s="207"/>
      <c r="SQ33" s="207"/>
      <c r="SR33" s="207"/>
      <c r="SS33" s="207"/>
      <c r="ST33" s="207"/>
      <c r="SU33" s="207"/>
      <c r="SV33" s="207"/>
      <c r="SW33" s="207"/>
      <c r="SX33" s="207"/>
      <c r="SY33" s="207"/>
      <c r="SZ33" s="207"/>
      <c r="TA33" s="207"/>
      <c r="TB33" s="207"/>
      <c r="TC33" s="207"/>
      <c r="TD33" s="207"/>
      <c r="TE33" s="207"/>
      <c r="TF33" s="207"/>
      <c r="TG33" s="207"/>
      <c r="TH33" s="207"/>
      <c r="TI33" s="207"/>
      <c r="TJ33" s="207"/>
      <c r="TK33" s="207"/>
      <c r="TL33" s="207"/>
      <c r="TM33" s="207"/>
      <c r="TN33" s="207"/>
      <c r="TO33" s="207"/>
      <c r="TP33" s="207"/>
      <c r="TQ33" s="207"/>
      <c r="TR33" s="207"/>
      <c r="TS33" s="207"/>
      <c r="TT33" s="207"/>
      <c r="TU33" s="207"/>
      <c r="TV33" s="207"/>
      <c r="TW33" s="207"/>
      <c r="TX33" s="207"/>
      <c r="TY33" s="207"/>
      <c r="TZ33" s="207"/>
      <c r="UA33" s="207"/>
      <c r="UB33" s="207"/>
      <c r="UC33" s="207"/>
      <c r="UD33" s="207"/>
      <c r="UE33" s="207"/>
      <c r="UF33" s="207"/>
      <c r="UG33" s="207"/>
      <c r="UH33" s="207"/>
      <c r="UI33" s="207"/>
      <c r="UJ33" s="207"/>
      <c r="UK33" s="207"/>
      <c r="UL33" s="207"/>
      <c r="UM33" s="207"/>
      <c r="UN33" s="207"/>
      <c r="UO33" s="207"/>
      <c r="UP33" s="207"/>
      <c r="UQ33" s="207"/>
      <c r="UR33" s="207"/>
      <c r="US33" s="207"/>
      <c r="UT33" s="207"/>
      <c r="UU33" s="207"/>
      <c r="UV33" s="207"/>
      <c r="UW33" s="207"/>
      <c r="UX33" s="207"/>
      <c r="UY33" s="207"/>
      <c r="UZ33" s="207"/>
      <c r="VA33" s="207"/>
      <c r="VB33" s="207"/>
      <c r="VC33" s="207"/>
      <c r="VD33" s="207"/>
      <c r="VE33" s="207"/>
      <c r="VF33" s="207"/>
      <c r="VG33" s="207"/>
      <c r="VH33" s="207"/>
      <c r="VI33" s="207"/>
      <c r="VJ33" s="207"/>
      <c r="VK33" s="207"/>
      <c r="VL33" s="207"/>
      <c r="VM33" s="207"/>
      <c r="VN33" s="207"/>
      <c r="VO33" s="207"/>
      <c r="VP33" s="207"/>
      <c r="VQ33" s="207"/>
      <c r="VR33" s="207"/>
      <c r="VS33" s="207"/>
      <c r="VT33" s="207"/>
      <c r="VU33" s="207"/>
      <c r="VV33" s="207"/>
      <c r="VW33" s="207"/>
      <c r="VX33" s="207"/>
      <c r="VY33" s="207"/>
      <c r="VZ33" s="207"/>
      <c r="WA33" s="207"/>
      <c r="WB33" s="207"/>
      <c r="WC33" s="207"/>
      <c r="WD33" s="207"/>
      <c r="WE33" s="207"/>
      <c r="WF33" s="207"/>
      <c r="WG33" s="207"/>
      <c r="WH33" s="207"/>
      <c r="WI33" s="207"/>
      <c r="WJ33" s="207"/>
      <c r="WK33" s="207"/>
      <c r="WL33" s="207"/>
      <c r="WM33" s="207"/>
      <c r="WN33" s="207"/>
      <c r="WO33" s="207"/>
      <c r="WP33" s="207"/>
      <c r="WQ33" s="207"/>
      <c r="WR33" s="207"/>
      <c r="WS33" s="207"/>
      <c r="WT33" s="207"/>
      <c r="WU33" s="207"/>
      <c r="WV33" s="207"/>
      <c r="WW33" s="207"/>
      <c r="WX33" s="207"/>
      <c r="WY33" s="207"/>
      <c r="WZ33" s="207"/>
      <c r="XA33" s="207"/>
      <c r="XB33" s="207"/>
      <c r="XC33" s="207"/>
      <c r="XD33" s="207"/>
      <c r="XE33" s="207"/>
      <c r="XF33" s="207"/>
      <c r="XG33" s="207"/>
      <c r="XH33" s="207"/>
      <c r="XI33" s="207"/>
      <c r="XJ33" s="207"/>
      <c r="XK33" s="207"/>
      <c r="XL33" s="207"/>
      <c r="XM33" s="207"/>
      <c r="XN33" s="207"/>
      <c r="XO33" s="207"/>
      <c r="XP33" s="207"/>
      <c r="XQ33" s="207"/>
      <c r="XR33" s="207"/>
      <c r="XS33" s="207"/>
      <c r="XT33" s="207"/>
      <c r="XU33" s="207"/>
      <c r="XV33" s="207"/>
      <c r="XW33" s="207"/>
      <c r="XX33" s="207"/>
      <c r="XY33" s="207"/>
      <c r="XZ33" s="207"/>
      <c r="YA33" s="207"/>
      <c r="YB33" s="207"/>
      <c r="YC33" s="207"/>
      <c r="YD33" s="207"/>
      <c r="YE33" s="207"/>
      <c r="YF33" s="207"/>
      <c r="YG33" s="207"/>
      <c r="YH33" s="207"/>
      <c r="YI33" s="207"/>
      <c r="YJ33" s="207"/>
      <c r="YK33" s="207"/>
      <c r="YL33" s="207"/>
      <c r="YM33" s="207"/>
      <c r="YN33" s="207"/>
      <c r="YO33" s="207"/>
      <c r="YP33" s="207"/>
      <c r="YQ33" s="207"/>
      <c r="YR33" s="207"/>
      <c r="YS33" s="207"/>
      <c r="YT33" s="207"/>
      <c r="YU33" s="207"/>
      <c r="YV33" s="207"/>
      <c r="YW33" s="207"/>
      <c r="YX33" s="207"/>
      <c r="YY33" s="207"/>
      <c r="YZ33" s="207"/>
      <c r="ZA33" s="207"/>
      <c r="ZB33" s="207"/>
      <c r="ZC33" s="207"/>
      <c r="ZD33" s="207"/>
      <c r="ZE33" s="207"/>
      <c r="ZF33" s="207"/>
      <c r="ZG33" s="207"/>
      <c r="ZH33" s="207"/>
      <c r="ZI33" s="207"/>
      <c r="ZJ33" s="207"/>
      <c r="ZK33" s="207"/>
      <c r="ZL33" s="207"/>
      <c r="ZM33" s="207"/>
      <c r="ZN33" s="207"/>
      <c r="ZO33" s="207"/>
      <c r="ZP33" s="207"/>
      <c r="ZQ33" s="207"/>
      <c r="ZR33" s="207"/>
      <c r="ZS33" s="207"/>
      <c r="ZT33" s="207"/>
      <c r="ZU33" s="207"/>
      <c r="ZV33" s="207"/>
      <c r="ZW33" s="207"/>
      <c r="ZX33" s="207"/>
      <c r="ZY33" s="207"/>
      <c r="ZZ33" s="207"/>
      <c r="AAA33" s="207"/>
      <c r="AAB33" s="207"/>
      <c r="AAC33" s="207"/>
      <c r="AAD33" s="207"/>
      <c r="AAE33" s="207"/>
      <c r="AAF33" s="207"/>
      <c r="AAG33" s="207"/>
      <c r="AAH33" s="207"/>
      <c r="AAI33" s="207"/>
      <c r="AAJ33" s="207"/>
      <c r="AAK33" s="207"/>
      <c r="AAL33" s="207"/>
      <c r="AAM33" s="207"/>
      <c r="AAN33" s="207"/>
      <c r="AAO33" s="207"/>
      <c r="AAP33" s="207"/>
      <c r="AAQ33" s="207"/>
      <c r="AAR33" s="207"/>
      <c r="AAS33" s="207"/>
      <c r="AAT33" s="207"/>
      <c r="AAU33" s="207"/>
      <c r="AAV33" s="207"/>
      <c r="AAW33" s="207"/>
      <c r="AAX33" s="207"/>
      <c r="AAY33" s="207"/>
      <c r="AAZ33" s="207"/>
      <c r="ABA33" s="207"/>
      <c r="ABB33" s="207"/>
      <c r="ABC33" s="207"/>
      <c r="ABD33" s="207"/>
      <c r="ABE33" s="207"/>
      <c r="ABF33" s="207"/>
      <c r="ABG33" s="207"/>
      <c r="ABH33" s="207"/>
      <c r="ABI33" s="207"/>
      <c r="ABJ33" s="207"/>
      <c r="ABK33" s="207"/>
      <c r="ABL33" s="207"/>
      <c r="ABM33" s="207"/>
      <c r="ABN33" s="207"/>
      <c r="ABO33" s="207"/>
      <c r="ABP33" s="207"/>
      <c r="ABQ33" s="207"/>
      <c r="ABR33" s="207"/>
      <c r="ABS33" s="207"/>
      <c r="ABT33" s="207"/>
      <c r="ABU33" s="207"/>
      <c r="ABV33" s="207"/>
      <c r="ABW33" s="207"/>
      <c r="ABX33" s="207"/>
      <c r="ABY33" s="207"/>
      <c r="ABZ33" s="207"/>
      <c r="ACA33" s="207"/>
      <c r="ACB33" s="207"/>
      <c r="ACC33" s="207"/>
      <c r="ACD33" s="207"/>
      <c r="ACE33" s="207"/>
      <c r="ACF33" s="207"/>
      <c r="ACG33" s="207"/>
      <c r="ACH33" s="207"/>
      <c r="ACI33" s="207"/>
      <c r="ACJ33" s="207"/>
      <c r="ACK33" s="207"/>
      <c r="ACL33" s="207"/>
      <c r="ACM33" s="207"/>
      <c r="ACN33" s="207"/>
      <c r="ACO33" s="207"/>
      <c r="ACP33" s="207"/>
      <c r="ACQ33" s="207"/>
      <c r="ACR33" s="207"/>
      <c r="ACS33" s="207"/>
      <c r="ACT33" s="207"/>
      <c r="ACU33" s="207"/>
      <c r="ACV33" s="207"/>
      <c r="ACW33" s="207"/>
      <c r="ACX33" s="207"/>
      <c r="ACY33" s="207"/>
      <c r="ACZ33" s="207"/>
      <c r="ADA33" s="207"/>
      <c r="ADB33" s="207"/>
      <c r="ADC33" s="207"/>
      <c r="ADD33" s="207"/>
      <c r="ADE33" s="207"/>
      <c r="ADF33" s="207"/>
      <c r="ADG33" s="207"/>
      <c r="ADH33" s="207"/>
      <c r="ADI33" s="207"/>
      <c r="ADJ33" s="207"/>
      <c r="ADK33" s="207"/>
      <c r="ADL33" s="207"/>
      <c r="ADM33" s="207"/>
      <c r="ADN33" s="207"/>
      <c r="ADO33" s="207"/>
      <c r="ADP33" s="207"/>
      <c r="ADQ33" s="207"/>
      <c r="ADR33" s="207"/>
      <c r="ADS33" s="207"/>
      <c r="ADT33" s="207"/>
      <c r="ADU33" s="207"/>
      <c r="ADV33" s="207"/>
      <c r="ADW33" s="207"/>
      <c r="ADX33" s="207"/>
      <c r="ADY33" s="207"/>
      <c r="ADZ33" s="207"/>
      <c r="AEA33" s="207"/>
      <c r="AEB33" s="207"/>
      <c r="AEC33" s="207"/>
      <c r="AED33" s="207"/>
      <c r="AEE33" s="207"/>
      <c r="AEF33" s="207"/>
      <c r="AEG33" s="207"/>
      <c r="AEH33" s="207"/>
      <c r="AEI33" s="207"/>
      <c r="AEJ33" s="207"/>
      <c r="AEK33" s="207"/>
      <c r="AEL33" s="207"/>
      <c r="AEM33" s="207"/>
      <c r="AEN33" s="207"/>
      <c r="AEO33" s="207"/>
      <c r="AEP33" s="207"/>
      <c r="AEQ33" s="207"/>
      <c r="AER33" s="207"/>
      <c r="AES33" s="207"/>
      <c r="AET33" s="207"/>
      <c r="AEU33" s="207"/>
      <c r="AEV33" s="207"/>
      <c r="AEW33" s="207"/>
      <c r="AEX33" s="207"/>
      <c r="AEY33" s="207"/>
      <c r="AEZ33" s="207"/>
      <c r="AFA33" s="207"/>
      <c r="AFB33" s="207"/>
      <c r="AFC33" s="207"/>
      <c r="AFD33" s="207"/>
      <c r="AFE33" s="207"/>
      <c r="AFF33" s="207"/>
      <c r="AFG33" s="207"/>
      <c r="AFH33" s="207"/>
      <c r="AFI33" s="207"/>
      <c r="AFJ33" s="207"/>
      <c r="AFK33" s="207"/>
      <c r="AFL33" s="207"/>
      <c r="AFM33" s="207"/>
      <c r="AFN33" s="207"/>
      <c r="AFO33" s="207"/>
      <c r="AFP33" s="207"/>
      <c r="AFQ33" s="207"/>
      <c r="AFR33" s="207"/>
      <c r="AFS33" s="207"/>
      <c r="AFT33" s="207"/>
      <c r="AFU33" s="207"/>
      <c r="AFV33" s="207"/>
      <c r="AFW33" s="207"/>
      <c r="AFX33" s="207"/>
      <c r="AFY33" s="207"/>
      <c r="AFZ33" s="207"/>
      <c r="AGA33" s="207"/>
      <c r="AGB33" s="207"/>
      <c r="AGC33" s="207"/>
      <c r="AGD33" s="207"/>
      <c r="AGE33" s="207"/>
      <c r="AGF33" s="207"/>
      <c r="AGG33" s="207"/>
      <c r="AGH33" s="207"/>
      <c r="AGI33" s="207"/>
      <c r="AGJ33" s="207"/>
      <c r="AGK33" s="207"/>
      <c r="AGL33" s="207"/>
      <c r="AGM33" s="207"/>
      <c r="AGN33" s="207"/>
      <c r="AGO33" s="207"/>
      <c r="AGP33" s="207"/>
      <c r="AGQ33" s="207"/>
      <c r="AGR33" s="207"/>
      <c r="AGS33" s="207"/>
      <c r="AGT33" s="207"/>
      <c r="AGU33" s="207"/>
      <c r="AGV33" s="207"/>
      <c r="AGW33" s="207"/>
      <c r="AGX33" s="207"/>
      <c r="AGY33" s="207"/>
      <c r="AGZ33" s="207"/>
      <c r="AHA33" s="207"/>
      <c r="AHB33" s="207"/>
      <c r="AHC33" s="207"/>
      <c r="AHD33" s="207"/>
      <c r="AHE33" s="207"/>
      <c r="AHF33" s="207"/>
      <c r="AHG33" s="207"/>
      <c r="AHH33" s="207"/>
      <c r="AHI33" s="207"/>
      <c r="AHJ33" s="207"/>
      <c r="AHK33" s="207"/>
      <c r="AHL33" s="207"/>
      <c r="AHM33" s="207"/>
      <c r="AHN33" s="207"/>
      <c r="AHO33" s="207"/>
      <c r="AHP33" s="207"/>
      <c r="AHQ33" s="207"/>
      <c r="AHR33" s="207"/>
      <c r="AHS33" s="207"/>
      <c r="AHT33" s="207"/>
      <c r="AHU33" s="207"/>
      <c r="AHV33" s="207"/>
      <c r="AHW33" s="207"/>
      <c r="AHX33" s="207"/>
      <c r="AHY33" s="207"/>
      <c r="AHZ33" s="207"/>
      <c r="AIA33" s="207"/>
      <c r="AIB33" s="207"/>
      <c r="AIC33" s="207"/>
      <c r="AID33" s="207"/>
      <c r="AIE33" s="207"/>
      <c r="AIF33" s="207"/>
      <c r="AIG33" s="207"/>
      <c r="AIH33" s="207"/>
      <c r="AII33" s="207"/>
      <c r="AIJ33" s="207"/>
      <c r="AIK33" s="207"/>
      <c r="AIL33" s="207"/>
      <c r="AIM33" s="207"/>
      <c r="AIN33" s="207"/>
      <c r="AIO33" s="207"/>
      <c r="AIP33" s="207"/>
      <c r="AIQ33" s="207"/>
      <c r="AIR33" s="207"/>
      <c r="AIS33" s="207"/>
      <c r="AIT33" s="207"/>
      <c r="AIU33" s="207"/>
      <c r="AIV33" s="207"/>
      <c r="AIW33" s="207"/>
      <c r="AIX33" s="207"/>
      <c r="AIY33" s="207"/>
      <c r="AIZ33" s="207"/>
      <c r="AJA33" s="207"/>
      <c r="AJB33" s="207"/>
      <c r="AJC33" s="207"/>
      <c r="AJD33" s="207"/>
      <c r="AJE33" s="207"/>
      <c r="AJF33" s="207"/>
      <c r="AJG33" s="207"/>
      <c r="AJH33" s="207"/>
      <c r="AJI33" s="207"/>
      <c r="AJJ33" s="207"/>
      <c r="AJK33" s="207"/>
      <c r="AJL33" s="207"/>
      <c r="AJM33" s="207"/>
      <c r="AJN33" s="207"/>
      <c r="AJO33" s="207"/>
      <c r="AJP33" s="207"/>
      <c r="AJQ33" s="207"/>
      <c r="AJR33" s="207"/>
      <c r="AJS33" s="207"/>
      <c r="AJT33" s="207"/>
      <c r="AJU33" s="207"/>
      <c r="AJV33" s="207"/>
      <c r="AJW33" s="207"/>
      <c r="AJX33" s="207"/>
      <c r="AJY33" s="207"/>
      <c r="AJZ33" s="207"/>
      <c r="AKA33" s="207"/>
      <c r="AKB33" s="207"/>
      <c r="AKC33" s="207"/>
      <c r="AKD33" s="207"/>
      <c r="AKE33" s="207"/>
      <c r="AKF33" s="207"/>
      <c r="AKG33" s="207"/>
      <c r="AKH33" s="207"/>
      <c r="AKI33" s="207"/>
      <c r="AKJ33" s="207"/>
      <c r="AKK33" s="207"/>
      <c r="AKL33" s="207"/>
      <c r="AKM33" s="207"/>
      <c r="AKN33" s="207"/>
      <c r="AKO33" s="207"/>
      <c r="AKP33" s="207"/>
      <c r="AKQ33" s="207"/>
      <c r="AKR33" s="207"/>
      <c r="AKS33" s="207"/>
      <c r="AKT33" s="207"/>
      <c r="AKU33" s="207"/>
      <c r="AKV33" s="207"/>
      <c r="AKW33" s="207"/>
      <c r="AKX33" s="207"/>
      <c r="AKY33" s="207"/>
      <c r="AKZ33" s="207"/>
      <c r="ALA33" s="207"/>
      <c r="ALB33" s="207"/>
      <c r="ALC33" s="207"/>
      <c r="ALD33" s="207"/>
      <c r="ALE33" s="207"/>
      <c r="ALF33" s="207"/>
      <c r="ALG33" s="207"/>
      <c r="ALH33" s="207"/>
      <c r="ALI33" s="207"/>
      <c r="ALJ33" s="207"/>
      <c r="ALK33" s="207"/>
      <c r="ALL33" s="207"/>
      <c r="ALM33" s="207"/>
      <c r="ALN33" s="207"/>
      <c r="ALO33" s="207"/>
      <c r="ALP33" s="207"/>
      <c r="ALQ33" s="207" t="e">
        <v>#N/A</v>
      </c>
    </row>
    <row r="34" spans="1:1005" ht="14.45">
      <c r="A34" s="153">
        <v>47058</v>
      </c>
      <c r="B34" s="154">
        <v>33</v>
      </c>
      <c r="C34" s="154">
        <v>29</v>
      </c>
      <c r="D34" s="158">
        <v>31</v>
      </c>
      <c r="E34">
        <v>35.109000000000002</v>
      </c>
      <c r="F34">
        <v>30.754000000000001</v>
      </c>
      <c r="G34">
        <v>43.103999999999999</v>
      </c>
      <c r="H34">
        <v>38.966999999999999</v>
      </c>
      <c r="I34">
        <v>41.508000000000003</v>
      </c>
      <c r="J34">
        <v>33.478999999999999</v>
      </c>
      <c r="K34">
        <v>29.295000000000002</v>
      </c>
      <c r="L34">
        <v>25.059000000000001</v>
      </c>
      <c r="M34">
        <v>27.565000000000001</v>
      </c>
      <c r="N34">
        <v>18.167999999999999</v>
      </c>
      <c r="O34">
        <v>24.251000000000001</v>
      </c>
      <c r="P34">
        <v>27.798999999999999</v>
      </c>
      <c r="Q34">
        <v>36.848999999999997</v>
      </c>
      <c r="R34">
        <v>40.258000000000003</v>
      </c>
      <c r="S34">
        <v>31.969000000000001</v>
      </c>
      <c r="T34">
        <v>33.469000000000001</v>
      </c>
      <c r="U34">
        <v>32.984999999999999</v>
      </c>
      <c r="V34">
        <v>28.538</v>
      </c>
      <c r="W34">
        <v>31.027999999999999</v>
      </c>
      <c r="X34">
        <v>18.343</v>
      </c>
      <c r="Y34">
        <v>29.303999999999998</v>
      </c>
      <c r="Z34">
        <v>35.927999999999997</v>
      </c>
      <c r="AA34">
        <v>29.242000000000001</v>
      </c>
      <c r="AB34">
        <v>25.457999999999998</v>
      </c>
      <c r="AC34">
        <v>33.29</v>
      </c>
      <c r="AD34">
        <v>21.876999999999999</v>
      </c>
      <c r="AE34">
        <v>30.968</v>
      </c>
      <c r="AF34">
        <v>36.296999999999997</v>
      </c>
      <c r="AG34">
        <v>26.064</v>
      </c>
      <c r="AH34">
        <v>23.579000000000001</v>
      </c>
      <c r="AI34" s="207"/>
      <c r="AJ34" s="207"/>
      <c r="AK34" s="207"/>
      <c r="AL34" s="207"/>
      <c r="AM34" s="207"/>
      <c r="AN34" s="207"/>
      <c r="AO34" s="207"/>
      <c r="AP34" s="207"/>
      <c r="AQ34" s="207"/>
      <c r="AR34" s="207"/>
      <c r="AS34" s="207"/>
      <c r="AT34" s="207"/>
      <c r="AU34" s="207"/>
      <c r="AV34" s="207"/>
      <c r="AW34" s="207"/>
      <c r="AX34" s="207"/>
      <c r="AY34" s="207"/>
      <c r="AZ34" s="207"/>
      <c r="BA34" s="207"/>
      <c r="BB34" s="207"/>
      <c r="BC34" s="207"/>
      <c r="BD34" s="207"/>
      <c r="BE34" s="207"/>
      <c r="BF34" s="207"/>
      <c r="BG34" s="207"/>
      <c r="BH34" s="207"/>
      <c r="BI34" s="207"/>
      <c r="BJ34" s="207"/>
      <c r="BK34" s="207"/>
      <c r="BL34" s="207"/>
      <c r="BM34" s="207"/>
      <c r="BN34" s="207"/>
      <c r="BO34" s="207"/>
      <c r="BP34" s="207"/>
      <c r="BQ34" s="207"/>
      <c r="BR34" s="207"/>
      <c r="BS34" s="207"/>
      <c r="BT34" s="207"/>
      <c r="BU34" s="207"/>
      <c r="BV34" s="207"/>
      <c r="BW34" s="207"/>
      <c r="BX34" s="207"/>
      <c r="BY34" s="207"/>
      <c r="BZ34" s="207"/>
      <c r="CA34" s="207"/>
      <c r="CB34" s="207"/>
      <c r="CC34" s="207"/>
      <c r="CD34" s="207"/>
      <c r="CE34" s="207"/>
      <c r="CF34" s="207"/>
      <c r="CG34" s="207"/>
      <c r="CH34" s="207"/>
      <c r="CI34" s="207"/>
      <c r="CJ34" s="207"/>
      <c r="CK34" s="207"/>
      <c r="CL34" s="207"/>
      <c r="CM34" s="207"/>
      <c r="CN34" s="207"/>
      <c r="CO34" s="207"/>
      <c r="CP34" s="207"/>
      <c r="CQ34" s="207"/>
      <c r="CR34" s="207"/>
      <c r="CS34" s="207"/>
      <c r="CT34" s="207"/>
      <c r="CU34" s="207"/>
      <c r="CV34" s="207"/>
      <c r="CW34" s="207"/>
      <c r="CX34" s="207"/>
      <c r="CY34" s="207"/>
      <c r="CZ34" s="207"/>
      <c r="DA34" s="207"/>
      <c r="DB34" s="207"/>
      <c r="DC34" s="207"/>
      <c r="DD34" s="207"/>
      <c r="DE34" s="207"/>
      <c r="DF34" s="207"/>
      <c r="DG34" s="207"/>
      <c r="DH34" s="207"/>
      <c r="DI34" s="207"/>
      <c r="DJ34" s="207"/>
      <c r="DK34" s="207"/>
      <c r="DL34" s="207"/>
      <c r="DM34" s="207"/>
      <c r="DN34" s="207"/>
      <c r="DO34" s="207"/>
      <c r="DP34" s="207"/>
      <c r="DQ34" s="207"/>
      <c r="DR34" s="207"/>
      <c r="DS34" s="207"/>
      <c r="DT34" s="207"/>
      <c r="DU34" s="207"/>
      <c r="DV34" s="207"/>
      <c r="DW34" s="207"/>
      <c r="DX34" s="207"/>
      <c r="DY34" s="207"/>
      <c r="DZ34" s="207"/>
      <c r="EA34" s="207"/>
      <c r="EB34" s="207"/>
      <c r="EC34" s="207"/>
      <c r="ED34" s="207"/>
      <c r="EE34" s="207"/>
      <c r="EF34" s="207"/>
      <c r="EG34" s="207"/>
      <c r="EH34" s="207"/>
      <c r="EI34" s="207"/>
      <c r="EJ34" s="207"/>
      <c r="EK34" s="207"/>
      <c r="EL34" s="207"/>
      <c r="EM34" s="207"/>
      <c r="EN34" s="207"/>
      <c r="EO34" s="207"/>
      <c r="EP34" s="207"/>
      <c r="EQ34" s="207"/>
      <c r="ER34" s="207"/>
      <c r="ES34" s="207"/>
      <c r="ET34" s="207"/>
      <c r="EU34" s="207"/>
      <c r="EV34" s="207"/>
      <c r="EW34" s="207"/>
      <c r="EX34" s="207"/>
      <c r="EY34" s="207"/>
      <c r="EZ34" s="207"/>
      <c r="FA34" s="207"/>
      <c r="FB34" s="207"/>
      <c r="FC34" s="207"/>
      <c r="FD34" s="207"/>
      <c r="FE34" s="207"/>
      <c r="FF34" s="207"/>
      <c r="FG34" s="207"/>
      <c r="FH34" s="207"/>
      <c r="FI34" s="207"/>
      <c r="FJ34" s="207"/>
      <c r="FK34" s="207"/>
      <c r="FL34" s="207"/>
      <c r="FM34" s="207"/>
      <c r="FN34" s="207"/>
      <c r="FO34" s="207"/>
      <c r="FP34" s="207"/>
      <c r="FQ34" s="207"/>
      <c r="FR34" s="207"/>
      <c r="FS34" s="207"/>
      <c r="FT34" s="207"/>
      <c r="FU34" s="207"/>
      <c r="FV34" s="207"/>
      <c r="FW34" s="207"/>
      <c r="FX34" s="207"/>
      <c r="FY34" s="207"/>
      <c r="FZ34" s="207"/>
      <c r="GA34" s="207"/>
      <c r="GB34" s="207"/>
      <c r="GC34" s="207"/>
      <c r="GD34" s="207"/>
      <c r="GE34" s="207"/>
      <c r="GF34" s="207"/>
      <c r="GG34" s="207"/>
      <c r="GH34" s="207"/>
      <c r="GI34" s="207"/>
      <c r="GJ34" s="207"/>
      <c r="GK34" s="207"/>
      <c r="GL34" s="207"/>
      <c r="GM34" s="207"/>
      <c r="GN34" s="207"/>
      <c r="GO34" s="207"/>
      <c r="GP34" s="207"/>
      <c r="GQ34" s="207"/>
      <c r="GR34" s="207"/>
      <c r="GS34" s="207"/>
      <c r="GT34" s="207"/>
      <c r="GU34" s="207"/>
      <c r="GV34" s="207"/>
      <c r="GW34" s="207"/>
      <c r="GX34" s="207"/>
      <c r="GY34" s="207"/>
      <c r="GZ34" s="207"/>
      <c r="HA34" s="207"/>
      <c r="HB34" s="207"/>
      <c r="HC34" s="207"/>
      <c r="HD34" s="207"/>
      <c r="HE34" s="207"/>
      <c r="HF34" s="207"/>
      <c r="HG34" s="207"/>
      <c r="HH34" s="207"/>
      <c r="HI34" s="207"/>
      <c r="HJ34" s="207"/>
      <c r="HK34" s="207"/>
      <c r="HL34" s="207"/>
      <c r="HM34" s="207"/>
      <c r="HN34" s="207"/>
      <c r="HO34" s="207"/>
      <c r="HP34" s="207"/>
      <c r="HQ34" s="207"/>
      <c r="HR34" s="207"/>
      <c r="HS34" s="207"/>
      <c r="HT34" s="207"/>
      <c r="HU34" s="207"/>
      <c r="HV34" s="207"/>
      <c r="HW34" s="207"/>
      <c r="HX34" s="207"/>
      <c r="HY34" s="207"/>
      <c r="HZ34" s="207"/>
      <c r="IA34" s="207"/>
      <c r="IB34" s="207"/>
      <c r="IC34" s="207"/>
      <c r="ID34" s="207"/>
      <c r="IE34" s="207"/>
      <c r="IF34" s="207"/>
      <c r="IG34" s="207"/>
      <c r="IH34" s="207"/>
      <c r="II34" s="207"/>
      <c r="IJ34" s="207"/>
      <c r="IK34" s="207"/>
      <c r="IL34" s="207"/>
      <c r="IM34" s="207"/>
      <c r="IN34" s="207"/>
      <c r="IO34" s="207"/>
      <c r="IP34" s="207"/>
      <c r="IQ34" s="207"/>
      <c r="IR34" s="207"/>
      <c r="IS34" s="207"/>
      <c r="IT34" s="207"/>
      <c r="IU34" s="207"/>
      <c r="IV34" s="207"/>
      <c r="IW34" s="207"/>
      <c r="IX34" s="207"/>
      <c r="IY34" s="207"/>
      <c r="IZ34" s="207"/>
      <c r="JA34" s="207"/>
      <c r="JB34" s="207"/>
      <c r="JC34" s="207"/>
      <c r="JD34" s="207"/>
      <c r="JE34" s="207"/>
      <c r="JF34" s="207"/>
      <c r="JG34" s="207"/>
      <c r="JH34" s="207"/>
      <c r="JI34" s="207"/>
      <c r="JJ34" s="207"/>
      <c r="JK34" s="207"/>
      <c r="JL34" s="207"/>
      <c r="JM34" s="207"/>
      <c r="JN34" s="207"/>
      <c r="JO34" s="207"/>
      <c r="JP34" s="207"/>
      <c r="JQ34" s="207"/>
      <c r="JR34" s="207"/>
      <c r="JS34" s="207"/>
      <c r="JT34" s="207"/>
      <c r="JU34" s="207"/>
      <c r="JV34" s="207"/>
      <c r="JW34" s="207"/>
      <c r="JX34" s="207"/>
      <c r="JY34" s="207"/>
      <c r="JZ34" s="207"/>
      <c r="KA34" s="207"/>
      <c r="KB34" s="207"/>
      <c r="KC34" s="207"/>
      <c r="KD34" s="207"/>
      <c r="KE34" s="207"/>
      <c r="KF34" s="207"/>
      <c r="KG34" s="207"/>
      <c r="KH34" s="207"/>
      <c r="KI34" s="207"/>
      <c r="KJ34" s="207"/>
      <c r="KK34" s="207"/>
      <c r="KL34" s="207"/>
      <c r="KM34" s="207"/>
      <c r="KN34" s="207"/>
      <c r="KO34" s="207"/>
      <c r="KP34" s="207"/>
      <c r="KQ34" s="207"/>
      <c r="KR34" s="207"/>
      <c r="KS34" s="207"/>
      <c r="KT34" s="207"/>
      <c r="KU34" s="207"/>
      <c r="KV34" s="207"/>
      <c r="KW34" s="207"/>
      <c r="KX34" s="207"/>
      <c r="KY34" s="207"/>
      <c r="KZ34" s="207"/>
      <c r="LA34" s="207"/>
      <c r="LB34" s="207"/>
      <c r="LC34" s="207"/>
      <c r="LD34" s="207"/>
      <c r="LE34" s="207"/>
      <c r="LF34" s="207"/>
      <c r="LG34" s="207"/>
      <c r="LH34" s="207"/>
      <c r="LI34" s="207"/>
      <c r="LJ34" s="207"/>
      <c r="LK34" s="207"/>
      <c r="LL34" s="207"/>
      <c r="LM34" s="207"/>
      <c r="LN34" s="207"/>
      <c r="LO34" s="207"/>
      <c r="LP34" s="207"/>
      <c r="LQ34" s="207"/>
      <c r="LR34" s="207"/>
      <c r="LS34" s="207"/>
      <c r="LT34" s="207"/>
      <c r="LU34" s="207"/>
      <c r="LV34" s="207"/>
      <c r="LW34" s="207"/>
      <c r="LX34" s="207"/>
      <c r="LY34" s="207"/>
      <c r="LZ34" s="207"/>
      <c r="MA34" s="207"/>
      <c r="MB34" s="207"/>
      <c r="MC34" s="207"/>
      <c r="MD34" s="207"/>
      <c r="ME34" s="207"/>
      <c r="MF34" s="207"/>
      <c r="MG34" s="207"/>
      <c r="MH34" s="207"/>
      <c r="MI34" s="207"/>
      <c r="MJ34" s="207"/>
      <c r="MK34" s="207"/>
      <c r="ML34" s="207"/>
      <c r="MM34" s="207"/>
      <c r="MN34" s="207"/>
      <c r="MO34" s="207"/>
      <c r="MP34" s="207"/>
      <c r="MQ34" s="207"/>
      <c r="MR34" s="207"/>
      <c r="MS34" s="207"/>
      <c r="MT34" s="207"/>
      <c r="MU34" s="207"/>
      <c r="MV34" s="207"/>
      <c r="MW34" s="207"/>
      <c r="MX34" s="207"/>
      <c r="MY34" s="207"/>
      <c r="MZ34" s="207"/>
      <c r="NA34" s="207"/>
      <c r="NB34" s="207"/>
      <c r="NC34" s="207"/>
      <c r="ND34" s="207"/>
      <c r="NE34" s="207"/>
      <c r="NF34" s="207"/>
      <c r="NG34" s="207"/>
      <c r="NH34" s="207"/>
      <c r="NI34" s="207"/>
      <c r="NJ34" s="207"/>
      <c r="NK34" s="207"/>
      <c r="NL34" s="207"/>
      <c r="NM34" s="207"/>
      <c r="NN34" s="207"/>
      <c r="NO34" s="207"/>
      <c r="NP34" s="207"/>
      <c r="NQ34" s="207"/>
      <c r="NR34" s="207"/>
      <c r="NS34" s="207"/>
      <c r="NT34" s="207"/>
      <c r="NU34" s="207"/>
      <c r="NV34" s="207"/>
      <c r="NW34" s="207"/>
      <c r="NX34" s="207"/>
      <c r="NY34" s="207"/>
      <c r="NZ34" s="207"/>
      <c r="OA34" s="207"/>
      <c r="OB34" s="207"/>
      <c r="OC34" s="207"/>
      <c r="OD34" s="207"/>
      <c r="OE34" s="207"/>
      <c r="OF34" s="207"/>
      <c r="OG34" s="207"/>
      <c r="OH34" s="207"/>
      <c r="OI34" s="207"/>
      <c r="OJ34" s="207"/>
      <c r="OK34" s="207"/>
      <c r="OL34" s="207"/>
      <c r="OM34" s="207"/>
      <c r="ON34" s="207"/>
      <c r="OO34" s="207"/>
      <c r="OP34" s="207"/>
      <c r="OQ34" s="207"/>
      <c r="OR34" s="207"/>
      <c r="OS34" s="207"/>
      <c r="OT34" s="207"/>
      <c r="OU34" s="207"/>
      <c r="OV34" s="207"/>
      <c r="OW34" s="207"/>
      <c r="OX34" s="207"/>
      <c r="OY34" s="207"/>
      <c r="OZ34" s="207"/>
      <c r="PA34" s="207"/>
      <c r="PB34" s="207"/>
      <c r="PC34" s="207"/>
      <c r="PD34" s="207"/>
      <c r="PE34" s="207"/>
      <c r="PF34" s="207"/>
      <c r="PG34" s="207"/>
      <c r="PH34" s="207"/>
      <c r="PI34" s="207"/>
      <c r="PJ34" s="207"/>
      <c r="PK34" s="207"/>
      <c r="PL34" s="207"/>
      <c r="PM34" s="207"/>
      <c r="PN34" s="207"/>
      <c r="PO34" s="207"/>
      <c r="PP34" s="207"/>
      <c r="PQ34" s="207"/>
      <c r="PR34" s="207"/>
      <c r="PS34" s="207"/>
      <c r="PT34" s="207"/>
      <c r="PU34" s="207"/>
      <c r="PV34" s="207"/>
      <c r="PW34" s="207"/>
      <c r="PX34" s="207"/>
      <c r="PY34" s="207"/>
      <c r="PZ34" s="207"/>
      <c r="QA34" s="207"/>
      <c r="QB34" s="207"/>
      <c r="QC34" s="207"/>
      <c r="QD34" s="207"/>
      <c r="QE34" s="207"/>
      <c r="QF34" s="207"/>
      <c r="QG34" s="207"/>
      <c r="QH34" s="207"/>
      <c r="QI34" s="207"/>
      <c r="QJ34" s="207"/>
      <c r="QK34" s="207"/>
      <c r="QL34" s="207"/>
      <c r="QM34" s="207"/>
      <c r="QN34" s="207"/>
      <c r="QO34" s="207"/>
      <c r="QP34" s="207"/>
      <c r="QQ34" s="207"/>
      <c r="QR34" s="207"/>
      <c r="QS34" s="207"/>
      <c r="QT34" s="207"/>
      <c r="QU34" s="207"/>
      <c r="QV34" s="207"/>
      <c r="QW34" s="207"/>
      <c r="QX34" s="207"/>
      <c r="QY34" s="207"/>
      <c r="QZ34" s="207"/>
      <c r="RA34" s="207"/>
      <c r="RB34" s="207"/>
      <c r="RC34" s="207"/>
      <c r="RD34" s="207"/>
      <c r="RE34" s="207"/>
      <c r="RF34" s="207"/>
      <c r="RG34" s="207"/>
      <c r="RH34" s="207"/>
      <c r="RI34" s="207"/>
      <c r="RJ34" s="207"/>
      <c r="RK34" s="207"/>
      <c r="RL34" s="207"/>
      <c r="RM34" s="207"/>
      <c r="RN34" s="207"/>
      <c r="RO34" s="207"/>
      <c r="RP34" s="207"/>
      <c r="RQ34" s="207"/>
      <c r="RR34" s="207"/>
      <c r="RS34" s="207"/>
      <c r="RT34" s="207"/>
      <c r="RU34" s="207"/>
      <c r="RV34" s="207"/>
      <c r="RW34" s="207"/>
      <c r="RX34" s="207"/>
      <c r="RY34" s="207"/>
      <c r="RZ34" s="207"/>
      <c r="SA34" s="207"/>
      <c r="SB34" s="207"/>
      <c r="SC34" s="207"/>
      <c r="SD34" s="207"/>
      <c r="SE34" s="207"/>
      <c r="SF34" s="207"/>
      <c r="SG34" s="207"/>
      <c r="SH34" s="207"/>
      <c r="SI34" s="207"/>
      <c r="SJ34" s="207"/>
      <c r="SK34" s="207"/>
      <c r="SL34" s="207"/>
      <c r="SM34" s="207"/>
      <c r="SN34" s="207"/>
      <c r="SO34" s="207"/>
      <c r="SP34" s="207"/>
      <c r="SQ34" s="207"/>
      <c r="SR34" s="207"/>
      <c r="SS34" s="207"/>
      <c r="ST34" s="207"/>
      <c r="SU34" s="207"/>
      <c r="SV34" s="207"/>
      <c r="SW34" s="207"/>
      <c r="SX34" s="207"/>
      <c r="SY34" s="207"/>
      <c r="SZ34" s="207"/>
      <c r="TA34" s="207"/>
      <c r="TB34" s="207"/>
      <c r="TC34" s="207"/>
      <c r="TD34" s="207"/>
      <c r="TE34" s="207"/>
      <c r="TF34" s="207"/>
      <c r="TG34" s="207"/>
      <c r="TH34" s="207"/>
      <c r="TI34" s="207"/>
      <c r="TJ34" s="207"/>
      <c r="TK34" s="207"/>
      <c r="TL34" s="207"/>
      <c r="TM34" s="207"/>
      <c r="TN34" s="207"/>
      <c r="TO34" s="207"/>
      <c r="TP34" s="207"/>
      <c r="TQ34" s="207"/>
      <c r="TR34" s="207"/>
      <c r="TS34" s="207"/>
      <c r="TT34" s="207"/>
      <c r="TU34" s="207"/>
      <c r="TV34" s="207"/>
      <c r="TW34" s="207"/>
      <c r="TX34" s="207"/>
      <c r="TY34" s="207"/>
      <c r="TZ34" s="207"/>
      <c r="UA34" s="207"/>
      <c r="UB34" s="207"/>
      <c r="UC34" s="207"/>
      <c r="UD34" s="207"/>
      <c r="UE34" s="207"/>
      <c r="UF34" s="207"/>
      <c r="UG34" s="207"/>
      <c r="UH34" s="207"/>
      <c r="UI34" s="207"/>
      <c r="UJ34" s="207"/>
      <c r="UK34" s="207"/>
      <c r="UL34" s="207"/>
      <c r="UM34" s="207"/>
      <c r="UN34" s="207"/>
      <c r="UO34" s="207"/>
      <c r="UP34" s="207"/>
      <c r="UQ34" s="207"/>
      <c r="UR34" s="207"/>
      <c r="US34" s="207"/>
      <c r="UT34" s="207"/>
      <c r="UU34" s="207"/>
      <c r="UV34" s="207"/>
      <c r="UW34" s="207"/>
      <c r="UX34" s="207"/>
      <c r="UY34" s="207"/>
      <c r="UZ34" s="207"/>
      <c r="VA34" s="207"/>
      <c r="VB34" s="207"/>
      <c r="VC34" s="207"/>
      <c r="VD34" s="207"/>
      <c r="VE34" s="207"/>
      <c r="VF34" s="207"/>
      <c r="VG34" s="207"/>
      <c r="VH34" s="207"/>
      <c r="VI34" s="207"/>
      <c r="VJ34" s="207"/>
      <c r="VK34" s="207"/>
      <c r="VL34" s="207"/>
      <c r="VM34" s="207"/>
      <c r="VN34" s="207"/>
      <c r="VO34" s="207"/>
      <c r="VP34" s="207"/>
      <c r="VQ34" s="207"/>
      <c r="VR34" s="207"/>
      <c r="VS34" s="207"/>
      <c r="VT34" s="207"/>
      <c r="VU34" s="207"/>
      <c r="VV34" s="207"/>
      <c r="VW34" s="207"/>
      <c r="VX34" s="207"/>
      <c r="VY34" s="207"/>
      <c r="VZ34" s="207"/>
      <c r="WA34" s="207"/>
      <c r="WB34" s="207"/>
      <c r="WC34" s="207"/>
      <c r="WD34" s="207"/>
      <c r="WE34" s="207"/>
      <c r="WF34" s="207"/>
      <c r="WG34" s="207"/>
      <c r="WH34" s="207"/>
      <c r="WI34" s="207"/>
      <c r="WJ34" s="207"/>
      <c r="WK34" s="207"/>
      <c r="WL34" s="207"/>
      <c r="WM34" s="207"/>
      <c r="WN34" s="207"/>
      <c r="WO34" s="207"/>
      <c r="WP34" s="207"/>
      <c r="WQ34" s="207"/>
      <c r="WR34" s="207"/>
      <c r="WS34" s="207"/>
      <c r="WT34" s="207"/>
      <c r="WU34" s="207"/>
      <c r="WV34" s="207"/>
      <c r="WW34" s="207"/>
      <c r="WX34" s="207"/>
      <c r="WY34" s="207"/>
      <c r="WZ34" s="207"/>
      <c r="XA34" s="207"/>
      <c r="XB34" s="207"/>
      <c r="XC34" s="207"/>
      <c r="XD34" s="207"/>
      <c r="XE34" s="207"/>
      <c r="XF34" s="207"/>
      <c r="XG34" s="207"/>
      <c r="XH34" s="207"/>
      <c r="XI34" s="207"/>
      <c r="XJ34" s="207"/>
      <c r="XK34" s="207"/>
      <c r="XL34" s="207"/>
      <c r="XM34" s="207"/>
      <c r="XN34" s="207"/>
      <c r="XO34" s="207"/>
      <c r="XP34" s="207"/>
      <c r="XQ34" s="207"/>
      <c r="XR34" s="207"/>
      <c r="XS34" s="207"/>
      <c r="XT34" s="207"/>
      <c r="XU34" s="207"/>
      <c r="XV34" s="207"/>
      <c r="XW34" s="207"/>
      <c r="XX34" s="207"/>
      <c r="XY34" s="207"/>
      <c r="XZ34" s="207"/>
      <c r="YA34" s="207"/>
      <c r="YB34" s="207"/>
      <c r="YC34" s="207"/>
      <c r="YD34" s="207"/>
      <c r="YE34" s="207"/>
      <c r="YF34" s="207"/>
      <c r="YG34" s="207"/>
      <c r="YH34" s="207"/>
      <c r="YI34" s="207"/>
      <c r="YJ34" s="207"/>
      <c r="YK34" s="207"/>
      <c r="YL34" s="207"/>
      <c r="YM34" s="207"/>
      <c r="YN34" s="207"/>
      <c r="YO34" s="207"/>
      <c r="YP34" s="207"/>
      <c r="YQ34" s="207"/>
      <c r="YR34" s="207"/>
      <c r="YS34" s="207"/>
      <c r="YT34" s="207"/>
      <c r="YU34" s="207"/>
      <c r="YV34" s="207"/>
      <c r="YW34" s="207"/>
      <c r="YX34" s="207"/>
      <c r="YY34" s="207"/>
      <c r="YZ34" s="207"/>
      <c r="ZA34" s="207"/>
      <c r="ZB34" s="207"/>
      <c r="ZC34" s="207"/>
      <c r="ZD34" s="207"/>
      <c r="ZE34" s="207"/>
      <c r="ZF34" s="207"/>
      <c r="ZG34" s="207"/>
      <c r="ZH34" s="207"/>
      <c r="ZI34" s="207"/>
      <c r="ZJ34" s="207"/>
      <c r="ZK34" s="207"/>
      <c r="ZL34" s="207"/>
      <c r="ZM34" s="207"/>
      <c r="ZN34" s="207"/>
      <c r="ZO34" s="207"/>
      <c r="ZP34" s="207"/>
      <c r="ZQ34" s="207"/>
      <c r="ZR34" s="207"/>
      <c r="ZS34" s="207"/>
      <c r="ZT34" s="207"/>
      <c r="ZU34" s="207"/>
      <c r="ZV34" s="207"/>
      <c r="ZW34" s="207"/>
      <c r="ZX34" s="207"/>
      <c r="ZY34" s="207"/>
      <c r="ZZ34" s="207"/>
      <c r="AAA34" s="207"/>
      <c r="AAB34" s="207"/>
      <c r="AAC34" s="207"/>
      <c r="AAD34" s="207"/>
      <c r="AAE34" s="207"/>
      <c r="AAF34" s="207"/>
      <c r="AAG34" s="207"/>
      <c r="AAH34" s="207"/>
      <c r="AAI34" s="207"/>
      <c r="AAJ34" s="207"/>
      <c r="AAK34" s="207"/>
      <c r="AAL34" s="207"/>
      <c r="AAM34" s="207"/>
      <c r="AAN34" s="207"/>
      <c r="AAO34" s="207"/>
      <c r="AAP34" s="207"/>
      <c r="AAQ34" s="207"/>
      <c r="AAR34" s="207"/>
      <c r="AAS34" s="207"/>
      <c r="AAT34" s="207"/>
      <c r="AAU34" s="207"/>
      <c r="AAV34" s="207"/>
      <c r="AAW34" s="207"/>
      <c r="AAX34" s="207"/>
      <c r="AAY34" s="207"/>
      <c r="AAZ34" s="207"/>
      <c r="ABA34" s="207"/>
      <c r="ABB34" s="207"/>
      <c r="ABC34" s="207"/>
      <c r="ABD34" s="207"/>
      <c r="ABE34" s="207"/>
      <c r="ABF34" s="207"/>
      <c r="ABG34" s="207"/>
      <c r="ABH34" s="207"/>
      <c r="ABI34" s="207"/>
      <c r="ABJ34" s="207"/>
      <c r="ABK34" s="207"/>
      <c r="ABL34" s="207"/>
      <c r="ABM34" s="207"/>
      <c r="ABN34" s="207"/>
      <c r="ABO34" s="207"/>
      <c r="ABP34" s="207"/>
      <c r="ABQ34" s="207"/>
      <c r="ABR34" s="207"/>
      <c r="ABS34" s="207"/>
      <c r="ABT34" s="207"/>
      <c r="ABU34" s="207"/>
      <c r="ABV34" s="207"/>
      <c r="ABW34" s="207"/>
      <c r="ABX34" s="207"/>
      <c r="ABY34" s="207"/>
      <c r="ABZ34" s="207"/>
      <c r="ACA34" s="207"/>
      <c r="ACB34" s="207"/>
      <c r="ACC34" s="207"/>
      <c r="ACD34" s="207"/>
      <c r="ACE34" s="207"/>
      <c r="ACF34" s="207"/>
      <c r="ACG34" s="207"/>
      <c r="ACH34" s="207"/>
      <c r="ACI34" s="207"/>
      <c r="ACJ34" s="207"/>
      <c r="ACK34" s="207"/>
      <c r="ACL34" s="207"/>
      <c r="ACM34" s="207"/>
      <c r="ACN34" s="207"/>
      <c r="ACO34" s="207"/>
      <c r="ACP34" s="207"/>
      <c r="ACQ34" s="207"/>
      <c r="ACR34" s="207"/>
      <c r="ACS34" s="207"/>
      <c r="ACT34" s="207"/>
      <c r="ACU34" s="207"/>
      <c r="ACV34" s="207"/>
      <c r="ACW34" s="207"/>
      <c r="ACX34" s="207"/>
      <c r="ACY34" s="207"/>
      <c r="ACZ34" s="207"/>
      <c r="ADA34" s="207"/>
      <c r="ADB34" s="207"/>
      <c r="ADC34" s="207"/>
      <c r="ADD34" s="207"/>
      <c r="ADE34" s="207"/>
      <c r="ADF34" s="207"/>
      <c r="ADG34" s="207"/>
      <c r="ADH34" s="207"/>
      <c r="ADI34" s="207"/>
      <c r="ADJ34" s="207"/>
      <c r="ADK34" s="207"/>
      <c r="ADL34" s="207"/>
      <c r="ADM34" s="207"/>
      <c r="ADN34" s="207"/>
      <c r="ADO34" s="207"/>
      <c r="ADP34" s="207"/>
      <c r="ADQ34" s="207"/>
      <c r="ADR34" s="207"/>
      <c r="ADS34" s="207"/>
      <c r="ADT34" s="207"/>
      <c r="ADU34" s="207"/>
      <c r="ADV34" s="207"/>
      <c r="ADW34" s="207"/>
      <c r="ADX34" s="207"/>
      <c r="ADY34" s="207"/>
      <c r="ADZ34" s="207"/>
      <c r="AEA34" s="207"/>
      <c r="AEB34" s="207"/>
      <c r="AEC34" s="207"/>
      <c r="AED34" s="207"/>
      <c r="AEE34" s="207"/>
      <c r="AEF34" s="207"/>
      <c r="AEG34" s="207"/>
      <c r="AEH34" s="207"/>
      <c r="AEI34" s="207"/>
      <c r="AEJ34" s="207"/>
      <c r="AEK34" s="207"/>
      <c r="AEL34" s="207"/>
      <c r="AEM34" s="207"/>
      <c r="AEN34" s="207"/>
      <c r="AEO34" s="207"/>
      <c r="AEP34" s="207"/>
      <c r="AEQ34" s="207"/>
      <c r="AER34" s="207"/>
      <c r="AES34" s="207"/>
      <c r="AET34" s="207"/>
      <c r="AEU34" s="207"/>
      <c r="AEV34" s="207"/>
      <c r="AEW34" s="207"/>
      <c r="AEX34" s="207"/>
      <c r="AEY34" s="207"/>
      <c r="AEZ34" s="207"/>
      <c r="AFA34" s="207"/>
      <c r="AFB34" s="207"/>
      <c r="AFC34" s="207"/>
      <c r="AFD34" s="207"/>
      <c r="AFE34" s="207"/>
      <c r="AFF34" s="207"/>
      <c r="AFG34" s="207"/>
      <c r="AFH34" s="207"/>
      <c r="AFI34" s="207"/>
      <c r="AFJ34" s="207"/>
      <c r="AFK34" s="207"/>
      <c r="AFL34" s="207"/>
      <c r="AFM34" s="207"/>
      <c r="AFN34" s="207"/>
      <c r="AFO34" s="207"/>
      <c r="AFP34" s="207"/>
      <c r="AFQ34" s="207"/>
      <c r="AFR34" s="207"/>
      <c r="AFS34" s="207"/>
      <c r="AFT34" s="207"/>
      <c r="AFU34" s="207"/>
      <c r="AFV34" s="207"/>
      <c r="AFW34" s="207"/>
      <c r="AFX34" s="207"/>
      <c r="AFY34" s="207"/>
      <c r="AFZ34" s="207"/>
      <c r="AGA34" s="207"/>
      <c r="AGB34" s="207"/>
      <c r="AGC34" s="207"/>
      <c r="AGD34" s="207"/>
      <c r="AGE34" s="207"/>
      <c r="AGF34" s="207"/>
      <c r="AGG34" s="207"/>
      <c r="AGH34" s="207"/>
      <c r="AGI34" s="207"/>
      <c r="AGJ34" s="207"/>
      <c r="AGK34" s="207"/>
      <c r="AGL34" s="207"/>
      <c r="AGM34" s="207"/>
      <c r="AGN34" s="207"/>
      <c r="AGO34" s="207"/>
      <c r="AGP34" s="207"/>
      <c r="AGQ34" s="207"/>
      <c r="AGR34" s="207"/>
      <c r="AGS34" s="207"/>
      <c r="AGT34" s="207"/>
      <c r="AGU34" s="207"/>
      <c r="AGV34" s="207"/>
      <c r="AGW34" s="207"/>
      <c r="AGX34" s="207"/>
      <c r="AGY34" s="207"/>
      <c r="AGZ34" s="207"/>
      <c r="AHA34" s="207"/>
      <c r="AHB34" s="207"/>
      <c r="AHC34" s="207"/>
      <c r="AHD34" s="207"/>
      <c r="AHE34" s="207"/>
      <c r="AHF34" s="207"/>
      <c r="AHG34" s="207"/>
      <c r="AHH34" s="207"/>
      <c r="AHI34" s="207"/>
      <c r="AHJ34" s="207"/>
      <c r="AHK34" s="207"/>
      <c r="AHL34" s="207"/>
      <c r="AHM34" s="207"/>
      <c r="AHN34" s="207"/>
      <c r="AHO34" s="207"/>
      <c r="AHP34" s="207"/>
      <c r="AHQ34" s="207"/>
      <c r="AHR34" s="207"/>
      <c r="AHS34" s="207"/>
      <c r="AHT34" s="207"/>
      <c r="AHU34" s="207"/>
      <c r="AHV34" s="207"/>
      <c r="AHW34" s="207"/>
      <c r="AHX34" s="207"/>
      <c r="AHY34" s="207"/>
      <c r="AHZ34" s="207"/>
      <c r="AIA34" s="207"/>
      <c r="AIB34" s="207"/>
      <c r="AIC34" s="207"/>
      <c r="AID34" s="207"/>
      <c r="AIE34" s="207"/>
      <c r="AIF34" s="207"/>
      <c r="AIG34" s="207"/>
      <c r="AIH34" s="207"/>
      <c r="AII34" s="207"/>
      <c r="AIJ34" s="207"/>
      <c r="AIK34" s="207"/>
      <c r="AIL34" s="207"/>
      <c r="AIM34" s="207"/>
      <c r="AIN34" s="207"/>
      <c r="AIO34" s="207"/>
      <c r="AIP34" s="207"/>
      <c r="AIQ34" s="207"/>
      <c r="AIR34" s="207"/>
      <c r="AIS34" s="207"/>
      <c r="AIT34" s="207"/>
      <c r="AIU34" s="207"/>
      <c r="AIV34" s="207"/>
      <c r="AIW34" s="207"/>
      <c r="AIX34" s="207"/>
      <c r="AIY34" s="207"/>
      <c r="AIZ34" s="207"/>
      <c r="AJA34" s="207"/>
      <c r="AJB34" s="207"/>
      <c r="AJC34" s="207"/>
      <c r="AJD34" s="207"/>
      <c r="AJE34" s="207"/>
      <c r="AJF34" s="207"/>
      <c r="AJG34" s="207"/>
      <c r="AJH34" s="207"/>
      <c r="AJI34" s="207"/>
      <c r="AJJ34" s="207"/>
      <c r="AJK34" s="207"/>
      <c r="AJL34" s="207"/>
      <c r="AJM34" s="207"/>
      <c r="AJN34" s="207"/>
      <c r="AJO34" s="207"/>
      <c r="AJP34" s="207"/>
      <c r="AJQ34" s="207"/>
      <c r="AJR34" s="207"/>
      <c r="AJS34" s="207"/>
      <c r="AJT34" s="207"/>
      <c r="AJU34" s="207"/>
      <c r="AJV34" s="207"/>
      <c r="AJW34" s="207"/>
      <c r="AJX34" s="207"/>
      <c r="AJY34" s="207"/>
      <c r="AJZ34" s="207"/>
      <c r="AKA34" s="207"/>
      <c r="AKB34" s="207"/>
      <c r="AKC34" s="207"/>
      <c r="AKD34" s="207"/>
      <c r="AKE34" s="207"/>
      <c r="AKF34" s="207"/>
      <c r="AKG34" s="207"/>
      <c r="AKH34" s="207"/>
      <c r="AKI34" s="207"/>
      <c r="AKJ34" s="207"/>
      <c r="AKK34" s="207"/>
      <c r="AKL34" s="207"/>
      <c r="AKM34" s="207"/>
      <c r="AKN34" s="207"/>
      <c r="AKO34" s="207"/>
      <c r="AKP34" s="207"/>
      <c r="AKQ34" s="207"/>
      <c r="AKR34" s="207"/>
      <c r="AKS34" s="207"/>
      <c r="AKT34" s="207"/>
      <c r="AKU34" s="207"/>
      <c r="AKV34" s="207"/>
      <c r="AKW34" s="207"/>
      <c r="AKX34" s="207"/>
      <c r="AKY34" s="207"/>
      <c r="AKZ34" s="207"/>
      <c r="ALA34" s="207"/>
      <c r="ALB34" s="207"/>
      <c r="ALC34" s="207"/>
      <c r="ALD34" s="207"/>
      <c r="ALE34" s="207"/>
      <c r="ALF34" s="207"/>
      <c r="ALG34" s="207"/>
      <c r="ALH34" s="207"/>
      <c r="ALI34" s="207"/>
      <c r="ALJ34" s="207"/>
      <c r="ALK34" s="207"/>
      <c r="ALL34" s="207"/>
      <c r="ALM34" s="207"/>
      <c r="ALN34" s="207"/>
      <c r="ALO34" s="207"/>
      <c r="ALP34" s="207"/>
      <c r="ALQ34" s="207" t="e">
        <v>#N/A</v>
      </c>
    </row>
    <row r="35" spans="1:1005" ht="14.45">
      <c r="A35" s="153">
        <v>47088</v>
      </c>
      <c r="B35" s="154">
        <v>26</v>
      </c>
      <c r="C35" s="154">
        <v>26</v>
      </c>
      <c r="D35" s="158">
        <v>26</v>
      </c>
      <c r="E35">
        <v>29.824999999999999</v>
      </c>
      <c r="F35">
        <v>25.483000000000001</v>
      </c>
      <c r="G35">
        <v>39.161999999999999</v>
      </c>
      <c r="H35">
        <v>32.423000000000002</v>
      </c>
      <c r="I35">
        <v>33.341999999999999</v>
      </c>
      <c r="J35">
        <v>30.306999999999999</v>
      </c>
      <c r="K35">
        <v>25.879000000000001</v>
      </c>
      <c r="L35">
        <v>22.077999999999999</v>
      </c>
      <c r="M35">
        <v>22.280999999999999</v>
      </c>
      <c r="N35">
        <v>15.699</v>
      </c>
      <c r="O35">
        <v>21.809000000000001</v>
      </c>
      <c r="P35">
        <v>22.852</v>
      </c>
      <c r="Q35">
        <v>27.518999999999998</v>
      </c>
      <c r="R35">
        <v>28.353000000000002</v>
      </c>
      <c r="S35">
        <v>23.437000000000001</v>
      </c>
      <c r="T35">
        <v>29.491</v>
      </c>
      <c r="U35">
        <v>26.992999999999999</v>
      </c>
      <c r="V35">
        <v>23.936</v>
      </c>
      <c r="W35">
        <v>27.099</v>
      </c>
      <c r="X35">
        <v>16.562000000000001</v>
      </c>
      <c r="Y35">
        <v>22.358000000000001</v>
      </c>
      <c r="Z35">
        <v>28.994</v>
      </c>
      <c r="AA35">
        <v>25.757000000000001</v>
      </c>
      <c r="AB35">
        <v>23.285</v>
      </c>
      <c r="AC35">
        <v>30.513999999999999</v>
      </c>
      <c r="AD35">
        <v>17.908000000000001</v>
      </c>
      <c r="AE35">
        <v>28.372</v>
      </c>
      <c r="AF35">
        <v>28.798999999999999</v>
      </c>
      <c r="AG35">
        <v>23.385000000000002</v>
      </c>
      <c r="AH35">
        <v>21.103999999999999</v>
      </c>
      <c r="AI35" s="207"/>
      <c r="AJ35" s="207"/>
      <c r="AK35" s="207"/>
      <c r="AL35" s="207"/>
      <c r="AM35" s="207"/>
      <c r="AN35" s="207"/>
      <c r="AO35" s="207"/>
      <c r="AP35" s="207"/>
      <c r="AQ35" s="207"/>
      <c r="AR35" s="207"/>
      <c r="AS35" s="207"/>
      <c r="AT35" s="207"/>
      <c r="AU35" s="207"/>
      <c r="AV35" s="207"/>
      <c r="AW35" s="207"/>
      <c r="AX35" s="207"/>
      <c r="AY35" s="207"/>
      <c r="AZ35" s="207"/>
      <c r="BA35" s="207"/>
      <c r="BB35" s="207"/>
      <c r="BC35" s="207"/>
      <c r="BD35" s="207"/>
      <c r="BE35" s="207"/>
      <c r="BF35" s="207"/>
      <c r="BG35" s="207"/>
      <c r="BH35" s="207"/>
      <c r="BI35" s="207"/>
      <c r="BJ35" s="207"/>
      <c r="BK35" s="207"/>
      <c r="BL35" s="207"/>
      <c r="BM35" s="207"/>
      <c r="BN35" s="207"/>
      <c r="BO35" s="207"/>
      <c r="BP35" s="207"/>
      <c r="BQ35" s="207"/>
      <c r="BR35" s="207"/>
      <c r="BS35" s="207"/>
      <c r="BT35" s="207"/>
      <c r="BU35" s="207"/>
      <c r="BV35" s="207"/>
      <c r="BW35" s="207"/>
      <c r="BX35" s="207"/>
      <c r="BY35" s="207"/>
      <c r="BZ35" s="207"/>
      <c r="CA35" s="207"/>
      <c r="CB35" s="207"/>
      <c r="CC35" s="207"/>
      <c r="CD35" s="207"/>
      <c r="CE35" s="207"/>
      <c r="CF35" s="207"/>
      <c r="CG35" s="207"/>
      <c r="CH35" s="207"/>
      <c r="CI35" s="207"/>
      <c r="CJ35" s="207"/>
      <c r="CK35" s="207"/>
      <c r="CL35" s="207"/>
      <c r="CM35" s="207"/>
      <c r="CN35" s="207"/>
      <c r="CO35" s="207"/>
      <c r="CP35" s="207"/>
      <c r="CQ35" s="207"/>
      <c r="CR35" s="207"/>
      <c r="CS35" s="207"/>
      <c r="CT35" s="207"/>
      <c r="CU35" s="207"/>
      <c r="CV35" s="207"/>
      <c r="CW35" s="207"/>
      <c r="CX35" s="207"/>
      <c r="CY35" s="207"/>
      <c r="CZ35" s="207"/>
      <c r="DA35" s="207"/>
      <c r="DB35" s="207"/>
      <c r="DC35" s="207"/>
      <c r="DD35" s="207"/>
      <c r="DE35" s="207"/>
      <c r="DF35" s="207"/>
      <c r="DG35" s="207"/>
      <c r="DH35" s="207"/>
      <c r="DI35" s="207"/>
      <c r="DJ35" s="207"/>
      <c r="DK35" s="207"/>
      <c r="DL35" s="207"/>
      <c r="DM35" s="207"/>
      <c r="DN35" s="207"/>
      <c r="DO35" s="207"/>
      <c r="DP35" s="207"/>
      <c r="DQ35" s="207"/>
      <c r="DR35" s="207"/>
      <c r="DS35" s="207"/>
      <c r="DT35" s="207"/>
      <c r="DU35" s="207"/>
      <c r="DV35" s="207"/>
      <c r="DW35" s="207"/>
      <c r="DX35" s="207"/>
      <c r="DY35" s="207"/>
      <c r="DZ35" s="207"/>
      <c r="EA35" s="207"/>
      <c r="EB35" s="207"/>
      <c r="EC35" s="207"/>
      <c r="ED35" s="207"/>
      <c r="EE35" s="207"/>
      <c r="EF35" s="207"/>
      <c r="EG35" s="207"/>
      <c r="EH35" s="207"/>
      <c r="EI35" s="207"/>
      <c r="EJ35" s="207"/>
      <c r="EK35" s="207"/>
      <c r="EL35" s="207"/>
      <c r="EM35" s="207"/>
      <c r="EN35" s="207"/>
      <c r="EO35" s="207"/>
      <c r="EP35" s="207"/>
      <c r="EQ35" s="207"/>
      <c r="ER35" s="207"/>
      <c r="ES35" s="207"/>
      <c r="ET35" s="207"/>
      <c r="EU35" s="207"/>
      <c r="EV35" s="207"/>
      <c r="EW35" s="207"/>
      <c r="EX35" s="207"/>
      <c r="EY35" s="207"/>
      <c r="EZ35" s="207"/>
      <c r="FA35" s="207"/>
      <c r="FB35" s="207"/>
      <c r="FC35" s="207"/>
      <c r="FD35" s="207"/>
      <c r="FE35" s="207"/>
      <c r="FF35" s="207"/>
      <c r="FG35" s="207"/>
      <c r="FH35" s="207"/>
      <c r="FI35" s="207"/>
      <c r="FJ35" s="207"/>
      <c r="FK35" s="207"/>
      <c r="FL35" s="207"/>
      <c r="FM35" s="207"/>
      <c r="FN35" s="207"/>
      <c r="FO35" s="207"/>
      <c r="FP35" s="207"/>
      <c r="FQ35" s="207"/>
      <c r="FR35" s="207"/>
      <c r="FS35" s="207"/>
      <c r="FT35" s="207"/>
      <c r="FU35" s="207"/>
      <c r="FV35" s="207"/>
      <c r="FW35" s="207"/>
      <c r="FX35" s="207"/>
      <c r="FY35" s="207"/>
      <c r="FZ35" s="207"/>
      <c r="GA35" s="207"/>
      <c r="GB35" s="207"/>
      <c r="GC35" s="207"/>
      <c r="GD35" s="207"/>
      <c r="GE35" s="207"/>
      <c r="GF35" s="207"/>
      <c r="GG35" s="207"/>
      <c r="GH35" s="207"/>
      <c r="GI35" s="207"/>
      <c r="GJ35" s="207"/>
      <c r="GK35" s="207"/>
      <c r="GL35" s="207"/>
      <c r="GM35" s="207"/>
      <c r="GN35" s="207"/>
      <c r="GO35" s="207"/>
      <c r="GP35" s="207"/>
      <c r="GQ35" s="207"/>
      <c r="GR35" s="207"/>
      <c r="GS35" s="207"/>
      <c r="GT35" s="207"/>
      <c r="GU35" s="207"/>
      <c r="GV35" s="207"/>
      <c r="GW35" s="207"/>
      <c r="GX35" s="207"/>
      <c r="GY35" s="207"/>
      <c r="GZ35" s="207"/>
      <c r="HA35" s="207"/>
      <c r="HB35" s="207"/>
      <c r="HC35" s="207"/>
      <c r="HD35" s="207"/>
      <c r="HE35" s="207"/>
      <c r="HF35" s="207"/>
      <c r="HG35" s="207"/>
      <c r="HH35" s="207"/>
      <c r="HI35" s="207"/>
      <c r="HJ35" s="207"/>
      <c r="HK35" s="207"/>
      <c r="HL35" s="207"/>
      <c r="HM35" s="207"/>
      <c r="HN35" s="207"/>
      <c r="HO35" s="207"/>
      <c r="HP35" s="207"/>
      <c r="HQ35" s="207"/>
      <c r="HR35" s="207"/>
      <c r="HS35" s="207"/>
      <c r="HT35" s="207"/>
      <c r="HU35" s="207"/>
      <c r="HV35" s="207"/>
      <c r="HW35" s="207"/>
      <c r="HX35" s="207"/>
      <c r="HY35" s="207"/>
      <c r="HZ35" s="207"/>
      <c r="IA35" s="207"/>
      <c r="IB35" s="207"/>
      <c r="IC35" s="207"/>
      <c r="ID35" s="207"/>
      <c r="IE35" s="207"/>
      <c r="IF35" s="207"/>
      <c r="IG35" s="207"/>
      <c r="IH35" s="207"/>
      <c r="II35" s="207"/>
      <c r="IJ35" s="207"/>
      <c r="IK35" s="207"/>
      <c r="IL35" s="207"/>
      <c r="IM35" s="207"/>
      <c r="IN35" s="207"/>
      <c r="IO35" s="207"/>
      <c r="IP35" s="207"/>
      <c r="IQ35" s="207"/>
      <c r="IR35" s="207"/>
      <c r="IS35" s="207"/>
      <c r="IT35" s="207"/>
      <c r="IU35" s="207"/>
      <c r="IV35" s="207"/>
      <c r="IW35" s="207"/>
      <c r="IX35" s="207"/>
      <c r="IY35" s="207"/>
      <c r="IZ35" s="207"/>
      <c r="JA35" s="207"/>
      <c r="JB35" s="207"/>
      <c r="JC35" s="207"/>
      <c r="JD35" s="207"/>
      <c r="JE35" s="207"/>
      <c r="JF35" s="207"/>
      <c r="JG35" s="207"/>
      <c r="JH35" s="207"/>
      <c r="JI35" s="207"/>
      <c r="JJ35" s="207"/>
      <c r="JK35" s="207"/>
      <c r="JL35" s="207"/>
      <c r="JM35" s="207"/>
      <c r="JN35" s="207"/>
      <c r="JO35" s="207"/>
      <c r="JP35" s="207"/>
      <c r="JQ35" s="207"/>
      <c r="JR35" s="207"/>
      <c r="JS35" s="207"/>
      <c r="JT35" s="207"/>
      <c r="JU35" s="207"/>
      <c r="JV35" s="207"/>
      <c r="JW35" s="207"/>
      <c r="JX35" s="207"/>
      <c r="JY35" s="207"/>
      <c r="JZ35" s="207"/>
      <c r="KA35" s="207"/>
      <c r="KB35" s="207"/>
      <c r="KC35" s="207"/>
      <c r="KD35" s="207"/>
      <c r="KE35" s="207"/>
      <c r="KF35" s="207"/>
      <c r="KG35" s="207"/>
      <c r="KH35" s="207"/>
      <c r="KI35" s="207"/>
      <c r="KJ35" s="207"/>
      <c r="KK35" s="207"/>
      <c r="KL35" s="207"/>
      <c r="KM35" s="207"/>
      <c r="KN35" s="207"/>
      <c r="KO35" s="207"/>
      <c r="KP35" s="207"/>
      <c r="KQ35" s="207"/>
      <c r="KR35" s="207"/>
      <c r="KS35" s="207"/>
      <c r="KT35" s="207"/>
      <c r="KU35" s="207"/>
      <c r="KV35" s="207"/>
      <c r="KW35" s="207"/>
      <c r="KX35" s="207"/>
      <c r="KY35" s="207"/>
      <c r="KZ35" s="207"/>
      <c r="LA35" s="207"/>
      <c r="LB35" s="207"/>
      <c r="LC35" s="207"/>
      <c r="LD35" s="207"/>
      <c r="LE35" s="207"/>
      <c r="LF35" s="207"/>
      <c r="LG35" s="207"/>
      <c r="LH35" s="207"/>
      <c r="LI35" s="207"/>
      <c r="LJ35" s="207"/>
      <c r="LK35" s="207"/>
      <c r="LL35" s="207"/>
      <c r="LM35" s="207"/>
      <c r="LN35" s="207"/>
      <c r="LO35" s="207"/>
      <c r="LP35" s="207"/>
      <c r="LQ35" s="207"/>
      <c r="LR35" s="207"/>
      <c r="LS35" s="207"/>
      <c r="LT35" s="207"/>
      <c r="LU35" s="207"/>
      <c r="LV35" s="207"/>
      <c r="LW35" s="207"/>
      <c r="LX35" s="207"/>
      <c r="LY35" s="207"/>
      <c r="LZ35" s="207"/>
      <c r="MA35" s="207"/>
      <c r="MB35" s="207"/>
      <c r="MC35" s="207"/>
      <c r="MD35" s="207"/>
      <c r="ME35" s="207"/>
      <c r="MF35" s="207"/>
      <c r="MG35" s="207"/>
      <c r="MH35" s="207"/>
      <c r="MI35" s="207"/>
      <c r="MJ35" s="207"/>
      <c r="MK35" s="207"/>
      <c r="ML35" s="207"/>
      <c r="MM35" s="207"/>
      <c r="MN35" s="207"/>
      <c r="MO35" s="207"/>
      <c r="MP35" s="207"/>
      <c r="MQ35" s="207"/>
      <c r="MR35" s="207"/>
      <c r="MS35" s="207"/>
      <c r="MT35" s="207"/>
      <c r="MU35" s="207"/>
      <c r="MV35" s="207"/>
      <c r="MW35" s="207"/>
      <c r="MX35" s="207"/>
      <c r="MY35" s="207"/>
      <c r="MZ35" s="207"/>
      <c r="NA35" s="207"/>
      <c r="NB35" s="207"/>
      <c r="NC35" s="207"/>
      <c r="ND35" s="207"/>
      <c r="NE35" s="207"/>
      <c r="NF35" s="207"/>
      <c r="NG35" s="207"/>
      <c r="NH35" s="207"/>
      <c r="NI35" s="207"/>
      <c r="NJ35" s="207"/>
      <c r="NK35" s="207"/>
      <c r="NL35" s="207"/>
      <c r="NM35" s="207"/>
      <c r="NN35" s="207"/>
      <c r="NO35" s="207"/>
      <c r="NP35" s="207"/>
      <c r="NQ35" s="207"/>
      <c r="NR35" s="207"/>
      <c r="NS35" s="207"/>
      <c r="NT35" s="207"/>
      <c r="NU35" s="207"/>
      <c r="NV35" s="207"/>
      <c r="NW35" s="207"/>
      <c r="NX35" s="207"/>
      <c r="NY35" s="207"/>
      <c r="NZ35" s="207"/>
      <c r="OA35" s="207"/>
      <c r="OB35" s="207"/>
      <c r="OC35" s="207"/>
      <c r="OD35" s="207"/>
      <c r="OE35" s="207"/>
      <c r="OF35" s="207"/>
      <c r="OG35" s="207"/>
      <c r="OH35" s="207"/>
      <c r="OI35" s="207"/>
      <c r="OJ35" s="207"/>
      <c r="OK35" s="207"/>
      <c r="OL35" s="207"/>
      <c r="OM35" s="207"/>
      <c r="ON35" s="207"/>
      <c r="OO35" s="207"/>
      <c r="OP35" s="207"/>
      <c r="OQ35" s="207"/>
      <c r="OR35" s="207"/>
      <c r="OS35" s="207"/>
      <c r="OT35" s="207"/>
      <c r="OU35" s="207"/>
      <c r="OV35" s="207"/>
      <c r="OW35" s="207"/>
      <c r="OX35" s="207"/>
      <c r="OY35" s="207"/>
      <c r="OZ35" s="207"/>
      <c r="PA35" s="207"/>
      <c r="PB35" s="207"/>
      <c r="PC35" s="207"/>
      <c r="PD35" s="207"/>
      <c r="PE35" s="207"/>
      <c r="PF35" s="207"/>
      <c r="PG35" s="207"/>
      <c r="PH35" s="207"/>
      <c r="PI35" s="207"/>
      <c r="PJ35" s="207"/>
      <c r="PK35" s="207"/>
      <c r="PL35" s="207"/>
      <c r="PM35" s="207"/>
      <c r="PN35" s="207"/>
      <c r="PO35" s="207"/>
      <c r="PP35" s="207"/>
      <c r="PQ35" s="207"/>
      <c r="PR35" s="207"/>
      <c r="PS35" s="207"/>
      <c r="PT35" s="207"/>
      <c r="PU35" s="207"/>
      <c r="PV35" s="207"/>
      <c r="PW35" s="207"/>
      <c r="PX35" s="207"/>
      <c r="PY35" s="207"/>
      <c r="PZ35" s="207"/>
      <c r="QA35" s="207"/>
      <c r="QB35" s="207"/>
      <c r="QC35" s="207"/>
      <c r="QD35" s="207"/>
      <c r="QE35" s="207"/>
      <c r="QF35" s="207"/>
      <c r="QG35" s="207"/>
      <c r="QH35" s="207"/>
      <c r="QI35" s="207"/>
      <c r="QJ35" s="207"/>
      <c r="QK35" s="207"/>
      <c r="QL35" s="207"/>
      <c r="QM35" s="207"/>
      <c r="QN35" s="207"/>
      <c r="QO35" s="207"/>
      <c r="QP35" s="207"/>
      <c r="QQ35" s="207"/>
      <c r="QR35" s="207"/>
      <c r="QS35" s="207"/>
      <c r="QT35" s="207"/>
      <c r="QU35" s="207"/>
      <c r="QV35" s="207"/>
      <c r="QW35" s="207"/>
      <c r="QX35" s="207"/>
      <c r="QY35" s="207"/>
      <c r="QZ35" s="207"/>
      <c r="RA35" s="207"/>
      <c r="RB35" s="207"/>
      <c r="RC35" s="207"/>
      <c r="RD35" s="207"/>
      <c r="RE35" s="207"/>
      <c r="RF35" s="207"/>
      <c r="RG35" s="207"/>
      <c r="RH35" s="207"/>
      <c r="RI35" s="207"/>
      <c r="RJ35" s="207"/>
      <c r="RK35" s="207"/>
      <c r="RL35" s="207"/>
      <c r="RM35" s="207"/>
      <c r="RN35" s="207"/>
      <c r="RO35" s="207"/>
      <c r="RP35" s="207"/>
      <c r="RQ35" s="207"/>
      <c r="RR35" s="207"/>
      <c r="RS35" s="207"/>
      <c r="RT35" s="207"/>
      <c r="RU35" s="207"/>
      <c r="RV35" s="207"/>
      <c r="RW35" s="207"/>
      <c r="RX35" s="207"/>
      <c r="RY35" s="207"/>
      <c r="RZ35" s="207"/>
      <c r="SA35" s="207"/>
      <c r="SB35" s="207"/>
      <c r="SC35" s="207"/>
      <c r="SD35" s="207"/>
      <c r="SE35" s="207"/>
      <c r="SF35" s="207"/>
      <c r="SG35" s="207"/>
      <c r="SH35" s="207"/>
      <c r="SI35" s="207"/>
      <c r="SJ35" s="207"/>
      <c r="SK35" s="207"/>
      <c r="SL35" s="207"/>
      <c r="SM35" s="207"/>
      <c r="SN35" s="207"/>
      <c r="SO35" s="207"/>
      <c r="SP35" s="207"/>
      <c r="SQ35" s="207"/>
      <c r="SR35" s="207"/>
      <c r="SS35" s="207"/>
      <c r="ST35" s="207"/>
      <c r="SU35" s="207"/>
      <c r="SV35" s="207"/>
      <c r="SW35" s="207"/>
      <c r="SX35" s="207"/>
      <c r="SY35" s="207"/>
      <c r="SZ35" s="207"/>
      <c r="TA35" s="207"/>
      <c r="TB35" s="207"/>
      <c r="TC35" s="207"/>
      <c r="TD35" s="207"/>
      <c r="TE35" s="207"/>
      <c r="TF35" s="207"/>
      <c r="TG35" s="207"/>
      <c r="TH35" s="207"/>
      <c r="TI35" s="207"/>
      <c r="TJ35" s="207"/>
      <c r="TK35" s="207"/>
      <c r="TL35" s="207"/>
      <c r="TM35" s="207"/>
      <c r="TN35" s="207"/>
      <c r="TO35" s="207"/>
      <c r="TP35" s="207"/>
      <c r="TQ35" s="207"/>
      <c r="TR35" s="207"/>
      <c r="TS35" s="207"/>
      <c r="TT35" s="207"/>
      <c r="TU35" s="207"/>
      <c r="TV35" s="207"/>
      <c r="TW35" s="207"/>
      <c r="TX35" s="207"/>
      <c r="TY35" s="207"/>
      <c r="TZ35" s="207"/>
      <c r="UA35" s="207"/>
      <c r="UB35" s="207"/>
      <c r="UC35" s="207"/>
      <c r="UD35" s="207"/>
      <c r="UE35" s="207"/>
      <c r="UF35" s="207"/>
      <c r="UG35" s="207"/>
      <c r="UH35" s="207"/>
      <c r="UI35" s="207"/>
      <c r="UJ35" s="207"/>
      <c r="UK35" s="207"/>
      <c r="UL35" s="207"/>
      <c r="UM35" s="207"/>
      <c r="UN35" s="207"/>
      <c r="UO35" s="207"/>
      <c r="UP35" s="207"/>
      <c r="UQ35" s="207"/>
      <c r="UR35" s="207"/>
      <c r="US35" s="207"/>
      <c r="UT35" s="207"/>
      <c r="UU35" s="207"/>
      <c r="UV35" s="207"/>
      <c r="UW35" s="207"/>
      <c r="UX35" s="207"/>
      <c r="UY35" s="207"/>
      <c r="UZ35" s="207"/>
      <c r="VA35" s="207"/>
      <c r="VB35" s="207"/>
      <c r="VC35" s="207"/>
      <c r="VD35" s="207"/>
      <c r="VE35" s="207"/>
      <c r="VF35" s="207"/>
      <c r="VG35" s="207"/>
      <c r="VH35" s="207"/>
      <c r="VI35" s="207"/>
      <c r="VJ35" s="207"/>
      <c r="VK35" s="207"/>
      <c r="VL35" s="207"/>
      <c r="VM35" s="207"/>
      <c r="VN35" s="207"/>
      <c r="VO35" s="207"/>
      <c r="VP35" s="207"/>
      <c r="VQ35" s="207"/>
      <c r="VR35" s="207"/>
      <c r="VS35" s="207"/>
      <c r="VT35" s="207"/>
      <c r="VU35" s="207"/>
      <c r="VV35" s="207"/>
      <c r="VW35" s="207"/>
      <c r="VX35" s="207"/>
      <c r="VY35" s="207"/>
      <c r="VZ35" s="207"/>
      <c r="WA35" s="207"/>
      <c r="WB35" s="207"/>
      <c r="WC35" s="207"/>
      <c r="WD35" s="207"/>
      <c r="WE35" s="207"/>
      <c r="WF35" s="207"/>
      <c r="WG35" s="207"/>
      <c r="WH35" s="207"/>
      <c r="WI35" s="207"/>
      <c r="WJ35" s="207"/>
      <c r="WK35" s="207"/>
      <c r="WL35" s="207"/>
      <c r="WM35" s="207"/>
      <c r="WN35" s="207"/>
      <c r="WO35" s="207"/>
      <c r="WP35" s="207"/>
      <c r="WQ35" s="207"/>
      <c r="WR35" s="207"/>
      <c r="WS35" s="207"/>
      <c r="WT35" s="207"/>
      <c r="WU35" s="207"/>
      <c r="WV35" s="207"/>
      <c r="WW35" s="207"/>
      <c r="WX35" s="207"/>
      <c r="WY35" s="207"/>
      <c r="WZ35" s="207"/>
      <c r="XA35" s="207"/>
      <c r="XB35" s="207"/>
      <c r="XC35" s="207"/>
      <c r="XD35" s="207"/>
      <c r="XE35" s="207"/>
      <c r="XF35" s="207"/>
      <c r="XG35" s="207"/>
      <c r="XH35" s="207"/>
      <c r="XI35" s="207"/>
      <c r="XJ35" s="207"/>
      <c r="XK35" s="207"/>
      <c r="XL35" s="207"/>
      <c r="XM35" s="207"/>
      <c r="XN35" s="207"/>
      <c r="XO35" s="207"/>
      <c r="XP35" s="207"/>
      <c r="XQ35" s="207"/>
      <c r="XR35" s="207"/>
      <c r="XS35" s="207"/>
      <c r="XT35" s="207"/>
      <c r="XU35" s="207"/>
      <c r="XV35" s="207"/>
      <c r="XW35" s="207"/>
      <c r="XX35" s="207"/>
      <c r="XY35" s="207"/>
      <c r="XZ35" s="207"/>
      <c r="YA35" s="207"/>
      <c r="YB35" s="207"/>
      <c r="YC35" s="207"/>
      <c r="YD35" s="207"/>
      <c r="YE35" s="207"/>
      <c r="YF35" s="207"/>
      <c r="YG35" s="207"/>
      <c r="YH35" s="207"/>
      <c r="YI35" s="207"/>
      <c r="YJ35" s="207"/>
      <c r="YK35" s="207"/>
      <c r="YL35" s="207"/>
      <c r="YM35" s="207"/>
      <c r="YN35" s="207"/>
      <c r="YO35" s="207"/>
      <c r="YP35" s="207"/>
      <c r="YQ35" s="207"/>
      <c r="YR35" s="207"/>
      <c r="YS35" s="207"/>
      <c r="YT35" s="207"/>
      <c r="YU35" s="207"/>
      <c r="YV35" s="207"/>
      <c r="YW35" s="207"/>
      <c r="YX35" s="207"/>
      <c r="YY35" s="207"/>
      <c r="YZ35" s="207"/>
      <c r="ZA35" s="207"/>
      <c r="ZB35" s="207"/>
      <c r="ZC35" s="207"/>
      <c r="ZD35" s="207"/>
      <c r="ZE35" s="207"/>
      <c r="ZF35" s="207"/>
      <c r="ZG35" s="207"/>
      <c r="ZH35" s="207"/>
      <c r="ZI35" s="207"/>
      <c r="ZJ35" s="207"/>
      <c r="ZK35" s="207"/>
      <c r="ZL35" s="207"/>
      <c r="ZM35" s="207"/>
      <c r="ZN35" s="207"/>
      <c r="ZO35" s="207"/>
      <c r="ZP35" s="207"/>
      <c r="ZQ35" s="207"/>
      <c r="ZR35" s="207"/>
      <c r="ZS35" s="207"/>
      <c r="ZT35" s="207"/>
      <c r="ZU35" s="207"/>
      <c r="ZV35" s="207"/>
      <c r="ZW35" s="207"/>
      <c r="ZX35" s="207"/>
      <c r="ZY35" s="207"/>
      <c r="ZZ35" s="207"/>
      <c r="AAA35" s="207"/>
      <c r="AAB35" s="207"/>
      <c r="AAC35" s="207"/>
      <c r="AAD35" s="207"/>
      <c r="AAE35" s="207"/>
      <c r="AAF35" s="207"/>
      <c r="AAG35" s="207"/>
      <c r="AAH35" s="207"/>
      <c r="AAI35" s="207"/>
      <c r="AAJ35" s="207"/>
      <c r="AAK35" s="207"/>
      <c r="AAL35" s="207"/>
      <c r="AAM35" s="207"/>
      <c r="AAN35" s="207"/>
      <c r="AAO35" s="207"/>
      <c r="AAP35" s="207"/>
      <c r="AAQ35" s="207"/>
      <c r="AAR35" s="207"/>
      <c r="AAS35" s="207"/>
      <c r="AAT35" s="207"/>
      <c r="AAU35" s="207"/>
      <c r="AAV35" s="207"/>
      <c r="AAW35" s="207"/>
      <c r="AAX35" s="207"/>
      <c r="AAY35" s="207"/>
      <c r="AAZ35" s="207"/>
      <c r="ABA35" s="207"/>
      <c r="ABB35" s="207"/>
      <c r="ABC35" s="207"/>
      <c r="ABD35" s="207"/>
      <c r="ABE35" s="207"/>
      <c r="ABF35" s="207"/>
      <c r="ABG35" s="207"/>
      <c r="ABH35" s="207"/>
      <c r="ABI35" s="207"/>
      <c r="ABJ35" s="207"/>
      <c r="ABK35" s="207"/>
      <c r="ABL35" s="207"/>
      <c r="ABM35" s="207"/>
      <c r="ABN35" s="207"/>
      <c r="ABO35" s="207"/>
      <c r="ABP35" s="207"/>
      <c r="ABQ35" s="207"/>
      <c r="ABR35" s="207"/>
      <c r="ABS35" s="207"/>
      <c r="ABT35" s="207"/>
      <c r="ABU35" s="207"/>
      <c r="ABV35" s="207"/>
      <c r="ABW35" s="207"/>
      <c r="ABX35" s="207"/>
      <c r="ABY35" s="207"/>
      <c r="ABZ35" s="207"/>
      <c r="ACA35" s="207"/>
      <c r="ACB35" s="207"/>
      <c r="ACC35" s="207"/>
      <c r="ACD35" s="207"/>
      <c r="ACE35" s="207"/>
      <c r="ACF35" s="207"/>
      <c r="ACG35" s="207"/>
      <c r="ACH35" s="207"/>
      <c r="ACI35" s="207"/>
      <c r="ACJ35" s="207"/>
      <c r="ACK35" s="207"/>
      <c r="ACL35" s="207"/>
      <c r="ACM35" s="207"/>
      <c r="ACN35" s="207"/>
      <c r="ACO35" s="207"/>
      <c r="ACP35" s="207"/>
      <c r="ACQ35" s="207"/>
      <c r="ACR35" s="207"/>
      <c r="ACS35" s="207"/>
      <c r="ACT35" s="207"/>
      <c r="ACU35" s="207"/>
      <c r="ACV35" s="207"/>
      <c r="ACW35" s="207"/>
      <c r="ACX35" s="207"/>
      <c r="ACY35" s="207"/>
      <c r="ACZ35" s="207"/>
      <c r="ADA35" s="207"/>
      <c r="ADB35" s="207"/>
      <c r="ADC35" s="207"/>
      <c r="ADD35" s="207"/>
      <c r="ADE35" s="207"/>
      <c r="ADF35" s="207"/>
      <c r="ADG35" s="207"/>
      <c r="ADH35" s="207"/>
      <c r="ADI35" s="207"/>
      <c r="ADJ35" s="207"/>
      <c r="ADK35" s="207"/>
      <c r="ADL35" s="207"/>
      <c r="ADM35" s="207"/>
      <c r="ADN35" s="207"/>
      <c r="ADO35" s="207"/>
      <c r="ADP35" s="207"/>
      <c r="ADQ35" s="207"/>
      <c r="ADR35" s="207"/>
      <c r="ADS35" s="207"/>
      <c r="ADT35" s="207"/>
      <c r="ADU35" s="207"/>
      <c r="ADV35" s="207"/>
      <c r="ADW35" s="207"/>
      <c r="ADX35" s="207"/>
      <c r="ADY35" s="207"/>
      <c r="ADZ35" s="207"/>
      <c r="AEA35" s="207"/>
      <c r="AEB35" s="207"/>
      <c r="AEC35" s="207"/>
      <c r="AED35" s="207"/>
      <c r="AEE35" s="207"/>
      <c r="AEF35" s="207"/>
      <c r="AEG35" s="207"/>
      <c r="AEH35" s="207"/>
      <c r="AEI35" s="207"/>
      <c r="AEJ35" s="207"/>
      <c r="AEK35" s="207"/>
      <c r="AEL35" s="207"/>
      <c r="AEM35" s="207"/>
      <c r="AEN35" s="207"/>
      <c r="AEO35" s="207"/>
      <c r="AEP35" s="207"/>
      <c r="AEQ35" s="207"/>
      <c r="AER35" s="207"/>
      <c r="AES35" s="207"/>
      <c r="AET35" s="207"/>
      <c r="AEU35" s="207"/>
      <c r="AEV35" s="207"/>
      <c r="AEW35" s="207"/>
      <c r="AEX35" s="207"/>
      <c r="AEY35" s="207"/>
      <c r="AEZ35" s="207"/>
      <c r="AFA35" s="207"/>
      <c r="AFB35" s="207"/>
      <c r="AFC35" s="207"/>
      <c r="AFD35" s="207"/>
      <c r="AFE35" s="207"/>
      <c r="AFF35" s="207"/>
      <c r="AFG35" s="207"/>
      <c r="AFH35" s="207"/>
      <c r="AFI35" s="207"/>
      <c r="AFJ35" s="207"/>
      <c r="AFK35" s="207"/>
      <c r="AFL35" s="207"/>
      <c r="AFM35" s="207"/>
      <c r="AFN35" s="207"/>
      <c r="AFO35" s="207"/>
      <c r="AFP35" s="207"/>
      <c r="AFQ35" s="207"/>
      <c r="AFR35" s="207"/>
      <c r="AFS35" s="207"/>
      <c r="AFT35" s="207"/>
      <c r="AFU35" s="207"/>
      <c r="AFV35" s="207"/>
      <c r="AFW35" s="207"/>
      <c r="AFX35" s="207"/>
      <c r="AFY35" s="207"/>
      <c r="AFZ35" s="207"/>
      <c r="AGA35" s="207"/>
      <c r="AGB35" s="207"/>
      <c r="AGC35" s="207"/>
      <c r="AGD35" s="207"/>
      <c r="AGE35" s="207"/>
      <c r="AGF35" s="207"/>
      <c r="AGG35" s="207"/>
      <c r="AGH35" s="207"/>
      <c r="AGI35" s="207"/>
      <c r="AGJ35" s="207"/>
      <c r="AGK35" s="207"/>
      <c r="AGL35" s="207"/>
      <c r="AGM35" s="207"/>
      <c r="AGN35" s="207"/>
      <c r="AGO35" s="207"/>
      <c r="AGP35" s="207"/>
      <c r="AGQ35" s="207"/>
      <c r="AGR35" s="207"/>
      <c r="AGS35" s="207"/>
      <c r="AGT35" s="207"/>
      <c r="AGU35" s="207"/>
      <c r="AGV35" s="207"/>
      <c r="AGW35" s="207"/>
      <c r="AGX35" s="207"/>
      <c r="AGY35" s="207"/>
      <c r="AGZ35" s="207"/>
      <c r="AHA35" s="207"/>
      <c r="AHB35" s="207"/>
      <c r="AHC35" s="207"/>
      <c r="AHD35" s="207"/>
      <c r="AHE35" s="207"/>
      <c r="AHF35" s="207"/>
      <c r="AHG35" s="207"/>
      <c r="AHH35" s="207"/>
      <c r="AHI35" s="207"/>
      <c r="AHJ35" s="207"/>
      <c r="AHK35" s="207"/>
      <c r="AHL35" s="207"/>
      <c r="AHM35" s="207"/>
      <c r="AHN35" s="207"/>
      <c r="AHO35" s="207"/>
      <c r="AHP35" s="207"/>
      <c r="AHQ35" s="207"/>
      <c r="AHR35" s="207"/>
      <c r="AHS35" s="207"/>
      <c r="AHT35" s="207"/>
      <c r="AHU35" s="207"/>
      <c r="AHV35" s="207"/>
      <c r="AHW35" s="207"/>
      <c r="AHX35" s="207"/>
      <c r="AHY35" s="207"/>
      <c r="AHZ35" s="207"/>
      <c r="AIA35" s="207"/>
      <c r="AIB35" s="207"/>
      <c r="AIC35" s="207"/>
      <c r="AID35" s="207"/>
      <c r="AIE35" s="207"/>
      <c r="AIF35" s="207"/>
      <c r="AIG35" s="207"/>
      <c r="AIH35" s="207"/>
      <c r="AII35" s="207"/>
      <c r="AIJ35" s="207"/>
      <c r="AIK35" s="207"/>
      <c r="AIL35" s="207"/>
      <c r="AIM35" s="207"/>
      <c r="AIN35" s="207"/>
      <c r="AIO35" s="207"/>
      <c r="AIP35" s="207"/>
      <c r="AIQ35" s="207"/>
      <c r="AIR35" s="207"/>
      <c r="AIS35" s="207"/>
      <c r="AIT35" s="207"/>
      <c r="AIU35" s="207"/>
      <c r="AIV35" s="207"/>
      <c r="AIW35" s="207"/>
      <c r="AIX35" s="207"/>
      <c r="AIY35" s="207"/>
      <c r="AIZ35" s="207"/>
      <c r="AJA35" s="207"/>
      <c r="AJB35" s="207"/>
      <c r="AJC35" s="207"/>
      <c r="AJD35" s="207"/>
      <c r="AJE35" s="207"/>
      <c r="AJF35" s="207"/>
      <c r="AJG35" s="207"/>
      <c r="AJH35" s="207"/>
      <c r="AJI35" s="207"/>
      <c r="AJJ35" s="207"/>
      <c r="AJK35" s="207"/>
      <c r="AJL35" s="207"/>
      <c r="AJM35" s="207"/>
      <c r="AJN35" s="207"/>
      <c r="AJO35" s="207"/>
      <c r="AJP35" s="207"/>
      <c r="AJQ35" s="207"/>
      <c r="AJR35" s="207"/>
      <c r="AJS35" s="207"/>
      <c r="AJT35" s="207"/>
      <c r="AJU35" s="207"/>
      <c r="AJV35" s="207"/>
      <c r="AJW35" s="207"/>
      <c r="AJX35" s="207"/>
      <c r="AJY35" s="207"/>
      <c r="AJZ35" s="207"/>
      <c r="AKA35" s="207"/>
      <c r="AKB35" s="207"/>
      <c r="AKC35" s="207"/>
      <c r="AKD35" s="207"/>
      <c r="AKE35" s="207"/>
      <c r="AKF35" s="207"/>
      <c r="AKG35" s="207"/>
      <c r="AKH35" s="207"/>
      <c r="AKI35" s="207"/>
      <c r="AKJ35" s="207"/>
      <c r="AKK35" s="207"/>
      <c r="AKL35" s="207"/>
      <c r="AKM35" s="207"/>
      <c r="AKN35" s="207"/>
      <c r="AKO35" s="207"/>
      <c r="AKP35" s="207"/>
      <c r="AKQ35" s="207"/>
      <c r="AKR35" s="207"/>
      <c r="AKS35" s="207"/>
      <c r="AKT35" s="207"/>
      <c r="AKU35" s="207"/>
      <c r="AKV35" s="207"/>
      <c r="AKW35" s="207"/>
      <c r="AKX35" s="207"/>
      <c r="AKY35" s="207"/>
      <c r="AKZ35" s="207"/>
      <c r="ALA35" s="207"/>
      <c r="ALB35" s="207"/>
      <c r="ALC35" s="207"/>
      <c r="ALD35" s="207"/>
      <c r="ALE35" s="207"/>
      <c r="ALF35" s="207"/>
      <c r="ALG35" s="207"/>
      <c r="ALH35" s="207"/>
      <c r="ALI35" s="207"/>
      <c r="ALJ35" s="207"/>
      <c r="ALK35" s="207"/>
      <c r="ALL35" s="207"/>
      <c r="ALM35" s="207"/>
      <c r="ALN35" s="207"/>
      <c r="ALO35" s="207"/>
      <c r="ALP35" s="207"/>
      <c r="ALQ35" s="207" t="e">
        <v>#N/A</v>
      </c>
    </row>
    <row r="36" spans="1:1005" ht="14.45">
      <c r="A36" s="153">
        <v>47119</v>
      </c>
      <c r="B36" s="154">
        <v>25</v>
      </c>
      <c r="C36" s="154">
        <v>25</v>
      </c>
      <c r="D36" s="158">
        <v>25</v>
      </c>
      <c r="E36">
        <v>27.119</v>
      </c>
      <c r="F36">
        <v>23.123999999999999</v>
      </c>
      <c r="G36">
        <v>33.406999999999996</v>
      </c>
      <c r="H36">
        <v>27.858000000000001</v>
      </c>
      <c r="I36">
        <v>29.645</v>
      </c>
      <c r="J36">
        <v>26.408000000000001</v>
      </c>
      <c r="K36">
        <v>25.748000000000001</v>
      </c>
      <c r="L36">
        <v>20.457000000000001</v>
      </c>
      <c r="M36">
        <v>19.530999999999999</v>
      </c>
      <c r="N36">
        <v>15.260999999999999</v>
      </c>
      <c r="O36">
        <v>19.696999999999999</v>
      </c>
      <c r="P36">
        <v>21.863</v>
      </c>
      <c r="Q36">
        <v>23.939</v>
      </c>
      <c r="R36">
        <v>24.210999999999999</v>
      </c>
      <c r="S36">
        <v>19.672999999999998</v>
      </c>
      <c r="T36">
        <v>26.893999999999998</v>
      </c>
      <c r="U36">
        <v>24.097999999999999</v>
      </c>
      <c r="V36">
        <v>21.893000000000001</v>
      </c>
      <c r="W36">
        <v>25.558</v>
      </c>
      <c r="X36">
        <v>15.349</v>
      </c>
      <c r="Y36">
        <v>19.602</v>
      </c>
      <c r="Z36">
        <v>25.521000000000001</v>
      </c>
      <c r="AA36">
        <v>23.741</v>
      </c>
      <c r="AB36">
        <v>21.388000000000002</v>
      </c>
      <c r="AC36">
        <v>26.638000000000002</v>
      </c>
      <c r="AD36">
        <v>16.443999999999999</v>
      </c>
      <c r="AE36">
        <v>25.863</v>
      </c>
      <c r="AF36">
        <v>23.454999999999998</v>
      </c>
      <c r="AG36">
        <v>21.231999999999999</v>
      </c>
      <c r="AH36">
        <v>19.748999999999999</v>
      </c>
      <c r="AI36" s="207"/>
      <c r="AJ36" s="207"/>
      <c r="AK36" s="207"/>
      <c r="AL36" s="207"/>
      <c r="AM36" s="207"/>
      <c r="AN36" s="207"/>
      <c r="AO36" s="207"/>
      <c r="AP36" s="207"/>
      <c r="AQ36" s="207"/>
      <c r="AR36" s="207"/>
      <c r="AS36" s="207"/>
      <c r="AT36" s="207"/>
      <c r="AU36" s="207"/>
      <c r="AV36" s="207"/>
      <c r="AW36" s="207"/>
      <c r="AX36" s="207"/>
      <c r="AY36" s="207"/>
      <c r="AZ36" s="207"/>
      <c r="BA36" s="207"/>
      <c r="BB36" s="207"/>
      <c r="BC36" s="207"/>
      <c r="BD36" s="207"/>
      <c r="BE36" s="207"/>
      <c r="BF36" s="207"/>
      <c r="BG36" s="207"/>
      <c r="BH36" s="207"/>
      <c r="BI36" s="207"/>
      <c r="BJ36" s="207"/>
      <c r="BK36" s="207"/>
      <c r="BL36" s="207"/>
      <c r="BM36" s="207"/>
      <c r="BN36" s="207"/>
      <c r="BO36" s="207"/>
      <c r="BP36" s="207"/>
      <c r="BQ36" s="207"/>
      <c r="BR36" s="207"/>
      <c r="BS36" s="207"/>
      <c r="BT36" s="207"/>
      <c r="BU36" s="207"/>
      <c r="BV36" s="207"/>
      <c r="BW36" s="207"/>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207"/>
      <c r="DC36" s="207"/>
      <c r="DD36" s="207"/>
      <c r="DE36" s="207"/>
      <c r="DF36" s="207"/>
      <c r="DG36" s="207"/>
      <c r="DH36" s="207"/>
      <c r="DI36" s="207"/>
      <c r="DJ36" s="207"/>
      <c r="DK36" s="207"/>
      <c r="DL36" s="207"/>
      <c r="DM36" s="207"/>
      <c r="DN36" s="207"/>
      <c r="DO36" s="207"/>
      <c r="DP36" s="207"/>
      <c r="DQ36" s="207"/>
      <c r="DR36" s="207"/>
      <c r="DS36" s="207"/>
      <c r="DT36" s="207"/>
      <c r="DU36" s="207"/>
      <c r="DV36" s="207"/>
      <c r="DW36" s="207"/>
      <c r="DX36" s="207"/>
      <c r="DY36" s="207"/>
      <c r="DZ36" s="207"/>
      <c r="EA36" s="207"/>
      <c r="EB36" s="207"/>
      <c r="EC36" s="207"/>
      <c r="ED36" s="207"/>
      <c r="EE36" s="207"/>
      <c r="EF36" s="207"/>
      <c r="EG36" s="207"/>
      <c r="EH36" s="207"/>
      <c r="EI36" s="207"/>
      <c r="EJ36" s="207"/>
      <c r="EK36" s="207"/>
      <c r="EL36" s="207"/>
      <c r="EM36" s="207"/>
      <c r="EN36" s="207"/>
      <c r="EO36" s="207"/>
      <c r="EP36" s="207"/>
      <c r="EQ36" s="207"/>
      <c r="ER36" s="207"/>
      <c r="ES36" s="207"/>
      <c r="ET36" s="207"/>
      <c r="EU36" s="207"/>
      <c r="EV36" s="207"/>
      <c r="EW36" s="207"/>
      <c r="EX36" s="207"/>
      <c r="EY36" s="207"/>
      <c r="EZ36" s="207"/>
      <c r="FA36" s="207"/>
      <c r="FB36" s="207"/>
      <c r="FC36" s="207"/>
      <c r="FD36" s="207"/>
      <c r="FE36" s="207"/>
      <c r="FF36" s="207"/>
      <c r="FG36" s="207"/>
      <c r="FH36" s="207"/>
      <c r="FI36" s="207"/>
      <c r="FJ36" s="207"/>
      <c r="FK36" s="207"/>
      <c r="FL36" s="207"/>
      <c r="FM36" s="207"/>
      <c r="FN36" s="207"/>
      <c r="FO36" s="207"/>
      <c r="FP36" s="207"/>
      <c r="FQ36" s="207"/>
      <c r="FR36" s="207"/>
      <c r="FS36" s="207"/>
      <c r="FT36" s="207"/>
      <c r="FU36" s="207"/>
      <c r="FV36" s="207"/>
      <c r="FW36" s="207"/>
      <c r="FX36" s="207"/>
      <c r="FY36" s="207"/>
      <c r="FZ36" s="207"/>
      <c r="GA36" s="207"/>
      <c r="GB36" s="207"/>
      <c r="GC36" s="207"/>
      <c r="GD36" s="207"/>
      <c r="GE36" s="207"/>
      <c r="GF36" s="207"/>
      <c r="GG36" s="207"/>
      <c r="GH36" s="207"/>
      <c r="GI36" s="207"/>
      <c r="GJ36" s="207"/>
      <c r="GK36" s="207"/>
      <c r="GL36" s="207"/>
      <c r="GM36" s="207"/>
      <c r="GN36" s="207"/>
      <c r="GO36" s="207"/>
      <c r="GP36" s="207"/>
      <c r="GQ36" s="207"/>
      <c r="GR36" s="207"/>
      <c r="GS36" s="207"/>
      <c r="GT36" s="207"/>
      <c r="GU36" s="207"/>
      <c r="GV36" s="207"/>
      <c r="GW36" s="207"/>
      <c r="GX36" s="207"/>
      <c r="GY36" s="207"/>
      <c r="GZ36" s="207"/>
      <c r="HA36" s="207"/>
      <c r="HB36" s="207"/>
      <c r="HC36" s="207"/>
      <c r="HD36" s="207"/>
      <c r="HE36" s="207"/>
      <c r="HF36" s="207"/>
      <c r="HG36" s="207"/>
      <c r="HH36" s="207"/>
      <c r="HI36" s="207"/>
      <c r="HJ36" s="207"/>
      <c r="HK36" s="207"/>
      <c r="HL36" s="207"/>
      <c r="HM36" s="207"/>
      <c r="HN36" s="207"/>
      <c r="HO36" s="207"/>
      <c r="HP36" s="207"/>
      <c r="HQ36" s="207"/>
      <c r="HR36" s="207"/>
      <c r="HS36" s="207"/>
      <c r="HT36" s="207"/>
      <c r="HU36" s="207"/>
      <c r="HV36" s="207"/>
      <c r="HW36" s="207"/>
      <c r="HX36" s="207"/>
      <c r="HY36" s="207"/>
      <c r="HZ36" s="207"/>
      <c r="IA36" s="207"/>
      <c r="IB36" s="207"/>
      <c r="IC36" s="207"/>
      <c r="ID36" s="207"/>
      <c r="IE36" s="207"/>
      <c r="IF36" s="207"/>
      <c r="IG36" s="207"/>
      <c r="IH36" s="207"/>
      <c r="II36" s="207"/>
      <c r="IJ36" s="207"/>
      <c r="IK36" s="207"/>
      <c r="IL36" s="207"/>
      <c r="IM36" s="207"/>
      <c r="IN36" s="207"/>
      <c r="IO36" s="207"/>
      <c r="IP36" s="207"/>
      <c r="IQ36" s="207"/>
      <c r="IR36" s="207"/>
      <c r="IS36" s="207"/>
      <c r="IT36" s="207"/>
      <c r="IU36" s="207"/>
      <c r="IV36" s="207"/>
      <c r="IW36" s="207"/>
      <c r="IX36" s="207"/>
      <c r="IY36" s="207"/>
      <c r="IZ36" s="207"/>
      <c r="JA36" s="207"/>
      <c r="JB36" s="207"/>
      <c r="JC36" s="207"/>
      <c r="JD36" s="207"/>
      <c r="JE36" s="207"/>
      <c r="JF36" s="207"/>
      <c r="JG36" s="207"/>
      <c r="JH36" s="207"/>
      <c r="JI36" s="207"/>
      <c r="JJ36" s="207"/>
      <c r="JK36" s="207"/>
      <c r="JL36" s="207"/>
      <c r="JM36" s="207"/>
      <c r="JN36" s="207"/>
      <c r="JO36" s="207"/>
      <c r="JP36" s="207"/>
      <c r="JQ36" s="207"/>
      <c r="JR36" s="207"/>
      <c r="JS36" s="207"/>
      <c r="JT36" s="207"/>
      <c r="JU36" s="207"/>
      <c r="JV36" s="207"/>
      <c r="JW36" s="207"/>
      <c r="JX36" s="207"/>
      <c r="JY36" s="207"/>
      <c r="JZ36" s="207"/>
      <c r="KA36" s="207"/>
      <c r="KB36" s="207"/>
      <c r="KC36" s="207"/>
      <c r="KD36" s="207"/>
      <c r="KE36" s="207"/>
      <c r="KF36" s="207"/>
      <c r="KG36" s="207"/>
      <c r="KH36" s="207"/>
      <c r="KI36" s="207"/>
      <c r="KJ36" s="207"/>
      <c r="KK36" s="207"/>
      <c r="KL36" s="207"/>
      <c r="KM36" s="207"/>
      <c r="KN36" s="207"/>
      <c r="KO36" s="207"/>
      <c r="KP36" s="207"/>
      <c r="KQ36" s="207"/>
      <c r="KR36" s="207"/>
      <c r="KS36" s="207"/>
      <c r="KT36" s="207"/>
      <c r="KU36" s="207"/>
      <c r="KV36" s="207"/>
      <c r="KW36" s="207"/>
      <c r="KX36" s="207"/>
      <c r="KY36" s="207"/>
      <c r="KZ36" s="207"/>
      <c r="LA36" s="207"/>
      <c r="LB36" s="207"/>
      <c r="LC36" s="207"/>
      <c r="LD36" s="207"/>
      <c r="LE36" s="207"/>
      <c r="LF36" s="207"/>
      <c r="LG36" s="207"/>
      <c r="LH36" s="207"/>
      <c r="LI36" s="207"/>
      <c r="LJ36" s="207"/>
      <c r="LK36" s="207"/>
      <c r="LL36" s="207"/>
      <c r="LM36" s="207"/>
      <c r="LN36" s="207"/>
      <c r="LO36" s="207"/>
      <c r="LP36" s="207"/>
      <c r="LQ36" s="207"/>
      <c r="LR36" s="207"/>
      <c r="LS36" s="207"/>
      <c r="LT36" s="207"/>
      <c r="LU36" s="207"/>
      <c r="LV36" s="207"/>
      <c r="LW36" s="207"/>
      <c r="LX36" s="207"/>
      <c r="LY36" s="207"/>
      <c r="LZ36" s="207"/>
      <c r="MA36" s="207"/>
      <c r="MB36" s="207"/>
      <c r="MC36" s="207"/>
      <c r="MD36" s="207"/>
      <c r="ME36" s="207"/>
      <c r="MF36" s="207"/>
      <c r="MG36" s="207"/>
      <c r="MH36" s="207"/>
      <c r="MI36" s="207"/>
      <c r="MJ36" s="207"/>
      <c r="MK36" s="207"/>
      <c r="ML36" s="207"/>
      <c r="MM36" s="207"/>
      <c r="MN36" s="207"/>
      <c r="MO36" s="207"/>
      <c r="MP36" s="207"/>
      <c r="MQ36" s="207"/>
      <c r="MR36" s="207"/>
      <c r="MS36" s="207"/>
      <c r="MT36" s="207"/>
      <c r="MU36" s="207"/>
      <c r="MV36" s="207"/>
      <c r="MW36" s="207"/>
      <c r="MX36" s="207"/>
      <c r="MY36" s="207"/>
      <c r="MZ36" s="207"/>
      <c r="NA36" s="207"/>
      <c r="NB36" s="207"/>
      <c r="NC36" s="207"/>
      <c r="ND36" s="207"/>
      <c r="NE36" s="207"/>
      <c r="NF36" s="207"/>
      <c r="NG36" s="207"/>
      <c r="NH36" s="207"/>
      <c r="NI36" s="207"/>
      <c r="NJ36" s="207"/>
      <c r="NK36" s="207"/>
      <c r="NL36" s="207"/>
      <c r="NM36" s="207"/>
      <c r="NN36" s="207"/>
      <c r="NO36" s="207"/>
      <c r="NP36" s="207"/>
      <c r="NQ36" s="207"/>
      <c r="NR36" s="207"/>
      <c r="NS36" s="207"/>
      <c r="NT36" s="207"/>
      <c r="NU36" s="207"/>
      <c r="NV36" s="207"/>
      <c r="NW36" s="207"/>
      <c r="NX36" s="207"/>
      <c r="NY36" s="207"/>
      <c r="NZ36" s="207"/>
      <c r="OA36" s="207"/>
      <c r="OB36" s="207"/>
      <c r="OC36" s="207"/>
      <c r="OD36" s="207"/>
      <c r="OE36" s="207"/>
      <c r="OF36" s="207"/>
      <c r="OG36" s="207"/>
      <c r="OH36" s="207"/>
      <c r="OI36" s="207"/>
      <c r="OJ36" s="207"/>
      <c r="OK36" s="207"/>
      <c r="OL36" s="207"/>
      <c r="OM36" s="207"/>
      <c r="ON36" s="207"/>
      <c r="OO36" s="207"/>
      <c r="OP36" s="207"/>
      <c r="OQ36" s="207"/>
      <c r="OR36" s="207"/>
      <c r="OS36" s="207"/>
      <c r="OT36" s="207"/>
      <c r="OU36" s="207"/>
      <c r="OV36" s="207"/>
      <c r="OW36" s="207"/>
      <c r="OX36" s="207"/>
      <c r="OY36" s="207"/>
      <c r="OZ36" s="207"/>
      <c r="PA36" s="207"/>
      <c r="PB36" s="207"/>
      <c r="PC36" s="207"/>
      <c r="PD36" s="207"/>
      <c r="PE36" s="207"/>
      <c r="PF36" s="207"/>
      <c r="PG36" s="207"/>
      <c r="PH36" s="207"/>
      <c r="PI36" s="207"/>
      <c r="PJ36" s="207"/>
      <c r="PK36" s="207"/>
      <c r="PL36" s="207"/>
      <c r="PM36" s="207"/>
      <c r="PN36" s="207"/>
      <c r="PO36" s="207"/>
      <c r="PP36" s="207"/>
      <c r="PQ36" s="207"/>
      <c r="PR36" s="207"/>
      <c r="PS36" s="207"/>
      <c r="PT36" s="207"/>
      <c r="PU36" s="207"/>
      <c r="PV36" s="207"/>
      <c r="PW36" s="207"/>
      <c r="PX36" s="207"/>
      <c r="PY36" s="207"/>
      <c r="PZ36" s="207"/>
      <c r="QA36" s="207"/>
      <c r="QB36" s="207"/>
      <c r="QC36" s="207"/>
      <c r="QD36" s="207"/>
      <c r="QE36" s="207"/>
      <c r="QF36" s="207"/>
      <c r="QG36" s="207"/>
      <c r="QH36" s="207"/>
      <c r="QI36" s="207"/>
      <c r="QJ36" s="207"/>
      <c r="QK36" s="207"/>
      <c r="QL36" s="207"/>
      <c r="QM36" s="207"/>
      <c r="QN36" s="207"/>
      <c r="QO36" s="207"/>
      <c r="QP36" s="207"/>
      <c r="QQ36" s="207"/>
      <c r="QR36" s="207"/>
      <c r="QS36" s="207"/>
      <c r="QT36" s="207"/>
      <c r="QU36" s="207"/>
      <c r="QV36" s="207"/>
      <c r="QW36" s="207"/>
      <c r="QX36" s="207"/>
      <c r="QY36" s="207"/>
      <c r="QZ36" s="207"/>
      <c r="RA36" s="207"/>
      <c r="RB36" s="207"/>
      <c r="RC36" s="207"/>
      <c r="RD36" s="207"/>
      <c r="RE36" s="207"/>
      <c r="RF36" s="207"/>
      <c r="RG36" s="207"/>
      <c r="RH36" s="207"/>
      <c r="RI36" s="207"/>
      <c r="RJ36" s="207"/>
      <c r="RK36" s="207"/>
      <c r="RL36" s="207"/>
      <c r="RM36" s="207"/>
      <c r="RN36" s="207"/>
      <c r="RO36" s="207"/>
      <c r="RP36" s="207"/>
      <c r="RQ36" s="207"/>
      <c r="RR36" s="207"/>
      <c r="RS36" s="207"/>
      <c r="RT36" s="207"/>
      <c r="RU36" s="207"/>
      <c r="RV36" s="207"/>
      <c r="RW36" s="207"/>
      <c r="RX36" s="207"/>
      <c r="RY36" s="207"/>
      <c r="RZ36" s="207"/>
      <c r="SA36" s="207"/>
      <c r="SB36" s="207"/>
      <c r="SC36" s="207"/>
      <c r="SD36" s="207"/>
      <c r="SE36" s="207"/>
      <c r="SF36" s="207"/>
      <c r="SG36" s="207"/>
      <c r="SH36" s="207"/>
      <c r="SI36" s="207"/>
      <c r="SJ36" s="207"/>
      <c r="SK36" s="207"/>
      <c r="SL36" s="207"/>
      <c r="SM36" s="207"/>
      <c r="SN36" s="207"/>
      <c r="SO36" s="207"/>
      <c r="SP36" s="207"/>
      <c r="SQ36" s="207"/>
      <c r="SR36" s="207"/>
      <c r="SS36" s="207"/>
      <c r="ST36" s="207"/>
      <c r="SU36" s="207"/>
      <c r="SV36" s="207"/>
      <c r="SW36" s="207"/>
      <c r="SX36" s="207"/>
      <c r="SY36" s="207"/>
      <c r="SZ36" s="207"/>
      <c r="TA36" s="207"/>
      <c r="TB36" s="207"/>
      <c r="TC36" s="207"/>
      <c r="TD36" s="207"/>
      <c r="TE36" s="207"/>
      <c r="TF36" s="207"/>
      <c r="TG36" s="207"/>
      <c r="TH36" s="207"/>
      <c r="TI36" s="207"/>
      <c r="TJ36" s="207"/>
      <c r="TK36" s="207"/>
      <c r="TL36" s="207"/>
      <c r="TM36" s="207"/>
      <c r="TN36" s="207"/>
      <c r="TO36" s="207"/>
      <c r="TP36" s="207"/>
      <c r="TQ36" s="207"/>
      <c r="TR36" s="207"/>
      <c r="TS36" s="207"/>
      <c r="TT36" s="207"/>
      <c r="TU36" s="207"/>
      <c r="TV36" s="207"/>
      <c r="TW36" s="207"/>
      <c r="TX36" s="207"/>
      <c r="TY36" s="207"/>
      <c r="TZ36" s="207"/>
      <c r="UA36" s="207"/>
      <c r="UB36" s="207"/>
      <c r="UC36" s="207"/>
      <c r="UD36" s="207"/>
      <c r="UE36" s="207"/>
      <c r="UF36" s="207"/>
      <c r="UG36" s="207"/>
      <c r="UH36" s="207"/>
      <c r="UI36" s="207"/>
      <c r="UJ36" s="207"/>
      <c r="UK36" s="207"/>
      <c r="UL36" s="207"/>
      <c r="UM36" s="207"/>
      <c r="UN36" s="207"/>
      <c r="UO36" s="207"/>
      <c r="UP36" s="207"/>
      <c r="UQ36" s="207"/>
      <c r="UR36" s="207"/>
      <c r="US36" s="207"/>
      <c r="UT36" s="207"/>
      <c r="UU36" s="207"/>
      <c r="UV36" s="207"/>
      <c r="UW36" s="207"/>
      <c r="UX36" s="207"/>
      <c r="UY36" s="207"/>
      <c r="UZ36" s="207"/>
      <c r="VA36" s="207"/>
      <c r="VB36" s="207"/>
      <c r="VC36" s="207"/>
      <c r="VD36" s="207"/>
      <c r="VE36" s="207"/>
      <c r="VF36" s="207"/>
      <c r="VG36" s="207"/>
      <c r="VH36" s="207"/>
      <c r="VI36" s="207"/>
      <c r="VJ36" s="207"/>
      <c r="VK36" s="207"/>
      <c r="VL36" s="207"/>
      <c r="VM36" s="207"/>
      <c r="VN36" s="207"/>
      <c r="VO36" s="207"/>
      <c r="VP36" s="207"/>
      <c r="VQ36" s="207"/>
      <c r="VR36" s="207"/>
      <c r="VS36" s="207"/>
      <c r="VT36" s="207"/>
      <c r="VU36" s="207"/>
      <c r="VV36" s="207"/>
      <c r="VW36" s="207"/>
      <c r="VX36" s="207"/>
      <c r="VY36" s="207"/>
      <c r="VZ36" s="207"/>
      <c r="WA36" s="207"/>
      <c r="WB36" s="207"/>
      <c r="WC36" s="207"/>
      <c r="WD36" s="207"/>
      <c r="WE36" s="207"/>
      <c r="WF36" s="207"/>
      <c r="WG36" s="207"/>
      <c r="WH36" s="207"/>
      <c r="WI36" s="207"/>
      <c r="WJ36" s="207"/>
      <c r="WK36" s="207"/>
      <c r="WL36" s="207"/>
      <c r="WM36" s="207"/>
      <c r="WN36" s="207"/>
      <c r="WO36" s="207"/>
      <c r="WP36" s="207"/>
      <c r="WQ36" s="207"/>
      <c r="WR36" s="207"/>
      <c r="WS36" s="207"/>
      <c r="WT36" s="207"/>
      <c r="WU36" s="207"/>
      <c r="WV36" s="207"/>
      <c r="WW36" s="207"/>
      <c r="WX36" s="207"/>
      <c r="WY36" s="207"/>
      <c r="WZ36" s="207"/>
      <c r="XA36" s="207"/>
      <c r="XB36" s="207"/>
      <c r="XC36" s="207"/>
      <c r="XD36" s="207"/>
      <c r="XE36" s="207"/>
      <c r="XF36" s="207"/>
      <c r="XG36" s="207"/>
      <c r="XH36" s="207"/>
      <c r="XI36" s="207"/>
      <c r="XJ36" s="207"/>
      <c r="XK36" s="207"/>
      <c r="XL36" s="207"/>
      <c r="XM36" s="207"/>
      <c r="XN36" s="207"/>
      <c r="XO36" s="207"/>
      <c r="XP36" s="207"/>
      <c r="XQ36" s="207"/>
      <c r="XR36" s="207"/>
      <c r="XS36" s="207"/>
      <c r="XT36" s="207"/>
      <c r="XU36" s="207"/>
      <c r="XV36" s="207"/>
      <c r="XW36" s="207"/>
      <c r="XX36" s="207"/>
      <c r="XY36" s="207"/>
      <c r="XZ36" s="207"/>
      <c r="YA36" s="207"/>
      <c r="YB36" s="207"/>
      <c r="YC36" s="207"/>
      <c r="YD36" s="207"/>
      <c r="YE36" s="207"/>
      <c r="YF36" s="207"/>
      <c r="YG36" s="207"/>
      <c r="YH36" s="207"/>
      <c r="YI36" s="207"/>
      <c r="YJ36" s="207"/>
      <c r="YK36" s="207"/>
      <c r="YL36" s="207"/>
      <c r="YM36" s="207"/>
      <c r="YN36" s="207"/>
      <c r="YO36" s="207"/>
      <c r="YP36" s="207"/>
      <c r="YQ36" s="207"/>
      <c r="YR36" s="207"/>
      <c r="YS36" s="207"/>
      <c r="YT36" s="207"/>
      <c r="YU36" s="207"/>
      <c r="YV36" s="207"/>
      <c r="YW36" s="207"/>
      <c r="YX36" s="207"/>
      <c r="YY36" s="207"/>
      <c r="YZ36" s="207"/>
      <c r="ZA36" s="207"/>
      <c r="ZB36" s="207"/>
      <c r="ZC36" s="207"/>
      <c r="ZD36" s="207"/>
      <c r="ZE36" s="207"/>
      <c r="ZF36" s="207"/>
      <c r="ZG36" s="207"/>
      <c r="ZH36" s="207"/>
      <c r="ZI36" s="207"/>
      <c r="ZJ36" s="207"/>
      <c r="ZK36" s="207"/>
      <c r="ZL36" s="207"/>
      <c r="ZM36" s="207"/>
      <c r="ZN36" s="207"/>
      <c r="ZO36" s="207"/>
      <c r="ZP36" s="207"/>
      <c r="ZQ36" s="207"/>
      <c r="ZR36" s="207"/>
      <c r="ZS36" s="207"/>
      <c r="ZT36" s="207"/>
      <c r="ZU36" s="207"/>
      <c r="ZV36" s="207"/>
      <c r="ZW36" s="207"/>
      <c r="ZX36" s="207"/>
      <c r="ZY36" s="207"/>
      <c r="ZZ36" s="207"/>
      <c r="AAA36" s="207"/>
      <c r="AAB36" s="207"/>
      <c r="AAC36" s="207"/>
      <c r="AAD36" s="207"/>
      <c r="AAE36" s="207"/>
      <c r="AAF36" s="207"/>
      <c r="AAG36" s="207"/>
      <c r="AAH36" s="207"/>
      <c r="AAI36" s="207"/>
      <c r="AAJ36" s="207"/>
      <c r="AAK36" s="207"/>
      <c r="AAL36" s="207"/>
      <c r="AAM36" s="207"/>
      <c r="AAN36" s="207"/>
      <c r="AAO36" s="207"/>
      <c r="AAP36" s="207"/>
      <c r="AAQ36" s="207"/>
      <c r="AAR36" s="207"/>
      <c r="AAS36" s="207"/>
      <c r="AAT36" s="207"/>
      <c r="AAU36" s="207"/>
      <c r="AAV36" s="207"/>
      <c r="AAW36" s="207"/>
      <c r="AAX36" s="207"/>
      <c r="AAY36" s="207"/>
      <c r="AAZ36" s="207"/>
      <c r="ABA36" s="207"/>
      <c r="ABB36" s="207"/>
      <c r="ABC36" s="207"/>
      <c r="ABD36" s="207"/>
      <c r="ABE36" s="207"/>
      <c r="ABF36" s="207"/>
      <c r="ABG36" s="207"/>
      <c r="ABH36" s="207"/>
      <c r="ABI36" s="207"/>
      <c r="ABJ36" s="207"/>
      <c r="ABK36" s="207"/>
      <c r="ABL36" s="207"/>
      <c r="ABM36" s="207"/>
      <c r="ABN36" s="207"/>
      <c r="ABO36" s="207"/>
      <c r="ABP36" s="207"/>
      <c r="ABQ36" s="207"/>
      <c r="ABR36" s="207"/>
      <c r="ABS36" s="207"/>
      <c r="ABT36" s="207"/>
      <c r="ABU36" s="207"/>
      <c r="ABV36" s="207"/>
      <c r="ABW36" s="207"/>
      <c r="ABX36" s="207"/>
      <c r="ABY36" s="207"/>
      <c r="ABZ36" s="207"/>
      <c r="ACA36" s="207"/>
      <c r="ACB36" s="207"/>
      <c r="ACC36" s="207"/>
      <c r="ACD36" s="207"/>
      <c r="ACE36" s="207"/>
      <c r="ACF36" s="207"/>
      <c r="ACG36" s="207"/>
      <c r="ACH36" s="207"/>
      <c r="ACI36" s="207"/>
      <c r="ACJ36" s="207"/>
      <c r="ACK36" s="207"/>
      <c r="ACL36" s="207"/>
      <c r="ACM36" s="207"/>
      <c r="ACN36" s="207"/>
      <c r="ACO36" s="207"/>
      <c r="ACP36" s="207"/>
      <c r="ACQ36" s="207"/>
      <c r="ACR36" s="207"/>
      <c r="ACS36" s="207"/>
      <c r="ACT36" s="207"/>
      <c r="ACU36" s="207"/>
      <c r="ACV36" s="207"/>
      <c r="ACW36" s="207"/>
      <c r="ACX36" s="207"/>
      <c r="ACY36" s="207"/>
      <c r="ACZ36" s="207"/>
      <c r="ADA36" s="207"/>
      <c r="ADB36" s="207"/>
      <c r="ADC36" s="207"/>
      <c r="ADD36" s="207"/>
      <c r="ADE36" s="207"/>
      <c r="ADF36" s="207"/>
      <c r="ADG36" s="207"/>
      <c r="ADH36" s="207"/>
      <c r="ADI36" s="207"/>
      <c r="ADJ36" s="207"/>
      <c r="ADK36" s="207"/>
      <c r="ADL36" s="207"/>
      <c r="ADM36" s="207"/>
      <c r="ADN36" s="207"/>
      <c r="ADO36" s="207"/>
      <c r="ADP36" s="207"/>
      <c r="ADQ36" s="207"/>
      <c r="ADR36" s="207"/>
      <c r="ADS36" s="207"/>
      <c r="ADT36" s="207"/>
      <c r="ADU36" s="207"/>
      <c r="ADV36" s="207"/>
      <c r="ADW36" s="207"/>
      <c r="ADX36" s="207"/>
      <c r="ADY36" s="207"/>
      <c r="ADZ36" s="207"/>
      <c r="AEA36" s="207"/>
      <c r="AEB36" s="207"/>
      <c r="AEC36" s="207"/>
      <c r="AED36" s="207"/>
      <c r="AEE36" s="207"/>
      <c r="AEF36" s="207"/>
      <c r="AEG36" s="207"/>
      <c r="AEH36" s="207"/>
      <c r="AEI36" s="207"/>
      <c r="AEJ36" s="207"/>
      <c r="AEK36" s="207"/>
      <c r="AEL36" s="207"/>
      <c r="AEM36" s="207"/>
      <c r="AEN36" s="207"/>
      <c r="AEO36" s="207"/>
      <c r="AEP36" s="207"/>
      <c r="AEQ36" s="207"/>
      <c r="AER36" s="207"/>
      <c r="AES36" s="207"/>
      <c r="AET36" s="207"/>
      <c r="AEU36" s="207"/>
      <c r="AEV36" s="207"/>
      <c r="AEW36" s="207"/>
      <c r="AEX36" s="207"/>
      <c r="AEY36" s="207"/>
      <c r="AEZ36" s="207"/>
      <c r="AFA36" s="207"/>
      <c r="AFB36" s="207"/>
      <c r="AFC36" s="207"/>
      <c r="AFD36" s="207"/>
      <c r="AFE36" s="207"/>
      <c r="AFF36" s="207"/>
      <c r="AFG36" s="207"/>
      <c r="AFH36" s="207"/>
      <c r="AFI36" s="207"/>
      <c r="AFJ36" s="207"/>
      <c r="AFK36" s="207"/>
      <c r="AFL36" s="207"/>
      <c r="AFM36" s="207"/>
      <c r="AFN36" s="207"/>
      <c r="AFO36" s="207"/>
      <c r="AFP36" s="207"/>
      <c r="AFQ36" s="207"/>
      <c r="AFR36" s="207"/>
      <c r="AFS36" s="207"/>
      <c r="AFT36" s="207"/>
      <c r="AFU36" s="207"/>
      <c r="AFV36" s="207"/>
      <c r="AFW36" s="207"/>
      <c r="AFX36" s="207"/>
      <c r="AFY36" s="207"/>
      <c r="AFZ36" s="207"/>
      <c r="AGA36" s="207"/>
      <c r="AGB36" s="207"/>
      <c r="AGC36" s="207"/>
      <c r="AGD36" s="207"/>
      <c r="AGE36" s="207"/>
      <c r="AGF36" s="207"/>
      <c r="AGG36" s="207"/>
      <c r="AGH36" s="207"/>
      <c r="AGI36" s="207"/>
      <c r="AGJ36" s="207"/>
      <c r="AGK36" s="207"/>
      <c r="AGL36" s="207"/>
      <c r="AGM36" s="207"/>
      <c r="AGN36" s="207"/>
      <c r="AGO36" s="207"/>
      <c r="AGP36" s="207"/>
      <c r="AGQ36" s="207"/>
      <c r="AGR36" s="207"/>
      <c r="AGS36" s="207"/>
      <c r="AGT36" s="207"/>
      <c r="AGU36" s="207"/>
      <c r="AGV36" s="207"/>
      <c r="AGW36" s="207"/>
      <c r="AGX36" s="207"/>
      <c r="AGY36" s="207"/>
      <c r="AGZ36" s="207"/>
      <c r="AHA36" s="207"/>
      <c r="AHB36" s="207"/>
      <c r="AHC36" s="207"/>
      <c r="AHD36" s="207"/>
      <c r="AHE36" s="207"/>
      <c r="AHF36" s="207"/>
      <c r="AHG36" s="207"/>
      <c r="AHH36" s="207"/>
      <c r="AHI36" s="207"/>
      <c r="AHJ36" s="207"/>
      <c r="AHK36" s="207"/>
      <c r="AHL36" s="207"/>
      <c r="AHM36" s="207"/>
      <c r="AHN36" s="207"/>
      <c r="AHO36" s="207"/>
      <c r="AHP36" s="207"/>
      <c r="AHQ36" s="207"/>
      <c r="AHR36" s="207"/>
      <c r="AHS36" s="207"/>
      <c r="AHT36" s="207"/>
      <c r="AHU36" s="207"/>
      <c r="AHV36" s="207"/>
      <c r="AHW36" s="207"/>
      <c r="AHX36" s="207"/>
      <c r="AHY36" s="207"/>
      <c r="AHZ36" s="207"/>
      <c r="AIA36" s="207"/>
      <c r="AIB36" s="207"/>
      <c r="AIC36" s="207"/>
      <c r="AID36" s="207"/>
      <c r="AIE36" s="207"/>
      <c r="AIF36" s="207"/>
      <c r="AIG36" s="207"/>
      <c r="AIH36" s="207"/>
      <c r="AII36" s="207"/>
      <c r="AIJ36" s="207"/>
      <c r="AIK36" s="207"/>
      <c r="AIL36" s="207"/>
      <c r="AIM36" s="207"/>
      <c r="AIN36" s="207"/>
      <c r="AIO36" s="207"/>
      <c r="AIP36" s="207"/>
      <c r="AIQ36" s="207"/>
      <c r="AIR36" s="207"/>
      <c r="AIS36" s="207"/>
      <c r="AIT36" s="207"/>
      <c r="AIU36" s="207"/>
      <c r="AIV36" s="207"/>
      <c r="AIW36" s="207"/>
      <c r="AIX36" s="207"/>
      <c r="AIY36" s="207"/>
      <c r="AIZ36" s="207"/>
      <c r="AJA36" s="207"/>
      <c r="AJB36" s="207"/>
      <c r="AJC36" s="207"/>
      <c r="AJD36" s="207"/>
      <c r="AJE36" s="207"/>
      <c r="AJF36" s="207"/>
      <c r="AJG36" s="207"/>
      <c r="AJH36" s="207"/>
      <c r="AJI36" s="207"/>
      <c r="AJJ36" s="207"/>
      <c r="AJK36" s="207"/>
      <c r="AJL36" s="207"/>
      <c r="AJM36" s="207"/>
      <c r="AJN36" s="207"/>
      <c r="AJO36" s="207"/>
      <c r="AJP36" s="207"/>
      <c r="AJQ36" s="207"/>
      <c r="AJR36" s="207"/>
      <c r="AJS36" s="207"/>
      <c r="AJT36" s="207"/>
      <c r="AJU36" s="207"/>
      <c r="AJV36" s="207"/>
      <c r="AJW36" s="207"/>
      <c r="AJX36" s="207"/>
      <c r="AJY36" s="207"/>
      <c r="AJZ36" s="207"/>
      <c r="AKA36" s="207"/>
      <c r="AKB36" s="207"/>
      <c r="AKC36" s="207"/>
      <c r="AKD36" s="207"/>
      <c r="AKE36" s="207"/>
      <c r="AKF36" s="207"/>
      <c r="AKG36" s="207"/>
      <c r="AKH36" s="207"/>
      <c r="AKI36" s="207"/>
      <c r="AKJ36" s="207"/>
      <c r="AKK36" s="207"/>
      <c r="AKL36" s="207"/>
      <c r="AKM36" s="207"/>
      <c r="AKN36" s="207"/>
      <c r="AKO36" s="207"/>
      <c r="AKP36" s="207"/>
      <c r="AKQ36" s="207"/>
      <c r="AKR36" s="207"/>
      <c r="AKS36" s="207"/>
      <c r="AKT36" s="207"/>
      <c r="AKU36" s="207"/>
      <c r="AKV36" s="207"/>
      <c r="AKW36" s="207"/>
      <c r="AKX36" s="207"/>
      <c r="AKY36" s="207"/>
      <c r="AKZ36" s="207"/>
      <c r="ALA36" s="207"/>
      <c r="ALB36" s="207"/>
      <c r="ALC36" s="207"/>
      <c r="ALD36" s="207"/>
      <c r="ALE36" s="207"/>
      <c r="ALF36" s="207"/>
      <c r="ALG36" s="207"/>
      <c r="ALH36" s="207"/>
      <c r="ALI36" s="207"/>
      <c r="ALJ36" s="207"/>
      <c r="ALK36" s="207"/>
      <c r="ALL36" s="207"/>
      <c r="ALM36" s="207"/>
      <c r="ALN36" s="207"/>
      <c r="ALO36" s="207"/>
      <c r="ALP36" s="207"/>
      <c r="ALQ36" s="207" t="e">
        <v>#N/A</v>
      </c>
    </row>
    <row r="37" spans="1:1005" ht="14.45">
      <c r="A37" s="153">
        <v>47150</v>
      </c>
      <c r="B37" s="154">
        <v>23</v>
      </c>
      <c r="C37" s="156">
        <v>23</v>
      </c>
      <c r="D37" s="159">
        <v>23</v>
      </c>
      <c r="E37">
        <v>22.779</v>
      </c>
      <c r="F37">
        <v>25.04</v>
      </c>
      <c r="G37">
        <v>32.017000000000003</v>
      </c>
      <c r="H37">
        <v>22.838999999999999</v>
      </c>
      <c r="I37">
        <v>25.411999999999999</v>
      </c>
      <c r="J37">
        <v>24.934000000000001</v>
      </c>
      <c r="K37">
        <v>25.163</v>
      </c>
      <c r="L37">
        <v>19.282</v>
      </c>
      <c r="M37">
        <v>16.510000000000002</v>
      </c>
      <c r="N37">
        <v>17.216000000000001</v>
      </c>
      <c r="O37">
        <v>16.978000000000002</v>
      </c>
      <c r="P37">
        <v>19.308</v>
      </c>
      <c r="Q37">
        <v>19.614000000000001</v>
      </c>
      <c r="R37">
        <v>22.382000000000001</v>
      </c>
      <c r="S37">
        <v>16.016999999999999</v>
      </c>
      <c r="T37">
        <v>23.393999999999998</v>
      </c>
      <c r="U37">
        <v>19.959</v>
      </c>
      <c r="V37">
        <v>18.398</v>
      </c>
      <c r="W37">
        <v>21.338999999999999</v>
      </c>
      <c r="X37">
        <v>13.364000000000001</v>
      </c>
      <c r="Y37">
        <v>19.535</v>
      </c>
      <c r="Z37">
        <v>29.053999999999998</v>
      </c>
      <c r="AA37">
        <v>21.853999999999999</v>
      </c>
      <c r="AB37">
        <v>25.425999999999998</v>
      </c>
      <c r="AC37">
        <v>27.035</v>
      </c>
      <c r="AD37">
        <v>14.054</v>
      </c>
      <c r="AE37">
        <v>22.439</v>
      </c>
      <c r="AF37">
        <v>21.777999999999999</v>
      </c>
      <c r="AG37" s="207">
        <v>19.463000000000001</v>
      </c>
      <c r="AH37" s="207">
        <v>18.004999999999999</v>
      </c>
      <c r="AI37" s="207"/>
      <c r="AJ37" s="207"/>
      <c r="AK37" s="207"/>
      <c r="AL37" s="207"/>
      <c r="AM37" s="207"/>
      <c r="AN37" s="207"/>
      <c r="AO37" s="207"/>
      <c r="AP37" s="207"/>
      <c r="AQ37" s="207"/>
      <c r="AR37" s="207"/>
      <c r="AS37" s="207"/>
      <c r="AT37" s="207"/>
      <c r="AU37" s="207"/>
      <c r="AV37" s="207"/>
      <c r="AW37" s="207"/>
      <c r="AX37" s="207"/>
      <c r="AY37" s="207"/>
      <c r="AZ37" s="207"/>
      <c r="BA37" s="207"/>
      <c r="BB37" s="207"/>
      <c r="BC37" s="207"/>
      <c r="BD37" s="207"/>
      <c r="BE37" s="207"/>
      <c r="BF37" s="207"/>
      <c r="BG37" s="207"/>
      <c r="BH37" s="207"/>
      <c r="BI37" s="207"/>
      <c r="BJ37" s="207"/>
      <c r="BK37" s="207"/>
      <c r="BL37" s="207"/>
      <c r="BM37" s="207"/>
      <c r="BN37" s="207"/>
      <c r="BO37" s="207"/>
      <c r="BP37" s="207"/>
      <c r="BQ37" s="207"/>
      <c r="BR37" s="207"/>
      <c r="BS37" s="207"/>
      <c r="BT37" s="207"/>
      <c r="BU37" s="207"/>
      <c r="BV37" s="207"/>
      <c r="BW37" s="207"/>
      <c r="BX37" s="207"/>
      <c r="BY37" s="207"/>
      <c r="BZ37" s="207"/>
      <c r="CA37" s="207"/>
      <c r="CB37" s="207"/>
      <c r="CC37" s="207"/>
      <c r="CD37" s="207"/>
      <c r="CE37" s="207"/>
      <c r="CF37" s="207"/>
      <c r="CG37" s="207"/>
      <c r="CH37" s="207"/>
      <c r="CI37" s="207"/>
      <c r="CJ37" s="207"/>
      <c r="CK37" s="207"/>
      <c r="CL37" s="207"/>
      <c r="CM37" s="207"/>
      <c r="CN37" s="207"/>
      <c r="CO37" s="207"/>
      <c r="CP37" s="207"/>
      <c r="CQ37" s="207"/>
      <c r="CR37" s="207"/>
      <c r="CS37" s="207"/>
      <c r="CT37" s="207"/>
      <c r="CU37" s="207"/>
      <c r="CV37" s="207"/>
      <c r="CW37" s="207"/>
      <c r="CX37" s="207"/>
      <c r="CY37" s="207"/>
      <c r="CZ37" s="207"/>
      <c r="DA37" s="207"/>
      <c r="DB37" s="207"/>
      <c r="DC37" s="207"/>
      <c r="DD37" s="207"/>
      <c r="DE37" s="207"/>
      <c r="DF37" s="207"/>
      <c r="DG37" s="207"/>
      <c r="DH37" s="207"/>
      <c r="DI37" s="207"/>
      <c r="DJ37" s="207"/>
      <c r="DK37" s="207"/>
      <c r="DL37" s="207"/>
      <c r="DM37" s="207"/>
      <c r="DN37" s="207"/>
      <c r="DO37" s="207"/>
      <c r="DP37" s="207"/>
      <c r="DQ37" s="207"/>
      <c r="DR37" s="207"/>
      <c r="DS37" s="207"/>
      <c r="DT37" s="207"/>
      <c r="DU37" s="207"/>
      <c r="DV37" s="207"/>
      <c r="DW37" s="207"/>
      <c r="DX37" s="207"/>
      <c r="DY37" s="207"/>
      <c r="DZ37" s="207"/>
      <c r="EA37" s="207"/>
      <c r="EB37" s="207"/>
      <c r="EC37" s="207"/>
      <c r="ED37" s="207"/>
      <c r="EE37" s="207"/>
      <c r="EF37" s="207"/>
      <c r="EG37" s="207"/>
      <c r="EH37" s="207"/>
      <c r="EI37" s="207"/>
      <c r="EJ37" s="207"/>
      <c r="EK37" s="207"/>
      <c r="EL37" s="207"/>
      <c r="EM37" s="207"/>
      <c r="EN37" s="207"/>
      <c r="EO37" s="207"/>
      <c r="EP37" s="207"/>
      <c r="EQ37" s="207"/>
      <c r="ER37" s="207"/>
      <c r="ES37" s="207"/>
      <c r="ET37" s="207"/>
      <c r="EU37" s="207"/>
      <c r="EV37" s="207"/>
      <c r="EW37" s="207"/>
      <c r="EX37" s="207"/>
      <c r="EY37" s="207"/>
      <c r="EZ37" s="207"/>
      <c r="FA37" s="207"/>
      <c r="FB37" s="207"/>
      <c r="FC37" s="207"/>
      <c r="FD37" s="207"/>
      <c r="FE37" s="207"/>
      <c r="FF37" s="207"/>
      <c r="FG37" s="207"/>
      <c r="FH37" s="207"/>
      <c r="FI37" s="207"/>
      <c r="FJ37" s="207"/>
      <c r="FK37" s="207"/>
      <c r="FL37" s="207"/>
      <c r="FM37" s="207"/>
      <c r="FN37" s="207"/>
      <c r="FO37" s="207"/>
      <c r="FP37" s="207"/>
      <c r="FQ37" s="207"/>
      <c r="FR37" s="207"/>
      <c r="FS37" s="207"/>
      <c r="FT37" s="207"/>
      <c r="FU37" s="207"/>
      <c r="FV37" s="207"/>
      <c r="FW37" s="207"/>
      <c r="FX37" s="207"/>
      <c r="FY37" s="207"/>
      <c r="FZ37" s="207"/>
      <c r="GA37" s="207"/>
      <c r="GB37" s="207"/>
      <c r="GC37" s="207"/>
      <c r="GD37" s="207"/>
      <c r="GE37" s="207"/>
      <c r="GF37" s="207"/>
      <c r="GG37" s="207"/>
      <c r="GH37" s="207"/>
      <c r="GI37" s="207"/>
      <c r="GJ37" s="207"/>
      <c r="GK37" s="207"/>
      <c r="GL37" s="207"/>
      <c r="GM37" s="207"/>
      <c r="GN37" s="207"/>
      <c r="GO37" s="207"/>
      <c r="GP37" s="207"/>
      <c r="GQ37" s="207"/>
      <c r="GR37" s="207"/>
      <c r="GS37" s="207"/>
      <c r="GT37" s="207"/>
      <c r="GU37" s="207"/>
      <c r="GV37" s="207"/>
      <c r="GW37" s="207"/>
      <c r="GX37" s="207"/>
      <c r="GY37" s="207"/>
      <c r="GZ37" s="207"/>
      <c r="HA37" s="207"/>
      <c r="HB37" s="207"/>
      <c r="HC37" s="207"/>
      <c r="HD37" s="207"/>
      <c r="HE37" s="207"/>
      <c r="HF37" s="207"/>
      <c r="HG37" s="207"/>
      <c r="HH37" s="207"/>
      <c r="HI37" s="207"/>
      <c r="HJ37" s="207"/>
      <c r="HK37" s="207"/>
      <c r="HL37" s="207"/>
      <c r="HM37" s="207"/>
      <c r="HN37" s="207"/>
      <c r="HO37" s="207"/>
      <c r="HP37" s="207"/>
      <c r="HQ37" s="207"/>
      <c r="HR37" s="207"/>
      <c r="HS37" s="207"/>
      <c r="HT37" s="207"/>
      <c r="HU37" s="207"/>
      <c r="HV37" s="207"/>
      <c r="HW37" s="207"/>
      <c r="HX37" s="207"/>
      <c r="HY37" s="207"/>
      <c r="HZ37" s="207"/>
      <c r="IA37" s="207"/>
      <c r="IB37" s="207"/>
      <c r="IC37" s="207"/>
      <c r="ID37" s="207"/>
      <c r="IE37" s="207"/>
      <c r="IF37" s="207"/>
      <c r="IG37" s="207"/>
      <c r="IH37" s="207"/>
      <c r="II37" s="207"/>
      <c r="IJ37" s="207"/>
      <c r="IK37" s="207"/>
      <c r="IL37" s="207"/>
      <c r="IM37" s="207"/>
      <c r="IN37" s="207"/>
      <c r="IO37" s="207"/>
      <c r="IP37" s="207"/>
      <c r="IQ37" s="207"/>
      <c r="IR37" s="207"/>
      <c r="IS37" s="207"/>
      <c r="IT37" s="207"/>
      <c r="IU37" s="207"/>
      <c r="IV37" s="207"/>
      <c r="IW37" s="207"/>
      <c r="IX37" s="207"/>
      <c r="IY37" s="207"/>
      <c r="IZ37" s="207"/>
      <c r="JA37" s="207"/>
      <c r="JB37" s="207"/>
      <c r="JC37" s="207"/>
      <c r="JD37" s="207"/>
      <c r="JE37" s="207"/>
      <c r="JF37" s="207"/>
      <c r="JG37" s="207"/>
      <c r="JH37" s="207"/>
      <c r="JI37" s="207"/>
      <c r="JJ37" s="207"/>
      <c r="JK37" s="207"/>
      <c r="JL37" s="207"/>
      <c r="JM37" s="207"/>
      <c r="JN37" s="207"/>
      <c r="JO37" s="207"/>
      <c r="JP37" s="207"/>
      <c r="JQ37" s="207"/>
      <c r="JR37" s="207"/>
      <c r="JS37" s="207"/>
      <c r="JT37" s="207"/>
      <c r="JU37" s="207"/>
      <c r="JV37" s="207"/>
      <c r="JW37" s="207"/>
      <c r="JX37" s="207"/>
      <c r="JY37" s="207"/>
      <c r="JZ37" s="207"/>
      <c r="KA37" s="207"/>
      <c r="KB37" s="207"/>
      <c r="KC37" s="207"/>
      <c r="KD37" s="207"/>
      <c r="KE37" s="207"/>
      <c r="KF37" s="207"/>
      <c r="KG37" s="207"/>
      <c r="KH37" s="207"/>
      <c r="KI37" s="207"/>
      <c r="KJ37" s="207"/>
      <c r="KK37" s="207"/>
      <c r="KL37" s="207"/>
      <c r="KM37" s="207"/>
      <c r="KN37" s="207"/>
      <c r="KO37" s="207"/>
      <c r="KP37" s="207"/>
      <c r="KQ37" s="207"/>
      <c r="KR37" s="207"/>
      <c r="KS37" s="207"/>
      <c r="KT37" s="207"/>
      <c r="KU37" s="207"/>
      <c r="KV37" s="207"/>
      <c r="KW37" s="207"/>
      <c r="KX37" s="207"/>
      <c r="KY37" s="207"/>
      <c r="KZ37" s="207"/>
      <c r="LA37" s="207"/>
      <c r="LB37" s="207"/>
      <c r="LC37" s="207"/>
      <c r="LD37" s="207"/>
      <c r="LE37" s="207"/>
      <c r="LF37" s="207"/>
      <c r="LG37" s="207"/>
      <c r="LH37" s="207"/>
      <c r="LI37" s="207"/>
      <c r="LJ37" s="207"/>
      <c r="LK37" s="207"/>
      <c r="LL37" s="207"/>
      <c r="LM37" s="207"/>
      <c r="LN37" s="207"/>
      <c r="LO37" s="207"/>
      <c r="LP37" s="207"/>
      <c r="LQ37" s="207"/>
      <c r="LR37" s="207"/>
      <c r="LS37" s="207"/>
      <c r="LT37" s="207"/>
      <c r="LU37" s="207"/>
      <c r="LV37" s="207"/>
      <c r="LW37" s="207"/>
      <c r="LX37" s="207"/>
      <c r="LY37" s="207"/>
      <c r="LZ37" s="207"/>
      <c r="MA37" s="207"/>
      <c r="MB37" s="207"/>
      <c r="MC37" s="207"/>
      <c r="MD37" s="207"/>
      <c r="ME37" s="207"/>
      <c r="MF37" s="207"/>
      <c r="MG37" s="207"/>
      <c r="MH37" s="207"/>
      <c r="MI37" s="207"/>
      <c r="MJ37" s="207"/>
      <c r="MK37" s="207"/>
      <c r="ML37" s="207"/>
      <c r="MM37" s="207"/>
      <c r="MN37" s="207"/>
      <c r="MO37" s="207"/>
      <c r="MP37" s="207"/>
      <c r="MQ37" s="207"/>
      <c r="MR37" s="207"/>
      <c r="MS37" s="207"/>
      <c r="MT37" s="207"/>
      <c r="MU37" s="207"/>
      <c r="MV37" s="207"/>
      <c r="MW37" s="207"/>
      <c r="MX37" s="207"/>
      <c r="MY37" s="207"/>
      <c r="MZ37" s="207"/>
      <c r="NA37" s="207"/>
      <c r="NB37" s="207"/>
      <c r="NC37" s="207"/>
      <c r="ND37" s="207"/>
      <c r="NE37" s="207"/>
      <c r="NF37" s="207"/>
      <c r="NG37" s="207"/>
      <c r="NH37" s="207"/>
      <c r="NI37" s="207"/>
      <c r="NJ37" s="207"/>
      <c r="NK37" s="207"/>
      <c r="NL37" s="207"/>
      <c r="NM37" s="207"/>
      <c r="NN37" s="207"/>
      <c r="NO37" s="207"/>
      <c r="NP37" s="207"/>
      <c r="NQ37" s="207"/>
      <c r="NR37" s="207"/>
      <c r="NS37" s="207"/>
      <c r="NT37" s="207"/>
      <c r="NU37" s="207"/>
      <c r="NV37" s="207"/>
      <c r="NW37" s="207"/>
      <c r="NX37" s="207"/>
      <c r="NY37" s="207"/>
      <c r="NZ37" s="207"/>
      <c r="OA37" s="207"/>
      <c r="OB37" s="207"/>
      <c r="OC37" s="207"/>
      <c r="OD37" s="207"/>
      <c r="OE37" s="207"/>
      <c r="OF37" s="207"/>
      <c r="OG37" s="207"/>
      <c r="OH37" s="207"/>
      <c r="OI37" s="207"/>
      <c r="OJ37" s="207"/>
      <c r="OK37" s="207"/>
      <c r="OL37" s="207"/>
      <c r="OM37" s="207"/>
      <c r="ON37" s="207"/>
      <c r="OO37" s="207"/>
      <c r="OP37" s="207"/>
      <c r="OQ37" s="207"/>
      <c r="OR37" s="207"/>
      <c r="OS37" s="207"/>
      <c r="OT37" s="207"/>
      <c r="OU37" s="207"/>
      <c r="OV37" s="207"/>
      <c r="OW37" s="207"/>
      <c r="OX37" s="207"/>
      <c r="OY37" s="207"/>
      <c r="OZ37" s="207"/>
      <c r="PA37" s="207"/>
      <c r="PB37" s="207"/>
      <c r="PC37" s="207"/>
      <c r="PD37" s="207"/>
      <c r="PE37" s="207"/>
      <c r="PF37" s="207"/>
      <c r="PG37" s="207"/>
      <c r="PH37" s="207"/>
      <c r="PI37" s="207"/>
      <c r="PJ37" s="207"/>
      <c r="PK37" s="207"/>
      <c r="PL37" s="207"/>
      <c r="PM37" s="207"/>
      <c r="PN37" s="207"/>
      <c r="PO37" s="207"/>
      <c r="PP37" s="207"/>
      <c r="PQ37" s="207"/>
      <c r="PR37" s="207"/>
      <c r="PS37" s="207"/>
      <c r="PT37" s="207"/>
      <c r="PU37" s="207"/>
      <c r="PV37" s="207"/>
      <c r="PW37" s="207"/>
      <c r="PX37" s="207"/>
      <c r="PY37" s="207"/>
      <c r="PZ37" s="207"/>
      <c r="QA37" s="207"/>
      <c r="QB37" s="207"/>
      <c r="QC37" s="207"/>
      <c r="QD37" s="207"/>
      <c r="QE37" s="207"/>
      <c r="QF37" s="207"/>
      <c r="QG37" s="207"/>
      <c r="QH37" s="207"/>
      <c r="QI37" s="207"/>
      <c r="QJ37" s="207"/>
      <c r="QK37" s="207"/>
      <c r="QL37" s="207"/>
      <c r="QM37" s="207"/>
      <c r="QN37" s="207"/>
      <c r="QO37" s="207"/>
      <c r="QP37" s="207"/>
      <c r="QQ37" s="207"/>
      <c r="QR37" s="207"/>
      <c r="QS37" s="207"/>
      <c r="QT37" s="207"/>
      <c r="QU37" s="207"/>
      <c r="QV37" s="207"/>
      <c r="QW37" s="207"/>
      <c r="QX37" s="207"/>
      <c r="QY37" s="207"/>
      <c r="QZ37" s="207"/>
      <c r="RA37" s="207"/>
      <c r="RB37" s="207"/>
      <c r="RC37" s="207"/>
      <c r="RD37" s="207"/>
      <c r="RE37" s="207"/>
      <c r="RF37" s="207"/>
      <c r="RG37" s="207"/>
      <c r="RH37" s="207"/>
      <c r="RI37" s="207"/>
      <c r="RJ37" s="207"/>
      <c r="RK37" s="207"/>
      <c r="RL37" s="207"/>
      <c r="RM37" s="207"/>
      <c r="RN37" s="207"/>
      <c r="RO37" s="207"/>
      <c r="RP37" s="207"/>
      <c r="RQ37" s="207"/>
      <c r="RR37" s="207"/>
      <c r="RS37" s="207"/>
      <c r="RT37" s="207"/>
      <c r="RU37" s="207"/>
      <c r="RV37" s="207"/>
      <c r="RW37" s="207"/>
      <c r="RX37" s="207"/>
      <c r="RY37" s="207"/>
      <c r="RZ37" s="207"/>
      <c r="SA37" s="207"/>
      <c r="SB37" s="207"/>
      <c r="SC37" s="207"/>
      <c r="SD37" s="207"/>
      <c r="SE37" s="207"/>
      <c r="SF37" s="207"/>
      <c r="SG37" s="207"/>
      <c r="SH37" s="207"/>
      <c r="SI37" s="207"/>
      <c r="SJ37" s="207"/>
      <c r="SK37" s="207"/>
      <c r="SL37" s="207"/>
      <c r="SM37" s="207"/>
      <c r="SN37" s="207"/>
      <c r="SO37" s="207"/>
      <c r="SP37" s="207"/>
      <c r="SQ37" s="207"/>
      <c r="SR37" s="207"/>
      <c r="SS37" s="207"/>
      <c r="ST37" s="207"/>
      <c r="SU37" s="207"/>
      <c r="SV37" s="207"/>
      <c r="SW37" s="207"/>
      <c r="SX37" s="207"/>
      <c r="SY37" s="207"/>
      <c r="SZ37" s="207"/>
      <c r="TA37" s="207"/>
      <c r="TB37" s="207"/>
      <c r="TC37" s="207"/>
      <c r="TD37" s="207"/>
      <c r="TE37" s="207"/>
      <c r="TF37" s="207"/>
      <c r="TG37" s="207"/>
      <c r="TH37" s="207"/>
      <c r="TI37" s="207"/>
      <c r="TJ37" s="207"/>
      <c r="TK37" s="207"/>
      <c r="TL37" s="207"/>
      <c r="TM37" s="207"/>
      <c r="TN37" s="207"/>
      <c r="TO37" s="207"/>
      <c r="TP37" s="207"/>
      <c r="TQ37" s="207"/>
      <c r="TR37" s="207"/>
      <c r="TS37" s="207"/>
      <c r="TT37" s="207"/>
      <c r="TU37" s="207"/>
      <c r="TV37" s="207"/>
      <c r="TW37" s="207"/>
      <c r="TX37" s="207"/>
      <c r="TY37" s="207"/>
      <c r="TZ37" s="207"/>
      <c r="UA37" s="207"/>
      <c r="UB37" s="207"/>
      <c r="UC37" s="207"/>
      <c r="UD37" s="207"/>
      <c r="UE37" s="207"/>
      <c r="UF37" s="207"/>
      <c r="UG37" s="207"/>
      <c r="UH37" s="207"/>
      <c r="UI37" s="207"/>
      <c r="UJ37" s="207"/>
      <c r="UK37" s="207"/>
      <c r="UL37" s="207"/>
      <c r="UM37" s="207"/>
      <c r="UN37" s="207"/>
      <c r="UO37" s="207"/>
      <c r="UP37" s="207"/>
      <c r="UQ37" s="207"/>
      <c r="UR37" s="207"/>
      <c r="US37" s="207"/>
      <c r="UT37" s="207"/>
      <c r="UU37" s="207"/>
      <c r="UV37" s="207"/>
      <c r="UW37" s="207"/>
      <c r="UX37" s="207"/>
      <c r="UY37" s="207"/>
      <c r="UZ37" s="207"/>
      <c r="VA37" s="207"/>
      <c r="VB37" s="207"/>
      <c r="VC37" s="207"/>
      <c r="VD37" s="207"/>
      <c r="VE37" s="207"/>
      <c r="VF37" s="207"/>
      <c r="VG37" s="207"/>
      <c r="VH37" s="207"/>
      <c r="VI37" s="207"/>
      <c r="VJ37" s="207"/>
      <c r="VK37" s="207"/>
      <c r="VL37" s="207"/>
      <c r="VM37" s="207"/>
      <c r="VN37" s="207"/>
      <c r="VO37" s="207"/>
      <c r="VP37" s="207"/>
      <c r="VQ37" s="207"/>
      <c r="VR37" s="207"/>
      <c r="VS37" s="207"/>
      <c r="VT37" s="207"/>
      <c r="VU37" s="207"/>
      <c r="VV37" s="207"/>
      <c r="VW37" s="207"/>
      <c r="VX37" s="207"/>
      <c r="VY37" s="207"/>
      <c r="VZ37" s="207"/>
      <c r="WA37" s="207"/>
      <c r="WB37" s="207"/>
      <c r="WC37" s="207"/>
      <c r="WD37" s="207"/>
      <c r="WE37" s="207"/>
      <c r="WF37" s="207"/>
      <c r="WG37" s="207"/>
      <c r="WH37" s="207"/>
      <c r="WI37" s="207"/>
      <c r="WJ37" s="207"/>
      <c r="WK37" s="207"/>
      <c r="WL37" s="207"/>
      <c r="WM37" s="207"/>
      <c r="WN37" s="207"/>
      <c r="WO37" s="207"/>
      <c r="WP37" s="207"/>
      <c r="WQ37" s="207"/>
      <c r="WR37" s="207"/>
      <c r="WS37" s="207"/>
      <c r="WT37" s="207"/>
      <c r="WU37" s="207"/>
      <c r="WV37" s="207"/>
      <c r="WW37" s="207"/>
      <c r="WX37" s="207"/>
      <c r="WY37" s="207"/>
      <c r="WZ37" s="207"/>
      <c r="XA37" s="207"/>
      <c r="XB37" s="207"/>
      <c r="XC37" s="207"/>
      <c r="XD37" s="207"/>
      <c r="XE37" s="207"/>
      <c r="XF37" s="207"/>
      <c r="XG37" s="207"/>
      <c r="XH37" s="207"/>
      <c r="XI37" s="207"/>
      <c r="XJ37" s="207"/>
      <c r="XK37" s="207"/>
      <c r="XL37" s="207"/>
      <c r="XM37" s="207"/>
      <c r="XN37" s="207"/>
      <c r="XO37" s="207"/>
      <c r="XP37" s="207"/>
      <c r="XQ37" s="207"/>
      <c r="XR37" s="207"/>
      <c r="XS37" s="207"/>
      <c r="XT37" s="207"/>
      <c r="XU37" s="207"/>
      <c r="XV37" s="207"/>
      <c r="XW37" s="207"/>
      <c r="XX37" s="207"/>
      <c r="XY37" s="207"/>
      <c r="XZ37" s="207"/>
      <c r="YA37" s="207"/>
      <c r="YB37" s="207"/>
      <c r="YC37" s="207"/>
      <c r="YD37" s="207"/>
      <c r="YE37" s="207"/>
      <c r="YF37" s="207"/>
      <c r="YG37" s="207"/>
      <c r="YH37" s="207"/>
      <c r="YI37" s="207"/>
      <c r="YJ37" s="207"/>
      <c r="YK37" s="207"/>
      <c r="YL37" s="207"/>
      <c r="YM37" s="207"/>
      <c r="YN37" s="207"/>
      <c r="YO37" s="207"/>
      <c r="YP37" s="207"/>
      <c r="YQ37" s="207"/>
      <c r="YR37" s="207"/>
      <c r="YS37" s="207"/>
      <c r="YT37" s="207"/>
      <c r="YU37" s="207"/>
      <c r="YV37" s="207"/>
      <c r="YW37" s="207"/>
      <c r="YX37" s="207"/>
      <c r="YY37" s="207"/>
      <c r="YZ37" s="207"/>
      <c r="ZA37" s="207"/>
      <c r="ZB37" s="207"/>
      <c r="ZC37" s="207"/>
      <c r="ZD37" s="207"/>
      <c r="ZE37" s="207"/>
      <c r="ZF37" s="207"/>
      <c r="ZG37" s="207"/>
      <c r="ZH37" s="207"/>
      <c r="ZI37" s="207"/>
      <c r="ZJ37" s="207"/>
      <c r="ZK37" s="207"/>
      <c r="ZL37" s="207"/>
      <c r="ZM37" s="207"/>
      <c r="ZN37" s="207"/>
      <c r="ZO37" s="207"/>
      <c r="ZP37" s="207"/>
      <c r="ZQ37" s="207"/>
      <c r="ZR37" s="207"/>
      <c r="ZS37" s="207"/>
      <c r="ZT37" s="207"/>
      <c r="ZU37" s="207"/>
      <c r="ZV37" s="207"/>
      <c r="ZW37" s="207"/>
      <c r="ZX37" s="207"/>
      <c r="ZY37" s="207"/>
      <c r="ZZ37" s="207"/>
      <c r="AAA37" s="207"/>
      <c r="AAB37" s="207"/>
      <c r="AAC37" s="207"/>
      <c r="AAD37" s="207"/>
      <c r="AAE37" s="207"/>
      <c r="AAF37" s="207"/>
      <c r="AAG37" s="207"/>
      <c r="AAH37" s="207"/>
      <c r="AAI37" s="207"/>
      <c r="AAJ37" s="207"/>
      <c r="AAK37" s="207"/>
      <c r="AAL37" s="207"/>
      <c r="AAM37" s="207"/>
      <c r="AAN37" s="207"/>
      <c r="AAO37" s="207"/>
      <c r="AAP37" s="207"/>
      <c r="AAQ37" s="207"/>
      <c r="AAR37" s="207"/>
      <c r="AAS37" s="207"/>
      <c r="AAT37" s="207"/>
      <c r="AAU37" s="207"/>
      <c r="AAV37" s="207"/>
      <c r="AAW37" s="207"/>
      <c r="AAX37" s="207"/>
      <c r="AAY37" s="207"/>
      <c r="AAZ37" s="207"/>
      <c r="ABA37" s="207"/>
      <c r="ABB37" s="207"/>
      <c r="ABC37" s="207"/>
      <c r="ABD37" s="207"/>
      <c r="ABE37" s="207"/>
      <c r="ABF37" s="207"/>
      <c r="ABG37" s="207"/>
      <c r="ABH37" s="207"/>
      <c r="ABI37" s="207"/>
      <c r="ABJ37" s="207"/>
      <c r="ABK37" s="207"/>
      <c r="ABL37" s="207"/>
      <c r="ABM37" s="207"/>
      <c r="ABN37" s="207"/>
      <c r="ABO37" s="207"/>
      <c r="ABP37" s="207"/>
      <c r="ABQ37" s="207"/>
      <c r="ABR37" s="207"/>
      <c r="ABS37" s="207"/>
      <c r="ABT37" s="207"/>
      <c r="ABU37" s="207"/>
      <c r="ABV37" s="207"/>
      <c r="ABW37" s="207"/>
      <c r="ABX37" s="207"/>
      <c r="ABY37" s="207"/>
      <c r="ABZ37" s="207"/>
      <c r="ACA37" s="207"/>
      <c r="ACB37" s="207"/>
      <c r="ACC37" s="207"/>
      <c r="ACD37" s="207"/>
      <c r="ACE37" s="207"/>
      <c r="ACF37" s="207"/>
      <c r="ACG37" s="207"/>
      <c r="ACH37" s="207"/>
      <c r="ACI37" s="207"/>
      <c r="ACJ37" s="207"/>
      <c r="ACK37" s="207"/>
      <c r="ACL37" s="207"/>
      <c r="ACM37" s="207"/>
      <c r="ACN37" s="207"/>
      <c r="ACO37" s="207"/>
      <c r="ACP37" s="207"/>
      <c r="ACQ37" s="207"/>
      <c r="ACR37" s="207"/>
      <c r="ACS37" s="207"/>
      <c r="ACT37" s="207"/>
      <c r="ACU37" s="207"/>
      <c r="ACV37" s="207"/>
      <c r="ACW37" s="207"/>
      <c r="ACX37" s="207"/>
      <c r="ACY37" s="207"/>
      <c r="ACZ37" s="207"/>
      <c r="ADA37" s="207"/>
      <c r="ADB37" s="207"/>
      <c r="ADC37" s="207"/>
      <c r="ADD37" s="207"/>
      <c r="ADE37" s="207"/>
      <c r="ADF37" s="207"/>
      <c r="ADG37" s="207"/>
      <c r="ADH37" s="207"/>
      <c r="ADI37" s="207"/>
      <c r="ADJ37" s="207"/>
      <c r="ADK37" s="207"/>
      <c r="ADL37" s="207"/>
      <c r="ADM37" s="207"/>
      <c r="ADN37" s="207"/>
      <c r="ADO37" s="207"/>
      <c r="ADP37" s="207"/>
      <c r="ADQ37" s="207"/>
      <c r="ADR37" s="207"/>
      <c r="ADS37" s="207"/>
      <c r="ADT37" s="207"/>
      <c r="ADU37" s="207"/>
      <c r="ADV37" s="207"/>
      <c r="ADW37" s="207"/>
      <c r="ADX37" s="207"/>
      <c r="ADY37" s="207"/>
      <c r="ADZ37" s="207"/>
      <c r="AEA37" s="207"/>
      <c r="AEB37" s="207"/>
      <c r="AEC37" s="207"/>
      <c r="AED37" s="207"/>
      <c r="AEE37" s="207"/>
      <c r="AEF37" s="207"/>
      <c r="AEG37" s="207"/>
      <c r="AEH37" s="207"/>
      <c r="AEI37" s="207"/>
      <c r="AEJ37" s="207"/>
      <c r="AEK37" s="207"/>
      <c r="AEL37" s="207"/>
      <c r="AEM37" s="207"/>
      <c r="AEN37" s="207"/>
      <c r="AEO37" s="207"/>
      <c r="AEP37" s="207"/>
      <c r="AEQ37" s="207"/>
      <c r="AER37" s="207"/>
      <c r="AES37" s="207"/>
      <c r="AET37" s="207"/>
      <c r="AEU37" s="207"/>
      <c r="AEV37" s="207"/>
      <c r="AEW37" s="207"/>
      <c r="AEX37" s="207"/>
      <c r="AEY37" s="207"/>
      <c r="AEZ37" s="207"/>
      <c r="AFA37" s="207"/>
      <c r="AFB37" s="207"/>
      <c r="AFC37" s="207"/>
      <c r="AFD37" s="207"/>
      <c r="AFE37" s="207"/>
      <c r="AFF37" s="207"/>
      <c r="AFG37" s="207"/>
      <c r="AFH37" s="207"/>
      <c r="AFI37" s="207"/>
      <c r="AFJ37" s="207"/>
      <c r="AFK37" s="207"/>
      <c r="AFL37" s="207"/>
      <c r="AFM37" s="207"/>
      <c r="AFN37" s="207"/>
      <c r="AFO37" s="207"/>
      <c r="AFP37" s="207"/>
      <c r="AFQ37" s="207"/>
      <c r="AFR37" s="207"/>
      <c r="AFS37" s="207"/>
      <c r="AFT37" s="207"/>
      <c r="AFU37" s="207"/>
      <c r="AFV37" s="207"/>
      <c r="AFW37" s="207"/>
      <c r="AFX37" s="207"/>
      <c r="AFY37" s="207"/>
      <c r="AFZ37" s="207"/>
      <c r="AGA37" s="207"/>
      <c r="AGB37" s="207"/>
      <c r="AGC37" s="207"/>
      <c r="AGD37" s="207"/>
      <c r="AGE37" s="207"/>
      <c r="AGF37" s="207"/>
      <c r="AGG37" s="207"/>
      <c r="AGH37" s="207"/>
      <c r="AGI37" s="207"/>
      <c r="AGJ37" s="207"/>
      <c r="AGK37" s="207"/>
      <c r="AGL37" s="207"/>
      <c r="AGM37" s="207"/>
      <c r="AGN37" s="207"/>
      <c r="AGO37" s="207"/>
      <c r="AGP37" s="207"/>
      <c r="AGQ37" s="207"/>
      <c r="AGR37" s="207"/>
      <c r="AGS37" s="207"/>
      <c r="AGT37" s="207"/>
      <c r="AGU37" s="207"/>
      <c r="AGV37" s="207"/>
      <c r="AGW37" s="207"/>
      <c r="AGX37" s="207"/>
      <c r="AGY37" s="207"/>
      <c r="AGZ37" s="207"/>
      <c r="AHA37" s="207"/>
      <c r="AHB37" s="207"/>
      <c r="AHC37" s="207"/>
      <c r="AHD37" s="207"/>
      <c r="AHE37" s="207"/>
      <c r="AHF37" s="207"/>
      <c r="AHG37" s="207"/>
      <c r="AHH37" s="207"/>
      <c r="AHI37" s="207"/>
      <c r="AHJ37" s="207"/>
      <c r="AHK37" s="207"/>
      <c r="AHL37" s="207"/>
      <c r="AHM37" s="207"/>
      <c r="AHN37" s="207"/>
      <c r="AHO37" s="207"/>
      <c r="AHP37" s="207"/>
      <c r="AHQ37" s="207"/>
      <c r="AHR37" s="207"/>
      <c r="AHS37" s="207"/>
      <c r="AHT37" s="207"/>
      <c r="AHU37" s="207"/>
      <c r="AHV37" s="207"/>
      <c r="AHW37" s="207"/>
      <c r="AHX37" s="207"/>
      <c r="AHY37" s="207"/>
      <c r="AHZ37" s="207"/>
      <c r="AIA37" s="207"/>
      <c r="AIB37" s="207"/>
      <c r="AIC37" s="207"/>
      <c r="AID37" s="207"/>
      <c r="AIE37" s="207"/>
      <c r="AIF37" s="207"/>
      <c r="AIG37" s="207"/>
      <c r="AIH37" s="207"/>
      <c r="AII37" s="207"/>
      <c r="AIJ37" s="207"/>
      <c r="AIK37" s="207"/>
      <c r="AIL37" s="207"/>
      <c r="AIM37" s="207"/>
      <c r="AIN37" s="207"/>
      <c r="AIO37" s="207"/>
      <c r="AIP37" s="207"/>
      <c r="AIQ37" s="207"/>
      <c r="AIR37" s="207"/>
      <c r="AIS37" s="207"/>
      <c r="AIT37" s="207"/>
      <c r="AIU37" s="207"/>
      <c r="AIV37" s="207"/>
      <c r="AIW37" s="207"/>
      <c r="AIX37" s="207"/>
      <c r="AIY37" s="207"/>
      <c r="AIZ37" s="207"/>
      <c r="AJA37" s="207"/>
      <c r="AJB37" s="207"/>
      <c r="AJC37" s="207"/>
      <c r="AJD37" s="207"/>
      <c r="AJE37" s="207"/>
      <c r="AJF37" s="207"/>
      <c r="AJG37" s="207"/>
      <c r="AJH37" s="207"/>
      <c r="AJI37" s="207"/>
      <c r="AJJ37" s="207"/>
      <c r="AJK37" s="207"/>
      <c r="AJL37" s="207"/>
      <c r="AJM37" s="207"/>
      <c r="AJN37" s="207"/>
      <c r="AJO37" s="207"/>
      <c r="AJP37" s="207"/>
      <c r="AJQ37" s="207"/>
      <c r="AJR37" s="207"/>
      <c r="AJS37" s="207"/>
      <c r="AJT37" s="207"/>
      <c r="AJU37" s="207"/>
      <c r="AJV37" s="207"/>
      <c r="AJW37" s="207"/>
      <c r="AJX37" s="207"/>
      <c r="AJY37" s="207"/>
      <c r="AJZ37" s="207"/>
      <c r="AKA37" s="207"/>
      <c r="AKB37" s="207"/>
      <c r="AKC37" s="207"/>
      <c r="AKD37" s="207"/>
      <c r="AKE37" s="207"/>
      <c r="AKF37" s="207"/>
      <c r="AKG37" s="207"/>
      <c r="AKH37" s="207"/>
      <c r="AKI37" s="207"/>
      <c r="AKJ37" s="207"/>
      <c r="AKK37" s="207"/>
      <c r="AKL37" s="207"/>
      <c r="AKM37" s="207"/>
      <c r="AKN37" s="207"/>
      <c r="AKO37" s="207"/>
      <c r="AKP37" s="207"/>
      <c r="AKQ37" s="207"/>
      <c r="AKR37" s="207"/>
      <c r="AKS37" s="207"/>
      <c r="AKT37" s="207"/>
      <c r="AKU37" s="207"/>
      <c r="AKV37" s="207"/>
      <c r="AKW37" s="207"/>
      <c r="AKX37" s="207"/>
      <c r="AKY37" s="207"/>
      <c r="AKZ37" s="207"/>
      <c r="ALA37" s="207"/>
      <c r="ALB37" s="207"/>
      <c r="ALC37" s="207"/>
      <c r="ALD37" s="207"/>
      <c r="ALE37" s="207"/>
      <c r="ALF37" s="207"/>
      <c r="ALG37" s="207"/>
      <c r="ALH37" s="207"/>
      <c r="ALI37" s="207"/>
      <c r="ALJ37" s="207"/>
      <c r="ALK37" s="207"/>
      <c r="ALL37" s="207"/>
      <c r="ALM37" s="207"/>
      <c r="ALN37" s="207"/>
      <c r="ALO37" s="207"/>
      <c r="ALP37" s="207"/>
      <c r="ALQ37" s="207" t="e">
        <v>#N/A</v>
      </c>
    </row>
    <row r="38" spans="1:1005" ht="14.45">
      <c r="A38" s="153">
        <v>47178</v>
      </c>
      <c r="B38" s="154">
        <v>38</v>
      </c>
      <c r="C38" s="156">
        <v>38</v>
      </c>
      <c r="D38" s="159">
        <v>38</v>
      </c>
      <c r="E38">
        <v>40.207000000000001</v>
      </c>
      <c r="F38">
        <v>45.548999999999999</v>
      </c>
      <c r="G38">
        <v>41.276000000000003</v>
      </c>
      <c r="H38">
        <v>43.86</v>
      </c>
      <c r="I38">
        <v>42.188000000000002</v>
      </c>
      <c r="J38">
        <v>35.997999999999998</v>
      </c>
      <c r="K38">
        <v>30.754000000000001</v>
      </c>
      <c r="L38">
        <v>28.902999999999999</v>
      </c>
      <c r="M38">
        <v>21.396000000000001</v>
      </c>
      <c r="N38">
        <v>27.652000000000001</v>
      </c>
      <c r="O38">
        <v>43.973999999999997</v>
      </c>
      <c r="P38">
        <v>24.861000000000001</v>
      </c>
      <c r="Q38">
        <v>28.222000000000001</v>
      </c>
      <c r="R38">
        <v>52.713000000000001</v>
      </c>
      <c r="S38">
        <v>17.225999999999999</v>
      </c>
      <c r="T38">
        <v>41.206000000000003</v>
      </c>
      <c r="U38">
        <v>23.940999999999999</v>
      </c>
      <c r="V38">
        <v>30.222000000000001</v>
      </c>
      <c r="W38">
        <v>37.468000000000004</v>
      </c>
      <c r="X38">
        <v>20.311</v>
      </c>
      <c r="Y38">
        <v>25.748999999999999</v>
      </c>
      <c r="Z38">
        <v>50.484999999999999</v>
      </c>
      <c r="AA38">
        <v>36.680999999999997</v>
      </c>
      <c r="AB38">
        <v>57.045999999999999</v>
      </c>
      <c r="AC38">
        <v>29.234000000000002</v>
      </c>
      <c r="AD38">
        <v>19.718</v>
      </c>
      <c r="AE38">
        <v>34.229999999999997</v>
      </c>
      <c r="AF38">
        <v>28.097999999999999</v>
      </c>
      <c r="AG38" s="207">
        <v>32.170999999999999</v>
      </c>
      <c r="AH38" s="207">
        <v>32.758000000000003</v>
      </c>
      <c r="AI38" s="207"/>
      <c r="AJ38" s="207"/>
      <c r="AK38" s="207"/>
      <c r="AL38" s="207"/>
      <c r="AM38" s="207"/>
      <c r="AN38" s="207"/>
      <c r="AO38" s="207"/>
      <c r="AP38" s="207"/>
      <c r="AQ38" s="207"/>
      <c r="AR38" s="207"/>
      <c r="AS38" s="207"/>
      <c r="AT38" s="207"/>
      <c r="AU38" s="207"/>
      <c r="AV38" s="207"/>
      <c r="AW38" s="207"/>
      <c r="AX38" s="207"/>
      <c r="AY38" s="207"/>
      <c r="AZ38" s="207"/>
      <c r="BA38" s="207"/>
      <c r="BB38" s="207"/>
      <c r="BC38" s="207"/>
      <c r="BD38" s="207"/>
      <c r="BE38" s="207"/>
      <c r="BF38" s="207"/>
      <c r="BG38" s="207"/>
      <c r="BH38" s="207"/>
      <c r="BI38" s="207"/>
      <c r="BJ38" s="207"/>
      <c r="BK38" s="207"/>
      <c r="BL38" s="207"/>
      <c r="BM38" s="207"/>
      <c r="BN38" s="207"/>
      <c r="BO38" s="207"/>
      <c r="BP38" s="207"/>
      <c r="BQ38" s="207"/>
      <c r="BR38" s="207"/>
      <c r="BS38" s="207"/>
      <c r="BT38" s="207"/>
      <c r="BU38" s="207"/>
      <c r="BV38" s="207"/>
      <c r="BW38" s="207"/>
      <c r="BX38" s="207"/>
      <c r="BY38" s="207"/>
      <c r="BZ38" s="207"/>
      <c r="CA38" s="207"/>
      <c r="CB38" s="207"/>
      <c r="CC38" s="207"/>
      <c r="CD38" s="207"/>
      <c r="CE38" s="207"/>
      <c r="CF38" s="207"/>
      <c r="CG38" s="207"/>
      <c r="CH38" s="207"/>
      <c r="CI38" s="207"/>
      <c r="CJ38" s="207"/>
      <c r="CK38" s="207"/>
      <c r="CL38" s="207"/>
      <c r="CM38" s="207"/>
      <c r="CN38" s="207"/>
      <c r="CO38" s="207"/>
      <c r="CP38" s="207"/>
      <c r="CQ38" s="207"/>
      <c r="CR38" s="207"/>
      <c r="CS38" s="207"/>
      <c r="CT38" s="207"/>
      <c r="CU38" s="207"/>
      <c r="CV38" s="207"/>
      <c r="CW38" s="207"/>
      <c r="CX38" s="207"/>
      <c r="CY38" s="207"/>
      <c r="CZ38" s="207"/>
      <c r="DA38" s="207"/>
      <c r="DB38" s="207"/>
      <c r="DC38" s="207"/>
      <c r="DD38" s="207"/>
      <c r="DE38" s="207"/>
      <c r="DF38" s="207"/>
      <c r="DG38" s="207"/>
      <c r="DH38" s="207"/>
      <c r="DI38" s="207"/>
      <c r="DJ38" s="207"/>
      <c r="DK38" s="207"/>
      <c r="DL38" s="207"/>
      <c r="DM38" s="207"/>
      <c r="DN38" s="207"/>
      <c r="DO38" s="207"/>
      <c r="DP38" s="207"/>
      <c r="DQ38" s="207"/>
      <c r="DR38" s="207"/>
      <c r="DS38" s="207"/>
      <c r="DT38" s="207"/>
      <c r="DU38" s="207"/>
      <c r="DV38" s="207"/>
      <c r="DW38" s="207"/>
      <c r="DX38" s="207"/>
      <c r="DY38" s="207"/>
      <c r="DZ38" s="207"/>
      <c r="EA38" s="207"/>
      <c r="EB38" s="207"/>
      <c r="EC38" s="207"/>
      <c r="ED38" s="207"/>
      <c r="EE38" s="207"/>
      <c r="EF38" s="207"/>
      <c r="EG38" s="207"/>
      <c r="EH38" s="207"/>
      <c r="EI38" s="207"/>
      <c r="EJ38" s="207"/>
      <c r="EK38" s="207"/>
      <c r="EL38" s="207"/>
      <c r="EM38" s="207"/>
      <c r="EN38" s="207"/>
      <c r="EO38" s="207"/>
      <c r="EP38" s="207"/>
      <c r="EQ38" s="207"/>
      <c r="ER38" s="207"/>
      <c r="ES38" s="207"/>
      <c r="ET38" s="207"/>
      <c r="EU38" s="207"/>
      <c r="EV38" s="207"/>
      <c r="EW38" s="207"/>
      <c r="EX38" s="207"/>
      <c r="EY38" s="207"/>
      <c r="EZ38" s="207"/>
      <c r="FA38" s="207"/>
      <c r="FB38" s="207"/>
      <c r="FC38" s="207"/>
      <c r="FD38" s="207"/>
      <c r="FE38" s="207"/>
      <c r="FF38" s="207"/>
      <c r="FG38" s="207"/>
      <c r="FH38" s="207"/>
      <c r="FI38" s="207"/>
      <c r="FJ38" s="207"/>
      <c r="FK38" s="207"/>
      <c r="FL38" s="207"/>
      <c r="FM38" s="207"/>
      <c r="FN38" s="207"/>
      <c r="FO38" s="207"/>
      <c r="FP38" s="207"/>
      <c r="FQ38" s="207"/>
      <c r="FR38" s="207"/>
      <c r="FS38" s="207"/>
      <c r="FT38" s="207"/>
      <c r="FU38" s="207"/>
      <c r="FV38" s="207"/>
      <c r="FW38" s="207"/>
      <c r="FX38" s="207"/>
      <c r="FY38" s="207"/>
      <c r="FZ38" s="207"/>
      <c r="GA38" s="207"/>
      <c r="GB38" s="207"/>
      <c r="GC38" s="207"/>
      <c r="GD38" s="207"/>
      <c r="GE38" s="207"/>
      <c r="GF38" s="207"/>
      <c r="GG38" s="207"/>
      <c r="GH38" s="207"/>
      <c r="GI38" s="207"/>
      <c r="GJ38" s="207"/>
      <c r="GK38" s="207"/>
      <c r="GL38" s="207"/>
      <c r="GM38" s="207"/>
      <c r="GN38" s="207"/>
      <c r="GO38" s="207"/>
      <c r="GP38" s="207"/>
      <c r="GQ38" s="207"/>
      <c r="GR38" s="207"/>
      <c r="GS38" s="207"/>
      <c r="GT38" s="207"/>
      <c r="GU38" s="207"/>
      <c r="GV38" s="207"/>
      <c r="GW38" s="207"/>
      <c r="GX38" s="207"/>
      <c r="GY38" s="207"/>
      <c r="GZ38" s="207"/>
      <c r="HA38" s="207"/>
      <c r="HB38" s="207"/>
      <c r="HC38" s="207"/>
      <c r="HD38" s="207"/>
      <c r="HE38" s="207"/>
      <c r="HF38" s="207"/>
      <c r="HG38" s="207"/>
      <c r="HH38" s="207"/>
      <c r="HI38" s="207"/>
      <c r="HJ38" s="207"/>
      <c r="HK38" s="207"/>
      <c r="HL38" s="207"/>
      <c r="HM38" s="207"/>
      <c r="HN38" s="207"/>
      <c r="HO38" s="207"/>
      <c r="HP38" s="207"/>
      <c r="HQ38" s="207"/>
      <c r="HR38" s="207"/>
      <c r="HS38" s="207"/>
      <c r="HT38" s="207"/>
      <c r="HU38" s="207"/>
      <c r="HV38" s="207"/>
      <c r="HW38" s="207"/>
      <c r="HX38" s="207"/>
      <c r="HY38" s="207"/>
      <c r="HZ38" s="207"/>
      <c r="IA38" s="207"/>
      <c r="IB38" s="207"/>
      <c r="IC38" s="207"/>
      <c r="ID38" s="207"/>
      <c r="IE38" s="207"/>
      <c r="IF38" s="207"/>
      <c r="IG38" s="207"/>
      <c r="IH38" s="207"/>
      <c r="II38" s="207"/>
      <c r="IJ38" s="207"/>
      <c r="IK38" s="207"/>
      <c r="IL38" s="207"/>
      <c r="IM38" s="207"/>
      <c r="IN38" s="207"/>
      <c r="IO38" s="207"/>
      <c r="IP38" s="207"/>
      <c r="IQ38" s="207"/>
      <c r="IR38" s="207"/>
      <c r="IS38" s="207"/>
      <c r="IT38" s="207"/>
      <c r="IU38" s="207"/>
      <c r="IV38" s="207"/>
      <c r="IW38" s="207"/>
      <c r="IX38" s="207"/>
      <c r="IY38" s="207"/>
      <c r="IZ38" s="207"/>
      <c r="JA38" s="207"/>
      <c r="JB38" s="207"/>
      <c r="JC38" s="207"/>
      <c r="JD38" s="207"/>
      <c r="JE38" s="207"/>
      <c r="JF38" s="207"/>
      <c r="JG38" s="207"/>
      <c r="JH38" s="207"/>
      <c r="JI38" s="207"/>
      <c r="JJ38" s="207"/>
      <c r="JK38" s="207"/>
      <c r="JL38" s="207"/>
      <c r="JM38" s="207"/>
      <c r="JN38" s="207"/>
      <c r="JO38" s="207"/>
      <c r="JP38" s="207"/>
      <c r="JQ38" s="207"/>
      <c r="JR38" s="207"/>
      <c r="JS38" s="207"/>
      <c r="JT38" s="207"/>
      <c r="JU38" s="207"/>
      <c r="JV38" s="207"/>
      <c r="JW38" s="207"/>
      <c r="JX38" s="207"/>
      <c r="JY38" s="207"/>
      <c r="JZ38" s="207"/>
      <c r="KA38" s="207"/>
      <c r="KB38" s="207"/>
      <c r="KC38" s="207"/>
      <c r="KD38" s="207"/>
      <c r="KE38" s="207"/>
      <c r="KF38" s="207"/>
      <c r="KG38" s="207"/>
      <c r="KH38" s="207"/>
      <c r="KI38" s="207"/>
      <c r="KJ38" s="207"/>
      <c r="KK38" s="207"/>
      <c r="KL38" s="207"/>
      <c r="KM38" s="207"/>
      <c r="KN38" s="207"/>
      <c r="KO38" s="207"/>
      <c r="KP38" s="207"/>
      <c r="KQ38" s="207"/>
      <c r="KR38" s="207"/>
      <c r="KS38" s="207"/>
      <c r="KT38" s="207"/>
      <c r="KU38" s="207"/>
      <c r="KV38" s="207"/>
      <c r="KW38" s="207"/>
      <c r="KX38" s="207"/>
      <c r="KY38" s="207"/>
      <c r="KZ38" s="207"/>
      <c r="LA38" s="207"/>
      <c r="LB38" s="207"/>
      <c r="LC38" s="207"/>
      <c r="LD38" s="207"/>
      <c r="LE38" s="207"/>
      <c r="LF38" s="207"/>
      <c r="LG38" s="207"/>
      <c r="LH38" s="207"/>
      <c r="LI38" s="207"/>
      <c r="LJ38" s="207"/>
      <c r="LK38" s="207"/>
      <c r="LL38" s="207"/>
      <c r="LM38" s="207"/>
      <c r="LN38" s="207"/>
      <c r="LO38" s="207"/>
      <c r="LP38" s="207"/>
      <c r="LQ38" s="207"/>
      <c r="LR38" s="207"/>
      <c r="LS38" s="207"/>
      <c r="LT38" s="207"/>
      <c r="LU38" s="207"/>
      <c r="LV38" s="207"/>
      <c r="LW38" s="207"/>
      <c r="LX38" s="207"/>
      <c r="LY38" s="207"/>
      <c r="LZ38" s="207"/>
      <c r="MA38" s="207"/>
      <c r="MB38" s="207"/>
      <c r="MC38" s="207"/>
      <c r="MD38" s="207"/>
      <c r="ME38" s="207"/>
      <c r="MF38" s="207"/>
      <c r="MG38" s="207"/>
      <c r="MH38" s="207"/>
      <c r="MI38" s="207"/>
      <c r="MJ38" s="207"/>
      <c r="MK38" s="207"/>
      <c r="ML38" s="207"/>
      <c r="MM38" s="207"/>
      <c r="MN38" s="207"/>
      <c r="MO38" s="207"/>
      <c r="MP38" s="207"/>
      <c r="MQ38" s="207"/>
      <c r="MR38" s="207"/>
      <c r="MS38" s="207"/>
      <c r="MT38" s="207"/>
      <c r="MU38" s="207"/>
      <c r="MV38" s="207"/>
      <c r="MW38" s="207"/>
      <c r="MX38" s="207"/>
      <c r="MY38" s="207"/>
      <c r="MZ38" s="207"/>
      <c r="NA38" s="207"/>
      <c r="NB38" s="207"/>
      <c r="NC38" s="207"/>
      <c r="ND38" s="207"/>
      <c r="NE38" s="207"/>
      <c r="NF38" s="207"/>
      <c r="NG38" s="207"/>
      <c r="NH38" s="207"/>
      <c r="NI38" s="207"/>
      <c r="NJ38" s="207"/>
      <c r="NK38" s="207"/>
      <c r="NL38" s="207"/>
      <c r="NM38" s="207"/>
      <c r="NN38" s="207"/>
      <c r="NO38" s="207"/>
      <c r="NP38" s="207"/>
      <c r="NQ38" s="207"/>
      <c r="NR38" s="207"/>
      <c r="NS38" s="207"/>
      <c r="NT38" s="207"/>
      <c r="NU38" s="207"/>
      <c r="NV38" s="207"/>
      <c r="NW38" s="207"/>
      <c r="NX38" s="207"/>
      <c r="NY38" s="207"/>
      <c r="NZ38" s="207"/>
      <c r="OA38" s="207"/>
      <c r="OB38" s="207"/>
      <c r="OC38" s="207"/>
      <c r="OD38" s="207"/>
      <c r="OE38" s="207"/>
      <c r="OF38" s="207"/>
      <c r="OG38" s="207"/>
      <c r="OH38" s="207"/>
      <c r="OI38" s="207"/>
      <c r="OJ38" s="207"/>
      <c r="OK38" s="207"/>
      <c r="OL38" s="207"/>
      <c r="OM38" s="207"/>
      <c r="ON38" s="207"/>
      <c r="OO38" s="207"/>
      <c r="OP38" s="207"/>
      <c r="OQ38" s="207"/>
      <c r="OR38" s="207"/>
      <c r="OS38" s="207"/>
      <c r="OT38" s="207"/>
      <c r="OU38" s="207"/>
      <c r="OV38" s="207"/>
      <c r="OW38" s="207"/>
      <c r="OX38" s="207"/>
      <c r="OY38" s="207"/>
      <c r="OZ38" s="207"/>
      <c r="PA38" s="207"/>
      <c r="PB38" s="207"/>
      <c r="PC38" s="207"/>
      <c r="PD38" s="207"/>
      <c r="PE38" s="207"/>
      <c r="PF38" s="207"/>
      <c r="PG38" s="207"/>
      <c r="PH38" s="207"/>
      <c r="PI38" s="207"/>
      <c r="PJ38" s="207"/>
      <c r="PK38" s="207"/>
      <c r="PL38" s="207"/>
      <c r="PM38" s="207"/>
      <c r="PN38" s="207"/>
      <c r="PO38" s="207"/>
      <c r="PP38" s="207"/>
      <c r="PQ38" s="207"/>
      <c r="PR38" s="207"/>
      <c r="PS38" s="207"/>
      <c r="PT38" s="207"/>
      <c r="PU38" s="207"/>
      <c r="PV38" s="207"/>
      <c r="PW38" s="207"/>
      <c r="PX38" s="207"/>
      <c r="PY38" s="207"/>
      <c r="PZ38" s="207"/>
      <c r="QA38" s="207"/>
      <c r="QB38" s="207"/>
      <c r="QC38" s="207"/>
      <c r="QD38" s="207"/>
      <c r="QE38" s="207"/>
      <c r="QF38" s="207"/>
      <c r="QG38" s="207"/>
      <c r="QH38" s="207"/>
      <c r="QI38" s="207"/>
      <c r="QJ38" s="207"/>
      <c r="QK38" s="207"/>
      <c r="QL38" s="207"/>
      <c r="QM38" s="207"/>
      <c r="QN38" s="207"/>
      <c r="QO38" s="207"/>
      <c r="QP38" s="207"/>
      <c r="QQ38" s="207"/>
      <c r="QR38" s="207"/>
      <c r="QS38" s="207"/>
      <c r="QT38" s="207"/>
      <c r="QU38" s="207"/>
      <c r="QV38" s="207"/>
      <c r="QW38" s="207"/>
      <c r="QX38" s="207"/>
      <c r="QY38" s="207"/>
      <c r="QZ38" s="207"/>
      <c r="RA38" s="207"/>
      <c r="RB38" s="207"/>
      <c r="RC38" s="207"/>
      <c r="RD38" s="207"/>
      <c r="RE38" s="207"/>
      <c r="RF38" s="207"/>
      <c r="RG38" s="207"/>
      <c r="RH38" s="207"/>
      <c r="RI38" s="207"/>
      <c r="RJ38" s="207"/>
      <c r="RK38" s="207"/>
      <c r="RL38" s="207"/>
      <c r="RM38" s="207"/>
      <c r="RN38" s="207"/>
      <c r="RO38" s="207"/>
      <c r="RP38" s="207"/>
      <c r="RQ38" s="207"/>
      <c r="RR38" s="207"/>
      <c r="RS38" s="207"/>
      <c r="RT38" s="207"/>
      <c r="RU38" s="207"/>
      <c r="RV38" s="207"/>
      <c r="RW38" s="207"/>
      <c r="RX38" s="207"/>
      <c r="RY38" s="207"/>
      <c r="RZ38" s="207"/>
      <c r="SA38" s="207"/>
      <c r="SB38" s="207"/>
      <c r="SC38" s="207"/>
      <c r="SD38" s="207"/>
      <c r="SE38" s="207"/>
      <c r="SF38" s="207"/>
      <c r="SG38" s="207"/>
      <c r="SH38" s="207"/>
      <c r="SI38" s="207"/>
      <c r="SJ38" s="207"/>
      <c r="SK38" s="207"/>
      <c r="SL38" s="207"/>
      <c r="SM38" s="207"/>
      <c r="SN38" s="207"/>
      <c r="SO38" s="207"/>
      <c r="SP38" s="207"/>
      <c r="SQ38" s="207"/>
      <c r="SR38" s="207"/>
      <c r="SS38" s="207"/>
      <c r="ST38" s="207"/>
      <c r="SU38" s="207"/>
      <c r="SV38" s="207"/>
      <c r="SW38" s="207"/>
      <c r="SX38" s="207"/>
      <c r="SY38" s="207"/>
      <c r="SZ38" s="207"/>
      <c r="TA38" s="207"/>
      <c r="TB38" s="207"/>
      <c r="TC38" s="207"/>
      <c r="TD38" s="207"/>
      <c r="TE38" s="207"/>
      <c r="TF38" s="207"/>
      <c r="TG38" s="207"/>
      <c r="TH38" s="207"/>
      <c r="TI38" s="207"/>
      <c r="TJ38" s="207"/>
      <c r="TK38" s="207"/>
      <c r="TL38" s="207"/>
      <c r="TM38" s="207"/>
      <c r="TN38" s="207"/>
      <c r="TO38" s="207"/>
      <c r="TP38" s="207"/>
      <c r="TQ38" s="207"/>
      <c r="TR38" s="207"/>
      <c r="TS38" s="207"/>
      <c r="TT38" s="207"/>
      <c r="TU38" s="207"/>
      <c r="TV38" s="207"/>
      <c r="TW38" s="207"/>
      <c r="TX38" s="207"/>
      <c r="TY38" s="207"/>
      <c r="TZ38" s="207"/>
      <c r="UA38" s="207"/>
      <c r="UB38" s="207"/>
      <c r="UC38" s="207"/>
      <c r="UD38" s="207"/>
      <c r="UE38" s="207"/>
      <c r="UF38" s="207"/>
      <c r="UG38" s="207"/>
      <c r="UH38" s="207"/>
      <c r="UI38" s="207"/>
      <c r="UJ38" s="207"/>
      <c r="UK38" s="207"/>
      <c r="UL38" s="207"/>
      <c r="UM38" s="207"/>
      <c r="UN38" s="207"/>
      <c r="UO38" s="207"/>
      <c r="UP38" s="207"/>
      <c r="UQ38" s="207"/>
      <c r="UR38" s="207"/>
      <c r="US38" s="207"/>
      <c r="UT38" s="207"/>
      <c r="UU38" s="207"/>
      <c r="UV38" s="207"/>
      <c r="UW38" s="207"/>
      <c r="UX38" s="207"/>
      <c r="UY38" s="207"/>
      <c r="UZ38" s="207"/>
      <c r="VA38" s="207"/>
      <c r="VB38" s="207"/>
      <c r="VC38" s="207"/>
      <c r="VD38" s="207"/>
      <c r="VE38" s="207"/>
      <c r="VF38" s="207"/>
      <c r="VG38" s="207"/>
      <c r="VH38" s="207"/>
      <c r="VI38" s="207"/>
      <c r="VJ38" s="207"/>
      <c r="VK38" s="207"/>
      <c r="VL38" s="207"/>
      <c r="VM38" s="207"/>
      <c r="VN38" s="207"/>
      <c r="VO38" s="207"/>
      <c r="VP38" s="207"/>
      <c r="VQ38" s="207"/>
      <c r="VR38" s="207"/>
      <c r="VS38" s="207"/>
      <c r="VT38" s="207"/>
      <c r="VU38" s="207"/>
      <c r="VV38" s="207"/>
      <c r="VW38" s="207"/>
      <c r="VX38" s="207"/>
      <c r="VY38" s="207"/>
      <c r="VZ38" s="207"/>
      <c r="WA38" s="207"/>
      <c r="WB38" s="207"/>
      <c r="WC38" s="207"/>
      <c r="WD38" s="207"/>
      <c r="WE38" s="207"/>
      <c r="WF38" s="207"/>
      <c r="WG38" s="207"/>
      <c r="WH38" s="207"/>
      <c r="WI38" s="207"/>
      <c r="WJ38" s="207"/>
      <c r="WK38" s="207"/>
      <c r="WL38" s="207"/>
      <c r="WM38" s="207"/>
      <c r="WN38" s="207"/>
      <c r="WO38" s="207"/>
      <c r="WP38" s="207"/>
      <c r="WQ38" s="207"/>
      <c r="WR38" s="207"/>
      <c r="WS38" s="207"/>
      <c r="WT38" s="207"/>
      <c r="WU38" s="207"/>
      <c r="WV38" s="207"/>
      <c r="WW38" s="207"/>
      <c r="WX38" s="207"/>
      <c r="WY38" s="207"/>
      <c r="WZ38" s="207"/>
      <c r="XA38" s="207"/>
      <c r="XB38" s="207"/>
      <c r="XC38" s="207"/>
      <c r="XD38" s="207"/>
      <c r="XE38" s="207"/>
      <c r="XF38" s="207"/>
      <c r="XG38" s="207"/>
      <c r="XH38" s="207"/>
      <c r="XI38" s="207"/>
      <c r="XJ38" s="207"/>
      <c r="XK38" s="207"/>
      <c r="XL38" s="207"/>
      <c r="XM38" s="207"/>
      <c r="XN38" s="207"/>
      <c r="XO38" s="207"/>
      <c r="XP38" s="207"/>
      <c r="XQ38" s="207"/>
      <c r="XR38" s="207"/>
      <c r="XS38" s="207"/>
      <c r="XT38" s="207"/>
      <c r="XU38" s="207"/>
      <c r="XV38" s="207"/>
      <c r="XW38" s="207"/>
      <c r="XX38" s="207"/>
      <c r="XY38" s="207"/>
      <c r="XZ38" s="207"/>
      <c r="YA38" s="207"/>
      <c r="YB38" s="207"/>
      <c r="YC38" s="207"/>
      <c r="YD38" s="207"/>
      <c r="YE38" s="207"/>
      <c r="YF38" s="207"/>
      <c r="YG38" s="207"/>
      <c r="YH38" s="207"/>
      <c r="YI38" s="207"/>
      <c r="YJ38" s="207"/>
      <c r="YK38" s="207"/>
      <c r="YL38" s="207"/>
      <c r="YM38" s="207"/>
      <c r="YN38" s="207"/>
      <c r="YO38" s="207"/>
      <c r="YP38" s="207"/>
      <c r="YQ38" s="207"/>
      <c r="YR38" s="207"/>
      <c r="YS38" s="207"/>
      <c r="YT38" s="207"/>
      <c r="YU38" s="207"/>
      <c r="YV38" s="207"/>
      <c r="YW38" s="207"/>
      <c r="YX38" s="207"/>
      <c r="YY38" s="207"/>
      <c r="YZ38" s="207"/>
      <c r="ZA38" s="207"/>
      <c r="ZB38" s="207"/>
      <c r="ZC38" s="207"/>
      <c r="ZD38" s="207"/>
      <c r="ZE38" s="207"/>
      <c r="ZF38" s="207"/>
      <c r="ZG38" s="207"/>
      <c r="ZH38" s="207"/>
      <c r="ZI38" s="207"/>
      <c r="ZJ38" s="207"/>
      <c r="ZK38" s="207"/>
      <c r="ZL38" s="207"/>
      <c r="ZM38" s="207"/>
      <c r="ZN38" s="207"/>
      <c r="ZO38" s="207"/>
      <c r="ZP38" s="207"/>
      <c r="ZQ38" s="207"/>
      <c r="ZR38" s="207"/>
      <c r="ZS38" s="207"/>
      <c r="ZT38" s="207"/>
      <c r="ZU38" s="207"/>
      <c r="ZV38" s="207"/>
      <c r="ZW38" s="207"/>
      <c r="ZX38" s="207"/>
      <c r="ZY38" s="207"/>
      <c r="ZZ38" s="207"/>
      <c r="AAA38" s="207"/>
      <c r="AAB38" s="207"/>
      <c r="AAC38" s="207"/>
      <c r="AAD38" s="207"/>
      <c r="AAE38" s="207"/>
      <c r="AAF38" s="207"/>
      <c r="AAG38" s="207"/>
      <c r="AAH38" s="207"/>
      <c r="AAI38" s="207"/>
      <c r="AAJ38" s="207"/>
      <c r="AAK38" s="207"/>
      <c r="AAL38" s="207"/>
      <c r="AAM38" s="207"/>
      <c r="AAN38" s="207"/>
      <c r="AAO38" s="207"/>
      <c r="AAP38" s="207"/>
      <c r="AAQ38" s="207"/>
      <c r="AAR38" s="207"/>
      <c r="AAS38" s="207"/>
      <c r="AAT38" s="207"/>
      <c r="AAU38" s="207"/>
      <c r="AAV38" s="207"/>
      <c r="AAW38" s="207"/>
      <c r="AAX38" s="207"/>
      <c r="AAY38" s="207"/>
      <c r="AAZ38" s="207"/>
      <c r="ABA38" s="207"/>
      <c r="ABB38" s="207"/>
      <c r="ABC38" s="207"/>
      <c r="ABD38" s="207"/>
      <c r="ABE38" s="207"/>
      <c r="ABF38" s="207"/>
      <c r="ABG38" s="207"/>
      <c r="ABH38" s="207"/>
      <c r="ABI38" s="207"/>
      <c r="ABJ38" s="207"/>
      <c r="ABK38" s="207"/>
      <c r="ABL38" s="207"/>
      <c r="ABM38" s="207"/>
      <c r="ABN38" s="207"/>
      <c r="ABO38" s="207"/>
      <c r="ABP38" s="207"/>
      <c r="ABQ38" s="207"/>
      <c r="ABR38" s="207"/>
      <c r="ABS38" s="207"/>
      <c r="ABT38" s="207"/>
      <c r="ABU38" s="207"/>
      <c r="ABV38" s="207"/>
      <c r="ABW38" s="207"/>
      <c r="ABX38" s="207"/>
      <c r="ABY38" s="207"/>
      <c r="ABZ38" s="207"/>
      <c r="ACA38" s="207"/>
      <c r="ACB38" s="207"/>
      <c r="ACC38" s="207"/>
      <c r="ACD38" s="207"/>
      <c r="ACE38" s="207"/>
      <c r="ACF38" s="207"/>
      <c r="ACG38" s="207"/>
      <c r="ACH38" s="207"/>
      <c r="ACI38" s="207"/>
      <c r="ACJ38" s="207"/>
      <c r="ACK38" s="207"/>
      <c r="ACL38" s="207"/>
      <c r="ACM38" s="207"/>
      <c r="ACN38" s="207"/>
      <c r="ACO38" s="207"/>
      <c r="ACP38" s="207"/>
      <c r="ACQ38" s="207"/>
      <c r="ACR38" s="207"/>
      <c r="ACS38" s="207"/>
      <c r="ACT38" s="207"/>
      <c r="ACU38" s="207"/>
      <c r="ACV38" s="207"/>
      <c r="ACW38" s="207"/>
      <c r="ACX38" s="207"/>
      <c r="ACY38" s="207"/>
      <c r="ACZ38" s="207"/>
      <c r="ADA38" s="207"/>
      <c r="ADB38" s="207"/>
      <c r="ADC38" s="207"/>
      <c r="ADD38" s="207"/>
      <c r="ADE38" s="207"/>
      <c r="ADF38" s="207"/>
      <c r="ADG38" s="207"/>
      <c r="ADH38" s="207"/>
      <c r="ADI38" s="207"/>
      <c r="ADJ38" s="207"/>
      <c r="ADK38" s="207"/>
      <c r="ADL38" s="207"/>
      <c r="ADM38" s="207"/>
      <c r="ADN38" s="207"/>
      <c r="ADO38" s="207"/>
      <c r="ADP38" s="207"/>
      <c r="ADQ38" s="207"/>
      <c r="ADR38" s="207"/>
      <c r="ADS38" s="207"/>
      <c r="ADT38" s="207"/>
      <c r="ADU38" s="207"/>
      <c r="ADV38" s="207"/>
      <c r="ADW38" s="207"/>
      <c r="ADX38" s="207"/>
      <c r="ADY38" s="207"/>
      <c r="ADZ38" s="207"/>
      <c r="AEA38" s="207"/>
      <c r="AEB38" s="207"/>
      <c r="AEC38" s="207"/>
      <c r="AED38" s="207"/>
      <c r="AEE38" s="207"/>
      <c r="AEF38" s="207"/>
      <c r="AEG38" s="207"/>
      <c r="AEH38" s="207"/>
      <c r="AEI38" s="207"/>
      <c r="AEJ38" s="207"/>
      <c r="AEK38" s="207"/>
      <c r="AEL38" s="207"/>
      <c r="AEM38" s="207"/>
      <c r="AEN38" s="207"/>
      <c r="AEO38" s="207"/>
      <c r="AEP38" s="207"/>
      <c r="AEQ38" s="207"/>
      <c r="AER38" s="207"/>
      <c r="AES38" s="207"/>
      <c r="AET38" s="207"/>
      <c r="AEU38" s="207"/>
      <c r="AEV38" s="207"/>
      <c r="AEW38" s="207"/>
      <c r="AEX38" s="207"/>
      <c r="AEY38" s="207"/>
      <c r="AEZ38" s="207"/>
      <c r="AFA38" s="207"/>
      <c r="AFB38" s="207"/>
      <c r="AFC38" s="207"/>
      <c r="AFD38" s="207"/>
      <c r="AFE38" s="207"/>
      <c r="AFF38" s="207"/>
      <c r="AFG38" s="207"/>
      <c r="AFH38" s="207"/>
      <c r="AFI38" s="207"/>
      <c r="AFJ38" s="207"/>
      <c r="AFK38" s="207"/>
      <c r="AFL38" s="207"/>
      <c r="AFM38" s="207"/>
      <c r="AFN38" s="207"/>
      <c r="AFO38" s="207"/>
      <c r="AFP38" s="207"/>
      <c r="AFQ38" s="207"/>
      <c r="AFR38" s="207"/>
      <c r="AFS38" s="207"/>
      <c r="AFT38" s="207"/>
      <c r="AFU38" s="207"/>
      <c r="AFV38" s="207"/>
      <c r="AFW38" s="207"/>
      <c r="AFX38" s="207"/>
      <c r="AFY38" s="207"/>
      <c r="AFZ38" s="207"/>
      <c r="AGA38" s="207"/>
      <c r="AGB38" s="207"/>
      <c r="AGC38" s="207"/>
      <c r="AGD38" s="207"/>
      <c r="AGE38" s="207"/>
      <c r="AGF38" s="207"/>
      <c r="AGG38" s="207"/>
      <c r="AGH38" s="207"/>
      <c r="AGI38" s="207"/>
      <c r="AGJ38" s="207"/>
      <c r="AGK38" s="207"/>
      <c r="AGL38" s="207"/>
      <c r="AGM38" s="207"/>
      <c r="AGN38" s="207"/>
      <c r="AGO38" s="207"/>
      <c r="AGP38" s="207"/>
      <c r="AGQ38" s="207"/>
      <c r="AGR38" s="207"/>
      <c r="AGS38" s="207"/>
      <c r="AGT38" s="207"/>
      <c r="AGU38" s="207"/>
      <c r="AGV38" s="207"/>
      <c r="AGW38" s="207"/>
      <c r="AGX38" s="207"/>
      <c r="AGY38" s="207"/>
      <c r="AGZ38" s="207"/>
      <c r="AHA38" s="207"/>
      <c r="AHB38" s="207"/>
      <c r="AHC38" s="207"/>
      <c r="AHD38" s="207"/>
      <c r="AHE38" s="207"/>
      <c r="AHF38" s="207"/>
      <c r="AHG38" s="207"/>
      <c r="AHH38" s="207"/>
      <c r="AHI38" s="207"/>
      <c r="AHJ38" s="207"/>
      <c r="AHK38" s="207"/>
      <c r="AHL38" s="207"/>
      <c r="AHM38" s="207"/>
      <c r="AHN38" s="207"/>
      <c r="AHO38" s="207"/>
      <c r="AHP38" s="207"/>
      <c r="AHQ38" s="207"/>
      <c r="AHR38" s="207"/>
      <c r="AHS38" s="207"/>
      <c r="AHT38" s="207"/>
      <c r="AHU38" s="207"/>
      <c r="AHV38" s="207"/>
      <c r="AHW38" s="207"/>
      <c r="AHX38" s="207"/>
      <c r="AHY38" s="207"/>
      <c r="AHZ38" s="207"/>
      <c r="AIA38" s="207"/>
      <c r="AIB38" s="207"/>
      <c r="AIC38" s="207"/>
      <c r="AID38" s="207"/>
      <c r="AIE38" s="207"/>
      <c r="AIF38" s="207"/>
      <c r="AIG38" s="207"/>
      <c r="AIH38" s="207"/>
      <c r="AII38" s="207"/>
      <c r="AIJ38" s="207"/>
      <c r="AIK38" s="207"/>
      <c r="AIL38" s="207"/>
      <c r="AIM38" s="207"/>
      <c r="AIN38" s="207"/>
      <c r="AIO38" s="207"/>
      <c r="AIP38" s="207"/>
      <c r="AIQ38" s="207"/>
      <c r="AIR38" s="207"/>
      <c r="AIS38" s="207"/>
      <c r="AIT38" s="207"/>
      <c r="AIU38" s="207"/>
      <c r="AIV38" s="207"/>
      <c r="AIW38" s="207"/>
      <c r="AIX38" s="207"/>
      <c r="AIY38" s="207"/>
      <c r="AIZ38" s="207"/>
      <c r="AJA38" s="207"/>
      <c r="AJB38" s="207"/>
      <c r="AJC38" s="207"/>
      <c r="AJD38" s="207"/>
      <c r="AJE38" s="207"/>
      <c r="AJF38" s="207"/>
      <c r="AJG38" s="207"/>
      <c r="AJH38" s="207"/>
      <c r="AJI38" s="207"/>
      <c r="AJJ38" s="207"/>
      <c r="AJK38" s="207"/>
      <c r="AJL38" s="207"/>
      <c r="AJM38" s="207"/>
      <c r="AJN38" s="207"/>
      <c r="AJO38" s="207"/>
      <c r="AJP38" s="207"/>
      <c r="AJQ38" s="207"/>
      <c r="AJR38" s="207"/>
      <c r="AJS38" s="207"/>
      <c r="AJT38" s="207"/>
      <c r="AJU38" s="207"/>
      <c r="AJV38" s="207"/>
      <c r="AJW38" s="207"/>
      <c r="AJX38" s="207"/>
      <c r="AJY38" s="207"/>
      <c r="AJZ38" s="207"/>
      <c r="AKA38" s="207"/>
      <c r="AKB38" s="207"/>
      <c r="AKC38" s="207"/>
      <c r="AKD38" s="207"/>
      <c r="AKE38" s="207"/>
      <c r="AKF38" s="207"/>
      <c r="AKG38" s="207"/>
      <c r="AKH38" s="207"/>
      <c r="AKI38" s="207"/>
      <c r="AKJ38" s="207"/>
      <c r="AKK38" s="207"/>
      <c r="AKL38" s="207"/>
      <c r="AKM38" s="207"/>
      <c r="AKN38" s="207"/>
      <c r="AKO38" s="207"/>
      <c r="AKP38" s="207"/>
      <c r="AKQ38" s="207"/>
      <c r="AKR38" s="207"/>
      <c r="AKS38" s="207"/>
      <c r="AKT38" s="207"/>
      <c r="AKU38" s="207"/>
      <c r="AKV38" s="207"/>
      <c r="AKW38" s="207"/>
      <c r="AKX38" s="207"/>
      <c r="AKY38" s="207"/>
      <c r="AKZ38" s="207"/>
      <c r="ALA38" s="207"/>
      <c r="ALB38" s="207"/>
      <c r="ALC38" s="207"/>
      <c r="ALD38" s="207"/>
      <c r="ALE38" s="207"/>
      <c r="ALF38" s="207"/>
      <c r="ALG38" s="207"/>
      <c r="ALH38" s="207"/>
      <c r="ALI38" s="207"/>
      <c r="ALJ38" s="207"/>
      <c r="ALK38" s="207"/>
      <c r="ALL38" s="207"/>
      <c r="ALM38" s="207"/>
      <c r="ALN38" s="207"/>
      <c r="ALO38" s="207"/>
      <c r="ALP38" s="207"/>
      <c r="ALQ38" s="207" t="e">
        <v>#N/A</v>
      </c>
    </row>
    <row r="39" spans="1:1005" ht="14.45">
      <c r="A39" s="153">
        <v>47209</v>
      </c>
      <c r="B39" s="156">
        <v>78</v>
      </c>
      <c r="C39" s="156">
        <v>78</v>
      </c>
      <c r="D39" s="159">
        <v>78</v>
      </c>
      <c r="E39">
        <v>73.415999999999997</v>
      </c>
      <c r="F39">
        <v>59.77</v>
      </c>
      <c r="G39">
        <v>95.331999999999994</v>
      </c>
      <c r="H39">
        <v>78.134</v>
      </c>
      <c r="I39">
        <v>61.927999999999997</v>
      </c>
      <c r="J39">
        <v>50.213000000000001</v>
      </c>
      <c r="K39">
        <v>84.778000000000006</v>
      </c>
      <c r="L39">
        <v>58.906999999999996</v>
      </c>
      <c r="M39">
        <v>54.23</v>
      </c>
      <c r="N39">
        <v>50.171999999999997</v>
      </c>
      <c r="O39">
        <v>92.081000000000003</v>
      </c>
      <c r="P39">
        <v>60.561999999999998</v>
      </c>
      <c r="Q39">
        <v>88.698999999999998</v>
      </c>
      <c r="R39">
        <v>88.968000000000004</v>
      </c>
      <c r="S39">
        <v>46.697000000000003</v>
      </c>
      <c r="T39">
        <v>61.343000000000004</v>
      </c>
      <c r="U39">
        <v>53.758000000000003</v>
      </c>
      <c r="V39">
        <v>63.418999999999997</v>
      </c>
      <c r="W39">
        <v>80.936999999999998</v>
      </c>
      <c r="X39">
        <v>37.137999999999998</v>
      </c>
      <c r="Y39">
        <v>64.39</v>
      </c>
      <c r="Z39">
        <v>74.971000000000004</v>
      </c>
      <c r="AA39">
        <v>59.792999999999999</v>
      </c>
      <c r="AB39">
        <v>106.22199999999999</v>
      </c>
      <c r="AC39">
        <v>48.204999999999998</v>
      </c>
      <c r="AD39">
        <v>75.100999999999999</v>
      </c>
      <c r="AE39">
        <v>49.426000000000002</v>
      </c>
      <c r="AF39">
        <v>50.625999999999998</v>
      </c>
      <c r="AG39">
        <v>73.387</v>
      </c>
      <c r="AH39">
        <v>68.188000000000002</v>
      </c>
      <c r="AI39" s="207"/>
      <c r="AJ39" s="207"/>
      <c r="AK39" s="207"/>
      <c r="AL39" s="207"/>
      <c r="AM39" s="207"/>
      <c r="AN39" s="207"/>
      <c r="AO39" s="207"/>
      <c r="AP39" s="207"/>
      <c r="AQ39" s="207"/>
      <c r="AR39" s="207"/>
      <c r="AS39" s="207"/>
      <c r="AT39" s="207"/>
      <c r="AU39" s="207"/>
      <c r="AV39" s="207"/>
      <c r="AW39" s="207"/>
      <c r="AX39" s="207"/>
      <c r="AY39" s="207"/>
      <c r="AZ39" s="207"/>
      <c r="BA39" s="207"/>
      <c r="BB39" s="207"/>
      <c r="BC39" s="207"/>
      <c r="BD39" s="207"/>
      <c r="BE39" s="207"/>
      <c r="BF39" s="207"/>
      <c r="BG39" s="207"/>
      <c r="BH39" s="207"/>
      <c r="BI39" s="207"/>
      <c r="BJ39" s="207"/>
      <c r="BK39" s="207"/>
      <c r="BL39" s="207"/>
      <c r="BM39" s="207"/>
      <c r="BN39" s="207"/>
      <c r="BO39" s="207"/>
      <c r="BP39" s="207"/>
      <c r="BQ39" s="207"/>
      <c r="BR39" s="207"/>
      <c r="BS39" s="207"/>
      <c r="BT39" s="207"/>
      <c r="BU39" s="207"/>
      <c r="BV39" s="207"/>
      <c r="BW39" s="207"/>
      <c r="BX39" s="207"/>
      <c r="BY39" s="207"/>
      <c r="BZ39" s="207"/>
      <c r="CA39" s="207"/>
      <c r="CB39" s="207"/>
      <c r="CC39" s="207"/>
      <c r="CD39" s="207"/>
      <c r="CE39" s="207"/>
      <c r="CF39" s="207"/>
      <c r="CG39" s="207"/>
      <c r="CH39" s="207"/>
      <c r="CI39" s="207"/>
      <c r="CJ39" s="207"/>
      <c r="CK39" s="207"/>
      <c r="CL39" s="207"/>
      <c r="CM39" s="207"/>
      <c r="CN39" s="207"/>
      <c r="CO39" s="207"/>
      <c r="CP39" s="207"/>
      <c r="CQ39" s="207"/>
      <c r="CR39" s="207"/>
      <c r="CS39" s="207"/>
      <c r="CT39" s="207"/>
      <c r="CU39" s="207"/>
      <c r="CV39" s="207"/>
      <c r="CW39" s="207"/>
      <c r="CX39" s="207"/>
      <c r="CY39" s="207"/>
      <c r="CZ39" s="207"/>
      <c r="DA39" s="207"/>
      <c r="DB39" s="207"/>
      <c r="DC39" s="207"/>
      <c r="DD39" s="207"/>
      <c r="DE39" s="207"/>
      <c r="DF39" s="207"/>
      <c r="DG39" s="207"/>
      <c r="DH39" s="207"/>
      <c r="DI39" s="207"/>
      <c r="DJ39" s="207"/>
      <c r="DK39" s="207"/>
      <c r="DL39" s="207"/>
      <c r="DM39" s="207"/>
      <c r="DN39" s="207"/>
      <c r="DO39" s="207"/>
      <c r="DP39" s="207"/>
      <c r="DQ39" s="207"/>
      <c r="DR39" s="207"/>
      <c r="DS39" s="207"/>
      <c r="DT39" s="207"/>
      <c r="DU39" s="207"/>
      <c r="DV39" s="207"/>
      <c r="DW39" s="207"/>
      <c r="DX39" s="207"/>
      <c r="DY39" s="207"/>
      <c r="DZ39" s="207"/>
      <c r="EA39" s="207"/>
      <c r="EB39" s="207"/>
      <c r="EC39" s="207"/>
      <c r="ED39" s="207"/>
      <c r="EE39" s="207"/>
      <c r="EF39" s="207"/>
      <c r="EG39" s="207"/>
      <c r="EH39" s="207"/>
      <c r="EI39" s="207"/>
      <c r="EJ39" s="207"/>
      <c r="EK39" s="207"/>
      <c r="EL39" s="207"/>
      <c r="EM39" s="207"/>
      <c r="EN39" s="207"/>
      <c r="EO39" s="207"/>
      <c r="EP39" s="207"/>
      <c r="EQ39" s="207"/>
      <c r="ER39" s="207"/>
      <c r="ES39" s="207"/>
      <c r="ET39" s="207"/>
      <c r="EU39" s="207"/>
      <c r="EV39" s="207"/>
      <c r="EW39" s="207"/>
      <c r="EX39" s="207"/>
      <c r="EY39" s="207"/>
      <c r="EZ39" s="207"/>
      <c r="FA39" s="207"/>
      <c r="FB39" s="207"/>
      <c r="FC39" s="207"/>
      <c r="FD39" s="207"/>
      <c r="FE39" s="207"/>
      <c r="FF39" s="207"/>
      <c r="FG39" s="207"/>
      <c r="FH39" s="207"/>
      <c r="FI39" s="207"/>
      <c r="FJ39" s="207"/>
      <c r="FK39" s="207"/>
      <c r="FL39" s="207"/>
      <c r="FM39" s="207"/>
      <c r="FN39" s="207"/>
      <c r="FO39" s="207"/>
      <c r="FP39" s="207"/>
      <c r="FQ39" s="207"/>
      <c r="FR39" s="207"/>
      <c r="FS39" s="207"/>
      <c r="FT39" s="207"/>
      <c r="FU39" s="207"/>
      <c r="FV39" s="207"/>
      <c r="FW39" s="207"/>
      <c r="FX39" s="207"/>
      <c r="FY39" s="207"/>
      <c r="FZ39" s="207"/>
      <c r="GA39" s="207"/>
      <c r="GB39" s="207"/>
      <c r="GC39" s="207"/>
      <c r="GD39" s="207"/>
      <c r="GE39" s="207"/>
      <c r="GF39" s="207"/>
      <c r="GG39" s="207"/>
      <c r="GH39" s="207"/>
      <c r="GI39" s="207"/>
      <c r="GJ39" s="207"/>
      <c r="GK39" s="207"/>
      <c r="GL39" s="207"/>
      <c r="GM39" s="207"/>
      <c r="GN39" s="207"/>
      <c r="GO39" s="207"/>
      <c r="GP39" s="207"/>
      <c r="GQ39" s="207"/>
      <c r="GR39" s="207"/>
      <c r="GS39" s="207"/>
      <c r="GT39" s="207"/>
      <c r="GU39" s="207"/>
      <c r="GV39" s="207"/>
      <c r="GW39" s="207"/>
      <c r="GX39" s="207"/>
      <c r="GY39" s="207"/>
      <c r="GZ39" s="207"/>
      <c r="HA39" s="207"/>
      <c r="HB39" s="207"/>
      <c r="HC39" s="207"/>
      <c r="HD39" s="207"/>
      <c r="HE39" s="207"/>
      <c r="HF39" s="207"/>
      <c r="HG39" s="207"/>
      <c r="HH39" s="207"/>
      <c r="HI39" s="207"/>
      <c r="HJ39" s="207"/>
      <c r="HK39" s="207"/>
      <c r="HL39" s="207"/>
      <c r="HM39" s="207"/>
      <c r="HN39" s="207"/>
      <c r="HO39" s="207"/>
      <c r="HP39" s="207"/>
      <c r="HQ39" s="207"/>
      <c r="HR39" s="207"/>
      <c r="HS39" s="207"/>
      <c r="HT39" s="207"/>
      <c r="HU39" s="207"/>
      <c r="HV39" s="207"/>
      <c r="HW39" s="207"/>
      <c r="HX39" s="207"/>
      <c r="HY39" s="207"/>
      <c r="HZ39" s="207"/>
      <c r="IA39" s="207"/>
      <c r="IB39" s="207"/>
      <c r="IC39" s="207"/>
      <c r="ID39" s="207"/>
      <c r="IE39" s="207"/>
      <c r="IF39" s="207"/>
      <c r="IG39" s="207"/>
      <c r="IH39" s="207"/>
      <c r="II39" s="207"/>
      <c r="IJ39" s="207"/>
      <c r="IK39" s="207"/>
      <c r="IL39" s="207"/>
      <c r="IM39" s="207"/>
      <c r="IN39" s="207"/>
      <c r="IO39" s="207"/>
      <c r="IP39" s="207"/>
      <c r="IQ39" s="207"/>
      <c r="IR39" s="207"/>
      <c r="IS39" s="207"/>
      <c r="IT39" s="207"/>
      <c r="IU39" s="207"/>
      <c r="IV39" s="207"/>
      <c r="IW39" s="207"/>
      <c r="IX39" s="207"/>
      <c r="IY39" s="207"/>
      <c r="IZ39" s="207"/>
      <c r="JA39" s="207"/>
      <c r="JB39" s="207"/>
      <c r="JC39" s="207"/>
      <c r="JD39" s="207"/>
      <c r="JE39" s="207"/>
      <c r="JF39" s="207"/>
      <c r="JG39" s="207"/>
      <c r="JH39" s="207"/>
      <c r="JI39" s="207"/>
      <c r="JJ39" s="207"/>
      <c r="JK39" s="207"/>
      <c r="JL39" s="207"/>
      <c r="JM39" s="207"/>
      <c r="JN39" s="207"/>
      <c r="JO39" s="207"/>
      <c r="JP39" s="207"/>
      <c r="JQ39" s="207"/>
      <c r="JR39" s="207"/>
      <c r="JS39" s="207"/>
      <c r="JT39" s="207"/>
      <c r="JU39" s="207"/>
      <c r="JV39" s="207"/>
      <c r="JW39" s="207"/>
      <c r="JX39" s="207"/>
      <c r="JY39" s="207"/>
      <c r="JZ39" s="207"/>
      <c r="KA39" s="207"/>
      <c r="KB39" s="207"/>
      <c r="KC39" s="207"/>
      <c r="KD39" s="207"/>
      <c r="KE39" s="207"/>
      <c r="KF39" s="207"/>
      <c r="KG39" s="207"/>
      <c r="KH39" s="207"/>
      <c r="KI39" s="207"/>
      <c r="KJ39" s="207"/>
      <c r="KK39" s="207"/>
      <c r="KL39" s="207"/>
      <c r="KM39" s="207"/>
      <c r="KN39" s="207"/>
      <c r="KO39" s="207"/>
      <c r="KP39" s="207"/>
      <c r="KQ39" s="207"/>
      <c r="KR39" s="207"/>
      <c r="KS39" s="207"/>
      <c r="KT39" s="207"/>
      <c r="KU39" s="207"/>
      <c r="KV39" s="207"/>
      <c r="KW39" s="207"/>
      <c r="KX39" s="207"/>
      <c r="KY39" s="207"/>
      <c r="KZ39" s="207"/>
      <c r="LA39" s="207"/>
      <c r="LB39" s="207"/>
      <c r="LC39" s="207"/>
      <c r="LD39" s="207"/>
      <c r="LE39" s="207"/>
      <c r="LF39" s="207"/>
      <c r="LG39" s="207"/>
      <c r="LH39" s="207"/>
      <c r="LI39" s="207"/>
      <c r="LJ39" s="207"/>
      <c r="LK39" s="207"/>
      <c r="LL39" s="207"/>
      <c r="LM39" s="207"/>
      <c r="LN39" s="207"/>
      <c r="LO39" s="207"/>
      <c r="LP39" s="207"/>
      <c r="LQ39" s="207"/>
      <c r="LR39" s="207"/>
      <c r="LS39" s="207"/>
      <c r="LT39" s="207"/>
      <c r="LU39" s="207"/>
      <c r="LV39" s="207"/>
      <c r="LW39" s="207"/>
      <c r="LX39" s="207"/>
      <c r="LY39" s="207"/>
      <c r="LZ39" s="207"/>
      <c r="MA39" s="207"/>
      <c r="MB39" s="207"/>
      <c r="MC39" s="207"/>
      <c r="MD39" s="207"/>
      <c r="ME39" s="207"/>
      <c r="MF39" s="207"/>
      <c r="MG39" s="207"/>
      <c r="MH39" s="207"/>
      <c r="MI39" s="207"/>
      <c r="MJ39" s="207"/>
      <c r="MK39" s="207"/>
      <c r="ML39" s="207"/>
      <c r="MM39" s="207"/>
      <c r="MN39" s="207"/>
      <c r="MO39" s="207"/>
      <c r="MP39" s="207"/>
      <c r="MQ39" s="207"/>
      <c r="MR39" s="207"/>
      <c r="MS39" s="207"/>
      <c r="MT39" s="207"/>
      <c r="MU39" s="207"/>
      <c r="MV39" s="207"/>
      <c r="MW39" s="207"/>
      <c r="MX39" s="207"/>
      <c r="MY39" s="207"/>
      <c r="MZ39" s="207"/>
      <c r="NA39" s="207"/>
      <c r="NB39" s="207"/>
      <c r="NC39" s="207"/>
      <c r="ND39" s="207"/>
      <c r="NE39" s="207"/>
      <c r="NF39" s="207"/>
      <c r="NG39" s="207"/>
      <c r="NH39" s="207"/>
      <c r="NI39" s="207"/>
      <c r="NJ39" s="207"/>
      <c r="NK39" s="207"/>
      <c r="NL39" s="207"/>
      <c r="NM39" s="207"/>
      <c r="NN39" s="207"/>
      <c r="NO39" s="207"/>
      <c r="NP39" s="207"/>
      <c r="NQ39" s="207"/>
      <c r="NR39" s="207"/>
      <c r="NS39" s="207"/>
      <c r="NT39" s="207"/>
      <c r="NU39" s="207"/>
      <c r="NV39" s="207"/>
      <c r="NW39" s="207"/>
      <c r="NX39" s="207"/>
      <c r="NY39" s="207"/>
      <c r="NZ39" s="207"/>
      <c r="OA39" s="207"/>
      <c r="OB39" s="207"/>
      <c r="OC39" s="207"/>
      <c r="OD39" s="207"/>
      <c r="OE39" s="207"/>
      <c r="OF39" s="207"/>
      <c r="OG39" s="207"/>
      <c r="OH39" s="207"/>
      <c r="OI39" s="207"/>
      <c r="OJ39" s="207"/>
      <c r="OK39" s="207"/>
      <c r="OL39" s="207"/>
      <c r="OM39" s="207"/>
      <c r="ON39" s="207"/>
      <c r="OO39" s="207"/>
      <c r="OP39" s="207"/>
      <c r="OQ39" s="207"/>
      <c r="OR39" s="207"/>
      <c r="OS39" s="207"/>
      <c r="OT39" s="207"/>
      <c r="OU39" s="207"/>
      <c r="OV39" s="207"/>
      <c r="OW39" s="207"/>
      <c r="OX39" s="207"/>
      <c r="OY39" s="207"/>
      <c r="OZ39" s="207"/>
      <c r="PA39" s="207"/>
      <c r="PB39" s="207"/>
      <c r="PC39" s="207"/>
      <c r="PD39" s="207"/>
      <c r="PE39" s="207"/>
      <c r="PF39" s="207"/>
      <c r="PG39" s="207"/>
      <c r="PH39" s="207"/>
      <c r="PI39" s="207"/>
      <c r="PJ39" s="207"/>
      <c r="PK39" s="207"/>
      <c r="PL39" s="207"/>
      <c r="PM39" s="207"/>
      <c r="PN39" s="207"/>
      <c r="PO39" s="207"/>
      <c r="PP39" s="207"/>
      <c r="PQ39" s="207"/>
      <c r="PR39" s="207"/>
      <c r="PS39" s="207"/>
      <c r="PT39" s="207"/>
      <c r="PU39" s="207"/>
      <c r="PV39" s="207"/>
      <c r="PW39" s="207"/>
      <c r="PX39" s="207"/>
      <c r="PY39" s="207"/>
      <c r="PZ39" s="207"/>
      <c r="QA39" s="207"/>
      <c r="QB39" s="207"/>
      <c r="QC39" s="207"/>
      <c r="QD39" s="207"/>
      <c r="QE39" s="207"/>
      <c r="QF39" s="207"/>
      <c r="QG39" s="207"/>
      <c r="QH39" s="207"/>
      <c r="QI39" s="207"/>
      <c r="QJ39" s="207"/>
      <c r="QK39" s="207"/>
      <c r="QL39" s="207"/>
      <c r="QM39" s="207"/>
      <c r="QN39" s="207"/>
      <c r="QO39" s="207"/>
      <c r="QP39" s="207"/>
      <c r="QQ39" s="207"/>
      <c r="QR39" s="207"/>
      <c r="QS39" s="207"/>
      <c r="QT39" s="207"/>
      <c r="QU39" s="207"/>
      <c r="QV39" s="207"/>
      <c r="QW39" s="207"/>
      <c r="QX39" s="207"/>
      <c r="QY39" s="207"/>
      <c r="QZ39" s="207"/>
      <c r="RA39" s="207"/>
      <c r="RB39" s="207"/>
      <c r="RC39" s="207"/>
      <c r="RD39" s="207"/>
      <c r="RE39" s="207"/>
      <c r="RF39" s="207"/>
      <c r="RG39" s="207"/>
      <c r="RH39" s="207"/>
      <c r="RI39" s="207"/>
      <c r="RJ39" s="207"/>
      <c r="RK39" s="207"/>
      <c r="RL39" s="207"/>
      <c r="RM39" s="207"/>
      <c r="RN39" s="207"/>
      <c r="RO39" s="207"/>
      <c r="RP39" s="207"/>
      <c r="RQ39" s="207"/>
      <c r="RR39" s="207"/>
      <c r="RS39" s="207"/>
      <c r="RT39" s="207"/>
      <c r="RU39" s="207"/>
      <c r="RV39" s="207"/>
      <c r="RW39" s="207"/>
      <c r="RX39" s="207"/>
      <c r="RY39" s="207"/>
      <c r="RZ39" s="207"/>
      <c r="SA39" s="207"/>
      <c r="SB39" s="207"/>
      <c r="SC39" s="207"/>
      <c r="SD39" s="207"/>
      <c r="SE39" s="207"/>
      <c r="SF39" s="207"/>
      <c r="SG39" s="207"/>
      <c r="SH39" s="207"/>
      <c r="SI39" s="207"/>
      <c r="SJ39" s="207"/>
      <c r="SK39" s="207"/>
      <c r="SL39" s="207"/>
      <c r="SM39" s="207"/>
      <c r="SN39" s="207"/>
      <c r="SO39" s="207"/>
      <c r="SP39" s="207"/>
      <c r="SQ39" s="207"/>
      <c r="SR39" s="207"/>
      <c r="SS39" s="207"/>
      <c r="ST39" s="207"/>
      <c r="SU39" s="207"/>
      <c r="SV39" s="207"/>
      <c r="SW39" s="207"/>
      <c r="SX39" s="207"/>
      <c r="SY39" s="207"/>
      <c r="SZ39" s="207"/>
      <c r="TA39" s="207"/>
      <c r="TB39" s="207"/>
      <c r="TC39" s="207"/>
      <c r="TD39" s="207"/>
      <c r="TE39" s="207"/>
      <c r="TF39" s="207"/>
      <c r="TG39" s="207"/>
      <c r="TH39" s="207"/>
      <c r="TI39" s="207"/>
      <c r="TJ39" s="207"/>
      <c r="TK39" s="207"/>
      <c r="TL39" s="207"/>
      <c r="TM39" s="207"/>
      <c r="TN39" s="207"/>
      <c r="TO39" s="207"/>
      <c r="TP39" s="207"/>
      <c r="TQ39" s="207"/>
      <c r="TR39" s="207"/>
      <c r="TS39" s="207"/>
      <c r="TT39" s="207"/>
      <c r="TU39" s="207"/>
      <c r="TV39" s="207"/>
      <c r="TW39" s="207"/>
      <c r="TX39" s="207"/>
      <c r="TY39" s="207"/>
      <c r="TZ39" s="207"/>
      <c r="UA39" s="207"/>
      <c r="UB39" s="207"/>
      <c r="UC39" s="207"/>
      <c r="UD39" s="207"/>
      <c r="UE39" s="207"/>
      <c r="UF39" s="207"/>
      <c r="UG39" s="207"/>
      <c r="UH39" s="207"/>
      <c r="UI39" s="207"/>
      <c r="UJ39" s="207"/>
      <c r="UK39" s="207"/>
      <c r="UL39" s="207"/>
      <c r="UM39" s="207"/>
      <c r="UN39" s="207"/>
      <c r="UO39" s="207"/>
      <c r="UP39" s="207"/>
      <c r="UQ39" s="207"/>
      <c r="UR39" s="207"/>
      <c r="US39" s="207"/>
      <c r="UT39" s="207"/>
      <c r="UU39" s="207"/>
      <c r="UV39" s="207"/>
      <c r="UW39" s="207"/>
      <c r="UX39" s="207"/>
      <c r="UY39" s="207"/>
      <c r="UZ39" s="207"/>
      <c r="VA39" s="207"/>
      <c r="VB39" s="207"/>
      <c r="VC39" s="207"/>
      <c r="VD39" s="207"/>
      <c r="VE39" s="207"/>
      <c r="VF39" s="207"/>
      <c r="VG39" s="207"/>
      <c r="VH39" s="207"/>
      <c r="VI39" s="207"/>
      <c r="VJ39" s="207"/>
      <c r="VK39" s="207"/>
      <c r="VL39" s="207"/>
      <c r="VM39" s="207"/>
      <c r="VN39" s="207"/>
      <c r="VO39" s="207"/>
      <c r="VP39" s="207"/>
      <c r="VQ39" s="207"/>
      <c r="VR39" s="207"/>
      <c r="VS39" s="207"/>
      <c r="VT39" s="207"/>
      <c r="VU39" s="207"/>
      <c r="VV39" s="207"/>
      <c r="VW39" s="207"/>
      <c r="VX39" s="207"/>
      <c r="VY39" s="207"/>
      <c r="VZ39" s="207"/>
      <c r="WA39" s="207"/>
      <c r="WB39" s="207"/>
      <c r="WC39" s="207"/>
      <c r="WD39" s="207"/>
      <c r="WE39" s="207"/>
      <c r="WF39" s="207"/>
      <c r="WG39" s="207"/>
      <c r="WH39" s="207"/>
      <c r="WI39" s="207"/>
      <c r="WJ39" s="207"/>
      <c r="WK39" s="207"/>
      <c r="WL39" s="207"/>
      <c r="WM39" s="207"/>
      <c r="WN39" s="207"/>
      <c r="WO39" s="207"/>
      <c r="WP39" s="207"/>
      <c r="WQ39" s="207"/>
      <c r="WR39" s="207"/>
      <c r="WS39" s="207"/>
      <c r="WT39" s="207"/>
      <c r="WU39" s="207"/>
      <c r="WV39" s="207"/>
      <c r="WW39" s="207"/>
      <c r="WX39" s="207"/>
      <c r="WY39" s="207"/>
      <c r="WZ39" s="207"/>
      <c r="XA39" s="207"/>
      <c r="XB39" s="207"/>
      <c r="XC39" s="207"/>
      <c r="XD39" s="207"/>
      <c r="XE39" s="207"/>
      <c r="XF39" s="207"/>
      <c r="XG39" s="207"/>
      <c r="XH39" s="207"/>
      <c r="XI39" s="207"/>
      <c r="XJ39" s="207"/>
      <c r="XK39" s="207"/>
      <c r="XL39" s="207"/>
      <c r="XM39" s="207"/>
      <c r="XN39" s="207"/>
      <c r="XO39" s="207"/>
      <c r="XP39" s="207"/>
      <c r="XQ39" s="207"/>
      <c r="XR39" s="207"/>
      <c r="XS39" s="207"/>
      <c r="XT39" s="207"/>
      <c r="XU39" s="207"/>
      <c r="XV39" s="207"/>
      <c r="XW39" s="207"/>
      <c r="XX39" s="207"/>
      <c r="XY39" s="207"/>
      <c r="XZ39" s="207"/>
      <c r="YA39" s="207"/>
      <c r="YB39" s="207"/>
      <c r="YC39" s="207"/>
      <c r="YD39" s="207"/>
      <c r="YE39" s="207"/>
      <c r="YF39" s="207"/>
      <c r="YG39" s="207"/>
      <c r="YH39" s="207"/>
      <c r="YI39" s="207"/>
      <c r="YJ39" s="207"/>
      <c r="YK39" s="207"/>
      <c r="YL39" s="207"/>
      <c r="YM39" s="207"/>
      <c r="YN39" s="207"/>
      <c r="YO39" s="207"/>
      <c r="YP39" s="207"/>
      <c r="YQ39" s="207"/>
      <c r="YR39" s="207"/>
      <c r="YS39" s="207"/>
      <c r="YT39" s="207"/>
      <c r="YU39" s="207"/>
      <c r="YV39" s="207"/>
      <c r="YW39" s="207"/>
      <c r="YX39" s="207"/>
      <c r="YY39" s="207"/>
      <c r="YZ39" s="207"/>
      <c r="ZA39" s="207"/>
      <c r="ZB39" s="207"/>
      <c r="ZC39" s="207"/>
      <c r="ZD39" s="207"/>
      <c r="ZE39" s="207"/>
      <c r="ZF39" s="207"/>
      <c r="ZG39" s="207"/>
      <c r="ZH39" s="207"/>
      <c r="ZI39" s="207"/>
      <c r="ZJ39" s="207"/>
      <c r="ZK39" s="207"/>
      <c r="ZL39" s="207"/>
      <c r="ZM39" s="207"/>
      <c r="ZN39" s="207"/>
      <c r="ZO39" s="207"/>
      <c r="ZP39" s="207"/>
      <c r="ZQ39" s="207"/>
      <c r="ZR39" s="207"/>
      <c r="ZS39" s="207"/>
      <c r="ZT39" s="207"/>
      <c r="ZU39" s="207"/>
      <c r="ZV39" s="207"/>
      <c r="ZW39" s="207"/>
      <c r="ZX39" s="207"/>
      <c r="ZY39" s="207"/>
      <c r="ZZ39" s="207"/>
      <c r="AAA39" s="207"/>
      <c r="AAB39" s="207"/>
      <c r="AAC39" s="207"/>
      <c r="AAD39" s="207"/>
      <c r="AAE39" s="207"/>
      <c r="AAF39" s="207"/>
      <c r="AAG39" s="207"/>
      <c r="AAH39" s="207"/>
      <c r="AAI39" s="207"/>
      <c r="AAJ39" s="207"/>
      <c r="AAK39" s="207"/>
      <c r="AAL39" s="207"/>
      <c r="AAM39" s="207"/>
      <c r="AAN39" s="207"/>
      <c r="AAO39" s="207"/>
      <c r="AAP39" s="207"/>
      <c r="AAQ39" s="207"/>
      <c r="AAR39" s="207"/>
      <c r="AAS39" s="207"/>
      <c r="AAT39" s="207"/>
      <c r="AAU39" s="207"/>
      <c r="AAV39" s="207"/>
      <c r="AAW39" s="207"/>
      <c r="AAX39" s="207"/>
      <c r="AAY39" s="207"/>
      <c r="AAZ39" s="207"/>
      <c r="ABA39" s="207"/>
      <c r="ABB39" s="207"/>
      <c r="ABC39" s="207"/>
      <c r="ABD39" s="207"/>
      <c r="ABE39" s="207"/>
      <c r="ABF39" s="207"/>
      <c r="ABG39" s="207"/>
      <c r="ABH39" s="207"/>
      <c r="ABI39" s="207"/>
      <c r="ABJ39" s="207"/>
      <c r="ABK39" s="207"/>
      <c r="ABL39" s="207"/>
      <c r="ABM39" s="207"/>
      <c r="ABN39" s="207"/>
      <c r="ABO39" s="207"/>
      <c r="ABP39" s="207"/>
      <c r="ABQ39" s="207"/>
      <c r="ABR39" s="207"/>
      <c r="ABS39" s="207"/>
      <c r="ABT39" s="207"/>
      <c r="ABU39" s="207"/>
      <c r="ABV39" s="207"/>
      <c r="ABW39" s="207"/>
      <c r="ABX39" s="207"/>
      <c r="ABY39" s="207"/>
      <c r="ABZ39" s="207"/>
      <c r="ACA39" s="207"/>
      <c r="ACB39" s="207"/>
      <c r="ACC39" s="207"/>
      <c r="ACD39" s="207"/>
      <c r="ACE39" s="207"/>
      <c r="ACF39" s="207"/>
      <c r="ACG39" s="207"/>
      <c r="ACH39" s="207"/>
      <c r="ACI39" s="207"/>
      <c r="ACJ39" s="207"/>
      <c r="ACK39" s="207"/>
      <c r="ACL39" s="207"/>
      <c r="ACM39" s="207"/>
      <c r="ACN39" s="207"/>
      <c r="ACO39" s="207"/>
      <c r="ACP39" s="207"/>
      <c r="ACQ39" s="207"/>
      <c r="ACR39" s="207"/>
      <c r="ACS39" s="207"/>
      <c r="ACT39" s="207"/>
      <c r="ACU39" s="207"/>
      <c r="ACV39" s="207"/>
      <c r="ACW39" s="207"/>
      <c r="ACX39" s="207"/>
      <c r="ACY39" s="207"/>
      <c r="ACZ39" s="207"/>
      <c r="ADA39" s="207"/>
      <c r="ADB39" s="207"/>
      <c r="ADC39" s="207"/>
      <c r="ADD39" s="207"/>
      <c r="ADE39" s="207"/>
      <c r="ADF39" s="207"/>
      <c r="ADG39" s="207"/>
      <c r="ADH39" s="207"/>
      <c r="ADI39" s="207"/>
      <c r="ADJ39" s="207"/>
      <c r="ADK39" s="207"/>
      <c r="ADL39" s="207"/>
      <c r="ADM39" s="207"/>
      <c r="ADN39" s="207"/>
      <c r="ADO39" s="207"/>
      <c r="ADP39" s="207"/>
      <c r="ADQ39" s="207"/>
      <c r="ADR39" s="207"/>
      <c r="ADS39" s="207"/>
      <c r="ADT39" s="207"/>
      <c r="ADU39" s="207"/>
      <c r="ADV39" s="207"/>
      <c r="ADW39" s="207"/>
      <c r="ADX39" s="207"/>
      <c r="ADY39" s="207"/>
      <c r="ADZ39" s="207"/>
      <c r="AEA39" s="207"/>
      <c r="AEB39" s="207"/>
      <c r="AEC39" s="207"/>
      <c r="AED39" s="207"/>
      <c r="AEE39" s="207"/>
      <c r="AEF39" s="207"/>
      <c r="AEG39" s="207"/>
      <c r="AEH39" s="207"/>
      <c r="AEI39" s="207"/>
      <c r="AEJ39" s="207"/>
      <c r="AEK39" s="207"/>
      <c r="AEL39" s="207"/>
      <c r="AEM39" s="207"/>
      <c r="AEN39" s="207"/>
      <c r="AEO39" s="207"/>
      <c r="AEP39" s="207"/>
      <c r="AEQ39" s="207"/>
      <c r="AER39" s="207"/>
      <c r="AES39" s="207"/>
      <c r="AET39" s="207"/>
      <c r="AEU39" s="207"/>
      <c r="AEV39" s="207"/>
      <c r="AEW39" s="207"/>
      <c r="AEX39" s="207"/>
      <c r="AEY39" s="207"/>
      <c r="AEZ39" s="207"/>
      <c r="AFA39" s="207"/>
      <c r="AFB39" s="207"/>
      <c r="AFC39" s="207"/>
      <c r="AFD39" s="207"/>
      <c r="AFE39" s="207"/>
      <c r="AFF39" s="207"/>
      <c r="AFG39" s="207"/>
      <c r="AFH39" s="207"/>
      <c r="AFI39" s="207"/>
      <c r="AFJ39" s="207"/>
      <c r="AFK39" s="207"/>
      <c r="AFL39" s="207"/>
      <c r="AFM39" s="207"/>
      <c r="AFN39" s="207"/>
      <c r="AFO39" s="207"/>
      <c r="AFP39" s="207"/>
      <c r="AFQ39" s="207"/>
      <c r="AFR39" s="207"/>
      <c r="AFS39" s="207"/>
      <c r="AFT39" s="207"/>
      <c r="AFU39" s="207"/>
      <c r="AFV39" s="207"/>
      <c r="AFW39" s="207"/>
      <c r="AFX39" s="207"/>
      <c r="AFY39" s="207"/>
      <c r="AFZ39" s="207"/>
      <c r="AGA39" s="207"/>
      <c r="AGB39" s="207"/>
      <c r="AGC39" s="207"/>
      <c r="AGD39" s="207"/>
      <c r="AGE39" s="207"/>
      <c r="AGF39" s="207"/>
      <c r="AGG39" s="207"/>
      <c r="AGH39" s="207"/>
      <c r="AGI39" s="207"/>
      <c r="AGJ39" s="207"/>
      <c r="AGK39" s="207"/>
      <c r="AGL39" s="207"/>
      <c r="AGM39" s="207"/>
      <c r="AGN39" s="207"/>
      <c r="AGO39" s="207"/>
      <c r="AGP39" s="207"/>
      <c r="AGQ39" s="207"/>
      <c r="AGR39" s="207"/>
      <c r="AGS39" s="207"/>
      <c r="AGT39" s="207"/>
      <c r="AGU39" s="207"/>
      <c r="AGV39" s="207"/>
      <c r="AGW39" s="207"/>
      <c r="AGX39" s="207"/>
      <c r="AGY39" s="207"/>
      <c r="AGZ39" s="207"/>
      <c r="AHA39" s="207"/>
      <c r="AHB39" s="207"/>
      <c r="AHC39" s="207"/>
      <c r="AHD39" s="207"/>
      <c r="AHE39" s="207"/>
      <c r="AHF39" s="207"/>
      <c r="AHG39" s="207"/>
      <c r="AHH39" s="207"/>
      <c r="AHI39" s="207"/>
      <c r="AHJ39" s="207"/>
      <c r="AHK39" s="207"/>
      <c r="AHL39" s="207"/>
      <c r="AHM39" s="207"/>
      <c r="AHN39" s="207"/>
      <c r="AHO39" s="207"/>
      <c r="AHP39" s="207"/>
      <c r="AHQ39" s="207"/>
      <c r="AHR39" s="207"/>
      <c r="AHS39" s="207"/>
      <c r="AHT39" s="207"/>
      <c r="AHU39" s="207"/>
      <c r="AHV39" s="207"/>
      <c r="AHW39" s="207"/>
      <c r="AHX39" s="207"/>
      <c r="AHY39" s="207"/>
      <c r="AHZ39" s="207"/>
      <c r="AIA39" s="207"/>
      <c r="AIB39" s="207"/>
      <c r="AIC39" s="207"/>
      <c r="AID39" s="207"/>
      <c r="AIE39" s="207"/>
      <c r="AIF39" s="207"/>
      <c r="AIG39" s="207"/>
      <c r="AIH39" s="207"/>
      <c r="AII39" s="207"/>
      <c r="AIJ39" s="207"/>
      <c r="AIK39" s="207"/>
      <c r="AIL39" s="207"/>
      <c r="AIM39" s="207"/>
      <c r="AIN39" s="207"/>
      <c r="AIO39" s="207"/>
      <c r="AIP39" s="207"/>
      <c r="AIQ39" s="207"/>
      <c r="AIR39" s="207"/>
      <c r="AIS39" s="207"/>
      <c r="AIT39" s="207"/>
      <c r="AIU39" s="207"/>
      <c r="AIV39" s="207"/>
      <c r="AIW39" s="207"/>
      <c r="AIX39" s="207"/>
      <c r="AIY39" s="207"/>
      <c r="AIZ39" s="207"/>
      <c r="AJA39" s="207"/>
      <c r="AJB39" s="207"/>
      <c r="AJC39" s="207"/>
      <c r="AJD39" s="207"/>
      <c r="AJE39" s="207"/>
      <c r="AJF39" s="207"/>
      <c r="AJG39" s="207"/>
      <c r="AJH39" s="207"/>
      <c r="AJI39" s="207"/>
      <c r="AJJ39" s="207"/>
      <c r="AJK39" s="207"/>
      <c r="AJL39" s="207"/>
      <c r="AJM39" s="207"/>
      <c r="AJN39" s="207"/>
      <c r="AJO39" s="207"/>
      <c r="AJP39" s="207"/>
      <c r="AJQ39" s="207"/>
      <c r="AJR39" s="207"/>
      <c r="AJS39" s="207"/>
      <c r="AJT39" s="207"/>
      <c r="AJU39" s="207"/>
      <c r="AJV39" s="207"/>
      <c r="AJW39" s="207"/>
      <c r="AJX39" s="207"/>
      <c r="AJY39" s="207"/>
      <c r="AJZ39" s="207"/>
      <c r="AKA39" s="207"/>
      <c r="AKB39" s="207"/>
      <c r="AKC39" s="207"/>
      <c r="AKD39" s="207"/>
      <c r="AKE39" s="207"/>
      <c r="AKF39" s="207"/>
      <c r="AKG39" s="207"/>
      <c r="AKH39" s="207"/>
      <c r="AKI39" s="207"/>
      <c r="AKJ39" s="207"/>
      <c r="AKK39" s="207"/>
      <c r="AKL39" s="207"/>
      <c r="AKM39" s="207"/>
      <c r="AKN39" s="207"/>
      <c r="AKO39" s="207"/>
      <c r="AKP39" s="207"/>
      <c r="AKQ39" s="207"/>
      <c r="AKR39" s="207"/>
      <c r="AKS39" s="207"/>
      <c r="AKT39" s="207"/>
      <c r="AKU39" s="207"/>
      <c r="AKV39" s="207"/>
      <c r="AKW39" s="207"/>
      <c r="AKX39" s="207"/>
      <c r="AKY39" s="207"/>
      <c r="AKZ39" s="207"/>
      <c r="ALA39" s="207"/>
      <c r="ALB39" s="207"/>
      <c r="ALC39" s="207"/>
      <c r="ALD39" s="207"/>
      <c r="ALE39" s="207"/>
      <c r="ALF39" s="207"/>
      <c r="ALG39" s="207"/>
      <c r="ALH39" s="207"/>
      <c r="ALI39" s="207"/>
      <c r="ALJ39" s="207"/>
      <c r="ALK39" s="207"/>
      <c r="ALL39" s="207"/>
      <c r="ALM39" s="207"/>
      <c r="ALN39" s="207"/>
      <c r="ALO39" s="207"/>
      <c r="ALP39" s="207"/>
      <c r="ALQ39" s="207" t="e">
        <v>#N/A</v>
      </c>
    </row>
    <row r="40" spans="1:1005" ht="14.45">
      <c r="A40" s="153">
        <v>47239</v>
      </c>
      <c r="B40" s="156">
        <v>204</v>
      </c>
      <c r="C40" s="156">
        <v>204</v>
      </c>
      <c r="D40" s="159">
        <v>204</v>
      </c>
      <c r="E40">
        <v>213.44399999999999</v>
      </c>
      <c r="F40">
        <v>241.536</v>
      </c>
      <c r="G40">
        <v>355.52699999999999</v>
      </c>
      <c r="H40">
        <v>311.64699999999999</v>
      </c>
      <c r="I40">
        <v>194.26499999999999</v>
      </c>
      <c r="J40">
        <v>204.62</v>
      </c>
      <c r="K40">
        <v>240.46100000000001</v>
      </c>
      <c r="L40">
        <v>237.411</v>
      </c>
      <c r="M40">
        <v>94.135999999999996</v>
      </c>
      <c r="N40">
        <v>166.25700000000001</v>
      </c>
      <c r="O40">
        <v>220.452</v>
      </c>
      <c r="P40">
        <v>251.917</v>
      </c>
      <c r="Q40">
        <v>232.15700000000001</v>
      </c>
      <c r="R40">
        <v>219.297</v>
      </c>
      <c r="S40">
        <v>232.422</v>
      </c>
      <c r="T40">
        <v>294.17500000000001</v>
      </c>
      <c r="U40">
        <v>121.68300000000001</v>
      </c>
      <c r="V40">
        <v>145.54900000000001</v>
      </c>
      <c r="W40">
        <v>140.51400000000001</v>
      </c>
      <c r="X40">
        <v>101.328</v>
      </c>
      <c r="Y40">
        <v>236.006</v>
      </c>
      <c r="Z40">
        <v>158.85</v>
      </c>
      <c r="AA40">
        <v>158.64099999999999</v>
      </c>
      <c r="AB40">
        <v>239.55199999999999</v>
      </c>
      <c r="AC40">
        <v>161.517</v>
      </c>
      <c r="AD40">
        <v>175.56100000000001</v>
      </c>
      <c r="AE40">
        <v>179.52600000000001</v>
      </c>
      <c r="AF40">
        <v>129.06</v>
      </c>
      <c r="AG40" s="207">
        <v>207.911</v>
      </c>
      <c r="AH40" s="207">
        <v>278.97199999999998</v>
      </c>
      <c r="AI40" s="207"/>
      <c r="AJ40" s="207"/>
      <c r="AK40" s="207"/>
      <c r="AL40" s="207"/>
      <c r="AM40" s="207"/>
      <c r="AN40" s="207"/>
      <c r="AO40" s="207"/>
      <c r="AP40" s="207"/>
      <c r="AQ40" s="207"/>
      <c r="AR40" s="207"/>
      <c r="AS40" s="207"/>
      <c r="AT40" s="207"/>
      <c r="AU40" s="207"/>
      <c r="AV40" s="207"/>
      <c r="AW40" s="207"/>
      <c r="AX40" s="207"/>
      <c r="AY40" s="207"/>
      <c r="AZ40" s="207"/>
      <c r="BA40" s="207"/>
      <c r="BB40" s="207"/>
      <c r="BC40" s="207"/>
      <c r="BD40" s="207"/>
      <c r="BE40" s="207"/>
      <c r="BF40" s="207"/>
      <c r="BG40" s="207"/>
      <c r="BH40" s="207"/>
      <c r="BI40" s="207"/>
      <c r="BJ40" s="207"/>
      <c r="BK40" s="207"/>
      <c r="BL40" s="207"/>
      <c r="BM40" s="207"/>
      <c r="BN40" s="207"/>
      <c r="BO40" s="207"/>
      <c r="BP40" s="207"/>
      <c r="BQ40" s="207"/>
      <c r="BR40" s="207"/>
      <c r="BS40" s="207"/>
      <c r="BT40" s="207"/>
      <c r="BU40" s="207"/>
      <c r="BV40" s="207"/>
      <c r="BW40" s="207"/>
      <c r="BX40" s="207"/>
      <c r="BY40" s="207"/>
      <c r="BZ40" s="207"/>
      <c r="CA40" s="207"/>
      <c r="CB40" s="207"/>
      <c r="CC40" s="207"/>
      <c r="CD40" s="207"/>
      <c r="CE40" s="207"/>
      <c r="CF40" s="207"/>
      <c r="CG40" s="207"/>
      <c r="CH40" s="207"/>
      <c r="CI40" s="207"/>
      <c r="CJ40" s="207"/>
      <c r="CK40" s="207"/>
      <c r="CL40" s="207"/>
      <c r="CM40" s="207"/>
      <c r="CN40" s="207"/>
      <c r="CO40" s="207"/>
      <c r="CP40" s="207"/>
      <c r="CQ40" s="207"/>
      <c r="CR40" s="207"/>
      <c r="CS40" s="207"/>
      <c r="CT40" s="207"/>
      <c r="CU40" s="207"/>
      <c r="CV40" s="207"/>
      <c r="CW40" s="207"/>
      <c r="CX40" s="207"/>
      <c r="CY40" s="207"/>
      <c r="CZ40" s="207"/>
      <c r="DA40" s="207"/>
      <c r="DB40" s="207"/>
      <c r="DC40" s="207"/>
      <c r="DD40" s="207"/>
      <c r="DE40" s="207"/>
      <c r="DF40" s="207"/>
      <c r="DG40" s="207"/>
      <c r="DH40" s="207"/>
      <c r="DI40" s="207"/>
      <c r="DJ40" s="207"/>
      <c r="DK40" s="207"/>
      <c r="DL40" s="207"/>
      <c r="DM40" s="207"/>
      <c r="DN40" s="207"/>
      <c r="DO40" s="207"/>
      <c r="DP40" s="207"/>
      <c r="DQ40" s="207"/>
      <c r="DR40" s="207"/>
      <c r="DS40" s="207"/>
      <c r="DT40" s="207"/>
      <c r="DU40" s="207"/>
      <c r="DV40" s="207"/>
      <c r="DW40" s="207"/>
      <c r="DX40" s="207"/>
      <c r="DY40" s="207"/>
      <c r="DZ40" s="207"/>
      <c r="EA40" s="207"/>
      <c r="EB40" s="207"/>
      <c r="EC40" s="207"/>
      <c r="ED40" s="207"/>
      <c r="EE40" s="207"/>
      <c r="EF40" s="207"/>
      <c r="EG40" s="207"/>
      <c r="EH40" s="207"/>
      <c r="EI40" s="207"/>
      <c r="EJ40" s="207"/>
      <c r="EK40" s="207"/>
      <c r="EL40" s="207"/>
      <c r="EM40" s="207"/>
      <c r="EN40" s="207"/>
      <c r="EO40" s="207"/>
      <c r="EP40" s="207"/>
      <c r="EQ40" s="207"/>
      <c r="ER40" s="207"/>
      <c r="ES40" s="207"/>
      <c r="ET40" s="207"/>
      <c r="EU40" s="207"/>
      <c r="EV40" s="207"/>
      <c r="EW40" s="207"/>
      <c r="EX40" s="207"/>
      <c r="EY40" s="207"/>
      <c r="EZ40" s="207"/>
      <c r="FA40" s="207"/>
      <c r="FB40" s="207"/>
      <c r="FC40" s="207"/>
      <c r="FD40" s="207"/>
      <c r="FE40" s="207"/>
      <c r="FF40" s="207"/>
      <c r="FG40" s="207"/>
      <c r="FH40" s="207"/>
      <c r="FI40" s="207"/>
      <c r="FJ40" s="207"/>
      <c r="FK40" s="207"/>
      <c r="FL40" s="207"/>
      <c r="FM40" s="207"/>
      <c r="FN40" s="207"/>
      <c r="FO40" s="207"/>
      <c r="FP40" s="207"/>
      <c r="FQ40" s="207"/>
      <c r="FR40" s="207"/>
      <c r="FS40" s="207"/>
      <c r="FT40" s="207"/>
      <c r="FU40" s="207"/>
      <c r="FV40" s="207"/>
      <c r="FW40" s="207"/>
      <c r="FX40" s="207"/>
      <c r="FY40" s="207"/>
      <c r="FZ40" s="207"/>
      <c r="GA40" s="207"/>
      <c r="GB40" s="207"/>
      <c r="GC40" s="207"/>
      <c r="GD40" s="207"/>
      <c r="GE40" s="207"/>
      <c r="GF40" s="207"/>
      <c r="GG40" s="207"/>
      <c r="GH40" s="207"/>
      <c r="GI40" s="207"/>
      <c r="GJ40" s="207"/>
      <c r="GK40" s="207"/>
      <c r="GL40" s="207"/>
      <c r="GM40" s="207"/>
      <c r="GN40" s="207"/>
      <c r="GO40" s="207"/>
      <c r="GP40" s="207"/>
      <c r="GQ40" s="207"/>
      <c r="GR40" s="207"/>
      <c r="GS40" s="207"/>
      <c r="GT40" s="207"/>
      <c r="GU40" s="207"/>
      <c r="GV40" s="207"/>
      <c r="GW40" s="207"/>
      <c r="GX40" s="207"/>
      <c r="GY40" s="207"/>
      <c r="GZ40" s="207"/>
      <c r="HA40" s="207"/>
      <c r="HB40" s="207"/>
      <c r="HC40" s="207"/>
      <c r="HD40" s="207"/>
      <c r="HE40" s="207"/>
      <c r="HF40" s="207"/>
      <c r="HG40" s="207"/>
      <c r="HH40" s="207"/>
      <c r="HI40" s="207"/>
      <c r="HJ40" s="207"/>
      <c r="HK40" s="207"/>
      <c r="HL40" s="207"/>
      <c r="HM40" s="207"/>
      <c r="HN40" s="207"/>
      <c r="HO40" s="207"/>
      <c r="HP40" s="207"/>
      <c r="HQ40" s="207"/>
      <c r="HR40" s="207"/>
      <c r="HS40" s="207"/>
      <c r="HT40" s="207"/>
      <c r="HU40" s="207"/>
      <c r="HV40" s="207"/>
      <c r="HW40" s="207"/>
      <c r="HX40" s="207"/>
      <c r="HY40" s="207"/>
      <c r="HZ40" s="207"/>
      <c r="IA40" s="207"/>
      <c r="IB40" s="207"/>
      <c r="IC40" s="207"/>
      <c r="ID40" s="207"/>
      <c r="IE40" s="207"/>
      <c r="IF40" s="207"/>
      <c r="IG40" s="207"/>
      <c r="IH40" s="207"/>
      <c r="II40" s="207"/>
      <c r="IJ40" s="207"/>
      <c r="IK40" s="207"/>
      <c r="IL40" s="207"/>
      <c r="IM40" s="207"/>
      <c r="IN40" s="207"/>
      <c r="IO40" s="207"/>
      <c r="IP40" s="207"/>
      <c r="IQ40" s="207"/>
      <c r="IR40" s="207"/>
      <c r="IS40" s="207"/>
      <c r="IT40" s="207"/>
      <c r="IU40" s="207"/>
      <c r="IV40" s="207"/>
      <c r="IW40" s="207"/>
      <c r="IX40" s="207"/>
      <c r="IY40" s="207"/>
      <c r="IZ40" s="207"/>
      <c r="JA40" s="207"/>
      <c r="JB40" s="207"/>
      <c r="JC40" s="207"/>
      <c r="JD40" s="207"/>
      <c r="JE40" s="207"/>
      <c r="JF40" s="207"/>
      <c r="JG40" s="207"/>
      <c r="JH40" s="207"/>
      <c r="JI40" s="207"/>
      <c r="JJ40" s="207"/>
      <c r="JK40" s="207"/>
      <c r="JL40" s="207"/>
      <c r="JM40" s="207"/>
      <c r="JN40" s="207"/>
      <c r="JO40" s="207"/>
      <c r="JP40" s="207"/>
      <c r="JQ40" s="207"/>
      <c r="JR40" s="207"/>
      <c r="JS40" s="207"/>
      <c r="JT40" s="207"/>
      <c r="JU40" s="207"/>
      <c r="JV40" s="207"/>
      <c r="JW40" s="207"/>
      <c r="JX40" s="207"/>
      <c r="JY40" s="207"/>
      <c r="JZ40" s="207"/>
      <c r="KA40" s="207"/>
      <c r="KB40" s="207"/>
      <c r="KC40" s="207"/>
      <c r="KD40" s="207"/>
      <c r="KE40" s="207"/>
      <c r="KF40" s="207"/>
      <c r="KG40" s="207"/>
      <c r="KH40" s="207"/>
      <c r="KI40" s="207"/>
      <c r="KJ40" s="207"/>
      <c r="KK40" s="207"/>
      <c r="KL40" s="207"/>
      <c r="KM40" s="207"/>
      <c r="KN40" s="207"/>
      <c r="KO40" s="207"/>
      <c r="KP40" s="207"/>
      <c r="KQ40" s="207"/>
      <c r="KR40" s="207"/>
      <c r="KS40" s="207"/>
      <c r="KT40" s="207"/>
      <c r="KU40" s="207"/>
      <c r="KV40" s="207"/>
      <c r="KW40" s="207"/>
      <c r="KX40" s="207"/>
      <c r="KY40" s="207"/>
      <c r="KZ40" s="207"/>
      <c r="LA40" s="207"/>
      <c r="LB40" s="207"/>
      <c r="LC40" s="207"/>
      <c r="LD40" s="207"/>
      <c r="LE40" s="207"/>
      <c r="LF40" s="207"/>
      <c r="LG40" s="207"/>
      <c r="LH40" s="207"/>
      <c r="LI40" s="207"/>
      <c r="LJ40" s="207"/>
      <c r="LK40" s="207"/>
      <c r="LL40" s="207"/>
      <c r="LM40" s="207"/>
      <c r="LN40" s="207"/>
      <c r="LO40" s="207"/>
      <c r="LP40" s="207"/>
      <c r="LQ40" s="207"/>
      <c r="LR40" s="207"/>
      <c r="LS40" s="207"/>
      <c r="LT40" s="207"/>
      <c r="LU40" s="207"/>
      <c r="LV40" s="207"/>
      <c r="LW40" s="207"/>
      <c r="LX40" s="207"/>
      <c r="LY40" s="207"/>
      <c r="LZ40" s="207"/>
      <c r="MA40" s="207"/>
      <c r="MB40" s="207"/>
      <c r="MC40" s="207"/>
      <c r="MD40" s="207"/>
      <c r="ME40" s="207"/>
      <c r="MF40" s="207"/>
      <c r="MG40" s="207"/>
      <c r="MH40" s="207"/>
      <c r="MI40" s="207"/>
      <c r="MJ40" s="207"/>
      <c r="MK40" s="207"/>
      <c r="ML40" s="207"/>
      <c r="MM40" s="207"/>
      <c r="MN40" s="207"/>
      <c r="MO40" s="207"/>
      <c r="MP40" s="207"/>
      <c r="MQ40" s="207"/>
      <c r="MR40" s="207"/>
      <c r="MS40" s="207"/>
      <c r="MT40" s="207"/>
      <c r="MU40" s="207"/>
      <c r="MV40" s="207"/>
      <c r="MW40" s="207"/>
      <c r="MX40" s="207"/>
      <c r="MY40" s="207"/>
      <c r="MZ40" s="207"/>
      <c r="NA40" s="207"/>
      <c r="NB40" s="207"/>
      <c r="NC40" s="207"/>
      <c r="ND40" s="207"/>
      <c r="NE40" s="207"/>
      <c r="NF40" s="207"/>
      <c r="NG40" s="207"/>
      <c r="NH40" s="207"/>
      <c r="NI40" s="207"/>
      <c r="NJ40" s="207"/>
      <c r="NK40" s="207"/>
      <c r="NL40" s="207"/>
      <c r="NM40" s="207"/>
      <c r="NN40" s="207"/>
      <c r="NO40" s="207"/>
      <c r="NP40" s="207"/>
      <c r="NQ40" s="207"/>
      <c r="NR40" s="207"/>
      <c r="NS40" s="207"/>
      <c r="NT40" s="207"/>
      <c r="NU40" s="207"/>
      <c r="NV40" s="207"/>
      <c r="NW40" s="207"/>
      <c r="NX40" s="207"/>
      <c r="NY40" s="207"/>
      <c r="NZ40" s="207"/>
      <c r="OA40" s="207"/>
      <c r="OB40" s="207"/>
      <c r="OC40" s="207"/>
      <c r="OD40" s="207"/>
      <c r="OE40" s="207"/>
      <c r="OF40" s="207"/>
      <c r="OG40" s="207"/>
      <c r="OH40" s="207"/>
      <c r="OI40" s="207"/>
      <c r="OJ40" s="207"/>
      <c r="OK40" s="207"/>
      <c r="OL40" s="207"/>
      <c r="OM40" s="207"/>
      <c r="ON40" s="207"/>
      <c r="OO40" s="207"/>
      <c r="OP40" s="207"/>
      <c r="OQ40" s="207"/>
      <c r="OR40" s="207"/>
      <c r="OS40" s="207"/>
      <c r="OT40" s="207"/>
      <c r="OU40" s="207"/>
      <c r="OV40" s="207"/>
      <c r="OW40" s="207"/>
      <c r="OX40" s="207"/>
      <c r="OY40" s="207"/>
      <c r="OZ40" s="207"/>
      <c r="PA40" s="207"/>
      <c r="PB40" s="207"/>
      <c r="PC40" s="207"/>
      <c r="PD40" s="207"/>
      <c r="PE40" s="207"/>
      <c r="PF40" s="207"/>
      <c r="PG40" s="207"/>
      <c r="PH40" s="207"/>
      <c r="PI40" s="207"/>
      <c r="PJ40" s="207"/>
      <c r="PK40" s="207"/>
      <c r="PL40" s="207"/>
      <c r="PM40" s="207"/>
      <c r="PN40" s="207"/>
      <c r="PO40" s="207"/>
      <c r="PP40" s="207"/>
      <c r="PQ40" s="207"/>
      <c r="PR40" s="207"/>
      <c r="PS40" s="207"/>
      <c r="PT40" s="207"/>
      <c r="PU40" s="207"/>
      <c r="PV40" s="207"/>
      <c r="PW40" s="207"/>
      <c r="PX40" s="207"/>
      <c r="PY40" s="207"/>
      <c r="PZ40" s="207"/>
      <c r="QA40" s="207"/>
      <c r="QB40" s="207"/>
      <c r="QC40" s="207"/>
      <c r="QD40" s="207"/>
      <c r="QE40" s="207"/>
      <c r="QF40" s="207"/>
      <c r="QG40" s="207"/>
      <c r="QH40" s="207"/>
      <c r="QI40" s="207"/>
      <c r="QJ40" s="207"/>
      <c r="QK40" s="207"/>
      <c r="QL40" s="207"/>
      <c r="QM40" s="207"/>
      <c r="QN40" s="207"/>
      <c r="QO40" s="207"/>
      <c r="QP40" s="207"/>
      <c r="QQ40" s="207"/>
      <c r="QR40" s="207"/>
      <c r="QS40" s="207"/>
      <c r="QT40" s="207"/>
      <c r="QU40" s="207"/>
      <c r="QV40" s="207"/>
      <c r="QW40" s="207"/>
      <c r="QX40" s="207"/>
      <c r="QY40" s="207"/>
      <c r="QZ40" s="207"/>
      <c r="RA40" s="207"/>
      <c r="RB40" s="207"/>
      <c r="RC40" s="207"/>
      <c r="RD40" s="207"/>
      <c r="RE40" s="207"/>
      <c r="RF40" s="207"/>
      <c r="RG40" s="207"/>
      <c r="RH40" s="207"/>
      <c r="RI40" s="207"/>
      <c r="RJ40" s="207"/>
      <c r="RK40" s="207"/>
      <c r="RL40" s="207"/>
      <c r="RM40" s="207"/>
      <c r="RN40" s="207"/>
      <c r="RO40" s="207"/>
      <c r="RP40" s="207"/>
      <c r="RQ40" s="207"/>
      <c r="RR40" s="207"/>
      <c r="RS40" s="207"/>
      <c r="RT40" s="207"/>
      <c r="RU40" s="207"/>
      <c r="RV40" s="207"/>
      <c r="RW40" s="207"/>
      <c r="RX40" s="207"/>
      <c r="RY40" s="207"/>
      <c r="RZ40" s="207"/>
      <c r="SA40" s="207"/>
      <c r="SB40" s="207"/>
      <c r="SC40" s="207"/>
      <c r="SD40" s="207"/>
      <c r="SE40" s="207"/>
      <c r="SF40" s="207"/>
      <c r="SG40" s="207"/>
      <c r="SH40" s="207"/>
      <c r="SI40" s="207"/>
      <c r="SJ40" s="207"/>
      <c r="SK40" s="207"/>
      <c r="SL40" s="207"/>
      <c r="SM40" s="207"/>
      <c r="SN40" s="207"/>
      <c r="SO40" s="207"/>
      <c r="SP40" s="207"/>
      <c r="SQ40" s="207"/>
      <c r="SR40" s="207"/>
      <c r="SS40" s="207"/>
      <c r="ST40" s="207"/>
      <c r="SU40" s="207"/>
      <c r="SV40" s="207"/>
      <c r="SW40" s="207"/>
      <c r="SX40" s="207"/>
      <c r="SY40" s="207"/>
      <c r="SZ40" s="207"/>
      <c r="TA40" s="207"/>
      <c r="TB40" s="207"/>
      <c r="TC40" s="207"/>
      <c r="TD40" s="207"/>
      <c r="TE40" s="207"/>
      <c r="TF40" s="207"/>
      <c r="TG40" s="207"/>
      <c r="TH40" s="207"/>
      <c r="TI40" s="207"/>
      <c r="TJ40" s="207"/>
      <c r="TK40" s="207"/>
      <c r="TL40" s="207"/>
      <c r="TM40" s="207"/>
      <c r="TN40" s="207"/>
      <c r="TO40" s="207"/>
      <c r="TP40" s="207"/>
      <c r="TQ40" s="207"/>
      <c r="TR40" s="207"/>
      <c r="TS40" s="207"/>
      <c r="TT40" s="207"/>
      <c r="TU40" s="207"/>
      <c r="TV40" s="207"/>
      <c r="TW40" s="207"/>
      <c r="TX40" s="207"/>
      <c r="TY40" s="207"/>
      <c r="TZ40" s="207"/>
      <c r="UA40" s="207"/>
      <c r="UB40" s="207"/>
      <c r="UC40" s="207"/>
      <c r="UD40" s="207"/>
      <c r="UE40" s="207"/>
      <c r="UF40" s="207"/>
      <c r="UG40" s="207"/>
      <c r="UH40" s="207"/>
      <c r="UI40" s="207"/>
      <c r="UJ40" s="207"/>
      <c r="UK40" s="207"/>
      <c r="UL40" s="207"/>
      <c r="UM40" s="207"/>
      <c r="UN40" s="207"/>
      <c r="UO40" s="207"/>
      <c r="UP40" s="207"/>
      <c r="UQ40" s="207"/>
      <c r="UR40" s="207"/>
      <c r="US40" s="207"/>
      <c r="UT40" s="207"/>
      <c r="UU40" s="207"/>
      <c r="UV40" s="207"/>
      <c r="UW40" s="207"/>
      <c r="UX40" s="207"/>
      <c r="UY40" s="207"/>
      <c r="UZ40" s="207"/>
      <c r="VA40" s="207"/>
      <c r="VB40" s="207"/>
      <c r="VC40" s="207"/>
      <c r="VD40" s="207"/>
      <c r="VE40" s="207"/>
      <c r="VF40" s="207"/>
      <c r="VG40" s="207"/>
      <c r="VH40" s="207"/>
      <c r="VI40" s="207"/>
      <c r="VJ40" s="207"/>
      <c r="VK40" s="207"/>
      <c r="VL40" s="207"/>
      <c r="VM40" s="207"/>
      <c r="VN40" s="207"/>
      <c r="VO40" s="207"/>
      <c r="VP40" s="207"/>
      <c r="VQ40" s="207"/>
      <c r="VR40" s="207"/>
      <c r="VS40" s="207"/>
      <c r="VT40" s="207"/>
      <c r="VU40" s="207"/>
      <c r="VV40" s="207"/>
      <c r="VW40" s="207"/>
      <c r="VX40" s="207"/>
      <c r="VY40" s="207"/>
      <c r="VZ40" s="207"/>
      <c r="WA40" s="207"/>
      <c r="WB40" s="207"/>
      <c r="WC40" s="207"/>
      <c r="WD40" s="207"/>
      <c r="WE40" s="207"/>
      <c r="WF40" s="207"/>
      <c r="WG40" s="207"/>
      <c r="WH40" s="207"/>
      <c r="WI40" s="207"/>
      <c r="WJ40" s="207"/>
      <c r="WK40" s="207"/>
      <c r="WL40" s="207"/>
      <c r="WM40" s="207"/>
      <c r="WN40" s="207"/>
      <c r="WO40" s="207"/>
      <c r="WP40" s="207"/>
      <c r="WQ40" s="207"/>
      <c r="WR40" s="207"/>
      <c r="WS40" s="207"/>
      <c r="WT40" s="207"/>
      <c r="WU40" s="207"/>
      <c r="WV40" s="207"/>
      <c r="WW40" s="207"/>
      <c r="WX40" s="207"/>
      <c r="WY40" s="207"/>
      <c r="WZ40" s="207"/>
      <c r="XA40" s="207"/>
      <c r="XB40" s="207"/>
      <c r="XC40" s="207"/>
      <c r="XD40" s="207"/>
      <c r="XE40" s="207"/>
      <c r="XF40" s="207"/>
      <c r="XG40" s="207"/>
      <c r="XH40" s="207"/>
      <c r="XI40" s="207"/>
      <c r="XJ40" s="207"/>
      <c r="XK40" s="207"/>
      <c r="XL40" s="207"/>
      <c r="XM40" s="207"/>
      <c r="XN40" s="207"/>
      <c r="XO40" s="207"/>
      <c r="XP40" s="207"/>
      <c r="XQ40" s="207"/>
      <c r="XR40" s="207"/>
      <c r="XS40" s="207"/>
      <c r="XT40" s="207"/>
      <c r="XU40" s="207"/>
      <c r="XV40" s="207"/>
      <c r="XW40" s="207"/>
      <c r="XX40" s="207"/>
      <c r="XY40" s="207"/>
      <c r="XZ40" s="207"/>
      <c r="YA40" s="207"/>
      <c r="YB40" s="207"/>
      <c r="YC40" s="207"/>
      <c r="YD40" s="207"/>
      <c r="YE40" s="207"/>
      <c r="YF40" s="207"/>
      <c r="YG40" s="207"/>
      <c r="YH40" s="207"/>
      <c r="YI40" s="207"/>
      <c r="YJ40" s="207"/>
      <c r="YK40" s="207"/>
      <c r="YL40" s="207"/>
      <c r="YM40" s="207"/>
      <c r="YN40" s="207"/>
      <c r="YO40" s="207"/>
      <c r="YP40" s="207"/>
      <c r="YQ40" s="207"/>
      <c r="YR40" s="207"/>
      <c r="YS40" s="207"/>
      <c r="YT40" s="207"/>
      <c r="YU40" s="207"/>
      <c r="YV40" s="207"/>
      <c r="YW40" s="207"/>
      <c r="YX40" s="207"/>
      <c r="YY40" s="207"/>
      <c r="YZ40" s="207"/>
      <c r="ZA40" s="207"/>
      <c r="ZB40" s="207"/>
      <c r="ZC40" s="207"/>
      <c r="ZD40" s="207"/>
      <c r="ZE40" s="207"/>
      <c r="ZF40" s="207"/>
      <c r="ZG40" s="207"/>
      <c r="ZH40" s="207"/>
      <c r="ZI40" s="207"/>
      <c r="ZJ40" s="207"/>
      <c r="ZK40" s="207"/>
      <c r="ZL40" s="207"/>
      <c r="ZM40" s="207"/>
      <c r="ZN40" s="207"/>
      <c r="ZO40" s="207"/>
      <c r="ZP40" s="207"/>
      <c r="ZQ40" s="207"/>
      <c r="ZR40" s="207"/>
      <c r="ZS40" s="207"/>
      <c r="ZT40" s="207"/>
      <c r="ZU40" s="207"/>
      <c r="ZV40" s="207"/>
      <c r="ZW40" s="207"/>
      <c r="ZX40" s="207"/>
      <c r="ZY40" s="207"/>
      <c r="ZZ40" s="207"/>
      <c r="AAA40" s="207"/>
      <c r="AAB40" s="207"/>
      <c r="AAC40" s="207"/>
      <c r="AAD40" s="207"/>
      <c r="AAE40" s="207"/>
      <c r="AAF40" s="207"/>
      <c r="AAG40" s="207"/>
      <c r="AAH40" s="207"/>
      <c r="AAI40" s="207"/>
      <c r="AAJ40" s="207"/>
      <c r="AAK40" s="207"/>
      <c r="AAL40" s="207"/>
      <c r="AAM40" s="207"/>
      <c r="AAN40" s="207"/>
      <c r="AAO40" s="207"/>
      <c r="AAP40" s="207"/>
      <c r="AAQ40" s="207"/>
      <c r="AAR40" s="207"/>
      <c r="AAS40" s="207"/>
      <c r="AAT40" s="207"/>
      <c r="AAU40" s="207"/>
      <c r="AAV40" s="207"/>
      <c r="AAW40" s="207"/>
      <c r="AAX40" s="207"/>
      <c r="AAY40" s="207"/>
      <c r="AAZ40" s="207"/>
      <c r="ABA40" s="207"/>
      <c r="ABB40" s="207"/>
      <c r="ABC40" s="207"/>
      <c r="ABD40" s="207"/>
      <c r="ABE40" s="207"/>
      <c r="ABF40" s="207"/>
      <c r="ABG40" s="207"/>
      <c r="ABH40" s="207"/>
      <c r="ABI40" s="207"/>
      <c r="ABJ40" s="207"/>
      <c r="ABK40" s="207"/>
      <c r="ABL40" s="207"/>
      <c r="ABM40" s="207"/>
      <c r="ABN40" s="207"/>
      <c r="ABO40" s="207"/>
      <c r="ABP40" s="207"/>
      <c r="ABQ40" s="207"/>
      <c r="ABR40" s="207"/>
      <c r="ABS40" s="207"/>
      <c r="ABT40" s="207"/>
      <c r="ABU40" s="207"/>
      <c r="ABV40" s="207"/>
      <c r="ABW40" s="207"/>
      <c r="ABX40" s="207"/>
      <c r="ABY40" s="207"/>
      <c r="ABZ40" s="207"/>
      <c r="ACA40" s="207"/>
      <c r="ACB40" s="207"/>
      <c r="ACC40" s="207"/>
      <c r="ACD40" s="207"/>
      <c r="ACE40" s="207"/>
      <c r="ACF40" s="207"/>
      <c r="ACG40" s="207"/>
      <c r="ACH40" s="207"/>
      <c r="ACI40" s="207"/>
      <c r="ACJ40" s="207"/>
      <c r="ACK40" s="207"/>
      <c r="ACL40" s="207"/>
      <c r="ACM40" s="207"/>
      <c r="ACN40" s="207"/>
      <c r="ACO40" s="207"/>
      <c r="ACP40" s="207"/>
      <c r="ACQ40" s="207"/>
      <c r="ACR40" s="207"/>
      <c r="ACS40" s="207"/>
      <c r="ACT40" s="207"/>
      <c r="ACU40" s="207"/>
      <c r="ACV40" s="207"/>
      <c r="ACW40" s="207"/>
      <c r="ACX40" s="207"/>
      <c r="ACY40" s="207"/>
      <c r="ACZ40" s="207"/>
      <c r="ADA40" s="207"/>
      <c r="ADB40" s="207"/>
      <c r="ADC40" s="207"/>
      <c r="ADD40" s="207"/>
      <c r="ADE40" s="207"/>
      <c r="ADF40" s="207"/>
      <c r="ADG40" s="207"/>
      <c r="ADH40" s="207"/>
      <c r="ADI40" s="207"/>
      <c r="ADJ40" s="207"/>
      <c r="ADK40" s="207"/>
      <c r="ADL40" s="207"/>
      <c r="ADM40" s="207"/>
      <c r="ADN40" s="207"/>
      <c r="ADO40" s="207"/>
      <c r="ADP40" s="207"/>
      <c r="ADQ40" s="207"/>
      <c r="ADR40" s="207"/>
      <c r="ADS40" s="207"/>
      <c r="ADT40" s="207"/>
      <c r="ADU40" s="207"/>
      <c r="ADV40" s="207"/>
      <c r="ADW40" s="207"/>
      <c r="ADX40" s="207"/>
      <c r="ADY40" s="207"/>
      <c r="ADZ40" s="207"/>
      <c r="AEA40" s="207"/>
      <c r="AEB40" s="207"/>
      <c r="AEC40" s="207"/>
      <c r="AED40" s="207"/>
      <c r="AEE40" s="207"/>
      <c r="AEF40" s="207"/>
      <c r="AEG40" s="207"/>
      <c r="AEH40" s="207"/>
      <c r="AEI40" s="207"/>
      <c r="AEJ40" s="207"/>
      <c r="AEK40" s="207"/>
      <c r="AEL40" s="207"/>
      <c r="AEM40" s="207"/>
      <c r="AEN40" s="207"/>
      <c r="AEO40" s="207"/>
      <c r="AEP40" s="207"/>
      <c r="AEQ40" s="207"/>
      <c r="AER40" s="207"/>
      <c r="AES40" s="207"/>
      <c r="AET40" s="207"/>
      <c r="AEU40" s="207"/>
      <c r="AEV40" s="207"/>
      <c r="AEW40" s="207"/>
      <c r="AEX40" s="207"/>
      <c r="AEY40" s="207"/>
      <c r="AEZ40" s="207"/>
      <c r="AFA40" s="207"/>
      <c r="AFB40" s="207"/>
      <c r="AFC40" s="207"/>
      <c r="AFD40" s="207"/>
      <c r="AFE40" s="207"/>
      <c r="AFF40" s="207"/>
      <c r="AFG40" s="207"/>
      <c r="AFH40" s="207"/>
      <c r="AFI40" s="207"/>
      <c r="AFJ40" s="207"/>
      <c r="AFK40" s="207"/>
      <c r="AFL40" s="207"/>
      <c r="AFM40" s="207"/>
      <c r="AFN40" s="207"/>
      <c r="AFO40" s="207"/>
      <c r="AFP40" s="207"/>
      <c r="AFQ40" s="207"/>
      <c r="AFR40" s="207"/>
      <c r="AFS40" s="207"/>
      <c r="AFT40" s="207"/>
      <c r="AFU40" s="207"/>
      <c r="AFV40" s="207"/>
      <c r="AFW40" s="207"/>
      <c r="AFX40" s="207"/>
      <c r="AFY40" s="207"/>
      <c r="AFZ40" s="207"/>
      <c r="AGA40" s="207"/>
      <c r="AGB40" s="207"/>
      <c r="AGC40" s="207"/>
      <c r="AGD40" s="207"/>
      <c r="AGE40" s="207"/>
      <c r="AGF40" s="207"/>
      <c r="AGG40" s="207"/>
      <c r="AGH40" s="207"/>
      <c r="AGI40" s="207"/>
      <c r="AGJ40" s="207"/>
      <c r="AGK40" s="207"/>
      <c r="AGL40" s="207"/>
      <c r="AGM40" s="207"/>
      <c r="AGN40" s="207"/>
      <c r="AGO40" s="207"/>
      <c r="AGP40" s="207"/>
      <c r="AGQ40" s="207"/>
      <c r="AGR40" s="207"/>
      <c r="AGS40" s="207"/>
      <c r="AGT40" s="207"/>
      <c r="AGU40" s="207"/>
      <c r="AGV40" s="207"/>
      <c r="AGW40" s="207"/>
      <c r="AGX40" s="207"/>
      <c r="AGY40" s="207"/>
      <c r="AGZ40" s="207"/>
      <c r="AHA40" s="207"/>
      <c r="AHB40" s="207"/>
      <c r="AHC40" s="207"/>
      <c r="AHD40" s="207"/>
      <c r="AHE40" s="207"/>
      <c r="AHF40" s="207"/>
      <c r="AHG40" s="207"/>
      <c r="AHH40" s="207"/>
      <c r="AHI40" s="207"/>
      <c r="AHJ40" s="207"/>
      <c r="AHK40" s="207"/>
      <c r="AHL40" s="207"/>
      <c r="AHM40" s="207"/>
      <c r="AHN40" s="207"/>
      <c r="AHO40" s="207"/>
      <c r="AHP40" s="207"/>
      <c r="AHQ40" s="207"/>
      <c r="AHR40" s="207"/>
      <c r="AHS40" s="207"/>
      <c r="AHT40" s="207"/>
      <c r="AHU40" s="207"/>
      <c r="AHV40" s="207"/>
      <c r="AHW40" s="207"/>
      <c r="AHX40" s="207"/>
      <c r="AHY40" s="207"/>
      <c r="AHZ40" s="207"/>
      <c r="AIA40" s="207"/>
      <c r="AIB40" s="207"/>
      <c r="AIC40" s="207"/>
      <c r="AID40" s="207"/>
      <c r="AIE40" s="207"/>
      <c r="AIF40" s="207"/>
      <c r="AIG40" s="207"/>
      <c r="AIH40" s="207"/>
      <c r="AII40" s="207"/>
      <c r="AIJ40" s="207"/>
      <c r="AIK40" s="207"/>
      <c r="AIL40" s="207"/>
      <c r="AIM40" s="207"/>
      <c r="AIN40" s="207"/>
      <c r="AIO40" s="207"/>
      <c r="AIP40" s="207"/>
      <c r="AIQ40" s="207"/>
      <c r="AIR40" s="207"/>
      <c r="AIS40" s="207"/>
      <c r="AIT40" s="207"/>
      <c r="AIU40" s="207"/>
      <c r="AIV40" s="207"/>
      <c r="AIW40" s="207"/>
      <c r="AIX40" s="207"/>
      <c r="AIY40" s="207"/>
      <c r="AIZ40" s="207"/>
      <c r="AJA40" s="207"/>
      <c r="AJB40" s="207"/>
      <c r="AJC40" s="207"/>
      <c r="AJD40" s="207"/>
      <c r="AJE40" s="207"/>
      <c r="AJF40" s="207"/>
      <c r="AJG40" s="207"/>
      <c r="AJH40" s="207"/>
      <c r="AJI40" s="207"/>
      <c r="AJJ40" s="207"/>
      <c r="AJK40" s="207"/>
      <c r="AJL40" s="207"/>
      <c r="AJM40" s="207"/>
      <c r="AJN40" s="207"/>
      <c r="AJO40" s="207"/>
      <c r="AJP40" s="207"/>
      <c r="AJQ40" s="207"/>
      <c r="AJR40" s="207"/>
      <c r="AJS40" s="207"/>
      <c r="AJT40" s="207"/>
      <c r="AJU40" s="207"/>
      <c r="AJV40" s="207"/>
      <c r="AJW40" s="207"/>
      <c r="AJX40" s="207"/>
      <c r="AJY40" s="207"/>
      <c r="AJZ40" s="207"/>
      <c r="AKA40" s="207"/>
      <c r="AKB40" s="207"/>
      <c r="AKC40" s="207"/>
      <c r="AKD40" s="207"/>
      <c r="AKE40" s="207"/>
      <c r="AKF40" s="207"/>
      <c r="AKG40" s="207"/>
      <c r="AKH40" s="207"/>
      <c r="AKI40" s="207"/>
      <c r="AKJ40" s="207"/>
      <c r="AKK40" s="207"/>
      <c r="AKL40" s="207"/>
      <c r="AKM40" s="207"/>
      <c r="AKN40" s="207"/>
      <c r="AKO40" s="207"/>
      <c r="AKP40" s="207"/>
      <c r="AKQ40" s="207"/>
      <c r="AKR40" s="207"/>
      <c r="AKS40" s="207"/>
      <c r="AKT40" s="207"/>
      <c r="AKU40" s="207"/>
      <c r="AKV40" s="207"/>
      <c r="AKW40" s="207"/>
      <c r="AKX40" s="207"/>
      <c r="AKY40" s="207"/>
      <c r="AKZ40" s="207"/>
      <c r="ALA40" s="207"/>
      <c r="ALB40" s="207"/>
      <c r="ALC40" s="207"/>
      <c r="ALD40" s="207"/>
      <c r="ALE40" s="207"/>
      <c r="ALF40" s="207"/>
      <c r="ALG40" s="207"/>
      <c r="ALH40" s="207"/>
      <c r="ALI40" s="207"/>
      <c r="ALJ40" s="207"/>
      <c r="ALK40" s="207"/>
      <c r="ALL40" s="207"/>
      <c r="ALM40" s="207"/>
      <c r="ALN40" s="207"/>
      <c r="ALO40" s="207"/>
      <c r="ALP40" s="207"/>
      <c r="ALQ40" s="207" t="e">
        <v>#N/A</v>
      </c>
    </row>
    <row r="41" spans="1:1005" ht="14.45">
      <c r="A41" s="153">
        <v>47270</v>
      </c>
      <c r="B41" s="156">
        <v>251</v>
      </c>
      <c r="C41" s="156">
        <v>251</v>
      </c>
      <c r="D41" s="159">
        <v>251</v>
      </c>
      <c r="E41">
        <v>207.21199999999999</v>
      </c>
      <c r="F41">
        <v>574.17200000000003</v>
      </c>
      <c r="G41">
        <v>304.69200000000001</v>
      </c>
      <c r="H41">
        <v>479.75700000000001</v>
      </c>
      <c r="I41">
        <v>201.37700000000001</v>
      </c>
      <c r="J41">
        <v>319.64</v>
      </c>
      <c r="K41">
        <v>146.63200000000001</v>
      </c>
      <c r="L41">
        <v>183.185</v>
      </c>
      <c r="M41">
        <v>53.462000000000003</v>
      </c>
      <c r="N41">
        <v>198.923</v>
      </c>
      <c r="O41">
        <v>134.10499999999999</v>
      </c>
      <c r="P41">
        <v>277.40300000000002</v>
      </c>
      <c r="Q41">
        <v>176.62200000000001</v>
      </c>
      <c r="R41">
        <v>159.48099999999999</v>
      </c>
      <c r="S41">
        <v>467.63099999999997</v>
      </c>
      <c r="T41">
        <v>253.69399999999999</v>
      </c>
      <c r="U41">
        <v>253.37200000000001</v>
      </c>
      <c r="V41">
        <v>417.49700000000001</v>
      </c>
      <c r="W41">
        <v>51.725000000000001</v>
      </c>
      <c r="X41">
        <v>147.696</v>
      </c>
      <c r="Y41">
        <v>316.20100000000002</v>
      </c>
      <c r="Z41">
        <v>340.78800000000001</v>
      </c>
      <c r="AA41">
        <v>280.56900000000002</v>
      </c>
      <c r="AB41">
        <v>380.99599999999998</v>
      </c>
      <c r="AC41">
        <v>71.531999999999996</v>
      </c>
      <c r="AD41">
        <v>401.99700000000001</v>
      </c>
      <c r="AE41">
        <v>185.47200000000001</v>
      </c>
      <c r="AF41">
        <v>263.12400000000002</v>
      </c>
      <c r="AG41" s="207">
        <v>153.67099999999999</v>
      </c>
      <c r="AH41" s="207">
        <v>401.38900000000001</v>
      </c>
      <c r="AI41" s="207"/>
      <c r="AJ41" s="207"/>
      <c r="AK41" s="207"/>
      <c r="AL41" s="207"/>
      <c r="AM41" s="207"/>
      <c r="AN41" s="207"/>
      <c r="AO41" s="207"/>
      <c r="AP41" s="207"/>
      <c r="AQ41" s="207"/>
      <c r="AR41" s="207"/>
      <c r="AS41" s="207"/>
      <c r="AT41" s="207"/>
      <c r="AU41" s="207"/>
      <c r="AV41" s="207"/>
      <c r="AW41" s="207"/>
      <c r="AX41" s="207"/>
      <c r="AY41" s="207"/>
      <c r="AZ41" s="207"/>
      <c r="BA41" s="207"/>
      <c r="BB41" s="207"/>
      <c r="BC41" s="207"/>
      <c r="BD41" s="207"/>
      <c r="BE41" s="207"/>
      <c r="BF41" s="207"/>
      <c r="BG41" s="207"/>
      <c r="BH41" s="207"/>
      <c r="BI41" s="207"/>
      <c r="BJ41" s="207"/>
      <c r="BK41" s="207"/>
      <c r="BL41" s="207"/>
      <c r="BM41" s="207"/>
      <c r="BN41" s="207"/>
      <c r="BO41" s="207"/>
      <c r="BP41" s="207"/>
      <c r="BQ41" s="207"/>
      <c r="BR41" s="207"/>
      <c r="BS41" s="207"/>
      <c r="BT41" s="207"/>
      <c r="BU41" s="207"/>
      <c r="BV41" s="207"/>
      <c r="BW41" s="207"/>
      <c r="BX41" s="207"/>
      <c r="BY41" s="207"/>
      <c r="BZ41" s="207"/>
      <c r="CA41" s="207"/>
      <c r="CB41" s="207"/>
      <c r="CC41" s="207"/>
      <c r="CD41" s="207"/>
      <c r="CE41" s="207"/>
      <c r="CF41" s="207"/>
      <c r="CG41" s="207"/>
      <c r="CH41" s="207"/>
      <c r="CI41" s="207"/>
      <c r="CJ41" s="207"/>
      <c r="CK41" s="207"/>
      <c r="CL41" s="207"/>
      <c r="CM41" s="207"/>
      <c r="CN41" s="207"/>
      <c r="CO41" s="207"/>
      <c r="CP41" s="207"/>
      <c r="CQ41" s="207"/>
      <c r="CR41" s="207"/>
      <c r="CS41" s="207"/>
      <c r="CT41" s="207"/>
      <c r="CU41" s="207"/>
      <c r="CV41" s="207"/>
      <c r="CW41" s="207"/>
      <c r="CX41" s="207"/>
      <c r="CY41" s="207"/>
      <c r="CZ41" s="207"/>
      <c r="DA41" s="207"/>
      <c r="DB41" s="207"/>
      <c r="DC41" s="207"/>
      <c r="DD41" s="207"/>
      <c r="DE41" s="207"/>
      <c r="DF41" s="207"/>
      <c r="DG41" s="207"/>
      <c r="DH41" s="207"/>
      <c r="DI41" s="207"/>
      <c r="DJ41" s="207"/>
      <c r="DK41" s="207"/>
      <c r="DL41" s="207"/>
      <c r="DM41" s="207"/>
      <c r="DN41" s="207"/>
      <c r="DO41" s="207"/>
      <c r="DP41" s="207"/>
      <c r="DQ41" s="207"/>
      <c r="DR41" s="207"/>
      <c r="DS41" s="207"/>
      <c r="DT41" s="207"/>
      <c r="DU41" s="207"/>
      <c r="DV41" s="207"/>
      <c r="DW41" s="207"/>
      <c r="DX41" s="207"/>
      <c r="DY41" s="207"/>
      <c r="DZ41" s="207"/>
      <c r="EA41" s="207"/>
      <c r="EB41" s="207"/>
      <c r="EC41" s="207"/>
      <c r="ED41" s="207"/>
      <c r="EE41" s="207"/>
      <c r="EF41" s="207"/>
      <c r="EG41" s="207"/>
      <c r="EH41" s="207"/>
      <c r="EI41" s="207"/>
      <c r="EJ41" s="207"/>
      <c r="EK41" s="207"/>
      <c r="EL41" s="207"/>
      <c r="EM41" s="207"/>
      <c r="EN41" s="207"/>
      <c r="EO41" s="207"/>
      <c r="EP41" s="207"/>
      <c r="EQ41" s="207"/>
      <c r="ER41" s="207"/>
      <c r="ES41" s="207"/>
      <c r="ET41" s="207"/>
      <c r="EU41" s="207"/>
      <c r="EV41" s="207"/>
      <c r="EW41" s="207"/>
      <c r="EX41" s="207"/>
      <c r="EY41" s="207"/>
      <c r="EZ41" s="207"/>
      <c r="FA41" s="207"/>
      <c r="FB41" s="207"/>
      <c r="FC41" s="207"/>
      <c r="FD41" s="207"/>
      <c r="FE41" s="207"/>
      <c r="FF41" s="207"/>
      <c r="FG41" s="207"/>
      <c r="FH41" s="207"/>
      <c r="FI41" s="207"/>
      <c r="FJ41" s="207"/>
      <c r="FK41" s="207"/>
      <c r="FL41" s="207"/>
      <c r="FM41" s="207"/>
      <c r="FN41" s="207"/>
      <c r="FO41" s="207"/>
      <c r="FP41" s="207"/>
      <c r="FQ41" s="207"/>
      <c r="FR41" s="207"/>
      <c r="FS41" s="207"/>
      <c r="FT41" s="207"/>
      <c r="FU41" s="207"/>
      <c r="FV41" s="207"/>
      <c r="FW41" s="207"/>
      <c r="FX41" s="207"/>
      <c r="FY41" s="207"/>
      <c r="FZ41" s="207"/>
      <c r="GA41" s="207"/>
      <c r="GB41" s="207"/>
      <c r="GC41" s="207"/>
      <c r="GD41" s="207"/>
      <c r="GE41" s="207"/>
      <c r="GF41" s="207"/>
      <c r="GG41" s="207"/>
      <c r="GH41" s="207"/>
      <c r="GI41" s="207"/>
      <c r="GJ41" s="207"/>
      <c r="GK41" s="207"/>
      <c r="GL41" s="207"/>
      <c r="GM41" s="207"/>
      <c r="GN41" s="207"/>
      <c r="GO41" s="207"/>
      <c r="GP41" s="207"/>
      <c r="GQ41" s="207"/>
      <c r="GR41" s="207"/>
      <c r="GS41" s="207"/>
      <c r="GT41" s="207"/>
      <c r="GU41" s="207"/>
      <c r="GV41" s="207"/>
      <c r="GW41" s="207"/>
      <c r="GX41" s="207"/>
      <c r="GY41" s="207"/>
      <c r="GZ41" s="207"/>
      <c r="HA41" s="207"/>
      <c r="HB41" s="207"/>
      <c r="HC41" s="207"/>
      <c r="HD41" s="207"/>
      <c r="HE41" s="207"/>
      <c r="HF41" s="207"/>
      <c r="HG41" s="207"/>
      <c r="HH41" s="207"/>
      <c r="HI41" s="207"/>
      <c r="HJ41" s="207"/>
      <c r="HK41" s="207"/>
      <c r="HL41" s="207"/>
      <c r="HM41" s="207"/>
      <c r="HN41" s="207"/>
      <c r="HO41" s="207"/>
      <c r="HP41" s="207"/>
      <c r="HQ41" s="207"/>
      <c r="HR41" s="207"/>
      <c r="HS41" s="207"/>
      <c r="HT41" s="207"/>
      <c r="HU41" s="207"/>
      <c r="HV41" s="207"/>
      <c r="HW41" s="207"/>
      <c r="HX41" s="207"/>
      <c r="HY41" s="207"/>
      <c r="HZ41" s="207"/>
      <c r="IA41" s="207"/>
      <c r="IB41" s="207"/>
      <c r="IC41" s="207"/>
      <c r="ID41" s="207"/>
      <c r="IE41" s="207"/>
      <c r="IF41" s="207"/>
      <c r="IG41" s="207"/>
      <c r="IH41" s="207"/>
      <c r="II41" s="207"/>
      <c r="IJ41" s="207"/>
      <c r="IK41" s="207"/>
      <c r="IL41" s="207"/>
      <c r="IM41" s="207"/>
      <c r="IN41" s="207"/>
      <c r="IO41" s="207"/>
      <c r="IP41" s="207"/>
      <c r="IQ41" s="207"/>
      <c r="IR41" s="207"/>
      <c r="IS41" s="207"/>
      <c r="IT41" s="207"/>
      <c r="IU41" s="207"/>
      <c r="IV41" s="207"/>
      <c r="IW41" s="207"/>
      <c r="IX41" s="207"/>
      <c r="IY41" s="207"/>
      <c r="IZ41" s="207"/>
      <c r="JA41" s="207"/>
      <c r="JB41" s="207"/>
      <c r="JC41" s="207"/>
      <c r="JD41" s="207"/>
      <c r="JE41" s="207"/>
      <c r="JF41" s="207"/>
      <c r="JG41" s="207"/>
      <c r="JH41" s="207"/>
      <c r="JI41" s="207"/>
      <c r="JJ41" s="207"/>
      <c r="JK41" s="207"/>
      <c r="JL41" s="207"/>
      <c r="JM41" s="207"/>
      <c r="JN41" s="207"/>
      <c r="JO41" s="207"/>
      <c r="JP41" s="207"/>
      <c r="JQ41" s="207"/>
      <c r="JR41" s="207"/>
      <c r="JS41" s="207"/>
      <c r="JT41" s="207"/>
      <c r="JU41" s="207"/>
      <c r="JV41" s="207"/>
      <c r="JW41" s="207"/>
      <c r="JX41" s="207"/>
      <c r="JY41" s="207"/>
      <c r="JZ41" s="207"/>
      <c r="KA41" s="207"/>
      <c r="KB41" s="207"/>
      <c r="KC41" s="207"/>
      <c r="KD41" s="207"/>
      <c r="KE41" s="207"/>
      <c r="KF41" s="207"/>
      <c r="KG41" s="207"/>
      <c r="KH41" s="207"/>
      <c r="KI41" s="207"/>
      <c r="KJ41" s="207"/>
      <c r="KK41" s="207"/>
      <c r="KL41" s="207"/>
      <c r="KM41" s="207"/>
      <c r="KN41" s="207"/>
      <c r="KO41" s="207"/>
      <c r="KP41" s="207"/>
      <c r="KQ41" s="207"/>
      <c r="KR41" s="207"/>
      <c r="KS41" s="207"/>
      <c r="KT41" s="207"/>
      <c r="KU41" s="207"/>
      <c r="KV41" s="207"/>
      <c r="KW41" s="207"/>
      <c r="KX41" s="207"/>
      <c r="KY41" s="207"/>
      <c r="KZ41" s="207"/>
      <c r="LA41" s="207"/>
      <c r="LB41" s="207"/>
      <c r="LC41" s="207"/>
      <c r="LD41" s="207"/>
      <c r="LE41" s="207"/>
      <c r="LF41" s="207"/>
      <c r="LG41" s="207"/>
      <c r="LH41" s="207"/>
      <c r="LI41" s="207"/>
      <c r="LJ41" s="207"/>
      <c r="LK41" s="207"/>
      <c r="LL41" s="207"/>
      <c r="LM41" s="207"/>
      <c r="LN41" s="207"/>
      <c r="LO41" s="207"/>
      <c r="LP41" s="207"/>
      <c r="LQ41" s="207"/>
      <c r="LR41" s="207"/>
      <c r="LS41" s="207"/>
      <c r="LT41" s="207"/>
      <c r="LU41" s="207"/>
      <c r="LV41" s="207"/>
      <c r="LW41" s="207"/>
      <c r="LX41" s="207"/>
      <c r="LY41" s="207"/>
      <c r="LZ41" s="207"/>
      <c r="MA41" s="207"/>
      <c r="MB41" s="207"/>
      <c r="MC41" s="207"/>
      <c r="MD41" s="207"/>
      <c r="ME41" s="207"/>
      <c r="MF41" s="207"/>
      <c r="MG41" s="207"/>
      <c r="MH41" s="207"/>
      <c r="MI41" s="207"/>
      <c r="MJ41" s="207"/>
      <c r="MK41" s="207"/>
      <c r="ML41" s="207"/>
      <c r="MM41" s="207"/>
      <c r="MN41" s="207"/>
      <c r="MO41" s="207"/>
      <c r="MP41" s="207"/>
      <c r="MQ41" s="207"/>
      <c r="MR41" s="207"/>
      <c r="MS41" s="207"/>
      <c r="MT41" s="207"/>
      <c r="MU41" s="207"/>
      <c r="MV41" s="207"/>
      <c r="MW41" s="207"/>
      <c r="MX41" s="207"/>
      <c r="MY41" s="207"/>
      <c r="MZ41" s="207"/>
      <c r="NA41" s="207"/>
      <c r="NB41" s="207"/>
      <c r="NC41" s="207"/>
      <c r="ND41" s="207"/>
      <c r="NE41" s="207"/>
      <c r="NF41" s="207"/>
      <c r="NG41" s="207"/>
      <c r="NH41" s="207"/>
      <c r="NI41" s="207"/>
      <c r="NJ41" s="207"/>
      <c r="NK41" s="207"/>
      <c r="NL41" s="207"/>
      <c r="NM41" s="207"/>
      <c r="NN41" s="207"/>
      <c r="NO41" s="207"/>
      <c r="NP41" s="207"/>
      <c r="NQ41" s="207"/>
      <c r="NR41" s="207"/>
      <c r="NS41" s="207"/>
      <c r="NT41" s="207"/>
      <c r="NU41" s="207"/>
      <c r="NV41" s="207"/>
      <c r="NW41" s="207"/>
      <c r="NX41" s="207"/>
      <c r="NY41" s="207"/>
      <c r="NZ41" s="207"/>
      <c r="OA41" s="207"/>
      <c r="OB41" s="207"/>
      <c r="OC41" s="207"/>
      <c r="OD41" s="207"/>
      <c r="OE41" s="207"/>
      <c r="OF41" s="207"/>
      <c r="OG41" s="207"/>
      <c r="OH41" s="207"/>
      <c r="OI41" s="207"/>
      <c r="OJ41" s="207"/>
      <c r="OK41" s="207"/>
      <c r="OL41" s="207"/>
      <c r="OM41" s="207"/>
      <c r="ON41" s="207"/>
      <c r="OO41" s="207"/>
      <c r="OP41" s="207"/>
      <c r="OQ41" s="207"/>
      <c r="OR41" s="207"/>
      <c r="OS41" s="207"/>
      <c r="OT41" s="207"/>
      <c r="OU41" s="207"/>
      <c r="OV41" s="207"/>
      <c r="OW41" s="207"/>
      <c r="OX41" s="207"/>
      <c r="OY41" s="207"/>
      <c r="OZ41" s="207"/>
      <c r="PA41" s="207"/>
      <c r="PB41" s="207"/>
      <c r="PC41" s="207"/>
      <c r="PD41" s="207"/>
      <c r="PE41" s="207"/>
      <c r="PF41" s="207"/>
      <c r="PG41" s="207"/>
      <c r="PH41" s="207"/>
      <c r="PI41" s="207"/>
      <c r="PJ41" s="207"/>
      <c r="PK41" s="207"/>
      <c r="PL41" s="207"/>
      <c r="PM41" s="207"/>
      <c r="PN41" s="207"/>
      <c r="PO41" s="207"/>
      <c r="PP41" s="207"/>
      <c r="PQ41" s="207"/>
      <c r="PR41" s="207"/>
      <c r="PS41" s="207"/>
      <c r="PT41" s="207"/>
      <c r="PU41" s="207"/>
      <c r="PV41" s="207"/>
      <c r="PW41" s="207"/>
      <c r="PX41" s="207"/>
      <c r="PY41" s="207"/>
      <c r="PZ41" s="207"/>
      <c r="QA41" s="207"/>
      <c r="QB41" s="207"/>
      <c r="QC41" s="207"/>
      <c r="QD41" s="207"/>
      <c r="QE41" s="207"/>
      <c r="QF41" s="207"/>
      <c r="QG41" s="207"/>
      <c r="QH41" s="207"/>
      <c r="QI41" s="207"/>
      <c r="QJ41" s="207"/>
      <c r="QK41" s="207"/>
      <c r="QL41" s="207"/>
      <c r="QM41" s="207"/>
      <c r="QN41" s="207"/>
      <c r="QO41" s="207"/>
      <c r="QP41" s="207"/>
      <c r="QQ41" s="207"/>
      <c r="QR41" s="207"/>
      <c r="QS41" s="207"/>
      <c r="QT41" s="207"/>
      <c r="QU41" s="207"/>
      <c r="QV41" s="207"/>
      <c r="QW41" s="207"/>
      <c r="QX41" s="207"/>
      <c r="QY41" s="207"/>
      <c r="QZ41" s="207"/>
      <c r="RA41" s="207"/>
      <c r="RB41" s="207"/>
      <c r="RC41" s="207"/>
      <c r="RD41" s="207"/>
      <c r="RE41" s="207"/>
      <c r="RF41" s="207"/>
      <c r="RG41" s="207"/>
      <c r="RH41" s="207"/>
      <c r="RI41" s="207"/>
      <c r="RJ41" s="207"/>
      <c r="RK41" s="207"/>
      <c r="RL41" s="207"/>
      <c r="RM41" s="207"/>
      <c r="RN41" s="207"/>
      <c r="RO41" s="207"/>
      <c r="RP41" s="207"/>
      <c r="RQ41" s="207"/>
      <c r="RR41" s="207"/>
      <c r="RS41" s="207"/>
      <c r="RT41" s="207"/>
      <c r="RU41" s="207"/>
      <c r="RV41" s="207"/>
      <c r="RW41" s="207"/>
      <c r="RX41" s="207"/>
      <c r="RY41" s="207"/>
      <c r="RZ41" s="207"/>
      <c r="SA41" s="207"/>
      <c r="SB41" s="207"/>
      <c r="SC41" s="207"/>
      <c r="SD41" s="207"/>
      <c r="SE41" s="207"/>
      <c r="SF41" s="207"/>
      <c r="SG41" s="207"/>
      <c r="SH41" s="207"/>
      <c r="SI41" s="207"/>
      <c r="SJ41" s="207"/>
      <c r="SK41" s="207"/>
      <c r="SL41" s="207"/>
      <c r="SM41" s="207"/>
      <c r="SN41" s="207"/>
      <c r="SO41" s="207"/>
      <c r="SP41" s="207"/>
      <c r="SQ41" s="207"/>
      <c r="SR41" s="207"/>
      <c r="SS41" s="207"/>
      <c r="ST41" s="207"/>
      <c r="SU41" s="207"/>
      <c r="SV41" s="207"/>
      <c r="SW41" s="207"/>
      <c r="SX41" s="207"/>
      <c r="SY41" s="207"/>
      <c r="SZ41" s="207"/>
      <c r="TA41" s="207"/>
      <c r="TB41" s="207"/>
      <c r="TC41" s="207"/>
      <c r="TD41" s="207"/>
      <c r="TE41" s="207"/>
      <c r="TF41" s="207"/>
      <c r="TG41" s="207"/>
      <c r="TH41" s="207"/>
      <c r="TI41" s="207"/>
      <c r="TJ41" s="207"/>
      <c r="TK41" s="207"/>
      <c r="TL41" s="207"/>
      <c r="TM41" s="207"/>
      <c r="TN41" s="207"/>
      <c r="TO41" s="207"/>
      <c r="TP41" s="207"/>
      <c r="TQ41" s="207"/>
      <c r="TR41" s="207"/>
      <c r="TS41" s="207"/>
      <c r="TT41" s="207"/>
      <c r="TU41" s="207"/>
      <c r="TV41" s="207"/>
      <c r="TW41" s="207"/>
      <c r="TX41" s="207"/>
      <c r="TY41" s="207"/>
      <c r="TZ41" s="207"/>
      <c r="UA41" s="207"/>
      <c r="UB41" s="207"/>
      <c r="UC41" s="207"/>
      <c r="UD41" s="207"/>
      <c r="UE41" s="207"/>
      <c r="UF41" s="207"/>
      <c r="UG41" s="207"/>
      <c r="UH41" s="207"/>
      <c r="UI41" s="207"/>
      <c r="UJ41" s="207"/>
      <c r="UK41" s="207"/>
      <c r="UL41" s="207"/>
      <c r="UM41" s="207"/>
      <c r="UN41" s="207"/>
      <c r="UO41" s="207"/>
      <c r="UP41" s="207"/>
      <c r="UQ41" s="207"/>
      <c r="UR41" s="207"/>
      <c r="US41" s="207"/>
      <c r="UT41" s="207"/>
      <c r="UU41" s="207"/>
      <c r="UV41" s="207"/>
      <c r="UW41" s="207"/>
      <c r="UX41" s="207"/>
      <c r="UY41" s="207"/>
      <c r="UZ41" s="207"/>
      <c r="VA41" s="207"/>
      <c r="VB41" s="207"/>
      <c r="VC41" s="207"/>
      <c r="VD41" s="207"/>
      <c r="VE41" s="207"/>
      <c r="VF41" s="207"/>
      <c r="VG41" s="207"/>
      <c r="VH41" s="207"/>
      <c r="VI41" s="207"/>
      <c r="VJ41" s="207"/>
      <c r="VK41" s="207"/>
      <c r="VL41" s="207"/>
      <c r="VM41" s="207"/>
      <c r="VN41" s="207"/>
      <c r="VO41" s="207"/>
      <c r="VP41" s="207"/>
      <c r="VQ41" s="207"/>
      <c r="VR41" s="207"/>
      <c r="VS41" s="207"/>
      <c r="VT41" s="207"/>
      <c r="VU41" s="207"/>
      <c r="VV41" s="207"/>
      <c r="VW41" s="207"/>
      <c r="VX41" s="207"/>
      <c r="VY41" s="207"/>
      <c r="VZ41" s="207"/>
      <c r="WA41" s="207"/>
      <c r="WB41" s="207"/>
      <c r="WC41" s="207"/>
      <c r="WD41" s="207"/>
      <c r="WE41" s="207"/>
      <c r="WF41" s="207"/>
      <c r="WG41" s="207"/>
      <c r="WH41" s="207"/>
      <c r="WI41" s="207"/>
      <c r="WJ41" s="207"/>
      <c r="WK41" s="207"/>
      <c r="WL41" s="207"/>
      <c r="WM41" s="207"/>
      <c r="WN41" s="207"/>
      <c r="WO41" s="207"/>
      <c r="WP41" s="207"/>
      <c r="WQ41" s="207"/>
      <c r="WR41" s="207"/>
      <c r="WS41" s="207"/>
      <c r="WT41" s="207"/>
      <c r="WU41" s="207"/>
      <c r="WV41" s="207"/>
      <c r="WW41" s="207"/>
      <c r="WX41" s="207"/>
      <c r="WY41" s="207"/>
      <c r="WZ41" s="207"/>
      <c r="XA41" s="207"/>
      <c r="XB41" s="207"/>
      <c r="XC41" s="207"/>
      <c r="XD41" s="207"/>
      <c r="XE41" s="207"/>
      <c r="XF41" s="207"/>
      <c r="XG41" s="207"/>
      <c r="XH41" s="207"/>
      <c r="XI41" s="207"/>
      <c r="XJ41" s="207"/>
      <c r="XK41" s="207"/>
      <c r="XL41" s="207"/>
      <c r="XM41" s="207"/>
      <c r="XN41" s="207"/>
      <c r="XO41" s="207"/>
      <c r="XP41" s="207"/>
      <c r="XQ41" s="207"/>
      <c r="XR41" s="207"/>
      <c r="XS41" s="207"/>
      <c r="XT41" s="207"/>
      <c r="XU41" s="207"/>
      <c r="XV41" s="207"/>
      <c r="XW41" s="207"/>
      <c r="XX41" s="207"/>
      <c r="XY41" s="207"/>
      <c r="XZ41" s="207"/>
      <c r="YA41" s="207"/>
      <c r="YB41" s="207"/>
      <c r="YC41" s="207"/>
      <c r="YD41" s="207"/>
      <c r="YE41" s="207"/>
      <c r="YF41" s="207"/>
      <c r="YG41" s="207"/>
      <c r="YH41" s="207"/>
      <c r="YI41" s="207"/>
      <c r="YJ41" s="207"/>
      <c r="YK41" s="207"/>
      <c r="YL41" s="207"/>
      <c r="YM41" s="207"/>
      <c r="YN41" s="207"/>
      <c r="YO41" s="207"/>
      <c r="YP41" s="207"/>
      <c r="YQ41" s="207"/>
      <c r="YR41" s="207"/>
      <c r="YS41" s="207"/>
      <c r="YT41" s="207"/>
      <c r="YU41" s="207"/>
      <c r="YV41" s="207"/>
      <c r="YW41" s="207"/>
      <c r="YX41" s="207"/>
      <c r="YY41" s="207"/>
      <c r="YZ41" s="207"/>
      <c r="ZA41" s="207"/>
      <c r="ZB41" s="207"/>
      <c r="ZC41" s="207"/>
      <c r="ZD41" s="207"/>
      <c r="ZE41" s="207"/>
      <c r="ZF41" s="207"/>
      <c r="ZG41" s="207"/>
      <c r="ZH41" s="207"/>
      <c r="ZI41" s="207"/>
      <c r="ZJ41" s="207"/>
      <c r="ZK41" s="207"/>
      <c r="ZL41" s="207"/>
      <c r="ZM41" s="207"/>
      <c r="ZN41" s="207"/>
      <c r="ZO41" s="207"/>
      <c r="ZP41" s="207"/>
      <c r="ZQ41" s="207"/>
      <c r="ZR41" s="207"/>
      <c r="ZS41" s="207"/>
      <c r="ZT41" s="207"/>
      <c r="ZU41" s="207"/>
      <c r="ZV41" s="207"/>
      <c r="ZW41" s="207"/>
      <c r="ZX41" s="207"/>
      <c r="ZY41" s="207"/>
      <c r="ZZ41" s="207"/>
      <c r="AAA41" s="207"/>
      <c r="AAB41" s="207"/>
      <c r="AAC41" s="207"/>
      <c r="AAD41" s="207"/>
      <c r="AAE41" s="207"/>
      <c r="AAF41" s="207"/>
      <c r="AAG41" s="207"/>
      <c r="AAH41" s="207"/>
      <c r="AAI41" s="207"/>
      <c r="AAJ41" s="207"/>
      <c r="AAK41" s="207"/>
      <c r="AAL41" s="207"/>
      <c r="AAM41" s="207"/>
      <c r="AAN41" s="207"/>
      <c r="AAO41" s="207"/>
      <c r="AAP41" s="207"/>
      <c r="AAQ41" s="207"/>
      <c r="AAR41" s="207"/>
      <c r="AAS41" s="207"/>
      <c r="AAT41" s="207"/>
      <c r="AAU41" s="207"/>
      <c r="AAV41" s="207"/>
      <c r="AAW41" s="207"/>
      <c r="AAX41" s="207"/>
      <c r="AAY41" s="207"/>
      <c r="AAZ41" s="207"/>
      <c r="ABA41" s="207"/>
      <c r="ABB41" s="207"/>
      <c r="ABC41" s="207"/>
      <c r="ABD41" s="207"/>
      <c r="ABE41" s="207"/>
      <c r="ABF41" s="207"/>
      <c r="ABG41" s="207"/>
      <c r="ABH41" s="207"/>
      <c r="ABI41" s="207"/>
      <c r="ABJ41" s="207"/>
      <c r="ABK41" s="207"/>
      <c r="ABL41" s="207"/>
      <c r="ABM41" s="207"/>
      <c r="ABN41" s="207"/>
      <c r="ABO41" s="207"/>
      <c r="ABP41" s="207"/>
      <c r="ABQ41" s="207"/>
      <c r="ABR41" s="207"/>
      <c r="ABS41" s="207"/>
      <c r="ABT41" s="207"/>
      <c r="ABU41" s="207"/>
      <c r="ABV41" s="207"/>
      <c r="ABW41" s="207"/>
      <c r="ABX41" s="207"/>
      <c r="ABY41" s="207"/>
      <c r="ABZ41" s="207"/>
      <c r="ACA41" s="207"/>
      <c r="ACB41" s="207"/>
      <c r="ACC41" s="207"/>
      <c r="ACD41" s="207"/>
      <c r="ACE41" s="207"/>
      <c r="ACF41" s="207"/>
      <c r="ACG41" s="207"/>
      <c r="ACH41" s="207"/>
      <c r="ACI41" s="207"/>
      <c r="ACJ41" s="207"/>
      <c r="ACK41" s="207"/>
      <c r="ACL41" s="207"/>
      <c r="ACM41" s="207"/>
      <c r="ACN41" s="207"/>
      <c r="ACO41" s="207"/>
      <c r="ACP41" s="207"/>
      <c r="ACQ41" s="207"/>
      <c r="ACR41" s="207"/>
      <c r="ACS41" s="207"/>
      <c r="ACT41" s="207"/>
      <c r="ACU41" s="207"/>
      <c r="ACV41" s="207"/>
      <c r="ACW41" s="207"/>
      <c r="ACX41" s="207"/>
      <c r="ACY41" s="207"/>
      <c r="ACZ41" s="207"/>
      <c r="ADA41" s="207"/>
      <c r="ADB41" s="207"/>
      <c r="ADC41" s="207"/>
      <c r="ADD41" s="207"/>
      <c r="ADE41" s="207"/>
      <c r="ADF41" s="207"/>
      <c r="ADG41" s="207"/>
      <c r="ADH41" s="207"/>
      <c r="ADI41" s="207"/>
      <c r="ADJ41" s="207"/>
      <c r="ADK41" s="207"/>
      <c r="ADL41" s="207"/>
      <c r="ADM41" s="207"/>
      <c r="ADN41" s="207"/>
      <c r="ADO41" s="207"/>
      <c r="ADP41" s="207"/>
      <c r="ADQ41" s="207"/>
      <c r="ADR41" s="207"/>
      <c r="ADS41" s="207"/>
      <c r="ADT41" s="207"/>
      <c r="ADU41" s="207"/>
      <c r="ADV41" s="207"/>
      <c r="ADW41" s="207"/>
      <c r="ADX41" s="207"/>
      <c r="ADY41" s="207"/>
      <c r="ADZ41" s="207"/>
      <c r="AEA41" s="207"/>
      <c r="AEB41" s="207"/>
      <c r="AEC41" s="207"/>
      <c r="AED41" s="207"/>
      <c r="AEE41" s="207"/>
      <c r="AEF41" s="207"/>
      <c r="AEG41" s="207"/>
      <c r="AEH41" s="207"/>
      <c r="AEI41" s="207"/>
      <c r="AEJ41" s="207"/>
      <c r="AEK41" s="207"/>
      <c r="AEL41" s="207"/>
      <c r="AEM41" s="207"/>
      <c r="AEN41" s="207"/>
      <c r="AEO41" s="207"/>
      <c r="AEP41" s="207"/>
      <c r="AEQ41" s="207"/>
      <c r="AER41" s="207"/>
      <c r="AES41" s="207"/>
      <c r="AET41" s="207"/>
      <c r="AEU41" s="207"/>
      <c r="AEV41" s="207"/>
      <c r="AEW41" s="207"/>
      <c r="AEX41" s="207"/>
      <c r="AEY41" s="207"/>
      <c r="AEZ41" s="207"/>
      <c r="AFA41" s="207"/>
      <c r="AFB41" s="207"/>
      <c r="AFC41" s="207"/>
      <c r="AFD41" s="207"/>
      <c r="AFE41" s="207"/>
      <c r="AFF41" s="207"/>
      <c r="AFG41" s="207"/>
      <c r="AFH41" s="207"/>
      <c r="AFI41" s="207"/>
      <c r="AFJ41" s="207"/>
      <c r="AFK41" s="207"/>
      <c r="AFL41" s="207"/>
      <c r="AFM41" s="207"/>
      <c r="AFN41" s="207"/>
      <c r="AFO41" s="207"/>
      <c r="AFP41" s="207"/>
      <c r="AFQ41" s="207"/>
      <c r="AFR41" s="207"/>
      <c r="AFS41" s="207"/>
      <c r="AFT41" s="207"/>
      <c r="AFU41" s="207"/>
      <c r="AFV41" s="207"/>
      <c r="AFW41" s="207"/>
      <c r="AFX41" s="207"/>
      <c r="AFY41" s="207"/>
      <c r="AFZ41" s="207"/>
      <c r="AGA41" s="207"/>
      <c r="AGB41" s="207"/>
      <c r="AGC41" s="207"/>
      <c r="AGD41" s="207"/>
      <c r="AGE41" s="207"/>
      <c r="AGF41" s="207"/>
      <c r="AGG41" s="207"/>
      <c r="AGH41" s="207"/>
      <c r="AGI41" s="207"/>
      <c r="AGJ41" s="207"/>
      <c r="AGK41" s="207"/>
      <c r="AGL41" s="207"/>
      <c r="AGM41" s="207"/>
      <c r="AGN41" s="207"/>
      <c r="AGO41" s="207"/>
      <c r="AGP41" s="207"/>
      <c r="AGQ41" s="207"/>
      <c r="AGR41" s="207"/>
      <c r="AGS41" s="207"/>
      <c r="AGT41" s="207"/>
      <c r="AGU41" s="207"/>
      <c r="AGV41" s="207"/>
      <c r="AGW41" s="207"/>
      <c r="AGX41" s="207"/>
      <c r="AGY41" s="207"/>
      <c r="AGZ41" s="207"/>
      <c r="AHA41" s="207"/>
      <c r="AHB41" s="207"/>
      <c r="AHC41" s="207"/>
      <c r="AHD41" s="207"/>
      <c r="AHE41" s="207"/>
      <c r="AHF41" s="207"/>
      <c r="AHG41" s="207"/>
      <c r="AHH41" s="207"/>
      <c r="AHI41" s="207"/>
      <c r="AHJ41" s="207"/>
      <c r="AHK41" s="207"/>
      <c r="AHL41" s="207"/>
      <c r="AHM41" s="207"/>
      <c r="AHN41" s="207"/>
      <c r="AHO41" s="207"/>
      <c r="AHP41" s="207"/>
      <c r="AHQ41" s="207"/>
      <c r="AHR41" s="207"/>
      <c r="AHS41" s="207"/>
      <c r="AHT41" s="207"/>
      <c r="AHU41" s="207"/>
      <c r="AHV41" s="207"/>
      <c r="AHW41" s="207"/>
      <c r="AHX41" s="207"/>
      <c r="AHY41" s="207"/>
      <c r="AHZ41" s="207"/>
      <c r="AIA41" s="207"/>
      <c r="AIB41" s="207"/>
      <c r="AIC41" s="207"/>
      <c r="AID41" s="207"/>
      <c r="AIE41" s="207"/>
      <c r="AIF41" s="207"/>
      <c r="AIG41" s="207"/>
      <c r="AIH41" s="207"/>
      <c r="AII41" s="207"/>
      <c r="AIJ41" s="207"/>
      <c r="AIK41" s="207"/>
      <c r="AIL41" s="207"/>
      <c r="AIM41" s="207"/>
      <c r="AIN41" s="207"/>
      <c r="AIO41" s="207"/>
      <c r="AIP41" s="207"/>
      <c r="AIQ41" s="207"/>
      <c r="AIR41" s="207"/>
      <c r="AIS41" s="207"/>
      <c r="AIT41" s="207"/>
      <c r="AIU41" s="207"/>
      <c r="AIV41" s="207"/>
      <c r="AIW41" s="207"/>
      <c r="AIX41" s="207"/>
      <c r="AIY41" s="207"/>
      <c r="AIZ41" s="207"/>
      <c r="AJA41" s="207"/>
      <c r="AJB41" s="207"/>
      <c r="AJC41" s="207"/>
      <c r="AJD41" s="207"/>
      <c r="AJE41" s="207"/>
      <c r="AJF41" s="207"/>
      <c r="AJG41" s="207"/>
      <c r="AJH41" s="207"/>
      <c r="AJI41" s="207"/>
      <c r="AJJ41" s="207"/>
      <c r="AJK41" s="207"/>
      <c r="AJL41" s="207"/>
      <c r="AJM41" s="207"/>
      <c r="AJN41" s="207"/>
      <c r="AJO41" s="207"/>
      <c r="AJP41" s="207"/>
      <c r="AJQ41" s="207"/>
      <c r="AJR41" s="207"/>
      <c r="AJS41" s="207"/>
      <c r="AJT41" s="207"/>
      <c r="AJU41" s="207"/>
      <c r="AJV41" s="207"/>
      <c r="AJW41" s="207"/>
      <c r="AJX41" s="207"/>
      <c r="AJY41" s="207"/>
      <c r="AJZ41" s="207"/>
      <c r="AKA41" s="207"/>
      <c r="AKB41" s="207"/>
      <c r="AKC41" s="207"/>
      <c r="AKD41" s="207"/>
      <c r="AKE41" s="207"/>
      <c r="AKF41" s="207"/>
      <c r="AKG41" s="207"/>
      <c r="AKH41" s="207"/>
      <c r="AKI41" s="207"/>
      <c r="AKJ41" s="207"/>
      <c r="AKK41" s="207"/>
      <c r="AKL41" s="207"/>
      <c r="AKM41" s="207"/>
      <c r="AKN41" s="207"/>
      <c r="AKO41" s="207"/>
      <c r="AKP41" s="207"/>
      <c r="AKQ41" s="207"/>
      <c r="AKR41" s="207"/>
      <c r="AKS41" s="207"/>
      <c r="AKT41" s="207"/>
      <c r="AKU41" s="207"/>
      <c r="AKV41" s="207"/>
      <c r="AKW41" s="207"/>
      <c r="AKX41" s="207"/>
      <c r="AKY41" s="207"/>
      <c r="AKZ41" s="207"/>
      <c r="ALA41" s="207"/>
      <c r="ALB41" s="207"/>
      <c r="ALC41" s="207"/>
      <c r="ALD41" s="207"/>
      <c r="ALE41" s="207"/>
      <c r="ALF41" s="207"/>
      <c r="ALG41" s="207"/>
      <c r="ALH41" s="207"/>
      <c r="ALI41" s="207"/>
      <c r="ALJ41" s="207"/>
      <c r="ALK41" s="207"/>
      <c r="ALL41" s="207"/>
      <c r="ALM41" s="207"/>
      <c r="ALN41" s="207"/>
      <c r="ALO41" s="207"/>
      <c r="ALP41" s="207"/>
      <c r="ALQ41" s="207" t="e">
        <v>#N/A</v>
      </c>
    </row>
    <row r="42" spans="1:1005" ht="14.45">
      <c r="A42" s="153">
        <v>47300</v>
      </c>
      <c r="B42" s="156">
        <v>86</v>
      </c>
      <c r="C42" s="156">
        <v>86</v>
      </c>
      <c r="D42" s="159">
        <v>86</v>
      </c>
      <c r="E42">
        <v>62.957000000000001</v>
      </c>
      <c r="F42">
        <v>419.29399999999998</v>
      </c>
      <c r="G42">
        <v>107.79900000000001</v>
      </c>
      <c r="H42">
        <v>167.83699999999999</v>
      </c>
      <c r="I42">
        <v>95.430999999999997</v>
      </c>
      <c r="J42">
        <v>205.73400000000001</v>
      </c>
      <c r="K42">
        <v>49.496000000000002</v>
      </c>
      <c r="L42">
        <v>57.064999999999998</v>
      </c>
      <c r="M42">
        <v>23.556999999999999</v>
      </c>
      <c r="N42">
        <v>54.970999999999997</v>
      </c>
      <c r="O42">
        <v>52.228000000000002</v>
      </c>
      <c r="P42">
        <v>110.31</v>
      </c>
      <c r="Q42">
        <v>68.823999999999998</v>
      </c>
      <c r="R42">
        <v>61.573</v>
      </c>
      <c r="S42">
        <v>204.459</v>
      </c>
      <c r="T42">
        <v>130.25</v>
      </c>
      <c r="U42">
        <v>67.414000000000001</v>
      </c>
      <c r="V42">
        <v>215.28100000000001</v>
      </c>
      <c r="W42">
        <v>27.239000000000001</v>
      </c>
      <c r="X42">
        <v>54.851999999999997</v>
      </c>
      <c r="Y42">
        <v>96.67</v>
      </c>
      <c r="Z42">
        <v>113.10299999999999</v>
      </c>
      <c r="AA42">
        <v>89.396000000000001</v>
      </c>
      <c r="AB42">
        <v>128.36699999999999</v>
      </c>
      <c r="AC42">
        <v>31.446999999999999</v>
      </c>
      <c r="AD42">
        <v>244.39599999999999</v>
      </c>
      <c r="AE42">
        <v>57.901000000000003</v>
      </c>
      <c r="AF42">
        <v>114.309</v>
      </c>
      <c r="AG42" s="207">
        <v>62.987000000000002</v>
      </c>
      <c r="AH42" s="207">
        <v>175.19200000000001</v>
      </c>
      <c r="AI42" s="207"/>
      <c r="AJ42" s="207"/>
      <c r="AK42" s="207"/>
      <c r="AL42" s="207"/>
      <c r="AM42" s="207"/>
      <c r="AN42" s="207"/>
      <c r="AO42" s="207"/>
      <c r="AP42" s="207"/>
      <c r="AQ42" s="207"/>
      <c r="AR42" s="207"/>
      <c r="AS42" s="207"/>
      <c r="AT42" s="207"/>
      <c r="AU42" s="207"/>
      <c r="AV42" s="207"/>
      <c r="AW42" s="207"/>
      <c r="AX42" s="207"/>
      <c r="AY42" s="207"/>
      <c r="AZ42" s="207"/>
      <c r="BA42" s="207"/>
      <c r="BB42" s="207"/>
      <c r="BC42" s="207"/>
      <c r="BD42" s="207"/>
      <c r="BE42" s="207"/>
      <c r="BF42" s="207"/>
      <c r="BG42" s="207"/>
      <c r="BH42" s="207"/>
      <c r="BI42" s="207"/>
      <c r="BJ42" s="207"/>
      <c r="BK42" s="207"/>
      <c r="BL42" s="207"/>
      <c r="BM42" s="207"/>
      <c r="BN42" s="207"/>
      <c r="BO42" s="207"/>
      <c r="BP42" s="207"/>
      <c r="BQ42" s="207"/>
      <c r="BR42" s="207"/>
      <c r="BS42" s="207"/>
      <c r="BT42" s="207"/>
      <c r="BU42" s="207"/>
      <c r="BV42" s="207"/>
      <c r="BW42" s="207"/>
      <c r="BX42" s="207"/>
      <c r="BY42" s="207"/>
      <c r="BZ42" s="207"/>
      <c r="CA42" s="207"/>
      <c r="CB42" s="207"/>
      <c r="CC42" s="207"/>
      <c r="CD42" s="207"/>
      <c r="CE42" s="207"/>
      <c r="CF42" s="207"/>
      <c r="CG42" s="207"/>
      <c r="CH42" s="207"/>
      <c r="CI42" s="207"/>
      <c r="CJ42" s="207"/>
      <c r="CK42" s="207"/>
      <c r="CL42" s="207"/>
      <c r="CM42" s="207"/>
      <c r="CN42" s="207"/>
      <c r="CO42" s="207"/>
      <c r="CP42" s="207"/>
      <c r="CQ42" s="207"/>
      <c r="CR42" s="207"/>
      <c r="CS42" s="207"/>
      <c r="CT42" s="207"/>
      <c r="CU42" s="207"/>
      <c r="CV42" s="207"/>
      <c r="CW42" s="207"/>
      <c r="CX42" s="207"/>
      <c r="CY42" s="207"/>
      <c r="CZ42" s="207"/>
      <c r="DA42" s="207"/>
      <c r="DB42" s="207"/>
      <c r="DC42" s="207"/>
      <c r="DD42" s="207"/>
      <c r="DE42" s="207"/>
      <c r="DF42" s="207"/>
      <c r="DG42" s="207"/>
      <c r="DH42" s="207"/>
      <c r="DI42" s="207"/>
      <c r="DJ42" s="207"/>
      <c r="DK42" s="207"/>
      <c r="DL42" s="207"/>
      <c r="DM42" s="207"/>
      <c r="DN42" s="207"/>
      <c r="DO42" s="207"/>
      <c r="DP42" s="207"/>
      <c r="DQ42" s="207"/>
      <c r="DR42" s="207"/>
      <c r="DS42" s="207"/>
      <c r="DT42" s="207"/>
      <c r="DU42" s="207"/>
      <c r="DV42" s="207"/>
      <c r="DW42" s="207"/>
      <c r="DX42" s="207"/>
      <c r="DY42" s="207"/>
      <c r="DZ42" s="207"/>
      <c r="EA42" s="207"/>
      <c r="EB42" s="207"/>
      <c r="EC42" s="207"/>
      <c r="ED42" s="207"/>
      <c r="EE42" s="207"/>
      <c r="EF42" s="207"/>
      <c r="EG42" s="207"/>
      <c r="EH42" s="207"/>
      <c r="EI42" s="207"/>
      <c r="EJ42" s="207"/>
      <c r="EK42" s="207"/>
      <c r="EL42" s="207"/>
      <c r="EM42" s="207"/>
      <c r="EN42" s="207"/>
      <c r="EO42" s="207"/>
      <c r="EP42" s="207"/>
      <c r="EQ42" s="207"/>
      <c r="ER42" s="207"/>
      <c r="ES42" s="207"/>
      <c r="ET42" s="207"/>
      <c r="EU42" s="207"/>
      <c r="EV42" s="207"/>
      <c r="EW42" s="207"/>
      <c r="EX42" s="207"/>
      <c r="EY42" s="207"/>
      <c r="EZ42" s="207"/>
      <c r="FA42" s="207"/>
      <c r="FB42" s="207"/>
      <c r="FC42" s="207"/>
      <c r="FD42" s="207"/>
      <c r="FE42" s="207"/>
      <c r="FF42" s="207"/>
      <c r="FG42" s="207"/>
      <c r="FH42" s="207"/>
      <c r="FI42" s="207"/>
      <c r="FJ42" s="207"/>
      <c r="FK42" s="207"/>
      <c r="FL42" s="207"/>
      <c r="FM42" s="207"/>
      <c r="FN42" s="207"/>
      <c r="FO42" s="207"/>
      <c r="FP42" s="207"/>
      <c r="FQ42" s="207"/>
      <c r="FR42" s="207"/>
      <c r="FS42" s="207"/>
      <c r="FT42" s="207"/>
      <c r="FU42" s="207"/>
      <c r="FV42" s="207"/>
      <c r="FW42" s="207"/>
      <c r="FX42" s="207"/>
      <c r="FY42" s="207"/>
      <c r="FZ42" s="207"/>
      <c r="GA42" s="207"/>
      <c r="GB42" s="207"/>
      <c r="GC42" s="207"/>
      <c r="GD42" s="207"/>
      <c r="GE42" s="207"/>
      <c r="GF42" s="207"/>
      <c r="GG42" s="207"/>
      <c r="GH42" s="207"/>
      <c r="GI42" s="207"/>
      <c r="GJ42" s="207"/>
      <c r="GK42" s="207"/>
      <c r="GL42" s="207"/>
      <c r="GM42" s="207"/>
      <c r="GN42" s="207"/>
      <c r="GO42" s="207"/>
      <c r="GP42" s="207"/>
      <c r="GQ42" s="207"/>
      <c r="GR42" s="207"/>
      <c r="GS42" s="207"/>
      <c r="GT42" s="207"/>
      <c r="GU42" s="207"/>
      <c r="GV42" s="207"/>
      <c r="GW42" s="207"/>
      <c r="GX42" s="207"/>
      <c r="GY42" s="207"/>
      <c r="GZ42" s="207"/>
      <c r="HA42" s="207"/>
      <c r="HB42" s="207"/>
      <c r="HC42" s="207"/>
      <c r="HD42" s="207"/>
      <c r="HE42" s="207"/>
      <c r="HF42" s="207"/>
      <c r="HG42" s="207"/>
      <c r="HH42" s="207"/>
      <c r="HI42" s="207"/>
      <c r="HJ42" s="207"/>
      <c r="HK42" s="207"/>
      <c r="HL42" s="207"/>
      <c r="HM42" s="207"/>
      <c r="HN42" s="207"/>
      <c r="HO42" s="207"/>
      <c r="HP42" s="207"/>
      <c r="HQ42" s="207"/>
      <c r="HR42" s="207"/>
      <c r="HS42" s="207"/>
      <c r="HT42" s="207"/>
      <c r="HU42" s="207"/>
      <c r="HV42" s="207"/>
      <c r="HW42" s="207"/>
      <c r="HX42" s="207"/>
      <c r="HY42" s="207"/>
      <c r="HZ42" s="207"/>
      <c r="IA42" s="207"/>
      <c r="IB42" s="207"/>
      <c r="IC42" s="207"/>
      <c r="ID42" s="207"/>
      <c r="IE42" s="207"/>
      <c r="IF42" s="207"/>
      <c r="IG42" s="207"/>
      <c r="IH42" s="207"/>
      <c r="II42" s="207"/>
      <c r="IJ42" s="207"/>
      <c r="IK42" s="207"/>
      <c r="IL42" s="207"/>
      <c r="IM42" s="207"/>
      <c r="IN42" s="207"/>
      <c r="IO42" s="207"/>
      <c r="IP42" s="207"/>
      <c r="IQ42" s="207"/>
      <c r="IR42" s="207"/>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c r="NJ42" s="207"/>
      <c r="NK42" s="207"/>
      <c r="NL42" s="207"/>
      <c r="NM42" s="207"/>
      <c r="NN42" s="207"/>
      <c r="NO42" s="207"/>
      <c r="NP42" s="207"/>
      <c r="NQ42" s="207"/>
      <c r="NR42" s="207"/>
      <c r="NS42" s="207"/>
      <c r="NT42" s="207"/>
      <c r="NU42" s="207"/>
      <c r="NV42" s="207"/>
      <c r="NW42" s="207"/>
      <c r="NX42" s="207"/>
      <c r="NY42" s="207"/>
      <c r="NZ42" s="207"/>
      <c r="OA42" s="207"/>
      <c r="OB42" s="207"/>
      <c r="OC42" s="207"/>
      <c r="OD42" s="207"/>
      <c r="OE42" s="207"/>
      <c r="OF42" s="207"/>
      <c r="OG42" s="207"/>
      <c r="OH42" s="207"/>
      <c r="OI42" s="207"/>
      <c r="OJ42" s="207"/>
      <c r="OK42" s="207"/>
      <c r="OL42" s="207"/>
      <c r="OM42" s="207"/>
      <c r="ON42" s="207"/>
      <c r="OO42" s="207"/>
      <c r="OP42" s="207"/>
      <c r="OQ42" s="207"/>
      <c r="OR42" s="207"/>
      <c r="OS42" s="207"/>
      <c r="OT42" s="207"/>
      <c r="OU42" s="207"/>
      <c r="OV42" s="207"/>
      <c r="OW42" s="207"/>
      <c r="OX42" s="207"/>
      <c r="OY42" s="207"/>
      <c r="OZ42" s="207"/>
      <c r="PA42" s="207"/>
      <c r="PB42" s="207"/>
      <c r="PC42" s="207"/>
      <c r="PD42" s="207"/>
      <c r="PE42" s="207"/>
      <c r="PF42" s="207"/>
      <c r="PG42" s="207"/>
      <c r="PH42" s="207"/>
      <c r="PI42" s="207"/>
      <c r="PJ42" s="207"/>
      <c r="PK42" s="207"/>
      <c r="PL42" s="207"/>
      <c r="PM42" s="207"/>
      <c r="PN42" s="207"/>
      <c r="PO42" s="207"/>
      <c r="PP42" s="207"/>
      <c r="PQ42" s="207"/>
      <c r="PR42" s="207"/>
      <c r="PS42" s="207"/>
      <c r="PT42" s="207"/>
      <c r="PU42" s="207"/>
      <c r="PV42" s="207"/>
      <c r="PW42" s="207"/>
      <c r="PX42" s="207"/>
      <c r="PY42" s="207"/>
      <c r="PZ42" s="207"/>
      <c r="QA42" s="207"/>
      <c r="QB42" s="207"/>
      <c r="QC42" s="207"/>
      <c r="QD42" s="207"/>
      <c r="QE42" s="207"/>
      <c r="QF42" s="207"/>
      <c r="QG42" s="207"/>
      <c r="QH42" s="207"/>
      <c r="QI42" s="207"/>
      <c r="QJ42" s="207"/>
      <c r="QK42" s="207"/>
      <c r="QL42" s="207"/>
      <c r="QM42" s="207"/>
      <c r="QN42" s="207"/>
      <c r="QO42" s="207"/>
      <c r="QP42" s="207"/>
      <c r="QQ42" s="207"/>
      <c r="QR42" s="207"/>
      <c r="QS42" s="207"/>
      <c r="QT42" s="207"/>
      <c r="QU42" s="207"/>
      <c r="QV42" s="207"/>
      <c r="QW42" s="207"/>
      <c r="QX42" s="207"/>
      <c r="QY42" s="207"/>
      <c r="QZ42" s="207"/>
      <c r="RA42" s="207"/>
      <c r="RB42" s="207"/>
      <c r="RC42" s="207"/>
      <c r="RD42" s="207"/>
      <c r="RE42" s="207"/>
      <c r="RF42" s="207"/>
      <c r="RG42" s="207"/>
      <c r="RH42" s="207"/>
      <c r="RI42" s="207"/>
      <c r="RJ42" s="207"/>
      <c r="RK42" s="207"/>
      <c r="RL42" s="207"/>
      <c r="RM42" s="207"/>
      <c r="RN42" s="207"/>
      <c r="RO42" s="207"/>
      <c r="RP42" s="207"/>
      <c r="RQ42" s="207"/>
      <c r="RR42" s="207"/>
      <c r="RS42" s="207"/>
      <c r="RT42" s="207"/>
      <c r="RU42" s="207"/>
      <c r="RV42" s="207"/>
      <c r="RW42" s="207"/>
      <c r="RX42" s="207"/>
      <c r="RY42" s="207"/>
      <c r="RZ42" s="207"/>
      <c r="SA42" s="207"/>
      <c r="SB42" s="207"/>
      <c r="SC42" s="207"/>
      <c r="SD42" s="207"/>
      <c r="SE42" s="207"/>
      <c r="SF42" s="207"/>
      <c r="SG42" s="207"/>
      <c r="SH42" s="207"/>
      <c r="SI42" s="207"/>
      <c r="SJ42" s="207"/>
      <c r="SK42" s="207"/>
      <c r="SL42" s="207"/>
      <c r="SM42" s="207"/>
      <c r="SN42" s="207"/>
      <c r="SO42" s="207"/>
      <c r="SP42" s="207"/>
      <c r="SQ42" s="207"/>
      <c r="SR42" s="207"/>
      <c r="SS42" s="207"/>
      <c r="ST42" s="207"/>
      <c r="SU42" s="207"/>
      <c r="SV42" s="207"/>
      <c r="SW42" s="207"/>
      <c r="SX42" s="207"/>
      <c r="SY42" s="207"/>
      <c r="SZ42" s="207"/>
      <c r="TA42" s="207"/>
      <c r="TB42" s="207"/>
      <c r="TC42" s="207"/>
      <c r="TD42" s="207"/>
      <c r="TE42" s="207"/>
      <c r="TF42" s="207"/>
      <c r="TG42" s="207"/>
      <c r="TH42" s="207"/>
      <c r="TI42" s="207"/>
      <c r="TJ42" s="207"/>
      <c r="TK42" s="207"/>
      <c r="TL42" s="207"/>
      <c r="TM42" s="207"/>
      <c r="TN42" s="207"/>
      <c r="TO42" s="207"/>
      <c r="TP42" s="207"/>
      <c r="TQ42" s="207"/>
      <c r="TR42" s="207"/>
      <c r="TS42" s="207"/>
      <c r="TT42" s="207"/>
      <c r="TU42" s="207"/>
      <c r="TV42" s="207"/>
      <c r="TW42" s="207"/>
      <c r="TX42" s="207"/>
      <c r="TY42" s="207"/>
      <c r="TZ42" s="207"/>
      <c r="UA42" s="207"/>
      <c r="UB42" s="207"/>
      <c r="UC42" s="207"/>
      <c r="UD42" s="207"/>
      <c r="UE42" s="207"/>
      <c r="UF42" s="207"/>
      <c r="UG42" s="207"/>
      <c r="UH42" s="207"/>
      <c r="UI42" s="207"/>
      <c r="UJ42" s="207"/>
      <c r="UK42" s="207"/>
      <c r="UL42" s="207"/>
      <c r="UM42" s="207"/>
      <c r="UN42" s="207"/>
      <c r="UO42" s="207"/>
      <c r="UP42" s="207"/>
      <c r="UQ42" s="207"/>
      <c r="UR42" s="207"/>
      <c r="US42" s="207"/>
      <c r="UT42" s="207"/>
      <c r="UU42" s="207"/>
      <c r="UV42" s="207"/>
      <c r="UW42" s="207"/>
      <c r="UX42" s="207"/>
      <c r="UY42" s="207"/>
      <c r="UZ42" s="207"/>
      <c r="VA42" s="207"/>
      <c r="VB42" s="207"/>
      <c r="VC42" s="207"/>
      <c r="VD42" s="207"/>
      <c r="VE42" s="207"/>
      <c r="VF42" s="207"/>
      <c r="VG42" s="207"/>
      <c r="VH42" s="207"/>
      <c r="VI42" s="207"/>
      <c r="VJ42" s="207"/>
      <c r="VK42" s="207"/>
      <c r="VL42" s="207"/>
      <c r="VM42" s="207"/>
      <c r="VN42" s="207"/>
      <c r="VO42" s="207"/>
      <c r="VP42" s="207"/>
      <c r="VQ42" s="207"/>
      <c r="VR42" s="207"/>
      <c r="VS42" s="207"/>
      <c r="VT42" s="207"/>
      <c r="VU42" s="207"/>
      <c r="VV42" s="207"/>
      <c r="VW42" s="207"/>
      <c r="VX42" s="207"/>
      <c r="VY42" s="207"/>
      <c r="VZ42" s="207"/>
      <c r="WA42" s="207"/>
      <c r="WB42" s="207"/>
      <c r="WC42" s="207"/>
      <c r="WD42" s="207"/>
      <c r="WE42" s="207"/>
      <c r="WF42" s="207"/>
      <c r="WG42" s="207"/>
      <c r="WH42" s="207"/>
      <c r="WI42" s="207"/>
      <c r="WJ42" s="207"/>
      <c r="WK42" s="207"/>
      <c r="WL42" s="207"/>
      <c r="WM42" s="207"/>
      <c r="WN42" s="207"/>
      <c r="WO42" s="207"/>
      <c r="WP42" s="207"/>
      <c r="WQ42" s="207"/>
      <c r="WR42" s="207"/>
      <c r="WS42" s="207"/>
      <c r="WT42" s="207"/>
      <c r="WU42" s="207"/>
      <c r="WV42" s="207"/>
      <c r="WW42" s="207"/>
      <c r="WX42" s="207"/>
      <c r="WY42" s="207"/>
      <c r="WZ42" s="207"/>
      <c r="XA42" s="207"/>
      <c r="XB42" s="207"/>
      <c r="XC42" s="207"/>
      <c r="XD42" s="207"/>
      <c r="XE42" s="207"/>
      <c r="XF42" s="207"/>
      <c r="XG42" s="207"/>
      <c r="XH42" s="207"/>
      <c r="XI42" s="207"/>
      <c r="XJ42" s="207"/>
      <c r="XK42" s="207"/>
      <c r="XL42" s="207"/>
      <c r="XM42" s="207"/>
      <c r="XN42" s="207"/>
      <c r="XO42" s="207"/>
      <c r="XP42" s="207"/>
      <c r="XQ42" s="207"/>
      <c r="XR42" s="207"/>
      <c r="XS42" s="207"/>
      <c r="XT42" s="207"/>
      <c r="XU42" s="207"/>
      <c r="XV42" s="207"/>
      <c r="XW42" s="207"/>
      <c r="XX42" s="207"/>
      <c r="XY42" s="207"/>
      <c r="XZ42" s="207"/>
      <c r="YA42" s="207"/>
      <c r="YB42" s="207"/>
      <c r="YC42" s="207"/>
      <c r="YD42" s="207"/>
      <c r="YE42" s="207"/>
      <c r="YF42" s="207"/>
      <c r="YG42" s="207"/>
      <c r="YH42" s="207"/>
      <c r="YI42" s="207"/>
      <c r="YJ42" s="207"/>
      <c r="YK42" s="207"/>
      <c r="YL42" s="207"/>
      <c r="YM42" s="207"/>
      <c r="YN42" s="207"/>
      <c r="YO42" s="207"/>
      <c r="YP42" s="207"/>
      <c r="YQ42" s="207"/>
      <c r="YR42" s="207"/>
      <c r="YS42" s="207"/>
      <c r="YT42" s="207"/>
      <c r="YU42" s="207"/>
      <c r="YV42" s="207"/>
      <c r="YW42" s="207"/>
      <c r="YX42" s="207"/>
      <c r="YY42" s="207"/>
      <c r="YZ42" s="207"/>
      <c r="ZA42" s="207"/>
      <c r="ZB42" s="207"/>
      <c r="ZC42" s="207"/>
      <c r="ZD42" s="207"/>
      <c r="ZE42" s="207"/>
      <c r="ZF42" s="207"/>
      <c r="ZG42" s="207"/>
      <c r="ZH42" s="207"/>
      <c r="ZI42" s="207"/>
      <c r="ZJ42" s="207"/>
      <c r="ZK42" s="207"/>
      <c r="ZL42" s="207"/>
      <c r="ZM42" s="207"/>
      <c r="ZN42" s="207"/>
      <c r="ZO42" s="207"/>
      <c r="ZP42" s="207"/>
      <c r="ZQ42" s="207"/>
      <c r="ZR42" s="207"/>
      <c r="ZS42" s="207"/>
      <c r="ZT42" s="207"/>
      <c r="ZU42" s="207"/>
      <c r="ZV42" s="207"/>
      <c r="ZW42" s="207"/>
      <c r="ZX42" s="207"/>
      <c r="ZY42" s="207"/>
      <c r="ZZ42" s="207"/>
      <c r="AAA42" s="207"/>
      <c r="AAB42" s="207"/>
      <c r="AAC42" s="207"/>
      <c r="AAD42" s="207"/>
      <c r="AAE42" s="207"/>
      <c r="AAF42" s="207"/>
      <c r="AAG42" s="207"/>
      <c r="AAH42" s="207"/>
      <c r="AAI42" s="207"/>
      <c r="AAJ42" s="207"/>
      <c r="AAK42" s="207"/>
      <c r="AAL42" s="207"/>
      <c r="AAM42" s="207"/>
      <c r="AAN42" s="207"/>
      <c r="AAO42" s="207"/>
      <c r="AAP42" s="207"/>
      <c r="AAQ42" s="207"/>
      <c r="AAR42" s="207"/>
      <c r="AAS42" s="207"/>
      <c r="AAT42" s="207"/>
      <c r="AAU42" s="207"/>
      <c r="AAV42" s="207"/>
      <c r="AAW42" s="207"/>
      <c r="AAX42" s="207"/>
      <c r="AAY42" s="207"/>
      <c r="AAZ42" s="207"/>
      <c r="ABA42" s="207"/>
      <c r="ABB42" s="207"/>
      <c r="ABC42" s="207"/>
      <c r="ABD42" s="207"/>
      <c r="ABE42" s="207"/>
      <c r="ABF42" s="207"/>
      <c r="ABG42" s="207"/>
      <c r="ABH42" s="207"/>
      <c r="ABI42" s="207"/>
      <c r="ABJ42" s="207"/>
      <c r="ABK42" s="207"/>
      <c r="ABL42" s="207"/>
      <c r="ABM42" s="207"/>
      <c r="ABN42" s="207"/>
      <c r="ABO42" s="207"/>
      <c r="ABP42" s="207"/>
      <c r="ABQ42" s="207"/>
      <c r="ABR42" s="207"/>
      <c r="ABS42" s="207"/>
      <c r="ABT42" s="207"/>
      <c r="ABU42" s="207"/>
      <c r="ABV42" s="207"/>
      <c r="ABW42" s="207"/>
      <c r="ABX42" s="207"/>
      <c r="ABY42" s="207"/>
      <c r="ABZ42" s="207"/>
      <c r="ACA42" s="207"/>
      <c r="ACB42" s="207"/>
      <c r="ACC42" s="207"/>
      <c r="ACD42" s="207"/>
      <c r="ACE42" s="207"/>
      <c r="ACF42" s="207"/>
      <c r="ACG42" s="207"/>
      <c r="ACH42" s="207"/>
      <c r="ACI42" s="207"/>
      <c r="ACJ42" s="207"/>
      <c r="ACK42" s="207"/>
      <c r="ACL42" s="207"/>
      <c r="ACM42" s="207"/>
      <c r="ACN42" s="207"/>
      <c r="ACO42" s="207"/>
      <c r="ACP42" s="207"/>
      <c r="ACQ42" s="207"/>
      <c r="ACR42" s="207"/>
      <c r="ACS42" s="207"/>
      <c r="ACT42" s="207"/>
      <c r="ACU42" s="207"/>
      <c r="ACV42" s="207"/>
      <c r="ACW42" s="207"/>
      <c r="ACX42" s="207"/>
      <c r="ACY42" s="207"/>
      <c r="ACZ42" s="207"/>
      <c r="ADA42" s="207"/>
      <c r="ADB42" s="207"/>
      <c r="ADC42" s="207"/>
      <c r="ADD42" s="207"/>
      <c r="ADE42" s="207"/>
      <c r="ADF42" s="207"/>
      <c r="ADG42" s="207"/>
      <c r="ADH42" s="207"/>
      <c r="ADI42" s="207"/>
      <c r="ADJ42" s="207"/>
      <c r="ADK42" s="207"/>
      <c r="ADL42" s="207"/>
      <c r="ADM42" s="207"/>
      <c r="ADN42" s="207"/>
      <c r="ADO42" s="207"/>
      <c r="ADP42" s="207"/>
      <c r="ADQ42" s="207"/>
      <c r="ADR42" s="207"/>
      <c r="ADS42" s="207"/>
      <c r="ADT42" s="207"/>
      <c r="ADU42" s="207"/>
      <c r="ADV42" s="207"/>
      <c r="ADW42" s="207"/>
      <c r="ADX42" s="207"/>
      <c r="ADY42" s="207"/>
      <c r="ADZ42" s="207"/>
      <c r="AEA42" s="207"/>
      <c r="AEB42" s="207"/>
      <c r="AEC42" s="207"/>
      <c r="AED42" s="207"/>
      <c r="AEE42" s="207"/>
      <c r="AEF42" s="207"/>
      <c r="AEG42" s="207"/>
      <c r="AEH42" s="207"/>
      <c r="AEI42" s="207"/>
      <c r="AEJ42" s="207"/>
      <c r="AEK42" s="207"/>
      <c r="AEL42" s="207"/>
      <c r="AEM42" s="207"/>
      <c r="AEN42" s="207"/>
      <c r="AEO42" s="207"/>
      <c r="AEP42" s="207"/>
      <c r="AEQ42" s="207"/>
      <c r="AER42" s="207"/>
      <c r="AES42" s="207"/>
      <c r="AET42" s="207"/>
      <c r="AEU42" s="207"/>
      <c r="AEV42" s="207"/>
      <c r="AEW42" s="207"/>
      <c r="AEX42" s="207"/>
      <c r="AEY42" s="207"/>
      <c r="AEZ42" s="207"/>
      <c r="AFA42" s="207"/>
      <c r="AFB42" s="207"/>
      <c r="AFC42" s="207"/>
      <c r="AFD42" s="207"/>
      <c r="AFE42" s="207"/>
      <c r="AFF42" s="207"/>
      <c r="AFG42" s="207"/>
      <c r="AFH42" s="207"/>
      <c r="AFI42" s="207"/>
      <c r="AFJ42" s="207"/>
      <c r="AFK42" s="207"/>
      <c r="AFL42" s="207"/>
      <c r="AFM42" s="207"/>
      <c r="AFN42" s="207"/>
      <c r="AFO42" s="207"/>
      <c r="AFP42" s="207"/>
      <c r="AFQ42" s="207"/>
      <c r="AFR42" s="207"/>
      <c r="AFS42" s="207"/>
      <c r="AFT42" s="207"/>
      <c r="AFU42" s="207"/>
      <c r="AFV42" s="207"/>
      <c r="AFW42" s="207"/>
      <c r="AFX42" s="207"/>
      <c r="AFY42" s="207"/>
      <c r="AFZ42" s="207"/>
      <c r="AGA42" s="207"/>
      <c r="AGB42" s="207"/>
      <c r="AGC42" s="207"/>
      <c r="AGD42" s="207"/>
      <c r="AGE42" s="207"/>
      <c r="AGF42" s="207"/>
      <c r="AGG42" s="207"/>
      <c r="AGH42" s="207"/>
      <c r="AGI42" s="207"/>
      <c r="AGJ42" s="207"/>
      <c r="AGK42" s="207"/>
      <c r="AGL42" s="207"/>
      <c r="AGM42" s="207"/>
      <c r="AGN42" s="207"/>
      <c r="AGO42" s="207"/>
      <c r="AGP42" s="207"/>
      <c r="AGQ42" s="207"/>
      <c r="AGR42" s="207"/>
      <c r="AGS42" s="207"/>
      <c r="AGT42" s="207"/>
      <c r="AGU42" s="207"/>
      <c r="AGV42" s="207"/>
      <c r="AGW42" s="207"/>
      <c r="AGX42" s="207"/>
      <c r="AGY42" s="207"/>
      <c r="AGZ42" s="207"/>
      <c r="AHA42" s="207"/>
      <c r="AHB42" s="207"/>
      <c r="AHC42" s="207"/>
      <c r="AHD42" s="207"/>
      <c r="AHE42" s="207"/>
      <c r="AHF42" s="207"/>
      <c r="AHG42" s="207"/>
      <c r="AHH42" s="207"/>
      <c r="AHI42" s="207"/>
      <c r="AHJ42" s="207"/>
      <c r="AHK42" s="207"/>
      <c r="AHL42" s="207"/>
      <c r="AHM42" s="207"/>
      <c r="AHN42" s="207"/>
      <c r="AHO42" s="207"/>
      <c r="AHP42" s="207"/>
      <c r="AHQ42" s="207"/>
      <c r="AHR42" s="207"/>
      <c r="AHS42" s="207"/>
      <c r="AHT42" s="207"/>
      <c r="AHU42" s="207"/>
      <c r="AHV42" s="207"/>
      <c r="AHW42" s="207"/>
      <c r="AHX42" s="207"/>
      <c r="AHY42" s="207"/>
      <c r="AHZ42" s="207"/>
      <c r="AIA42" s="207"/>
      <c r="AIB42" s="207"/>
      <c r="AIC42" s="207"/>
      <c r="AID42" s="207"/>
      <c r="AIE42" s="207"/>
      <c r="AIF42" s="207"/>
      <c r="AIG42" s="207"/>
      <c r="AIH42" s="207"/>
      <c r="AII42" s="207"/>
      <c r="AIJ42" s="207"/>
      <c r="AIK42" s="207"/>
      <c r="AIL42" s="207"/>
      <c r="AIM42" s="207"/>
      <c r="AIN42" s="207"/>
      <c r="AIO42" s="207"/>
      <c r="AIP42" s="207"/>
      <c r="AIQ42" s="207"/>
      <c r="AIR42" s="207"/>
      <c r="AIS42" s="207"/>
      <c r="AIT42" s="207"/>
      <c r="AIU42" s="207"/>
      <c r="AIV42" s="207"/>
      <c r="AIW42" s="207"/>
      <c r="AIX42" s="207"/>
      <c r="AIY42" s="207"/>
      <c r="AIZ42" s="207"/>
      <c r="AJA42" s="207"/>
      <c r="AJB42" s="207"/>
      <c r="AJC42" s="207"/>
      <c r="AJD42" s="207"/>
      <c r="AJE42" s="207"/>
      <c r="AJF42" s="207"/>
      <c r="AJG42" s="207"/>
      <c r="AJH42" s="207"/>
      <c r="AJI42" s="207"/>
      <c r="AJJ42" s="207"/>
      <c r="AJK42" s="207"/>
      <c r="AJL42" s="207"/>
      <c r="AJM42" s="207"/>
      <c r="AJN42" s="207"/>
      <c r="AJO42" s="207"/>
      <c r="AJP42" s="207"/>
      <c r="AJQ42" s="207"/>
      <c r="AJR42" s="207"/>
      <c r="AJS42" s="207"/>
      <c r="AJT42" s="207"/>
      <c r="AJU42" s="207"/>
      <c r="AJV42" s="207"/>
      <c r="AJW42" s="207"/>
      <c r="AJX42" s="207"/>
      <c r="AJY42" s="207"/>
      <c r="AJZ42" s="207"/>
      <c r="AKA42" s="207"/>
      <c r="AKB42" s="207"/>
      <c r="AKC42" s="207"/>
      <c r="AKD42" s="207"/>
      <c r="AKE42" s="207"/>
      <c r="AKF42" s="207"/>
      <c r="AKG42" s="207"/>
      <c r="AKH42" s="207"/>
      <c r="AKI42" s="207"/>
      <c r="AKJ42" s="207"/>
      <c r="AKK42" s="207"/>
      <c r="AKL42" s="207"/>
      <c r="AKM42" s="207"/>
      <c r="AKN42" s="207"/>
      <c r="AKO42" s="207"/>
      <c r="AKP42" s="207"/>
      <c r="AKQ42" s="207"/>
      <c r="AKR42" s="207"/>
      <c r="AKS42" s="207"/>
      <c r="AKT42" s="207"/>
      <c r="AKU42" s="207"/>
      <c r="AKV42" s="207"/>
      <c r="AKW42" s="207"/>
      <c r="AKX42" s="207"/>
      <c r="AKY42" s="207"/>
      <c r="AKZ42" s="207"/>
      <c r="ALA42" s="207"/>
      <c r="ALB42" s="207"/>
      <c r="ALC42" s="207"/>
      <c r="ALD42" s="207"/>
      <c r="ALE42" s="207"/>
      <c r="ALF42" s="207"/>
      <c r="ALG42" s="207"/>
      <c r="ALH42" s="207"/>
      <c r="ALI42" s="207"/>
      <c r="ALJ42" s="207"/>
      <c r="ALK42" s="207"/>
      <c r="ALL42" s="207"/>
      <c r="ALM42" s="207"/>
      <c r="ALN42" s="207"/>
      <c r="ALO42" s="207"/>
      <c r="ALP42" s="207"/>
      <c r="ALQ42" s="207" t="e">
        <v>#N/A</v>
      </c>
    </row>
    <row r="43" spans="1:1005" ht="14.45">
      <c r="A43" s="153">
        <v>47331</v>
      </c>
      <c r="B43" s="156">
        <v>55</v>
      </c>
      <c r="C43" s="156">
        <v>55</v>
      </c>
      <c r="D43" s="159">
        <v>55</v>
      </c>
      <c r="E43">
        <v>42.139000000000003</v>
      </c>
      <c r="F43" s="207">
        <v>122.009</v>
      </c>
      <c r="G43" s="207">
        <v>53.307000000000002</v>
      </c>
      <c r="H43" s="207">
        <v>81.59</v>
      </c>
      <c r="I43" s="207">
        <v>49.49</v>
      </c>
      <c r="J43" s="207">
        <v>85.603999999999999</v>
      </c>
      <c r="K43" s="207">
        <v>44.100999999999999</v>
      </c>
      <c r="L43" s="207">
        <v>51.497</v>
      </c>
      <c r="M43" s="207">
        <v>20.942</v>
      </c>
      <c r="N43" s="207">
        <v>41.125</v>
      </c>
      <c r="O43" s="207">
        <v>36.692</v>
      </c>
      <c r="P43" s="207">
        <v>57.494999999999997</v>
      </c>
      <c r="Q43" s="207">
        <v>48.524000000000001</v>
      </c>
      <c r="R43" s="207">
        <v>45.454999999999998</v>
      </c>
      <c r="S43" s="207">
        <v>76.677999999999997</v>
      </c>
      <c r="T43" s="207">
        <v>53.671999999999997</v>
      </c>
      <c r="U43" s="207">
        <v>48.807000000000002</v>
      </c>
      <c r="V43" s="207">
        <v>68.168000000000006</v>
      </c>
      <c r="W43" s="207">
        <v>28.071000000000002</v>
      </c>
      <c r="X43" s="207">
        <v>39.255000000000003</v>
      </c>
      <c r="Y43" s="207">
        <v>55.203000000000003</v>
      </c>
      <c r="Z43" s="207">
        <v>52.558999999999997</v>
      </c>
      <c r="AA43" s="207">
        <v>52.465000000000003</v>
      </c>
      <c r="AB43" s="207">
        <v>63.018000000000001</v>
      </c>
      <c r="AC43" s="207">
        <v>26.463999999999999</v>
      </c>
      <c r="AD43" s="207">
        <v>79.733000000000004</v>
      </c>
      <c r="AE43" s="207">
        <v>38.637999999999998</v>
      </c>
      <c r="AF43" s="207">
        <v>54.262</v>
      </c>
      <c r="AG43" s="207">
        <v>52.93</v>
      </c>
      <c r="AH43" s="207">
        <v>67.406999999999996</v>
      </c>
      <c r="AI43" s="207"/>
      <c r="AJ43" s="207"/>
      <c r="AK43" s="207"/>
      <c r="AL43" s="207"/>
      <c r="AM43" s="207"/>
      <c r="AN43" s="207"/>
      <c r="AO43" s="207"/>
      <c r="AP43" s="207"/>
      <c r="AQ43" s="207"/>
      <c r="AR43" s="207"/>
      <c r="AS43" s="207"/>
      <c r="AT43" s="207"/>
      <c r="AU43" s="207"/>
      <c r="AV43" s="207"/>
      <c r="AW43" s="207"/>
      <c r="AX43" s="207"/>
      <c r="AY43" s="207"/>
      <c r="AZ43" s="207"/>
      <c r="BA43" s="207"/>
      <c r="BB43" s="207"/>
      <c r="BC43" s="207"/>
      <c r="BD43" s="207"/>
      <c r="BE43" s="207"/>
      <c r="BF43" s="207"/>
      <c r="BG43" s="207"/>
      <c r="BH43" s="207"/>
      <c r="BI43" s="207"/>
      <c r="BJ43" s="207"/>
      <c r="BK43" s="207"/>
      <c r="BL43" s="207"/>
      <c r="BM43" s="207"/>
      <c r="BN43" s="207"/>
      <c r="BO43" s="207"/>
      <c r="BP43" s="207"/>
      <c r="BQ43" s="207"/>
      <c r="BR43" s="207"/>
      <c r="BS43" s="207"/>
      <c r="BT43" s="207"/>
      <c r="BU43" s="207"/>
      <c r="BV43" s="207"/>
      <c r="BW43" s="207"/>
      <c r="BX43" s="207"/>
      <c r="BY43" s="207"/>
      <c r="BZ43" s="207"/>
      <c r="CA43" s="207"/>
      <c r="CB43" s="207"/>
      <c r="CC43" s="207"/>
      <c r="CD43" s="207"/>
      <c r="CE43" s="207"/>
      <c r="CF43" s="207"/>
      <c r="CG43" s="207"/>
      <c r="CH43" s="207"/>
      <c r="CI43" s="207"/>
      <c r="CJ43" s="207"/>
      <c r="CK43" s="207"/>
      <c r="CL43" s="207"/>
      <c r="CM43" s="207"/>
      <c r="CN43" s="207"/>
      <c r="CO43" s="207"/>
      <c r="CP43" s="207"/>
      <c r="CQ43" s="207"/>
      <c r="CR43" s="207"/>
      <c r="CS43" s="207"/>
      <c r="CT43" s="207"/>
      <c r="CU43" s="207"/>
      <c r="CV43" s="207"/>
      <c r="CW43" s="207"/>
      <c r="CX43" s="207"/>
      <c r="CY43" s="207"/>
      <c r="CZ43" s="207"/>
      <c r="DA43" s="207"/>
      <c r="DB43" s="207"/>
      <c r="DC43" s="207"/>
      <c r="DD43" s="207"/>
      <c r="DE43" s="207"/>
      <c r="DF43" s="207"/>
      <c r="DG43" s="207"/>
      <c r="DH43" s="207"/>
      <c r="DI43" s="207"/>
      <c r="DJ43" s="207"/>
      <c r="DK43" s="207"/>
      <c r="DL43" s="207"/>
      <c r="DM43" s="207"/>
      <c r="DN43" s="207"/>
      <c r="DO43" s="207"/>
      <c r="DP43" s="207"/>
      <c r="DQ43" s="207"/>
      <c r="DR43" s="207"/>
      <c r="DS43" s="207"/>
      <c r="DT43" s="207"/>
      <c r="DU43" s="207"/>
      <c r="DV43" s="207"/>
      <c r="DW43" s="207"/>
      <c r="DX43" s="207"/>
      <c r="DY43" s="207"/>
      <c r="DZ43" s="207"/>
      <c r="EA43" s="207"/>
      <c r="EB43" s="207"/>
      <c r="EC43" s="207"/>
      <c r="ED43" s="207"/>
      <c r="EE43" s="207"/>
      <c r="EF43" s="207"/>
      <c r="EG43" s="207"/>
      <c r="EH43" s="207"/>
      <c r="EI43" s="207"/>
      <c r="EJ43" s="207"/>
      <c r="EK43" s="207"/>
      <c r="EL43" s="207"/>
      <c r="EM43" s="207"/>
      <c r="EN43" s="207"/>
      <c r="EO43" s="207"/>
      <c r="EP43" s="207"/>
      <c r="EQ43" s="207"/>
      <c r="ER43" s="207"/>
      <c r="ES43" s="207"/>
      <c r="ET43" s="207"/>
      <c r="EU43" s="207"/>
      <c r="EV43" s="207"/>
      <c r="EW43" s="207"/>
      <c r="EX43" s="207"/>
      <c r="EY43" s="207"/>
      <c r="EZ43" s="207"/>
      <c r="FA43" s="207"/>
      <c r="FB43" s="207"/>
      <c r="FC43" s="207"/>
      <c r="FD43" s="207"/>
      <c r="FE43" s="207"/>
      <c r="FF43" s="207"/>
      <c r="FG43" s="207"/>
      <c r="FH43" s="207"/>
      <c r="FI43" s="207"/>
      <c r="FJ43" s="207"/>
      <c r="FK43" s="207"/>
      <c r="FL43" s="207"/>
      <c r="FM43" s="207"/>
      <c r="FN43" s="207"/>
      <c r="FO43" s="207"/>
      <c r="FP43" s="207"/>
      <c r="FQ43" s="207"/>
      <c r="FR43" s="207"/>
      <c r="FS43" s="207"/>
      <c r="FT43" s="207"/>
      <c r="FU43" s="207"/>
      <c r="FV43" s="207"/>
      <c r="FW43" s="207"/>
      <c r="FX43" s="207"/>
      <c r="FY43" s="207"/>
      <c r="FZ43" s="207"/>
      <c r="GA43" s="207"/>
      <c r="GB43" s="207"/>
      <c r="GC43" s="207"/>
      <c r="GD43" s="207"/>
      <c r="GE43" s="207"/>
      <c r="GF43" s="207"/>
      <c r="GG43" s="207"/>
      <c r="GH43" s="207"/>
      <c r="GI43" s="207"/>
      <c r="GJ43" s="207"/>
      <c r="GK43" s="207"/>
      <c r="GL43" s="207"/>
      <c r="GM43" s="207"/>
      <c r="GN43" s="207"/>
      <c r="GO43" s="207"/>
      <c r="GP43" s="207"/>
      <c r="GQ43" s="207"/>
      <c r="GR43" s="207"/>
      <c r="GS43" s="207"/>
      <c r="GT43" s="207"/>
      <c r="GU43" s="207"/>
      <c r="GV43" s="207"/>
      <c r="GW43" s="207"/>
      <c r="GX43" s="207"/>
      <c r="GY43" s="207"/>
      <c r="GZ43" s="207"/>
      <c r="HA43" s="207"/>
      <c r="HB43" s="207"/>
      <c r="HC43" s="207"/>
      <c r="HD43" s="207"/>
      <c r="HE43" s="207"/>
      <c r="HF43" s="207"/>
      <c r="HG43" s="207"/>
      <c r="HH43" s="207"/>
      <c r="HI43" s="207"/>
      <c r="HJ43" s="207"/>
      <c r="HK43" s="207"/>
      <c r="HL43" s="207"/>
      <c r="HM43" s="207"/>
      <c r="HN43" s="207"/>
      <c r="HO43" s="207"/>
      <c r="HP43" s="207"/>
      <c r="HQ43" s="207"/>
      <c r="HR43" s="207"/>
      <c r="HS43" s="207"/>
      <c r="HT43" s="207"/>
      <c r="HU43" s="207"/>
      <c r="HV43" s="207"/>
      <c r="HW43" s="207"/>
      <c r="HX43" s="207"/>
      <c r="HY43" s="207"/>
      <c r="HZ43" s="207"/>
      <c r="IA43" s="207"/>
      <c r="IB43" s="207"/>
      <c r="IC43" s="207"/>
      <c r="ID43" s="207"/>
      <c r="IE43" s="207"/>
      <c r="IF43" s="207"/>
      <c r="IG43" s="207"/>
      <c r="IH43" s="207"/>
      <c r="II43" s="207"/>
      <c r="IJ43" s="207"/>
      <c r="IK43" s="207"/>
      <c r="IL43" s="207"/>
      <c r="IM43" s="207"/>
      <c r="IN43" s="207"/>
      <c r="IO43" s="207"/>
      <c r="IP43" s="207"/>
      <c r="IQ43" s="207"/>
      <c r="IR43" s="207"/>
      <c r="IS43" s="207"/>
      <c r="IT43" s="207"/>
      <c r="IU43" s="207"/>
      <c r="IV43" s="207"/>
      <c r="IW43" s="207"/>
      <c r="IX43" s="207"/>
      <c r="IY43" s="207"/>
      <c r="IZ43" s="207"/>
      <c r="JA43" s="207"/>
      <c r="JB43" s="207"/>
      <c r="JC43" s="207"/>
      <c r="JD43" s="207"/>
      <c r="JE43" s="207"/>
      <c r="JF43" s="207"/>
      <c r="JG43" s="207"/>
      <c r="JH43" s="207"/>
      <c r="JI43" s="207"/>
      <c r="JJ43" s="207"/>
      <c r="JK43" s="207"/>
      <c r="JL43" s="207"/>
      <c r="JM43" s="207"/>
      <c r="JN43" s="207"/>
      <c r="JO43" s="207"/>
      <c r="JP43" s="207"/>
      <c r="JQ43" s="207"/>
      <c r="JR43" s="207"/>
      <c r="JS43" s="207"/>
      <c r="JT43" s="207"/>
      <c r="JU43" s="207"/>
      <c r="JV43" s="207"/>
      <c r="JW43" s="207"/>
      <c r="JX43" s="207"/>
      <c r="JY43" s="207"/>
      <c r="JZ43" s="207"/>
      <c r="KA43" s="207"/>
      <c r="KB43" s="207"/>
      <c r="KC43" s="207"/>
      <c r="KD43" s="207"/>
      <c r="KE43" s="207"/>
      <c r="KF43" s="207"/>
      <c r="KG43" s="207"/>
      <c r="KH43" s="207"/>
      <c r="KI43" s="207"/>
      <c r="KJ43" s="207"/>
      <c r="KK43" s="207"/>
      <c r="KL43" s="207"/>
      <c r="KM43" s="207"/>
      <c r="KN43" s="207"/>
      <c r="KO43" s="207"/>
      <c r="KP43" s="207"/>
      <c r="KQ43" s="207"/>
      <c r="KR43" s="207"/>
      <c r="KS43" s="207"/>
      <c r="KT43" s="207"/>
      <c r="KU43" s="207"/>
      <c r="KV43" s="207"/>
      <c r="KW43" s="207"/>
      <c r="KX43" s="207"/>
      <c r="KY43" s="207"/>
      <c r="KZ43" s="207"/>
      <c r="LA43" s="207"/>
      <c r="LB43" s="207"/>
      <c r="LC43" s="207"/>
      <c r="LD43" s="207"/>
      <c r="LE43" s="207"/>
      <c r="LF43" s="207"/>
      <c r="LG43" s="207"/>
      <c r="LH43" s="207"/>
      <c r="LI43" s="207"/>
      <c r="LJ43" s="207"/>
      <c r="LK43" s="207"/>
      <c r="LL43" s="207"/>
      <c r="LM43" s="207"/>
      <c r="LN43" s="207"/>
      <c r="LO43" s="207"/>
      <c r="LP43" s="207"/>
      <c r="LQ43" s="207"/>
      <c r="LR43" s="207"/>
      <c r="LS43" s="207"/>
      <c r="LT43" s="207"/>
      <c r="LU43" s="207"/>
      <c r="LV43" s="207"/>
      <c r="LW43" s="207"/>
      <c r="LX43" s="207"/>
      <c r="LY43" s="207"/>
      <c r="LZ43" s="207"/>
      <c r="MA43" s="207"/>
      <c r="MB43" s="207"/>
      <c r="MC43" s="207"/>
      <c r="MD43" s="207"/>
      <c r="ME43" s="207"/>
      <c r="MF43" s="207"/>
      <c r="MG43" s="207"/>
      <c r="MH43" s="207"/>
      <c r="MI43" s="207"/>
      <c r="MJ43" s="207"/>
      <c r="MK43" s="207"/>
      <c r="ML43" s="207"/>
      <c r="MM43" s="207"/>
      <c r="MN43" s="207"/>
      <c r="MO43" s="207"/>
      <c r="MP43" s="207"/>
      <c r="MQ43" s="207"/>
      <c r="MR43" s="207"/>
      <c r="MS43" s="207"/>
      <c r="MT43" s="207"/>
      <c r="MU43" s="207"/>
      <c r="MV43" s="207"/>
      <c r="MW43" s="207"/>
      <c r="MX43" s="207"/>
      <c r="MY43" s="207"/>
      <c r="MZ43" s="207"/>
      <c r="NA43" s="207"/>
      <c r="NB43" s="207"/>
      <c r="NC43" s="207"/>
      <c r="ND43" s="207"/>
      <c r="NE43" s="207"/>
      <c r="NF43" s="207"/>
      <c r="NG43" s="207"/>
      <c r="NH43" s="207"/>
      <c r="NI43" s="207"/>
      <c r="NJ43" s="207"/>
      <c r="NK43" s="207"/>
      <c r="NL43" s="207"/>
      <c r="NM43" s="207"/>
      <c r="NN43" s="207"/>
      <c r="NO43" s="207"/>
      <c r="NP43" s="207"/>
      <c r="NQ43" s="207"/>
      <c r="NR43" s="207"/>
      <c r="NS43" s="207"/>
      <c r="NT43" s="207"/>
      <c r="NU43" s="207"/>
      <c r="NV43" s="207"/>
      <c r="NW43" s="207"/>
      <c r="NX43" s="207"/>
      <c r="NY43" s="207"/>
      <c r="NZ43" s="207"/>
      <c r="OA43" s="207"/>
      <c r="OB43" s="207"/>
      <c r="OC43" s="207"/>
      <c r="OD43" s="207"/>
      <c r="OE43" s="207"/>
      <c r="OF43" s="207"/>
      <c r="OG43" s="207"/>
      <c r="OH43" s="207"/>
      <c r="OI43" s="207"/>
      <c r="OJ43" s="207"/>
      <c r="OK43" s="207"/>
      <c r="OL43" s="207"/>
      <c r="OM43" s="207"/>
      <c r="ON43" s="207"/>
      <c r="OO43" s="207"/>
      <c r="OP43" s="207"/>
      <c r="OQ43" s="207"/>
      <c r="OR43" s="207"/>
      <c r="OS43" s="207"/>
      <c r="OT43" s="207"/>
      <c r="OU43" s="207"/>
      <c r="OV43" s="207"/>
      <c r="OW43" s="207"/>
      <c r="OX43" s="207"/>
      <c r="OY43" s="207"/>
      <c r="OZ43" s="207"/>
      <c r="PA43" s="207"/>
      <c r="PB43" s="207"/>
      <c r="PC43" s="207"/>
      <c r="PD43" s="207"/>
      <c r="PE43" s="207"/>
      <c r="PF43" s="207"/>
      <c r="PG43" s="207"/>
      <c r="PH43" s="207"/>
      <c r="PI43" s="207"/>
      <c r="PJ43" s="207"/>
      <c r="PK43" s="207"/>
      <c r="PL43" s="207"/>
      <c r="PM43" s="207"/>
      <c r="PN43" s="207"/>
      <c r="PO43" s="207"/>
      <c r="PP43" s="207"/>
      <c r="PQ43" s="207"/>
      <c r="PR43" s="207"/>
      <c r="PS43" s="207"/>
      <c r="PT43" s="207"/>
      <c r="PU43" s="207"/>
      <c r="PV43" s="207"/>
      <c r="PW43" s="207"/>
      <c r="PX43" s="207"/>
      <c r="PY43" s="207"/>
      <c r="PZ43" s="207"/>
      <c r="QA43" s="207"/>
      <c r="QB43" s="207"/>
      <c r="QC43" s="207"/>
      <c r="QD43" s="207"/>
      <c r="QE43" s="207"/>
      <c r="QF43" s="207"/>
      <c r="QG43" s="207"/>
      <c r="QH43" s="207"/>
      <c r="QI43" s="207"/>
      <c r="QJ43" s="207"/>
      <c r="QK43" s="207"/>
      <c r="QL43" s="207"/>
      <c r="QM43" s="207"/>
      <c r="QN43" s="207"/>
      <c r="QO43" s="207"/>
      <c r="QP43" s="207"/>
      <c r="QQ43" s="207"/>
      <c r="QR43" s="207"/>
      <c r="QS43" s="207"/>
      <c r="QT43" s="207"/>
      <c r="QU43" s="207"/>
      <c r="QV43" s="207"/>
      <c r="QW43" s="207"/>
      <c r="QX43" s="207"/>
      <c r="QY43" s="207"/>
      <c r="QZ43" s="207"/>
      <c r="RA43" s="207"/>
      <c r="RB43" s="207"/>
      <c r="RC43" s="207"/>
      <c r="RD43" s="207"/>
      <c r="RE43" s="207"/>
      <c r="RF43" s="207"/>
      <c r="RG43" s="207"/>
      <c r="RH43" s="207"/>
      <c r="RI43" s="207"/>
      <c r="RJ43" s="207"/>
      <c r="RK43" s="207"/>
      <c r="RL43" s="207"/>
      <c r="RM43" s="207"/>
      <c r="RN43" s="207"/>
      <c r="RO43" s="207"/>
      <c r="RP43" s="207"/>
      <c r="RQ43" s="207"/>
      <c r="RR43" s="207"/>
      <c r="RS43" s="207"/>
      <c r="RT43" s="207"/>
      <c r="RU43" s="207"/>
      <c r="RV43" s="207"/>
      <c r="RW43" s="207"/>
      <c r="RX43" s="207"/>
      <c r="RY43" s="207"/>
      <c r="RZ43" s="207"/>
      <c r="SA43" s="207"/>
      <c r="SB43" s="207"/>
      <c r="SC43" s="207"/>
      <c r="SD43" s="207"/>
      <c r="SE43" s="207"/>
      <c r="SF43" s="207"/>
      <c r="SG43" s="207"/>
      <c r="SH43" s="207"/>
      <c r="SI43" s="207"/>
      <c r="SJ43" s="207"/>
      <c r="SK43" s="207"/>
      <c r="SL43" s="207"/>
      <c r="SM43" s="207"/>
      <c r="SN43" s="207"/>
      <c r="SO43" s="207"/>
      <c r="SP43" s="207"/>
      <c r="SQ43" s="207"/>
      <c r="SR43" s="207"/>
      <c r="SS43" s="207"/>
      <c r="ST43" s="207"/>
      <c r="SU43" s="207"/>
      <c r="SV43" s="207"/>
      <c r="SW43" s="207"/>
      <c r="SX43" s="207"/>
      <c r="SY43" s="207"/>
      <c r="SZ43" s="207"/>
      <c r="TA43" s="207"/>
      <c r="TB43" s="207"/>
      <c r="TC43" s="207"/>
      <c r="TD43" s="207"/>
      <c r="TE43" s="207"/>
      <c r="TF43" s="207"/>
      <c r="TG43" s="207"/>
      <c r="TH43" s="207"/>
      <c r="TI43" s="207"/>
      <c r="TJ43" s="207"/>
      <c r="TK43" s="207"/>
      <c r="TL43" s="207"/>
      <c r="TM43" s="207"/>
      <c r="TN43" s="207"/>
      <c r="TO43" s="207"/>
      <c r="TP43" s="207"/>
      <c r="TQ43" s="207"/>
      <c r="TR43" s="207"/>
      <c r="TS43" s="207"/>
      <c r="TT43" s="207"/>
      <c r="TU43" s="207"/>
      <c r="TV43" s="207"/>
      <c r="TW43" s="207"/>
      <c r="TX43" s="207"/>
      <c r="TY43" s="207"/>
      <c r="TZ43" s="207"/>
      <c r="UA43" s="207"/>
      <c r="UB43" s="207"/>
      <c r="UC43" s="207"/>
      <c r="UD43" s="207"/>
      <c r="UE43" s="207"/>
      <c r="UF43" s="207"/>
      <c r="UG43" s="207"/>
      <c r="UH43" s="207"/>
      <c r="UI43" s="207"/>
      <c r="UJ43" s="207"/>
      <c r="UK43" s="207"/>
      <c r="UL43" s="207"/>
      <c r="UM43" s="207"/>
      <c r="UN43" s="207"/>
      <c r="UO43" s="207"/>
      <c r="UP43" s="207"/>
      <c r="UQ43" s="207"/>
      <c r="UR43" s="207"/>
      <c r="US43" s="207"/>
      <c r="UT43" s="207"/>
      <c r="UU43" s="207"/>
      <c r="UV43" s="207"/>
      <c r="UW43" s="207"/>
      <c r="UX43" s="207"/>
      <c r="UY43" s="207"/>
      <c r="UZ43" s="207"/>
      <c r="VA43" s="207"/>
      <c r="VB43" s="207"/>
      <c r="VC43" s="207"/>
      <c r="VD43" s="207"/>
      <c r="VE43" s="207"/>
      <c r="VF43" s="207"/>
      <c r="VG43" s="207"/>
      <c r="VH43" s="207"/>
      <c r="VI43" s="207"/>
      <c r="VJ43" s="207"/>
      <c r="VK43" s="207"/>
      <c r="VL43" s="207"/>
      <c r="VM43" s="207"/>
      <c r="VN43" s="207"/>
      <c r="VO43" s="207"/>
      <c r="VP43" s="207"/>
      <c r="VQ43" s="207"/>
      <c r="VR43" s="207"/>
      <c r="VS43" s="207"/>
      <c r="VT43" s="207"/>
      <c r="VU43" s="207"/>
      <c r="VV43" s="207"/>
      <c r="VW43" s="207"/>
      <c r="VX43" s="207"/>
      <c r="VY43" s="207"/>
      <c r="VZ43" s="207"/>
      <c r="WA43" s="207"/>
      <c r="WB43" s="207"/>
      <c r="WC43" s="207"/>
      <c r="WD43" s="207"/>
      <c r="WE43" s="207"/>
      <c r="WF43" s="207"/>
      <c r="WG43" s="207"/>
      <c r="WH43" s="207"/>
      <c r="WI43" s="207"/>
      <c r="WJ43" s="207"/>
      <c r="WK43" s="207"/>
      <c r="WL43" s="207"/>
      <c r="WM43" s="207"/>
      <c r="WN43" s="207"/>
      <c r="WO43" s="207"/>
      <c r="WP43" s="207"/>
      <c r="WQ43" s="207"/>
      <c r="WR43" s="207"/>
      <c r="WS43" s="207"/>
      <c r="WT43" s="207"/>
      <c r="WU43" s="207"/>
      <c r="WV43" s="207"/>
      <c r="WW43" s="207"/>
      <c r="WX43" s="207"/>
      <c r="WY43" s="207"/>
      <c r="WZ43" s="207"/>
      <c r="XA43" s="207"/>
      <c r="XB43" s="207"/>
      <c r="XC43" s="207"/>
      <c r="XD43" s="207"/>
      <c r="XE43" s="207"/>
      <c r="XF43" s="207"/>
      <c r="XG43" s="207"/>
      <c r="XH43" s="207"/>
      <c r="XI43" s="207"/>
      <c r="XJ43" s="207"/>
      <c r="XK43" s="207"/>
      <c r="XL43" s="207"/>
      <c r="XM43" s="207"/>
      <c r="XN43" s="207"/>
      <c r="XO43" s="207"/>
      <c r="XP43" s="207"/>
      <c r="XQ43" s="207"/>
      <c r="XR43" s="207"/>
      <c r="XS43" s="207"/>
      <c r="XT43" s="207"/>
      <c r="XU43" s="207"/>
      <c r="XV43" s="207"/>
      <c r="XW43" s="207"/>
      <c r="XX43" s="207"/>
      <c r="XY43" s="207"/>
      <c r="XZ43" s="207"/>
      <c r="YA43" s="207"/>
      <c r="YB43" s="207"/>
      <c r="YC43" s="207"/>
      <c r="YD43" s="207"/>
      <c r="YE43" s="207"/>
      <c r="YF43" s="207"/>
      <c r="YG43" s="207"/>
      <c r="YH43" s="207"/>
      <c r="YI43" s="207"/>
      <c r="YJ43" s="207"/>
      <c r="YK43" s="207"/>
      <c r="YL43" s="207"/>
      <c r="YM43" s="207"/>
      <c r="YN43" s="207"/>
      <c r="YO43" s="207"/>
      <c r="YP43" s="207"/>
      <c r="YQ43" s="207"/>
      <c r="YR43" s="207"/>
      <c r="YS43" s="207"/>
      <c r="YT43" s="207"/>
      <c r="YU43" s="207"/>
      <c r="YV43" s="207"/>
      <c r="YW43" s="207"/>
      <c r="YX43" s="207"/>
      <c r="YY43" s="207"/>
      <c r="YZ43" s="207"/>
      <c r="ZA43" s="207"/>
      <c r="ZB43" s="207"/>
      <c r="ZC43" s="207"/>
      <c r="ZD43" s="207"/>
      <c r="ZE43" s="207"/>
      <c r="ZF43" s="207"/>
      <c r="ZG43" s="207"/>
      <c r="ZH43" s="207"/>
      <c r="ZI43" s="207"/>
      <c r="ZJ43" s="207"/>
      <c r="ZK43" s="207"/>
      <c r="ZL43" s="207"/>
      <c r="ZM43" s="207"/>
      <c r="ZN43" s="207"/>
      <c r="ZO43" s="207"/>
      <c r="ZP43" s="207"/>
      <c r="ZQ43" s="207"/>
      <c r="ZR43" s="207"/>
      <c r="ZS43" s="207"/>
      <c r="ZT43" s="207"/>
      <c r="ZU43" s="207"/>
      <c r="ZV43" s="207"/>
      <c r="ZW43" s="207"/>
      <c r="ZX43" s="207"/>
      <c r="ZY43" s="207"/>
      <c r="ZZ43" s="207"/>
      <c r="AAA43" s="207"/>
      <c r="AAB43" s="207"/>
      <c r="AAC43" s="207"/>
      <c r="AAD43" s="207"/>
      <c r="AAE43" s="207"/>
      <c r="AAF43" s="207"/>
      <c r="AAG43" s="207"/>
      <c r="AAH43" s="207"/>
      <c r="AAI43" s="207"/>
      <c r="AAJ43" s="207"/>
      <c r="AAK43" s="207"/>
      <c r="AAL43" s="207"/>
      <c r="AAM43" s="207"/>
      <c r="AAN43" s="207"/>
      <c r="AAO43" s="207"/>
      <c r="AAP43" s="207"/>
      <c r="AAQ43" s="207"/>
      <c r="AAR43" s="207"/>
      <c r="AAS43" s="207"/>
      <c r="AAT43" s="207"/>
      <c r="AAU43" s="207"/>
      <c r="AAV43" s="207"/>
      <c r="AAW43" s="207"/>
      <c r="AAX43" s="207"/>
      <c r="AAY43" s="207"/>
      <c r="AAZ43" s="207"/>
      <c r="ABA43" s="207"/>
      <c r="ABB43" s="207"/>
      <c r="ABC43" s="207"/>
      <c r="ABD43" s="207"/>
      <c r="ABE43" s="207"/>
      <c r="ABF43" s="207"/>
      <c r="ABG43" s="207"/>
      <c r="ABH43" s="207"/>
      <c r="ABI43" s="207"/>
      <c r="ABJ43" s="207"/>
      <c r="ABK43" s="207"/>
      <c r="ABL43" s="207"/>
      <c r="ABM43" s="207"/>
      <c r="ABN43" s="207"/>
      <c r="ABO43" s="207"/>
      <c r="ABP43" s="207"/>
      <c r="ABQ43" s="207"/>
      <c r="ABR43" s="207"/>
      <c r="ABS43" s="207"/>
      <c r="ABT43" s="207"/>
      <c r="ABU43" s="207"/>
      <c r="ABV43" s="207"/>
      <c r="ABW43" s="207"/>
      <c r="ABX43" s="207"/>
      <c r="ABY43" s="207"/>
      <c r="ABZ43" s="207"/>
      <c r="ACA43" s="207"/>
      <c r="ACB43" s="207"/>
      <c r="ACC43" s="207"/>
      <c r="ACD43" s="207"/>
      <c r="ACE43" s="207"/>
      <c r="ACF43" s="207"/>
      <c r="ACG43" s="207"/>
      <c r="ACH43" s="207"/>
      <c r="ACI43" s="207"/>
      <c r="ACJ43" s="207"/>
      <c r="ACK43" s="207"/>
      <c r="ACL43" s="207"/>
      <c r="ACM43" s="207"/>
      <c r="ACN43" s="207"/>
      <c r="ACO43" s="207"/>
      <c r="ACP43" s="207"/>
      <c r="ACQ43" s="207"/>
      <c r="ACR43" s="207"/>
      <c r="ACS43" s="207"/>
      <c r="ACT43" s="207"/>
      <c r="ACU43" s="207"/>
      <c r="ACV43" s="207"/>
      <c r="ACW43" s="207"/>
      <c r="ACX43" s="207"/>
      <c r="ACY43" s="207"/>
      <c r="ACZ43" s="207"/>
      <c r="ADA43" s="207"/>
      <c r="ADB43" s="207"/>
      <c r="ADC43" s="207"/>
      <c r="ADD43" s="207"/>
      <c r="ADE43" s="207"/>
      <c r="ADF43" s="207"/>
      <c r="ADG43" s="207"/>
      <c r="ADH43" s="207"/>
      <c r="ADI43" s="207"/>
      <c r="ADJ43" s="207"/>
      <c r="ADK43" s="207"/>
      <c r="ADL43" s="207"/>
      <c r="ADM43" s="207"/>
      <c r="ADN43" s="207"/>
      <c r="ADO43" s="207"/>
      <c r="ADP43" s="207"/>
      <c r="ADQ43" s="207"/>
      <c r="ADR43" s="207"/>
      <c r="ADS43" s="207"/>
      <c r="ADT43" s="207"/>
      <c r="ADU43" s="207"/>
      <c r="ADV43" s="207"/>
      <c r="ADW43" s="207"/>
      <c r="ADX43" s="207"/>
      <c r="ADY43" s="207"/>
      <c r="ADZ43" s="207"/>
      <c r="AEA43" s="207"/>
      <c r="AEB43" s="207"/>
      <c r="AEC43" s="207"/>
      <c r="AED43" s="207"/>
      <c r="AEE43" s="207"/>
      <c r="AEF43" s="207"/>
      <c r="AEG43" s="207"/>
      <c r="AEH43" s="207"/>
      <c r="AEI43" s="207"/>
      <c r="AEJ43" s="207"/>
      <c r="AEK43" s="207"/>
      <c r="AEL43" s="207"/>
      <c r="AEM43" s="207"/>
      <c r="AEN43" s="207"/>
      <c r="AEO43" s="207"/>
      <c r="AEP43" s="207"/>
      <c r="AEQ43" s="207"/>
      <c r="AER43" s="207"/>
      <c r="AES43" s="207"/>
      <c r="AET43" s="207"/>
      <c r="AEU43" s="207"/>
      <c r="AEV43" s="207"/>
      <c r="AEW43" s="207"/>
      <c r="AEX43" s="207"/>
      <c r="AEY43" s="207"/>
      <c r="AEZ43" s="207"/>
      <c r="AFA43" s="207"/>
      <c r="AFB43" s="207"/>
      <c r="AFC43" s="207"/>
      <c r="AFD43" s="207"/>
      <c r="AFE43" s="207"/>
      <c r="AFF43" s="207"/>
      <c r="AFG43" s="207"/>
      <c r="AFH43" s="207"/>
      <c r="AFI43" s="207"/>
      <c r="AFJ43" s="207"/>
      <c r="AFK43" s="207"/>
      <c r="AFL43" s="207"/>
      <c r="AFM43" s="207"/>
      <c r="AFN43" s="207"/>
      <c r="AFO43" s="207"/>
      <c r="AFP43" s="207"/>
      <c r="AFQ43" s="207"/>
      <c r="AFR43" s="207"/>
      <c r="AFS43" s="207"/>
      <c r="AFT43" s="207"/>
      <c r="AFU43" s="207"/>
      <c r="AFV43" s="207"/>
      <c r="AFW43" s="207"/>
      <c r="AFX43" s="207"/>
      <c r="AFY43" s="207"/>
      <c r="AFZ43" s="207"/>
      <c r="AGA43" s="207"/>
      <c r="AGB43" s="207"/>
      <c r="AGC43" s="207"/>
      <c r="AGD43" s="207"/>
      <c r="AGE43" s="207"/>
      <c r="AGF43" s="207"/>
      <c r="AGG43" s="207"/>
      <c r="AGH43" s="207"/>
      <c r="AGI43" s="207"/>
      <c r="AGJ43" s="207"/>
      <c r="AGK43" s="207"/>
      <c r="AGL43" s="207"/>
      <c r="AGM43" s="207"/>
      <c r="AGN43" s="207"/>
      <c r="AGO43" s="207"/>
      <c r="AGP43" s="207"/>
      <c r="AGQ43" s="207"/>
      <c r="AGR43" s="207"/>
      <c r="AGS43" s="207"/>
      <c r="AGT43" s="207"/>
      <c r="AGU43" s="207"/>
      <c r="AGV43" s="207"/>
      <c r="AGW43" s="207"/>
      <c r="AGX43" s="207"/>
      <c r="AGY43" s="207"/>
      <c r="AGZ43" s="207"/>
      <c r="AHA43" s="207"/>
      <c r="AHB43" s="207"/>
      <c r="AHC43" s="207"/>
      <c r="AHD43" s="207"/>
      <c r="AHE43" s="207"/>
      <c r="AHF43" s="207"/>
      <c r="AHG43" s="207"/>
      <c r="AHH43" s="207"/>
      <c r="AHI43" s="207"/>
      <c r="AHJ43" s="207"/>
      <c r="AHK43" s="207"/>
      <c r="AHL43" s="207"/>
      <c r="AHM43" s="207"/>
      <c r="AHN43" s="207"/>
      <c r="AHO43" s="207"/>
      <c r="AHP43" s="207"/>
      <c r="AHQ43" s="207"/>
      <c r="AHR43" s="207"/>
      <c r="AHS43" s="207"/>
      <c r="AHT43" s="207"/>
      <c r="AHU43" s="207"/>
      <c r="AHV43" s="207"/>
      <c r="AHW43" s="207"/>
      <c r="AHX43" s="207"/>
      <c r="AHY43" s="207"/>
      <c r="AHZ43" s="207"/>
      <c r="AIA43" s="207"/>
      <c r="AIB43" s="207"/>
      <c r="AIC43" s="207"/>
      <c r="AID43" s="207"/>
      <c r="AIE43" s="207"/>
      <c r="AIF43" s="207"/>
      <c r="AIG43" s="207"/>
      <c r="AIH43" s="207"/>
      <c r="AII43" s="207"/>
      <c r="AIJ43" s="207"/>
      <c r="AIK43" s="207"/>
      <c r="AIL43" s="207"/>
      <c r="AIM43" s="207"/>
      <c r="AIN43" s="207"/>
      <c r="AIO43" s="207"/>
      <c r="AIP43" s="207"/>
      <c r="AIQ43" s="207"/>
      <c r="AIR43" s="207"/>
      <c r="AIS43" s="207"/>
      <c r="AIT43" s="207"/>
      <c r="AIU43" s="207"/>
      <c r="AIV43" s="207"/>
      <c r="AIW43" s="207"/>
      <c r="AIX43" s="207"/>
      <c r="AIY43" s="207"/>
      <c r="AIZ43" s="207"/>
      <c r="AJA43" s="207"/>
      <c r="AJB43" s="207"/>
      <c r="AJC43" s="207"/>
      <c r="AJD43" s="207"/>
      <c r="AJE43" s="207"/>
      <c r="AJF43" s="207"/>
      <c r="AJG43" s="207"/>
      <c r="AJH43" s="207"/>
      <c r="AJI43" s="207"/>
      <c r="AJJ43" s="207"/>
      <c r="AJK43" s="207"/>
      <c r="AJL43" s="207"/>
      <c r="AJM43" s="207"/>
      <c r="AJN43" s="207"/>
      <c r="AJO43" s="207"/>
      <c r="AJP43" s="207"/>
      <c r="AJQ43" s="207"/>
      <c r="AJR43" s="207"/>
      <c r="AJS43" s="207"/>
      <c r="AJT43" s="207"/>
      <c r="AJU43" s="207"/>
      <c r="AJV43" s="207"/>
      <c r="AJW43" s="207"/>
      <c r="AJX43" s="207"/>
      <c r="AJY43" s="207"/>
      <c r="AJZ43" s="207"/>
      <c r="AKA43" s="207"/>
      <c r="AKB43" s="207"/>
      <c r="AKC43" s="207"/>
      <c r="AKD43" s="207"/>
      <c r="AKE43" s="207"/>
      <c r="AKF43" s="207"/>
      <c r="AKG43" s="207"/>
      <c r="AKH43" s="207"/>
      <c r="AKI43" s="207"/>
      <c r="AKJ43" s="207"/>
      <c r="AKK43" s="207"/>
      <c r="AKL43" s="207"/>
      <c r="AKM43" s="207"/>
      <c r="AKN43" s="207"/>
      <c r="AKO43" s="207"/>
      <c r="AKP43" s="207"/>
      <c r="AKQ43" s="207"/>
      <c r="AKR43" s="207"/>
      <c r="AKS43" s="207"/>
      <c r="AKT43" s="207"/>
      <c r="AKU43" s="207"/>
      <c r="AKV43" s="207"/>
      <c r="AKW43" s="207"/>
      <c r="AKX43" s="207"/>
      <c r="AKY43" s="207"/>
      <c r="AKZ43" s="207"/>
      <c r="ALA43" s="207"/>
      <c r="ALB43" s="207"/>
      <c r="ALC43" s="207"/>
      <c r="ALD43" s="207"/>
      <c r="ALE43" s="207"/>
      <c r="ALF43" s="207"/>
      <c r="ALG43" s="207"/>
      <c r="ALH43" s="207"/>
      <c r="ALI43" s="207"/>
      <c r="ALJ43" s="207"/>
      <c r="ALK43" s="207"/>
      <c r="ALL43" s="207"/>
      <c r="ALM43" s="207"/>
      <c r="ALN43" s="207"/>
      <c r="ALO43" s="207"/>
      <c r="ALP43" s="207"/>
      <c r="ALQ43" s="207" t="e">
        <v>#N/A</v>
      </c>
    </row>
    <row r="44" spans="1:1005" ht="14.45">
      <c r="A44" s="153">
        <v>47362</v>
      </c>
      <c r="B44" s="156">
        <v>35</v>
      </c>
      <c r="C44" s="156">
        <v>35</v>
      </c>
      <c r="D44" s="159">
        <v>35</v>
      </c>
      <c r="E44">
        <v>33.642000000000003</v>
      </c>
      <c r="F44" s="207">
        <v>63.735999999999997</v>
      </c>
      <c r="G44" s="207">
        <v>38.835999999999999</v>
      </c>
      <c r="H44" s="207">
        <v>55.058999999999997</v>
      </c>
      <c r="I44" s="207">
        <v>32.158000000000001</v>
      </c>
      <c r="J44" s="207">
        <v>46.171999999999997</v>
      </c>
      <c r="K44" s="207">
        <v>32.57</v>
      </c>
      <c r="L44" s="207">
        <v>30.097000000000001</v>
      </c>
      <c r="M44" s="207">
        <v>20.61</v>
      </c>
      <c r="N44" s="207">
        <v>54.131999999999998</v>
      </c>
      <c r="O44" s="207">
        <v>32.683999999999997</v>
      </c>
      <c r="P44" s="207">
        <v>36.959000000000003</v>
      </c>
      <c r="Q44" s="207">
        <v>36.454999999999998</v>
      </c>
      <c r="R44" s="207">
        <v>39.753</v>
      </c>
      <c r="S44" s="207">
        <v>43.395000000000003</v>
      </c>
      <c r="T44" s="207">
        <v>35.79</v>
      </c>
      <c r="U44" s="207">
        <v>28.22</v>
      </c>
      <c r="V44" s="207">
        <v>39.073</v>
      </c>
      <c r="W44" s="207">
        <v>22.998999999999999</v>
      </c>
      <c r="X44" s="207">
        <v>52.631</v>
      </c>
      <c r="Y44" s="207">
        <v>51.33</v>
      </c>
      <c r="Z44" s="207">
        <v>37.933999999999997</v>
      </c>
      <c r="AA44" s="207">
        <v>34.183</v>
      </c>
      <c r="AB44" s="207">
        <v>38.296999999999997</v>
      </c>
      <c r="AC44" s="207">
        <v>21.565999999999999</v>
      </c>
      <c r="AD44" s="207">
        <v>42.097000000000001</v>
      </c>
      <c r="AE44" s="207">
        <v>36.151000000000003</v>
      </c>
      <c r="AF44" s="207">
        <v>33.353999999999999</v>
      </c>
      <c r="AG44" s="207">
        <v>36.957000000000001</v>
      </c>
      <c r="AH44" s="207">
        <v>47.601999999999997</v>
      </c>
      <c r="AI44" s="207"/>
      <c r="AJ44" s="207"/>
      <c r="AK44" s="207"/>
      <c r="AL44" s="207"/>
      <c r="AM44" s="207"/>
      <c r="AN44" s="207"/>
      <c r="AO44" s="207"/>
      <c r="AP44" s="207"/>
      <c r="AQ44" s="207"/>
      <c r="AR44" s="207"/>
      <c r="AS44" s="207"/>
      <c r="AT44" s="207"/>
      <c r="AU44" s="207"/>
      <c r="AV44" s="207"/>
      <c r="AW44" s="207"/>
      <c r="AX44" s="207"/>
      <c r="AY44" s="207"/>
      <c r="AZ44" s="207"/>
      <c r="BA44" s="207"/>
      <c r="BB44" s="207"/>
      <c r="BC44" s="207"/>
      <c r="BD44" s="207"/>
      <c r="BE44" s="207"/>
      <c r="BF44" s="207"/>
      <c r="BG44" s="207"/>
      <c r="BH44" s="207"/>
      <c r="BI44" s="207"/>
      <c r="BJ44" s="207"/>
      <c r="BK44" s="207"/>
      <c r="BL44" s="207"/>
      <c r="BM44" s="207"/>
      <c r="BN44" s="207"/>
      <c r="BO44" s="207"/>
      <c r="BP44" s="207"/>
      <c r="BQ44" s="207"/>
      <c r="BR44" s="207"/>
      <c r="BS44" s="207"/>
      <c r="BT44" s="207"/>
      <c r="BU44" s="207"/>
      <c r="BV44" s="207"/>
      <c r="BW44" s="207"/>
      <c r="BX44" s="207"/>
      <c r="BY44" s="207"/>
      <c r="BZ44" s="207"/>
      <c r="CA44" s="207"/>
      <c r="CB44" s="207"/>
      <c r="CC44" s="207"/>
      <c r="CD44" s="207"/>
      <c r="CE44" s="207"/>
      <c r="CF44" s="207"/>
      <c r="CG44" s="207"/>
      <c r="CH44" s="207"/>
      <c r="CI44" s="207"/>
      <c r="CJ44" s="207"/>
      <c r="CK44" s="207"/>
      <c r="CL44" s="207"/>
      <c r="CM44" s="207"/>
      <c r="CN44" s="207"/>
      <c r="CO44" s="207"/>
      <c r="CP44" s="207"/>
      <c r="CQ44" s="207"/>
      <c r="CR44" s="207"/>
      <c r="CS44" s="207"/>
      <c r="CT44" s="207"/>
      <c r="CU44" s="207"/>
      <c r="CV44" s="207"/>
      <c r="CW44" s="207"/>
      <c r="CX44" s="207"/>
      <c r="CY44" s="207"/>
      <c r="CZ44" s="207"/>
      <c r="DA44" s="207"/>
      <c r="DB44" s="207"/>
      <c r="DC44" s="207"/>
      <c r="DD44" s="207"/>
      <c r="DE44" s="207"/>
      <c r="DF44" s="207"/>
      <c r="DG44" s="207"/>
      <c r="DH44" s="207"/>
      <c r="DI44" s="207"/>
      <c r="DJ44" s="207"/>
      <c r="DK44" s="207"/>
      <c r="DL44" s="207"/>
      <c r="DM44" s="207"/>
      <c r="DN44" s="207"/>
      <c r="DO44" s="207"/>
      <c r="DP44" s="207"/>
      <c r="DQ44" s="207"/>
      <c r="DR44" s="207"/>
      <c r="DS44" s="207"/>
      <c r="DT44" s="207"/>
      <c r="DU44" s="207"/>
      <c r="DV44" s="207"/>
      <c r="DW44" s="207"/>
      <c r="DX44" s="207"/>
      <c r="DY44" s="207"/>
      <c r="DZ44" s="207"/>
      <c r="EA44" s="207"/>
      <c r="EB44" s="207"/>
      <c r="EC44" s="207"/>
      <c r="ED44" s="207"/>
      <c r="EE44" s="207"/>
      <c r="EF44" s="207"/>
      <c r="EG44" s="207"/>
      <c r="EH44" s="207"/>
      <c r="EI44" s="207"/>
      <c r="EJ44" s="207"/>
      <c r="EK44" s="207"/>
      <c r="EL44" s="207"/>
      <c r="EM44" s="207"/>
      <c r="EN44" s="207"/>
      <c r="EO44" s="207"/>
      <c r="EP44" s="207"/>
      <c r="EQ44" s="207"/>
      <c r="ER44" s="207"/>
      <c r="ES44" s="207"/>
      <c r="ET44" s="207"/>
      <c r="EU44" s="207"/>
      <c r="EV44" s="207"/>
      <c r="EW44" s="207"/>
      <c r="EX44" s="207"/>
      <c r="EY44" s="207"/>
      <c r="EZ44" s="207"/>
      <c r="FA44" s="207"/>
      <c r="FB44" s="207"/>
      <c r="FC44" s="207"/>
      <c r="FD44" s="207"/>
      <c r="FE44" s="207"/>
      <c r="FF44" s="207"/>
      <c r="FG44" s="207"/>
      <c r="FH44" s="207"/>
      <c r="FI44" s="207"/>
      <c r="FJ44" s="207"/>
      <c r="FK44" s="207"/>
      <c r="FL44" s="207"/>
      <c r="FM44" s="207"/>
      <c r="FN44" s="207"/>
      <c r="FO44" s="207"/>
      <c r="FP44" s="207"/>
      <c r="FQ44" s="207"/>
      <c r="FR44" s="207"/>
      <c r="FS44" s="207"/>
      <c r="FT44" s="207"/>
      <c r="FU44" s="207"/>
      <c r="FV44" s="207"/>
      <c r="FW44" s="207"/>
      <c r="FX44" s="207"/>
      <c r="FY44" s="207"/>
      <c r="FZ44" s="207"/>
      <c r="GA44" s="207"/>
      <c r="GB44" s="207"/>
      <c r="GC44" s="207"/>
      <c r="GD44" s="207"/>
      <c r="GE44" s="207"/>
      <c r="GF44" s="207"/>
      <c r="GG44" s="207"/>
      <c r="GH44" s="207"/>
      <c r="GI44" s="207"/>
      <c r="GJ44" s="207"/>
      <c r="GK44" s="207"/>
      <c r="GL44" s="207"/>
      <c r="GM44" s="207"/>
      <c r="GN44" s="207"/>
      <c r="GO44" s="207"/>
      <c r="GP44" s="207"/>
      <c r="GQ44" s="207"/>
      <c r="GR44" s="207"/>
      <c r="GS44" s="207"/>
      <c r="GT44" s="207"/>
      <c r="GU44" s="207"/>
      <c r="GV44" s="207"/>
      <c r="GW44" s="207"/>
      <c r="GX44" s="207"/>
      <c r="GY44" s="207"/>
      <c r="GZ44" s="207"/>
      <c r="HA44" s="207"/>
      <c r="HB44" s="207"/>
      <c r="HC44" s="207"/>
      <c r="HD44" s="207"/>
      <c r="HE44" s="207"/>
      <c r="HF44" s="207"/>
      <c r="HG44" s="207"/>
      <c r="HH44" s="207"/>
      <c r="HI44" s="207"/>
      <c r="HJ44" s="207"/>
      <c r="HK44" s="207"/>
      <c r="HL44" s="207"/>
      <c r="HM44" s="207"/>
      <c r="HN44" s="207"/>
      <c r="HO44" s="207"/>
      <c r="HP44" s="207"/>
      <c r="HQ44" s="207"/>
      <c r="HR44" s="207"/>
      <c r="HS44" s="207"/>
      <c r="HT44" s="207"/>
      <c r="HU44" s="207"/>
      <c r="HV44" s="207"/>
      <c r="HW44" s="207"/>
      <c r="HX44" s="207"/>
      <c r="HY44" s="207"/>
      <c r="HZ44" s="207"/>
      <c r="IA44" s="207"/>
      <c r="IB44" s="207"/>
      <c r="IC44" s="207"/>
      <c r="ID44" s="207"/>
      <c r="IE44" s="207"/>
      <c r="IF44" s="207"/>
      <c r="IG44" s="207"/>
      <c r="IH44" s="207"/>
      <c r="II44" s="207"/>
      <c r="IJ44" s="207"/>
      <c r="IK44" s="207"/>
      <c r="IL44" s="207"/>
      <c r="IM44" s="207"/>
      <c r="IN44" s="207"/>
      <c r="IO44" s="207"/>
      <c r="IP44" s="207"/>
      <c r="IQ44" s="207"/>
      <c r="IR44" s="207"/>
      <c r="IS44" s="207"/>
      <c r="IT44" s="207"/>
      <c r="IU44" s="207"/>
      <c r="IV44" s="207"/>
      <c r="IW44" s="207"/>
      <c r="IX44" s="207"/>
      <c r="IY44" s="207"/>
      <c r="IZ44" s="207"/>
      <c r="JA44" s="207"/>
      <c r="JB44" s="207"/>
      <c r="JC44" s="207"/>
      <c r="JD44" s="207"/>
      <c r="JE44" s="207"/>
      <c r="JF44" s="207"/>
      <c r="JG44" s="207"/>
      <c r="JH44" s="207"/>
      <c r="JI44" s="207"/>
      <c r="JJ44" s="207"/>
      <c r="JK44" s="207"/>
      <c r="JL44" s="207"/>
      <c r="JM44" s="207"/>
      <c r="JN44" s="207"/>
      <c r="JO44" s="207"/>
      <c r="JP44" s="207"/>
      <c r="JQ44" s="207"/>
      <c r="JR44" s="207"/>
      <c r="JS44" s="207"/>
      <c r="JT44" s="207"/>
      <c r="JU44" s="207"/>
      <c r="JV44" s="207"/>
      <c r="JW44" s="207"/>
      <c r="JX44" s="207"/>
      <c r="JY44" s="207"/>
      <c r="JZ44" s="207"/>
      <c r="KA44" s="207"/>
      <c r="KB44" s="207"/>
      <c r="KC44" s="207"/>
      <c r="KD44" s="207"/>
      <c r="KE44" s="207"/>
      <c r="KF44" s="207"/>
      <c r="KG44" s="207"/>
      <c r="KH44" s="207"/>
      <c r="KI44" s="207"/>
      <c r="KJ44" s="207"/>
      <c r="KK44" s="207"/>
      <c r="KL44" s="207"/>
      <c r="KM44" s="207"/>
      <c r="KN44" s="207"/>
      <c r="KO44" s="207"/>
      <c r="KP44" s="207"/>
      <c r="KQ44" s="207"/>
      <c r="KR44" s="207"/>
      <c r="KS44" s="207"/>
      <c r="KT44" s="207"/>
      <c r="KU44" s="207"/>
      <c r="KV44" s="207"/>
      <c r="KW44" s="207"/>
      <c r="KX44" s="207"/>
      <c r="KY44" s="207"/>
      <c r="KZ44" s="207"/>
      <c r="LA44" s="207"/>
      <c r="LB44" s="207"/>
      <c r="LC44" s="207"/>
      <c r="LD44" s="207"/>
      <c r="LE44" s="207"/>
      <c r="LF44" s="207"/>
      <c r="LG44" s="207"/>
      <c r="LH44" s="207"/>
      <c r="LI44" s="207"/>
      <c r="LJ44" s="207"/>
      <c r="LK44" s="207"/>
      <c r="LL44" s="207"/>
      <c r="LM44" s="207"/>
      <c r="LN44" s="207"/>
      <c r="LO44" s="207"/>
      <c r="LP44" s="207"/>
      <c r="LQ44" s="207"/>
      <c r="LR44" s="207"/>
      <c r="LS44" s="207"/>
      <c r="LT44" s="207"/>
      <c r="LU44" s="207"/>
      <c r="LV44" s="207"/>
      <c r="LW44" s="207"/>
      <c r="LX44" s="207"/>
      <c r="LY44" s="207"/>
      <c r="LZ44" s="207"/>
      <c r="MA44" s="207"/>
      <c r="MB44" s="207"/>
      <c r="MC44" s="207"/>
      <c r="MD44" s="207"/>
      <c r="ME44" s="207"/>
      <c r="MF44" s="207"/>
      <c r="MG44" s="207"/>
      <c r="MH44" s="207"/>
      <c r="MI44" s="207"/>
      <c r="MJ44" s="207"/>
      <c r="MK44" s="207"/>
      <c r="ML44" s="207"/>
      <c r="MM44" s="207"/>
      <c r="MN44" s="207"/>
      <c r="MO44" s="207"/>
      <c r="MP44" s="207"/>
      <c r="MQ44" s="207"/>
      <c r="MR44" s="207"/>
      <c r="MS44" s="207"/>
      <c r="MT44" s="207"/>
      <c r="MU44" s="207"/>
      <c r="MV44" s="207"/>
      <c r="MW44" s="207"/>
      <c r="MX44" s="207"/>
      <c r="MY44" s="207"/>
      <c r="MZ44" s="207"/>
      <c r="NA44" s="207"/>
      <c r="NB44" s="207"/>
      <c r="NC44" s="207"/>
      <c r="ND44" s="207"/>
      <c r="NE44" s="207"/>
      <c r="NF44" s="207"/>
      <c r="NG44" s="207"/>
      <c r="NH44" s="207"/>
      <c r="NI44" s="207"/>
      <c r="NJ44" s="207"/>
      <c r="NK44" s="207"/>
      <c r="NL44" s="207"/>
      <c r="NM44" s="207"/>
      <c r="NN44" s="207"/>
      <c r="NO44" s="207"/>
      <c r="NP44" s="207"/>
      <c r="NQ44" s="207"/>
      <c r="NR44" s="207"/>
      <c r="NS44" s="207"/>
      <c r="NT44" s="207"/>
      <c r="NU44" s="207"/>
      <c r="NV44" s="207"/>
      <c r="NW44" s="207"/>
      <c r="NX44" s="207"/>
      <c r="NY44" s="207"/>
      <c r="NZ44" s="207"/>
      <c r="OA44" s="207"/>
      <c r="OB44" s="207"/>
      <c r="OC44" s="207"/>
      <c r="OD44" s="207"/>
      <c r="OE44" s="207"/>
      <c r="OF44" s="207"/>
      <c r="OG44" s="207"/>
      <c r="OH44" s="207"/>
      <c r="OI44" s="207"/>
      <c r="OJ44" s="207"/>
      <c r="OK44" s="207"/>
      <c r="OL44" s="207"/>
      <c r="OM44" s="207"/>
      <c r="ON44" s="207"/>
      <c r="OO44" s="207"/>
      <c r="OP44" s="207"/>
      <c r="OQ44" s="207"/>
      <c r="OR44" s="207"/>
      <c r="OS44" s="207"/>
      <c r="OT44" s="207"/>
      <c r="OU44" s="207"/>
      <c r="OV44" s="207"/>
      <c r="OW44" s="207"/>
      <c r="OX44" s="207"/>
      <c r="OY44" s="207"/>
      <c r="OZ44" s="207"/>
      <c r="PA44" s="207"/>
      <c r="PB44" s="207"/>
      <c r="PC44" s="207"/>
      <c r="PD44" s="207"/>
      <c r="PE44" s="207"/>
      <c r="PF44" s="207"/>
      <c r="PG44" s="207"/>
      <c r="PH44" s="207"/>
      <c r="PI44" s="207"/>
      <c r="PJ44" s="207"/>
      <c r="PK44" s="207"/>
      <c r="PL44" s="207"/>
      <c r="PM44" s="207"/>
      <c r="PN44" s="207"/>
      <c r="PO44" s="207"/>
      <c r="PP44" s="207"/>
      <c r="PQ44" s="207"/>
      <c r="PR44" s="207"/>
      <c r="PS44" s="207"/>
      <c r="PT44" s="207"/>
      <c r="PU44" s="207"/>
      <c r="PV44" s="207"/>
      <c r="PW44" s="207"/>
      <c r="PX44" s="207"/>
      <c r="PY44" s="207"/>
      <c r="PZ44" s="207"/>
      <c r="QA44" s="207"/>
      <c r="QB44" s="207"/>
      <c r="QC44" s="207"/>
      <c r="QD44" s="207"/>
      <c r="QE44" s="207"/>
      <c r="QF44" s="207"/>
      <c r="QG44" s="207"/>
      <c r="QH44" s="207"/>
      <c r="QI44" s="207"/>
      <c r="QJ44" s="207"/>
      <c r="QK44" s="207"/>
      <c r="QL44" s="207"/>
      <c r="QM44" s="207"/>
      <c r="QN44" s="207"/>
      <c r="QO44" s="207"/>
      <c r="QP44" s="207"/>
      <c r="QQ44" s="207"/>
      <c r="QR44" s="207"/>
      <c r="QS44" s="207"/>
      <c r="QT44" s="207"/>
      <c r="QU44" s="207"/>
      <c r="QV44" s="207"/>
      <c r="QW44" s="207"/>
      <c r="QX44" s="207"/>
      <c r="QY44" s="207"/>
      <c r="QZ44" s="207"/>
      <c r="RA44" s="207"/>
      <c r="RB44" s="207"/>
      <c r="RC44" s="207"/>
      <c r="RD44" s="207"/>
      <c r="RE44" s="207"/>
      <c r="RF44" s="207"/>
      <c r="RG44" s="207"/>
      <c r="RH44" s="207"/>
      <c r="RI44" s="207"/>
      <c r="RJ44" s="207"/>
      <c r="RK44" s="207"/>
      <c r="RL44" s="207"/>
      <c r="RM44" s="207"/>
      <c r="RN44" s="207"/>
      <c r="RO44" s="207"/>
      <c r="RP44" s="207"/>
      <c r="RQ44" s="207"/>
      <c r="RR44" s="207"/>
      <c r="RS44" s="207"/>
      <c r="RT44" s="207"/>
      <c r="RU44" s="207"/>
      <c r="RV44" s="207"/>
      <c r="RW44" s="207"/>
      <c r="RX44" s="207"/>
      <c r="RY44" s="207"/>
      <c r="RZ44" s="207"/>
      <c r="SA44" s="207"/>
      <c r="SB44" s="207"/>
      <c r="SC44" s="207"/>
      <c r="SD44" s="207"/>
      <c r="SE44" s="207"/>
      <c r="SF44" s="207"/>
      <c r="SG44" s="207"/>
      <c r="SH44" s="207"/>
      <c r="SI44" s="207"/>
      <c r="SJ44" s="207"/>
      <c r="SK44" s="207"/>
      <c r="SL44" s="207"/>
      <c r="SM44" s="207"/>
      <c r="SN44" s="207"/>
      <c r="SO44" s="207"/>
      <c r="SP44" s="207"/>
      <c r="SQ44" s="207"/>
      <c r="SR44" s="207"/>
      <c r="SS44" s="207"/>
      <c r="ST44" s="207"/>
      <c r="SU44" s="207"/>
      <c r="SV44" s="207"/>
      <c r="SW44" s="207"/>
      <c r="SX44" s="207"/>
      <c r="SY44" s="207"/>
      <c r="SZ44" s="207"/>
      <c r="TA44" s="207"/>
      <c r="TB44" s="207"/>
      <c r="TC44" s="207"/>
      <c r="TD44" s="207"/>
      <c r="TE44" s="207"/>
      <c r="TF44" s="207"/>
      <c r="TG44" s="207"/>
      <c r="TH44" s="207"/>
      <c r="TI44" s="207"/>
      <c r="TJ44" s="207"/>
      <c r="TK44" s="207"/>
      <c r="TL44" s="207"/>
      <c r="TM44" s="207"/>
      <c r="TN44" s="207"/>
      <c r="TO44" s="207"/>
      <c r="TP44" s="207"/>
      <c r="TQ44" s="207"/>
      <c r="TR44" s="207"/>
      <c r="TS44" s="207"/>
      <c r="TT44" s="207"/>
      <c r="TU44" s="207"/>
      <c r="TV44" s="207"/>
      <c r="TW44" s="207"/>
      <c r="TX44" s="207"/>
      <c r="TY44" s="207"/>
      <c r="TZ44" s="207"/>
      <c r="UA44" s="207"/>
      <c r="UB44" s="207"/>
      <c r="UC44" s="207"/>
      <c r="UD44" s="207"/>
      <c r="UE44" s="207"/>
      <c r="UF44" s="207"/>
      <c r="UG44" s="207"/>
      <c r="UH44" s="207"/>
      <c r="UI44" s="207"/>
      <c r="UJ44" s="207"/>
      <c r="UK44" s="207"/>
      <c r="UL44" s="207"/>
      <c r="UM44" s="207"/>
      <c r="UN44" s="207"/>
      <c r="UO44" s="207"/>
      <c r="UP44" s="207"/>
      <c r="UQ44" s="207"/>
      <c r="UR44" s="207"/>
      <c r="US44" s="207"/>
      <c r="UT44" s="207"/>
      <c r="UU44" s="207"/>
      <c r="UV44" s="207"/>
      <c r="UW44" s="207"/>
      <c r="UX44" s="207"/>
      <c r="UY44" s="207"/>
      <c r="UZ44" s="207"/>
      <c r="VA44" s="207"/>
      <c r="VB44" s="207"/>
      <c r="VC44" s="207"/>
      <c r="VD44" s="207"/>
      <c r="VE44" s="207"/>
      <c r="VF44" s="207"/>
      <c r="VG44" s="207"/>
      <c r="VH44" s="207"/>
      <c r="VI44" s="207"/>
      <c r="VJ44" s="207"/>
      <c r="VK44" s="207"/>
      <c r="VL44" s="207"/>
      <c r="VM44" s="207"/>
      <c r="VN44" s="207"/>
      <c r="VO44" s="207"/>
      <c r="VP44" s="207"/>
      <c r="VQ44" s="207"/>
      <c r="VR44" s="207"/>
      <c r="VS44" s="207"/>
      <c r="VT44" s="207"/>
      <c r="VU44" s="207"/>
      <c r="VV44" s="207"/>
      <c r="VW44" s="207"/>
      <c r="VX44" s="207"/>
      <c r="VY44" s="207"/>
      <c r="VZ44" s="207"/>
      <c r="WA44" s="207"/>
      <c r="WB44" s="207"/>
      <c r="WC44" s="207"/>
      <c r="WD44" s="207"/>
      <c r="WE44" s="207"/>
      <c r="WF44" s="207"/>
      <c r="WG44" s="207"/>
      <c r="WH44" s="207"/>
      <c r="WI44" s="207"/>
      <c r="WJ44" s="207"/>
      <c r="WK44" s="207"/>
      <c r="WL44" s="207"/>
      <c r="WM44" s="207"/>
      <c r="WN44" s="207"/>
      <c r="WO44" s="207"/>
      <c r="WP44" s="207"/>
      <c r="WQ44" s="207"/>
      <c r="WR44" s="207"/>
      <c r="WS44" s="207"/>
      <c r="WT44" s="207"/>
      <c r="WU44" s="207"/>
      <c r="WV44" s="207"/>
      <c r="WW44" s="207"/>
      <c r="WX44" s="207"/>
      <c r="WY44" s="207"/>
      <c r="WZ44" s="207"/>
      <c r="XA44" s="207"/>
      <c r="XB44" s="207"/>
      <c r="XC44" s="207"/>
      <c r="XD44" s="207"/>
      <c r="XE44" s="207"/>
      <c r="XF44" s="207"/>
      <c r="XG44" s="207"/>
      <c r="XH44" s="207"/>
      <c r="XI44" s="207"/>
      <c r="XJ44" s="207"/>
      <c r="XK44" s="207"/>
      <c r="XL44" s="207"/>
      <c r="XM44" s="207"/>
      <c r="XN44" s="207"/>
      <c r="XO44" s="207"/>
      <c r="XP44" s="207"/>
      <c r="XQ44" s="207"/>
      <c r="XR44" s="207"/>
      <c r="XS44" s="207"/>
      <c r="XT44" s="207"/>
      <c r="XU44" s="207"/>
      <c r="XV44" s="207"/>
      <c r="XW44" s="207"/>
      <c r="XX44" s="207"/>
      <c r="XY44" s="207"/>
      <c r="XZ44" s="207"/>
      <c r="YA44" s="207"/>
      <c r="YB44" s="207"/>
      <c r="YC44" s="207"/>
      <c r="YD44" s="207"/>
      <c r="YE44" s="207"/>
      <c r="YF44" s="207"/>
      <c r="YG44" s="207"/>
      <c r="YH44" s="207"/>
      <c r="YI44" s="207"/>
      <c r="YJ44" s="207"/>
      <c r="YK44" s="207"/>
      <c r="YL44" s="207"/>
      <c r="YM44" s="207"/>
      <c r="YN44" s="207"/>
      <c r="YO44" s="207"/>
      <c r="YP44" s="207"/>
      <c r="YQ44" s="207"/>
      <c r="YR44" s="207"/>
      <c r="YS44" s="207"/>
      <c r="YT44" s="207"/>
      <c r="YU44" s="207"/>
      <c r="YV44" s="207"/>
      <c r="YW44" s="207"/>
      <c r="YX44" s="207"/>
      <c r="YY44" s="207"/>
      <c r="YZ44" s="207"/>
      <c r="ZA44" s="207"/>
      <c r="ZB44" s="207"/>
      <c r="ZC44" s="207"/>
      <c r="ZD44" s="207"/>
      <c r="ZE44" s="207"/>
      <c r="ZF44" s="207"/>
      <c r="ZG44" s="207"/>
      <c r="ZH44" s="207"/>
      <c r="ZI44" s="207"/>
      <c r="ZJ44" s="207"/>
      <c r="ZK44" s="207"/>
      <c r="ZL44" s="207"/>
      <c r="ZM44" s="207"/>
      <c r="ZN44" s="207"/>
      <c r="ZO44" s="207"/>
      <c r="ZP44" s="207"/>
      <c r="ZQ44" s="207"/>
      <c r="ZR44" s="207"/>
      <c r="ZS44" s="207"/>
      <c r="ZT44" s="207"/>
      <c r="ZU44" s="207"/>
      <c r="ZV44" s="207"/>
      <c r="ZW44" s="207"/>
      <c r="ZX44" s="207"/>
      <c r="ZY44" s="207"/>
      <c r="ZZ44" s="207"/>
      <c r="AAA44" s="207"/>
      <c r="AAB44" s="207"/>
      <c r="AAC44" s="207"/>
      <c r="AAD44" s="207"/>
      <c r="AAE44" s="207"/>
      <c r="AAF44" s="207"/>
      <c r="AAG44" s="207"/>
      <c r="AAH44" s="207"/>
      <c r="AAI44" s="207"/>
      <c r="AAJ44" s="207"/>
      <c r="AAK44" s="207"/>
      <c r="AAL44" s="207"/>
      <c r="AAM44" s="207"/>
      <c r="AAN44" s="207"/>
      <c r="AAO44" s="207"/>
      <c r="AAP44" s="207"/>
      <c r="AAQ44" s="207"/>
      <c r="AAR44" s="207"/>
      <c r="AAS44" s="207"/>
      <c r="AAT44" s="207"/>
      <c r="AAU44" s="207"/>
      <c r="AAV44" s="207"/>
      <c r="AAW44" s="207"/>
      <c r="AAX44" s="207"/>
      <c r="AAY44" s="207"/>
      <c r="AAZ44" s="207"/>
      <c r="ABA44" s="207"/>
      <c r="ABB44" s="207"/>
      <c r="ABC44" s="207"/>
      <c r="ABD44" s="207"/>
      <c r="ABE44" s="207"/>
      <c r="ABF44" s="207"/>
      <c r="ABG44" s="207"/>
      <c r="ABH44" s="207"/>
      <c r="ABI44" s="207"/>
      <c r="ABJ44" s="207"/>
      <c r="ABK44" s="207"/>
      <c r="ABL44" s="207"/>
      <c r="ABM44" s="207"/>
      <c r="ABN44" s="207"/>
      <c r="ABO44" s="207"/>
      <c r="ABP44" s="207"/>
      <c r="ABQ44" s="207"/>
      <c r="ABR44" s="207"/>
      <c r="ABS44" s="207"/>
      <c r="ABT44" s="207"/>
      <c r="ABU44" s="207"/>
      <c r="ABV44" s="207"/>
      <c r="ABW44" s="207"/>
      <c r="ABX44" s="207"/>
      <c r="ABY44" s="207"/>
      <c r="ABZ44" s="207"/>
      <c r="ACA44" s="207"/>
      <c r="ACB44" s="207"/>
      <c r="ACC44" s="207"/>
      <c r="ACD44" s="207"/>
      <c r="ACE44" s="207"/>
      <c r="ACF44" s="207"/>
      <c r="ACG44" s="207"/>
      <c r="ACH44" s="207"/>
      <c r="ACI44" s="207"/>
      <c r="ACJ44" s="207"/>
      <c r="ACK44" s="207"/>
      <c r="ACL44" s="207"/>
      <c r="ACM44" s="207"/>
      <c r="ACN44" s="207"/>
      <c r="ACO44" s="207"/>
      <c r="ACP44" s="207"/>
      <c r="ACQ44" s="207"/>
      <c r="ACR44" s="207"/>
      <c r="ACS44" s="207"/>
      <c r="ACT44" s="207"/>
      <c r="ACU44" s="207"/>
      <c r="ACV44" s="207"/>
      <c r="ACW44" s="207"/>
      <c r="ACX44" s="207"/>
      <c r="ACY44" s="207"/>
      <c r="ACZ44" s="207"/>
      <c r="ADA44" s="207"/>
      <c r="ADB44" s="207"/>
      <c r="ADC44" s="207"/>
      <c r="ADD44" s="207"/>
      <c r="ADE44" s="207"/>
      <c r="ADF44" s="207"/>
      <c r="ADG44" s="207"/>
      <c r="ADH44" s="207"/>
      <c r="ADI44" s="207"/>
      <c r="ADJ44" s="207"/>
      <c r="ADK44" s="207"/>
      <c r="ADL44" s="207"/>
      <c r="ADM44" s="207"/>
      <c r="ADN44" s="207"/>
      <c r="ADO44" s="207"/>
      <c r="ADP44" s="207"/>
      <c r="ADQ44" s="207"/>
      <c r="ADR44" s="207"/>
      <c r="ADS44" s="207"/>
      <c r="ADT44" s="207"/>
      <c r="ADU44" s="207"/>
      <c r="ADV44" s="207"/>
      <c r="ADW44" s="207"/>
      <c r="ADX44" s="207"/>
      <c r="ADY44" s="207"/>
      <c r="ADZ44" s="207"/>
      <c r="AEA44" s="207"/>
      <c r="AEB44" s="207"/>
      <c r="AEC44" s="207"/>
      <c r="AED44" s="207"/>
      <c r="AEE44" s="207"/>
      <c r="AEF44" s="207"/>
      <c r="AEG44" s="207"/>
      <c r="AEH44" s="207"/>
      <c r="AEI44" s="207"/>
      <c r="AEJ44" s="207"/>
      <c r="AEK44" s="207"/>
      <c r="AEL44" s="207"/>
      <c r="AEM44" s="207"/>
      <c r="AEN44" s="207"/>
      <c r="AEO44" s="207"/>
      <c r="AEP44" s="207"/>
      <c r="AEQ44" s="207"/>
      <c r="AER44" s="207"/>
      <c r="AES44" s="207"/>
      <c r="AET44" s="207"/>
      <c r="AEU44" s="207"/>
      <c r="AEV44" s="207"/>
      <c r="AEW44" s="207"/>
      <c r="AEX44" s="207"/>
      <c r="AEY44" s="207"/>
      <c r="AEZ44" s="207"/>
      <c r="AFA44" s="207"/>
      <c r="AFB44" s="207"/>
      <c r="AFC44" s="207"/>
      <c r="AFD44" s="207"/>
      <c r="AFE44" s="207"/>
      <c r="AFF44" s="207"/>
      <c r="AFG44" s="207"/>
      <c r="AFH44" s="207"/>
      <c r="AFI44" s="207"/>
      <c r="AFJ44" s="207"/>
      <c r="AFK44" s="207"/>
      <c r="AFL44" s="207"/>
      <c r="AFM44" s="207"/>
      <c r="AFN44" s="207"/>
      <c r="AFO44" s="207"/>
      <c r="AFP44" s="207"/>
      <c r="AFQ44" s="207"/>
      <c r="AFR44" s="207"/>
      <c r="AFS44" s="207"/>
      <c r="AFT44" s="207"/>
      <c r="AFU44" s="207"/>
      <c r="AFV44" s="207"/>
      <c r="AFW44" s="207"/>
      <c r="AFX44" s="207"/>
      <c r="AFY44" s="207"/>
      <c r="AFZ44" s="207"/>
      <c r="AGA44" s="207"/>
      <c r="AGB44" s="207"/>
      <c r="AGC44" s="207"/>
      <c r="AGD44" s="207"/>
      <c r="AGE44" s="207"/>
      <c r="AGF44" s="207"/>
      <c r="AGG44" s="207"/>
      <c r="AGH44" s="207"/>
      <c r="AGI44" s="207"/>
      <c r="AGJ44" s="207"/>
      <c r="AGK44" s="207"/>
      <c r="AGL44" s="207"/>
      <c r="AGM44" s="207"/>
      <c r="AGN44" s="207"/>
      <c r="AGO44" s="207"/>
      <c r="AGP44" s="207"/>
      <c r="AGQ44" s="207"/>
      <c r="AGR44" s="207"/>
      <c r="AGS44" s="207"/>
      <c r="AGT44" s="207"/>
      <c r="AGU44" s="207"/>
      <c r="AGV44" s="207"/>
      <c r="AGW44" s="207"/>
      <c r="AGX44" s="207"/>
      <c r="AGY44" s="207"/>
      <c r="AGZ44" s="207"/>
      <c r="AHA44" s="207"/>
      <c r="AHB44" s="207"/>
      <c r="AHC44" s="207"/>
      <c r="AHD44" s="207"/>
      <c r="AHE44" s="207"/>
      <c r="AHF44" s="207"/>
      <c r="AHG44" s="207"/>
      <c r="AHH44" s="207"/>
      <c r="AHI44" s="207"/>
      <c r="AHJ44" s="207"/>
      <c r="AHK44" s="207"/>
      <c r="AHL44" s="207"/>
      <c r="AHM44" s="207"/>
      <c r="AHN44" s="207"/>
      <c r="AHO44" s="207"/>
      <c r="AHP44" s="207"/>
      <c r="AHQ44" s="207"/>
      <c r="AHR44" s="207"/>
      <c r="AHS44" s="207"/>
      <c r="AHT44" s="207"/>
      <c r="AHU44" s="207"/>
      <c r="AHV44" s="207"/>
      <c r="AHW44" s="207"/>
      <c r="AHX44" s="207"/>
      <c r="AHY44" s="207"/>
      <c r="AHZ44" s="207"/>
      <c r="AIA44" s="207"/>
      <c r="AIB44" s="207"/>
      <c r="AIC44" s="207"/>
      <c r="AID44" s="207"/>
      <c r="AIE44" s="207"/>
      <c r="AIF44" s="207"/>
      <c r="AIG44" s="207"/>
      <c r="AIH44" s="207"/>
      <c r="AII44" s="207"/>
      <c r="AIJ44" s="207"/>
      <c r="AIK44" s="207"/>
      <c r="AIL44" s="207"/>
      <c r="AIM44" s="207"/>
      <c r="AIN44" s="207"/>
      <c r="AIO44" s="207"/>
      <c r="AIP44" s="207"/>
      <c r="AIQ44" s="207"/>
      <c r="AIR44" s="207"/>
      <c r="AIS44" s="207"/>
      <c r="AIT44" s="207"/>
      <c r="AIU44" s="207"/>
      <c r="AIV44" s="207"/>
      <c r="AIW44" s="207"/>
      <c r="AIX44" s="207"/>
      <c r="AIY44" s="207"/>
      <c r="AIZ44" s="207"/>
      <c r="AJA44" s="207"/>
      <c r="AJB44" s="207"/>
      <c r="AJC44" s="207"/>
      <c r="AJD44" s="207"/>
      <c r="AJE44" s="207"/>
      <c r="AJF44" s="207"/>
      <c r="AJG44" s="207"/>
      <c r="AJH44" s="207"/>
      <c r="AJI44" s="207"/>
      <c r="AJJ44" s="207"/>
      <c r="AJK44" s="207"/>
      <c r="AJL44" s="207"/>
      <c r="AJM44" s="207"/>
      <c r="AJN44" s="207"/>
      <c r="AJO44" s="207"/>
      <c r="AJP44" s="207"/>
      <c r="AJQ44" s="207"/>
      <c r="AJR44" s="207"/>
      <c r="AJS44" s="207"/>
      <c r="AJT44" s="207"/>
      <c r="AJU44" s="207"/>
      <c r="AJV44" s="207"/>
      <c r="AJW44" s="207"/>
      <c r="AJX44" s="207"/>
      <c r="AJY44" s="207"/>
      <c r="AJZ44" s="207"/>
      <c r="AKA44" s="207"/>
      <c r="AKB44" s="207"/>
      <c r="AKC44" s="207"/>
      <c r="AKD44" s="207"/>
      <c r="AKE44" s="207"/>
      <c r="AKF44" s="207"/>
      <c r="AKG44" s="207"/>
      <c r="AKH44" s="207"/>
      <c r="AKI44" s="207"/>
      <c r="AKJ44" s="207"/>
      <c r="AKK44" s="207"/>
      <c r="AKL44" s="207"/>
      <c r="AKM44" s="207"/>
      <c r="AKN44" s="207"/>
      <c r="AKO44" s="207"/>
      <c r="AKP44" s="207"/>
      <c r="AKQ44" s="207"/>
      <c r="AKR44" s="207"/>
      <c r="AKS44" s="207"/>
      <c r="AKT44" s="207"/>
      <c r="AKU44" s="207"/>
      <c r="AKV44" s="207"/>
      <c r="AKW44" s="207"/>
      <c r="AKX44" s="207"/>
      <c r="AKY44" s="207"/>
      <c r="AKZ44" s="207"/>
      <c r="ALA44" s="207"/>
      <c r="ALB44" s="207"/>
      <c r="ALC44" s="207"/>
      <c r="ALD44" s="207"/>
      <c r="ALE44" s="207"/>
      <c r="ALF44" s="207"/>
      <c r="ALG44" s="207"/>
      <c r="ALH44" s="207"/>
      <c r="ALI44" s="207"/>
      <c r="ALJ44" s="207"/>
      <c r="ALK44" s="207"/>
      <c r="ALL44" s="207"/>
      <c r="ALM44" s="207"/>
      <c r="ALN44" s="207"/>
      <c r="ALO44" s="207"/>
      <c r="ALP44" s="207"/>
      <c r="ALQ44" s="207" t="e">
        <v>#N/A</v>
      </c>
    </row>
    <row r="45" spans="1:1005" ht="14.45">
      <c r="A45" s="153">
        <v>47392</v>
      </c>
      <c r="B45" s="156">
        <v>40</v>
      </c>
      <c r="C45" s="156">
        <v>31</v>
      </c>
      <c r="D45" s="159">
        <v>36</v>
      </c>
      <c r="E45">
        <v>39.904000000000003</v>
      </c>
      <c r="F45" s="207">
        <v>57.360999999999997</v>
      </c>
      <c r="G45" s="207">
        <v>45.78</v>
      </c>
      <c r="H45" s="207">
        <v>55.841999999999999</v>
      </c>
      <c r="I45" s="207">
        <v>41.576000000000001</v>
      </c>
      <c r="J45" s="207">
        <v>37.35</v>
      </c>
      <c r="K45" s="207">
        <v>28.957999999999998</v>
      </c>
      <c r="L45" s="207">
        <v>28.684999999999999</v>
      </c>
      <c r="M45" s="207">
        <v>27.704000000000001</v>
      </c>
      <c r="N45" s="207">
        <v>32.642000000000003</v>
      </c>
      <c r="O45" s="207">
        <v>30.57</v>
      </c>
      <c r="P45" s="207">
        <v>48.838000000000001</v>
      </c>
      <c r="Q45" s="207">
        <v>57.161000000000001</v>
      </c>
      <c r="R45" s="207">
        <v>39.531999999999996</v>
      </c>
      <c r="S45" s="207">
        <v>39.533999999999999</v>
      </c>
      <c r="T45" s="207">
        <v>37.567999999999998</v>
      </c>
      <c r="U45" s="207">
        <v>29.393999999999998</v>
      </c>
      <c r="V45" s="207">
        <v>38.161999999999999</v>
      </c>
      <c r="W45" s="207">
        <v>22.151</v>
      </c>
      <c r="X45" s="207">
        <v>47.514000000000003</v>
      </c>
      <c r="Y45" s="207">
        <v>56.283000000000001</v>
      </c>
      <c r="Z45" s="207">
        <v>32.752000000000002</v>
      </c>
      <c r="AA45" s="207">
        <v>29.965</v>
      </c>
      <c r="AB45" s="207">
        <v>39.515000000000001</v>
      </c>
      <c r="AC45" s="207">
        <v>24.204999999999998</v>
      </c>
      <c r="AD45" s="207">
        <v>36.554000000000002</v>
      </c>
      <c r="AE45" s="207">
        <v>35.109000000000002</v>
      </c>
      <c r="AF45" s="207">
        <v>28.358000000000001</v>
      </c>
      <c r="AG45" s="207">
        <v>27.817</v>
      </c>
      <c r="AH45" s="207">
        <v>43.899000000000001</v>
      </c>
      <c r="AI45" s="207"/>
      <c r="AJ45" s="207"/>
      <c r="AK45" s="207"/>
      <c r="AL45" s="207"/>
      <c r="AM45" s="207"/>
      <c r="AN45" s="207"/>
      <c r="AO45" s="207"/>
      <c r="AP45" s="207"/>
      <c r="AQ45" s="207"/>
      <c r="AR45" s="207"/>
      <c r="AS45" s="207"/>
      <c r="AT45" s="207"/>
      <c r="AU45" s="207"/>
      <c r="AV45" s="207"/>
      <c r="AW45" s="207"/>
      <c r="AX45" s="207"/>
      <c r="AY45" s="207"/>
      <c r="AZ45" s="207"/>
      <c r="BA45" s="207"/>
      <c r="BB45" s="207"/>
      <c r="BC45" s="207"/>
      <c r="BD45" s="207"/>
      <c r="BE45" s="207"/>
      <c r="BF45" s="207"/>
      <c r="BG45" s="207"/>
      <c r="BH45" s="207"/>
      <c r="BI45" s="207"/>
      <c r="BJ45" s="207"/>
      <c r="BK45" s="207"/>
      <c r="BL45" s="207"/>
      <c r="BM45" s="207"/>
      <c r="BN45" s="207"/>
      <c r="BO45" s="207"/>
      <c r="BP45" s="207"/>
      <c r="BQ45" s="207"/>
      <c r="BR45" s="207"/>
      <c r="BS45" s="207"/>
      <c r="BT45" s="207"/>
      <c r="BU45" s="207"/>
      <c r="BV45" s="207"/>
      <c r="BW45" s="207"/>
      <c r="BX45" s="207"/>
      <c r="BY45" s="207"/>
      <c r="BZ45" s="207"/>
      <c r="CA45" s="207"/>
      <c r="CB45" s="207"/>
      <c r="CC45" s="207"/>
      <c r="CD45" s="207"/>
      <c r="CE45" s="207"/>
      <c r="CF45" s="207"/>
      <c r="CG45" s="207"/>
      <c r="CH45" s="207"/>
      <c r="CI45" s="207"/>
      <c r="CJ45" s="207"/>
      <c r="CK45" s="207"/>
      <c r="CL45" s="207"/>
      <c r="CM45" s="207"/>
      <c r="CN45" s="207"/>
      <c r="CO45" s="207"/>
      <c r="CP45" s="207"/>
      <c r="CQ45" s="207"/>
      <c r="CR45" s="207"/>
      <c r="CS45" s="207"/>
      <c r="CT45" s="207"/>
      <c r="CU45" s="207"/>
      <c r="CV45" s="207"/>
      <c r="CW45" s="207"/>
      <c r="CX45" s="207"/>
      <c r="CY45" s="207"/>
      <c r="CZ45" s="207"/>
      <c r="DA45" s="207"/>
      <c r="DB45" s="207"/>
      <c r="DC45" s="207"/>
      <c r="DD45" s="207"/>
      <c r="DE45" s="207"/>
      <c r="DF45" s="207"/>
      <c r="DG45" s="207"/>
      <c r="DH45" s="207"/>
      <c r="DI45" s="207"/>
      <c r="DJ45" s="207"/>
      <c r="DK45" s="207"/>
      <c r="DL45" s="207"/>
      <c r="DM45" s="207"/>
      <c r="DN45" s="207"/>
      <c r="DO45" s="207"/>
      <c r="DP45" s="207"/>
      <c r="DQ45" s="207"/>
      <c r="DR45" s="207"/>
      <c r="DS45" s="207"/>
      <c r="DT45" s="207"/>
      <c r="DU45" s="207"/>
      <c r="DV45" s="207"/>
      <c r="DW45" s="207"/>
      <c r="DX45" s="207"/>
      <c r="DY45" s="207"/>
      <c r="DZ45" s="207"/>
      <c r="EA45" s="207"/>
      <c r="EB45" s="207"/>
      <c r="EC45" s="207"/>
      <c r="ED45" s="207"/>
      <c r="EE45" s="207"/>
      <c r="EF45" s="207"/>
      <c r="EG45" s="207"/>
      <c r="EH45" s="207"/>
      <c r="EI45" s="207"/>
      <c r="EJ45" s="207"/>
      <c r="EK45" s="207"/>
      <c r="EL45" s="207"/>
      <c r="EM45" s="207"/>
      <c r="EN45" s="207"/>
      <c r="EO45" s="207"/>
      <c r="EP45" s="207"/>
      <c r="EQ45" s="207"/>
      <c r="ER45" s="207"/>
      <c r="ES45" s="207"/>
      <c r="ET45" s="207"/>
      <c r="EU45" s="207"/>
      <c r="EV45" s="207"/>
      <c r="EW45" s="207"/>
      <c r="EX45" s="207"/>
      <c r="EY45" s="207"/>
      <c r="EZ45" s="207"/>
      <c r="FA45" s="207"/>
      <c r="FB45" s="207"/>
      <c r="FC45" s="207"/>
      <c r="FD45" s="207"/>
      <c r="FE45" s="207"/>
      <c r="FF45" s="207"/>
      <c r="FG45" s="207"/>
      <c r="FH45" s="207"/>
      <c r="FI45" s="207"/>
      <c r="FJ45" s="207"/>
      <c r="FK45" s="207"/>
      <c r="FL45" s="207"/>
      <c r="FM45" s="207"/>
      <c r="FN45" s="207"/>
      <c r="FO45" s="207"/>
      <c r="FP45" s="207"/>
      <c r="FQ45" s="207"/>
      <c r="FR45" s="207"/>
      <c r="FS45" s="207"/>
      <c r="FT45" s="207"/>
      <c r="FU45" s="207"/>
      <c r="FV45" s="207"/>
      <c r="FW45" s="207"/>
      <c r="FX45" s="207"/>
      <c r="FY45" s="207"/>
      <c r="FZ45" s="207"/>
      <c r="GA45" s="207"/>
      <c r="GB45" s="207"/>
      <c r="GC45" s="207"/>
      <c r="GD45" s="207"/>
      <c r="GE45" s="207"/>
      <c r="GF45" s="207"/>
      <c r="GG45" s="207"/>
      <c r="GH45" s="207"/>
      <c r="GI45" s="207"/>
      <c r="GJ45" s="207"/>
      <c r="GK45" s="207"/>
      <c r="GL45" s="207"/>
      <c r="GM45" s="207"/>
      <c r="GN45" s="207"/>
      <c r="GO45" s="207"/>
      <c r="GP45" s="207"/>
      <c r="GQ45" s="207"/>
      <c r="GR45" s="207"/>
      <c r="GS45" s="207"/>
      <c r="GT45" s="207"/>
      <c r="GU45" s="207"/>
      <c r="GV45" s="207"/>
      <c r="GW45" s="207"/>
      <c r="GX45" s="207"/>
      <c r="GY45" s="207"/>
      <c r="GZ45" s="207"/>
      <c r="HA45" s="207"/>
      <c r="HB45" s="207"/>
      <c r="HC45" s="207"/>
      <c r="HD45" s="207"/>
      <c r="HE45" s="207"/>
      <c r="HF45" s="207"/>
      <c r="HG45" s="207"/>
      <c r="HH45" s="207"/>
      <c r="HI45" s="207"/>
      <c r="HJ45" s="207"/>
      <c r="HK45" s="207"/>
      <c r="HL45" s="207"/>
      <c r="HM45" s="207"/>
      <c r="HN45" s="207"/>
      <c r="HO45" s="207"/>
      <c r="HP45" s="207"/>
      <c r="HQ45" s="207"/>
      <c r="HR45" s="207"/>
      <c r="HS45" s="207"/>
      <c r="HT45" s="207"/>
      <c r="HU45" s="207"/>
      <c r="HV45" s="207"/>
      <c r="HW45" s="207"/>
      <c r="HX45" s="207"/>
      <c r="HY45" s="207"/>
      <c r="HZ45" s="207"/>
      <c r="IA45" s="207"/>
      <c r="IB45" s="207"/>
      <c r="IC45" s="207"/>
      <c r="ID45" s="207"/>
      <c r="IE45" s="207"/>
      <c r="IF45" s="207"/>
      <c r="IG45" s="207"/>
      <c r="IH45" s="207"/>
      <c r="II45" s="207"/>
      <c r="IJ45" s="207"/>
      <c r="IK45" s="207"/>
      <c r="IL45" s="207"/>
      <c r="IM45" s="207"/>
      <c r="IN45" s="207"/>
      <c r="IO45" s="207"/>
      <c r="IP45" s="207"/>
      <c r="IQ45" s="207"/>
      <c r="IR45" s="207"/>
      <c r="IS45" s="207"/>
      <c r="IT45" s="207"/>
      <c r="IU45" s="207"/>
      <c r="IV45" s="207"/>
      <c r="IW45" s="207"/>
      <c r="IX45" s="207"/>
      <c r="IY45" s="207"/>
      <c r="IZ45" s="207"/>
      <c r="JA45" s="207"/>
      <c r="JB45" s="207"/>
      <c r="JC45" s="207"/>
      <c r="JD45" s="207"/>
      <c r="JE45" s="207"/>
      <c r="JF45" s="207"/>
      <c r="JG45" s="207"/>
      <c r="JH45" s="207"/>
      <c r="JI45" s="207"/>
      <c r="JJ45" s="207"/>
      <c r="JK45" s="207"/>
      <c r="JL45" s="207"/>
      <c r="JM45" s="207"/>
      <c r="JN45" s="207"/>
      <c r="JO45" s="207"/>
      <c r="JP45" s="207"/>
      <c r="JQ45" s="207"/>
      <c r="JR45" s="207"/>
      <c r="JS45" s="207"/>
      <c r="JT45" s="207"/>
      <c r="JU45" s="207"/>
      <c r="JV45" s="207"/>
      <c r="JW45" s="207"/>
      <c r="JX45" s="207"/>
      <c r="JY45" s="207"/>
      <c r="JZ45" s="207"/>
      <c r="KA45" s="207"/>
      <c r="KB45" s="207"/>
      <c r="KC45" s="207"/>
      <c r="KD45" s="207"/>
      <c r="KE45" s="207"/>
      <c r="KF45" s="207"/>
      <c r="KG45" s="207"/>
      <c r="KH45" s="207"/>
      <c r="KI45" s="207"/>
      <c r="KJ45" s="207"/>
      <c r="KK45" s="207"/>
      <c r="KL45" s="207"/>
      <c r="KM45" s="207"/>
      <c r="KN45" s="207"/>
      <c r="KO45" s="207"/>
      <c r="KP45" s="207"/>
      <c r="KQ45" s="207"/>
      <c r="KR45" s="207"/>
      <c r="KS45" s="207"/>
      <c r="KT45" s="207"/>
      <c r="KU45" s="207"/>
      <c r="KV45" s="207"/>
      <c r="KW45" s="207"/>
      <c r="KX45" s="207"/>
      <c r="KY45" s="207"/>
      <c r="KZ45" s="207"/>
      <c r="LA45" s="207"/>
      <c r="LB45" s="207"/>
      <c r="LC45" s="207"/>
      <c r="LD45" s="207"/>
      <c r="LE45" s="207"/>
      <c r="LF45" s="207"/>
      <c r="LG45" s="207"/>
      <c r="LH45" s="207"/>
      <c r="LI45" s="207"/>
      <c r="LJ45" s="207"/>
      <c r="LK45" s="207"/>
      <c r="LL45" s="207"/>
      <c r="LM45" s="207"/>
      <c r="LN45" s="207"/>
      <c r="LO45" s="207"/>
      <c r="LP45" s="207"/>
      <c r="LQ45" s="207"/>
      <c r="LR45" s="207"/>
      <c r="LS45" s="207"/>
      <c r="LT45" s="207"/>
      <c r="LU45" s="207"/>
      <c r="LV45" s="207"/>
      <c r="LW45" s="207"/>
      <c r="LX45" s="207"/>
      <c r="LY45" s="207"/>
      <c r="LZ45" s="207"/>
      <c r="MA45" s="207"/>
      <c r="MB45" s="207"/>
      <c r="MC45" s="207"/>
      <c r="MD45" s="207"/>
      <c r="ME45" s="207"/>
      <c r="MF45" s="207"/>
      <c r="MG45" s="207"/>
      <c r="MH45" s="207"/>
      <c r="MI45" s="207"/>
      <c r="MJ45" s="207"/>
      <c r="MK45" s="207"/>
      <c r="ML45" s="207"/>
      <c r="MM45" s="207"/>
      <c r="MN45" s="207"/>
      <c r="MO45" s="207"/>
      <c r="MP45" s="207"/>
      <c r="MQ45" s="207"/>
      <c r="MR45" s="207"/>
      <c r="MS45" s="207"/>
      <c r="MT45" s="207"/>
      <c r="MU45" s="207"/>
      <c r="MV45" s="207"/>
      <c r="MW45" s="207"/>
      <c r="MX45" s="207"/>
      <c r="MY45" s="207"/>
      <c r="MZ45" s="207"/>
      <c r="NA45" s="207"/>
      <c r="NB45" s="207"/>
      <c r="NC45" s="207"/>
      <c r="ND45" s="207"/>
      <c r="NE45" s="207"/>
      <c r="NF45" s="207"/>
      <c r="NG45" s="207"/>
      <c r="NH45" s="207"/>
      <c r="NI45" s="207"/>
      <c r="NJ45" s="207"/>
      <c r="NK45" s="207"/>
      <c r="NL45" s="207"/>
      <c r="NM45" s="207"/>
      <c r="NN45" s="207"/>
      <c r="NO45" s="207"/>
      <c r="NP45" s="207"/>
      <c r="NQ45" s="207"/>
      <c r="NR45" s="207"/>
      <c r="NS45" s="207"/>
      <c r="NT45" s="207"/>
      <c r="NU45" s="207"/>
      <c r="NV45" s="207"/>
      <c r="NW45" s="207"/>
      <c r="NX45" s="207"/>
      <c r="NY45" s="207"/>
      <c r="NZ45" s="207"/>
      <c r="OA45" s="207"/>
      <c r="OB45" s="207"/>
      <c r="OC45" s="207"/>
      <c r="OD45" s="207"/>
      <c r="OE45" s="207"/>
      <c r="OF45" s="207"/>
      <c r="OG45" s="207"/>
      <c r="OH45" s="207"/>
      <c r="OI45" s="207"/>
      <c r="OJ45" s="207"/>
      <c r="OK45" s="207"/>
      <c r="OL45" s="207"/>
      <c r="OM45" s="207"/>
      <c r="ON45" s="207"/>
      <c r="OO45" s="207"/>
      <c r="OP45" s="207"/>
      <c r="OQ45" s="207"/>
      <c r="OR45" s="207"/>
      <c r="OS45" s="207"/>
      <c r="OT45" s="207"/>
      <c r="OU45" s="207"/>
      <c r="OV45" s="207"/>
      <c r="OW45" s="207"/>
      <c r="OX45" s="207"/>
      <c r="OY45" s="207"/>
      <c r="OZ45" s="207"/>
      <c r="PA45" s="207"/>
      <c r="PB45" s="207"/>
      <c r="PC45" s="207"/>
      <c r="PD45" s="207"/>
      <c r="PE45" s="207"/>
      <c r="PF45" s="207"/>
      <c r="PG45" s="207"/>
      <c r="PH45" s="207"/>
      <c r="PI45" s="207"/>
      <c r="PJ45" s="207"/>
      <c r="PK45" s="207"/>
      <c r="PL45" s="207"/>
      <c r="PM45" s="207"/>
      <c r="PN45" s="207"/>
      <c r="PO45" s="207"/>
      <c r="PP45" s="207"/>
      <c r="PQ45" s="207"/>
      <c r="PR45" s="207"/>
      <c r="PS45" s="207"/>
      <c r="PT45" s="207"/>
      <c r="PU45" s="207"/>
      <c r="PV45" s="207"/>
      <c r="PW45" s="207"/>
      <c r="PX45" s="207"/>
      <c r="PY45" s="207"/>
      <c r="PZ45" s="207"/>
      <c r="QA45" s="207"/>
      <c r="QB45" s="207"/>
      <c r="QC45" s="207"/>
      <c r="QD45" s="207"/>
      <c r="QE45" s="207"/>
      <c r="QF45" s="207"/>
      <c r="QG45" s="207"/>
      <c r="QH45" s="207"/>
      <c r="QI45" s="207"/>
      <c r="QJ45" s="207"/>
      <c r="QK45" s="207"/>
      <c r="QL45" s="207"/>
      <c r="QM45" s="207"/>
      <c r="QN45" s="207"/>
      <c r="QO45" s="207"/>
      <c r="QP45" s="207"/>
      <c r="QQ45" s="207"/>
      <c r="QR45" s="207"/>
      <c r="QS45" s="207"/>
      <c r="QT45" s="207"/>
      <c r="QU45" s="207"/>
      <c r="QV45" s="207"/>
      <c r="QW45" s="207"/>
      <c r="QX45" s="207"/>
      <c r="QY45" s="207"/>
      <c r="QZ45" s="207"/>
      <c r="RA45" s="207"/>
      <c r="RB45" s="207"/>
      <c r="RC45" s="207"/>
      <c r="RD45" s="207"/>
      <c r="RE45" s="207"/>
      <c r="RF45" s="207"/>
      <c r="RG45" s="207"/>
      <c r="RH45" s="207"/>
      <c r="RI45" s="207"/>
      <c r="RJ45" s="207"/>
      <c r="RK45" s="207"/>
      <c r="RL45" s="207"/>
      <c r="RM45" s="207"/>
      <c r="RN45" s="207"/>
      <c r="RO45" s="207"/>
      <c r="RP45" s="207"/>
      <c r="RQ45" s="207"/>
      <c r="RR45" s="207"/>
      <c r="RS45" s="207"/>
      <c r="RT45" s="207"/>
      <c r="RU45" s="207"/>
      <c r="RV45" s="207"/>
      <c r="RW45" s="207"/>
      <c r="RX45" s="207"/>
      <c r="RY45" s="207"/>
      <c r="RZ45" s="207"/>
      <c r="SA45" s="207"/>
      <c r="SB45" s="207"/>
      <c r="SC45" s="207"/>
      <c r="SD45" s="207"/>
      <c r="SE45" s="207"/>
      <c r="SF45" s="207"/>
      <c r="SG45" s="207"/>
      <c r="SH45" s="207"/>
      <c r="SI45" s="207"/>
      <c r="SJ45" s="207"/>
      <c r="SK45" s="207"/>
      <c r="SL45" s="207"/>
      <c r="SM45" s="207"/>
      <c r="SN45" s="207"/>
      <c r="SO45" s="207"/>
      <c r="SP45" s="207"/>
      <c r="SQ45" s="207"/>
      <c r="SR45" s="207"/>
      <c r="SS45" s="207"/>
      <c r="ST45" s="207"/>
      <c r="SU45" s="207"/>
      <c r="SV45" s="207"/>
      <c r="SW45" s="207"/>
      <c r="SX45" s="207"/>
      <c r="SY45" s="207"/>
      <c r="SZ45" s="207"/>
      <c r="TA45" s="207"/>
      <c r="TB45" s="207"/>
      <c r="TC45" s="207"/>
      <c r="TD45" s="207"/>
      <c r="TE45" s="207"/>
      <c r="TF45" s="207"/>
      <c r="TG45" s="207"/>
      <c r="TH45" s="207"/>
      <c r="TI45" s="207"/>
      <c r="TJ45" s="207"/>
      <c r="TK45" s="207"/>
      <c r="TL45" s="207"/>
      <c r="TM45" s="207"/>
      <c r="TN45" s="207"/>
      <c r="TO45" s="207"/>
      <c r="TP45" s="207"/>
      <c r="TQ45" s="207"/>
      <c r="TR45" s="207"/>
      <c r="TS45" s="207"/>
      <c r="TT45" s="207"/>
      <c r="TU45" s="207"/>
      <c r="TV45" s="207"/>
      <c r="TW45" s="207"/>
      <c r="TX45" s="207"/>
      <c r="TY45" s="207"/>
      <c r="TZ45" s="207"/>
      <c r="UA45" s="207"/>
      <c r="UB45" s="207"/>
      <c r="UC45" s="207"/>
      <c r="UD45" s="207"/>
      <c r="UE45" s="207"/>
      <c r="UF45" s="207"/>
      <c r="UG45" s="207"/>
      <c r="UH45" s="207"/>
      <c r="UI45" s="207"/>
      <c r="UJ45" s="207"/>
      <c r="UK45" s="207"/>
      <c r="UL45" s="207"/>
      <c r="UM45" s="207"/>
      <c r="UN45" s="207"/>
      <c r="UO45" s="207"/>
      <c r="UP45" s="207"/>
      <c r="UQ45" s="207"/>
      <c r="UR45" s="207"/>
      <c r="US45" s="207"/>
      <c r="UT45" s="207"/>
      <c r="UU45" s="207"/>
      <c r="UV45" s="207"/>
      <c r="UW45" s="207"/>
      <c r="UX45" s="207"/>
      <c r="UY45" s="207"/>
      <c r="UZ45" s="207"/>
      <c r="VA45" s="207"/>
      <c r="VB45" s="207"/>
      <c r="VC45" s="207"/>
      <c r="VD45" s="207"/>
      <c r="VE45" s="207"/>
      <c r="VF45" s="207"/>
      <c r="VG45" s="207"/>
      <c r="VH45" s="207"/>
      <c r="VI45" s="207"/>
      <c r="VJ45" s="207"/>
      <c r="VK45" s="207"/>
      <c r="VL45" s="207"/>
      <c r="VM45" s="207"/>
      <c r="VN45" s="207"/>
      <c r="VO45" s="207"/>
      <c r="VP45" s="207"/>
      <c r="VQ45" s="207"/>
      <c r="VR45" s="207"/>
      <c r="VS45" s="207"/>
      <c r="VT45" s="207"/>
      <c r="VU45" s="207"/>
      <c r="VV45" s="207"/>
      <c r="VW45" s="207"/>
      <c r="VX45" s="207"/>
      <c r="VY45" s="207"/>
      <c r="VZ45" s="207"/>
      <c r="WA45" s="207"/>
      <c r="WB45" s="207"/>
      <c r="WC45" s="207"/>
      <c r="WD45" s="207"/>
      <c r="WE45" s="207"/>
      <c r="WF45" s="207"/>
      <c r="WG45" s="207"/>
      <c r="WH45" s="207"/>
      <c r="WI45" s="207"/>
      <c r="WJ45" s="207"/>
      <c r="WK45" s="207"/>
      <c r="WL45" s="207"/>
      <c r="WM45" s="207"/>
      <c r="WN45" s="207"/>
      <c r="WO45" s="207"/>
      <c r="WP45" s="207"/>
      <c r="WQ45" s="207"/>
      <c r="WR45" s="207"/>
      <c r="WS45" s="207"/>
      <c r="WT45" s="207"/>
      <c r="WU45" s="207"/>
      <c r="WV45" s="207"/>
      <c r="WW45" s="207"/>
      <c r="WX45" s="207"/>
      <c r="WY45" s="207"/>
      <c r="WZ45" s="207"/>
      <c r="XA45" s="207"/>
      <c r="XB45" s="207"/>
      <c r="XC45" s="207"/>
      <c r="XD45" s="207"/>
      <c r="XE45" s="207"/>
      <c r="XF45" s="207"/>
      <c r="XG45" s="207"/>
      <c r="XH45" s="207"/>
      <c r="XI45" s="207"/>
      <c r="XJ45" s="207"/>
      <c r="XK45" s="207"/>
      <c r="XL45" s="207"/>
      <c r="XM45" s="207"/>
      <c r="XN45" s="207"/>
      <c r="XO45" s="207"/>
      <c r="XP45" s="207"/>
      <c r="XQ45" s="207"/>
      <c r="XR45" s="207"/>
      <c r="XS45" s="207"/>
      <c r="XT45" s="207"/>
      <c r="XU45" s="207"/>
      <c r="XV45" s="207"/>
      <c r="XW45" s="207"/>
      <c r="XX45" s="207"/>
      <c r="XY45" s="207"/>
      <c r="XZ45" s="207"/>
      <c r="YA45" s="207"/>
      <c r="YB45" s="207"/>
      <c r="YC45" s="207"/>
      <c r="YD45" s="207"/>
      <c r="YE45" s="207"/>
      <c r="YF45" s="207"/>
      <c r="YG45" s="207"/>
      <c r="YH45" s="207"/>
      <c r="YI45" s="207"/>
      <c r="YJ45" s="207"/>
      <c r="YK45" s="207"/>
      <c r="YL45" s="207"/>
      <c r="YM45" s="207"/>
      <c r="YN45" s="207"/>
      <c r="YO45" s="207"/>
      <c r="YP45" s="207"/>
      <c r="YQ45" s="207"/>
      <c r="YR45" s="207"/>
      <c r="YS45" s="207"/>
      <c r="YT45" s="207"/>
      <c r="YU45" s="207"/>
      <c r="YV45" s="207"/>
      <c r="YW45" s="207"/>
      <c r="YX45" s="207"/>
      <c r="YY45" s="207"/>
      <c r="YZ45" s="207"/>
      <c r="ZA45" s="207"/>
      <c r="ZB45" s="207"/>
      <c r="ZC45" s="207"/>
      <c r="ZD45" s="207"/>
      <c r="ZE45" s="207"/>
      <c r="ZF45" s="207"/>
      <c r="ZG45" s="207"/>
      <c r="ZH45" s="207"/>
      <c r="ZI45" s="207"/>
      <c r="ZJ45" s="207"/>
      <c r="ZK45" s="207"/>
      <c r="ZL45" s="207"/>
      <c r="ZM45" s="207"/>
      <c r="ZN45" s="207"/>
      <c r="ZO45" s="207"/>
      <c r="ZP45" s="207"/>
      <c r="ZQ45" s="207"/>
      <c r="ZR45" s="207"/>
      <c r="ZS45" s="207"/>
      <c r="ZT45" s="207"/>
      <c r="ZU45" s="207"/>
      <c r="ZV45" s="207"/>
      <c r="ZW45" s="207"/>
      <c r="ZX45" s="207"/>
      <c r="ZY45" s="207"/>
      <c r="ZZ45" s="207"/>
      <c r="AAA45" s="207"/>
      <c r="AAB45" s="207"/>
      <c r="AAC45" s="207"/>
      <c r="AAD45" s="207"/>
      <c r="AAE45" s="207"/>
      <c r="AAF45" s="207"/>
      <c r="AAG45" s="207"/>
      <c r="AAH45" s="207"/>
      <c r="AAI45" s="207"/>
      <c r="AAJ45" s="207"/>
      <c r="AAK45" s="207"/>
      <c r="AAL45" s="207"/>
      <c r="AAM45" s="207"/>
      <c r="AAN45" s="207"/>
      <c r="AAO45" s="207"/>
      <c r="AAP45" s="207"/>
      <c r="AAQ45" s="207"/>
      <c r="AAR45" s="207"/>
      <c r="AAS45" s="207"/>
      <c r="AAT45" s="207"/>
      <c r="AAU45" s="207"/>
      <c r="AAV45" s="207"/>
      <c r="AAW45" s="207"/>
      <c r="AAX45" s="207"/>
      <c r="AAY45" s="207"/>
      <c r="AAZ45" s="207"/>
      <c r="ABA45" s="207"/>
      <c r="ABB45" s="207"/>
      <c r="ABC45" s="207"/>
      <c r="ABD45" s="207"/>
      <c r="ABE45" s="207"/>
      <c r="ABF45" s="207"/>
      <c r="ABG45" s="207"/>
      <c r="ABH45" s="207"/>
      <c r="ABI45" s="207"/>
      <c r="ABJ45" s="207"/>
      <c r="ABK45" s="207"/>
      <c r="ABL45" s="207"/>
      <c r="ABM45" s="207"/>
      <c r="ABN45" s="207"/>
      <c r="ABO45" s="207"/>
      <c r="ABP45" s="207"/>
      <c r="ABQ45" s="207"/>
      <c r="ABR45" s="207"/>
      <c r="ABS45" s="207"/>
      <c r="ABT45" s="207"/>
      <c r="ABU45" s="207"/>
      <c r="ABV45" s="207"/>
      <c r="ABW45" s="207"/>
      <c r="ABX45" s="207"/>
      <c r="ABY45" s="207"/>
      <c r="ABZ45" s="207"/>
      <c r="ACA45" s="207"/>
      <c r="ACB45" s="207"/>
      <c r="ACC45" s="207"/>
      <c r="ACD45" s="207"/>
      <c r="ACE45" s="207"/>
      <c r="ACF45" s="207"/>
      <c r="ACG45" s="207"/>
      <c r="ACH45" s="207"/>
      <c r="ACI45" s="207"/>
      <c r="ACJ45" s="207"/>
      <c r="ACK45" s="207"/>
      <c r="ACL45" s="207"/>
      <c r="ACM45" s="207"/>
      <c r="ACN45" s="207"/>
      <c r="ACO45" s="207"/>
      <c r="ACP45" s="207"/>
      <c r="ACQ45" s="207"/>
      <c r="ACR45" s="207"/>
      <c r="ACS45" s="207"/>
      <c r="ACT45" s="207"/>
      <c r="ACU45" s="207"/>
      <c r="ACV45" s="207"/>
      <c r="ACW45" s="207"/>
      <c r="ACX45" s="207"/>
      <c r="ACY45" s="207"/>
      <c r="ACZ45" s="207"/>
      <c r="ADA45" s="207"/>
      <c r="ADB45" s="207"/>
      <c r="ADC45" s="207"/>
      <c r="ADD45" s="207"/>
      <c r="ADE45" s="207"/>
      <c r="ADF45" s="207"/>
      <c r="ADG45" s="207"/>
      <c r="ADH45" s="207"/>
      <c r="ADI45" s="207"/>
      <c r="ADJ45" s="207"/>
      <c r="ADK45" s="207"/>
      <c r="ADL45" s="207"/>
      <c r="ADM45" s="207"/>
      <c r="ADN45" s="207"/>
      <c r="ADO45" s="207"/>
      <c r="ADP45" s="207"/>
      <c r="ADQ45" s="207"/>
      <c r="ADR45" s="207"/>
      <c r="ADS45" s="207"/>
      <c r="ADT45" s="207"/>
      <c r="ADU45" s="207"/>
      <c r="ADV45" s="207"/>
      <c r="ADW45" s="207"/>
      <c r="ADX45" s="207"/>
      <c r="ADY45" s="207"/>
      <c r="ADZ45" s="207"/>
      <c r="AEA45" s="207"/>
      <c r="AEB45" s="207"/>
      <c r="AEC45" s="207"/>
      <c r="AED45" s="207"/>
      <c r="AEE45" s="207"/>
      <c r="AEF45" s="207"/>
      <c r="AEG45" s="207"/>
      <c r="AEH45" s="207"/>
      <c r="AEI45" s="207"/>
      <c r="AEJ45" s="207"/>
      <c r="AEK45" s="207"/>
      <c r="AEL45" s="207"/>
      <c r="AEM45" s="207"/>
      <c r="AEN45" s="207"/>
      <c r="AEO45" s="207"/>
      <c r="AEP45" s="207"/>
      <c r="AEQ45" s="207"/>
      <c r="AER45" s="207"/>
      <c r="AES45" s="207"/>
      <c r="AET45" s="207"/>
      <c r="AEU45" s="207"/>
      <c r="AEV45" s="207"/>
      <c r="AEW45" s="207"/>
      <c r="AEX45" s="207"/>
      <c r="AEY45" s="207"/>
      <c r="AEZ45" s="207"/>
      <c r="AFA45" s="207"/>
      <c r="AFB45" s="207"/>
      <c r="AFC45" s="207"/>
      <c r="AFD45" s="207"/>
      <c r="AFE45" s="207"/>
      <c r="AFF45" s="207"/>
      <c r="AFG45" s="207"/>
      <c r="AFH45" s="207"/>
      <c r="AFI45" s="207"/>
      <c r="AFJ45" s="207"/>
      <c r="AFK45" s="207"/>
      <c r="AFL45" s="207"/>
      <c r="AFM45" s="207"/>
      <c r="AFN45" s="207"/>
      <c r="AFO45" s="207"/>
      <c r="AFP45" s="207"/>
      <c r="AFQ45" s="207"/>
      <c r="AFR45" s="207"/>
      <c r="AFS45" s="207"/>
      <c r="AFT45" s="207"/>
      <c r="AFU45" s="207"/>
      <c r="AFV45" s="207"/>
      <c r="AFW45" s="207"/>
      <c r="AFX45" s="207"/>
      <c r="AFY45" s="207"/>
      <c r="AFZ45" s="207"/>
      <c r="AGA45" s="207"/>
      <c r="AGB45" s="207"/>
      <c r="AGC45" s="207"/>
      <c r="AGD45" s="207"/>
      <c r="AGE45" s="207"/>
      <c r="AGF45" s="207"/>
      <c r="AGG45" s="207"/>
      <c r="AGH45" s="207"/>
      <c r="AGI45" s="207"/>
      <c r="AGJ45" s="207"/>
      <c r="AGK45" s="207"/>
      <c r="AGL45" s="207"/>
      <c r="AGM45" s="207"/>
      <c r="AGN45" s="207"/>
      <c r="AGO45" s="207"/>
      <c r="AGP45" s="207"/>
      <c r="AGQ45" s="207"/>
      <c r="AGR45" s="207"/>
      <c r="AGS45" s="207"/>
      <c r="AGT45" s="207"/>
      <c r="AGU45" s="207"/>
      <c r="AGV45" s="207"/>
      <c r="AGW45" s="207"/>
      <c r="AGX45" s="207"/>
      <c r="AGY45" s="207"/>
      <c r="AGZ45" s="207"/>
      <c r="AHA45" s="207"/>
      <c r="AHB45" s="207"/>
      <c r="AHC45" s="207"/>
      <c r="AHD45" s="207"/>
      <c r="AHE45" s="207"/>
      <c r="AHF45" s="207"/>
      <c r="AHG45" s="207"/>
      <c r="AHH45" s="207"/>
      <c r="AHI45" s="207"/>
      <c r="AHJ45" s="207"/>
      <c r="AHK45" s="207"/>
      <c r="AHL45" s="207"/>
      <c r="AHM45" s="207"/>
      <c r="AHN45" s="207"/>
      <c r="AHO45" s="207"/>
      <c r="AHP45" s="207"/>
      <c r="AHQ45" s="207"/>
      <c r="AHR45" s="207"/>
      <c r="AHS45" s="207"/>
      <c r="AHT45" s="207"/>
      <c r="AHU45" s="207"/>
      <c r="AHV45" s="207"/>
      <c r="AHW45" s="207"/>
      <c r="AHX45" s="207"/>
      <c r="AHY45" s="207"/>
      <c r="AHZ45" s="207"/>
      <c r="AIA45" s="207"/>
      <c r="AIB45" s="207"/>
      <c r="AIC45" s="207"/>
      <c r="AID45" s="207"/>
      <c r="AIE45" s="207"/>
      <c r="AIF45" s="207"/>
      <c r="AIG45" s="207"/>
      <c r="AIH45" s="207"/>
      <c r="AII45" s="207"/>
      <c r="AIJ45" s="207"/>
      <c r="AIK45" s="207"/>
      <c r="AIL45" s="207"/>
      <c r="AIM45" s="207"/>
      <c r="AIN45" s="207"/>
      <c r="AIO45" s="207"/>
      <c r="AIP45" s="207"/>
      <c r="AIQ45" s="207"/>
      <c r="AIR45" s="207"/>
      <c r="AIS45" s="207"/>
      <c r="AIT45" s="207"/>
      <c r="AIU45" s="207"/>
      <c r="AIV45" s="207"/>
      <c r="AIW45" s="207"/>
      <c r="AIX45" s="207"/>
      <c r="AIY45" s="207"/>
      <c r="AIZ45" s="207"/>
      <c r="AJA45" s="207"/>
      <c r="AJB45" s="207"/>
      <c r="AJC45" s="207"/>
      <c r="AJD45" s="207"/>
      <c r="AJE45" s="207"/>
      <c r="AJF45" s="207"/>
      <c r="AJG45" s="207"/>
      <c r="AJH45" s="207"/>
      <c r="AJI45" s="207"/>
      <c r="AJJ45" s="207"/>
      <c r="AJK45" s="207"/>
      <c r="AJL45" s="207"/>
      <c r="AJM45" s="207"/>
      <c r="AJN45" s="207"/>
      <c r="AJO45" s="207"/>
      <c r="AJP45" s="207"/>
      <c r="AJQ45" s="207"/>
      <c r="AJR45" s="207"/>
      <c r="AJS45" s="207"/>
      <c r="AJT45" s="207"/>
      <c r="AJU45" s="207"/>
      <c r="AJV45" s="207"/>
      <c r="AJW45" s="207"/>
      <c r="AJX45" s="207"/>
      <c r="AJY45" s="207"/>
      <c r="AJZ45" s="207"/>
      <c r="AKA45" s="207"/>
      <c r="AKB45" s="207"/>
      <c r="AKC45" s="207"/>
      <c r="AKD45" s="207"/>
      <c r="AKE45" s="207"/>
      <c r="AKF45" s="207"/>
      <c r="AKG45" s="207"/>
      <c r="AKH45" s="207"/>
      <c r="AKI45" s="207"/>
      <c r="AKJ45" s="207"/>
      <c r="AKK45" s="207"/>
      <c r="AKL45" s="207"/>
      <c r="AKM45" s="207"/>
      <c r="AKN45" s="207"/>
      <c r="AKO45" s="207"/>
      <c r="AKP45" s="207"/>
      <c r="AKQ45" s="207"/>
      <c r="AKR45" s="207"/>
      <c r="AKS45" s="207"/>
      <c r="AKT45" s="207"/>
      <c r="AKU45" s="207"/>
      <c r="AKV45" s="207"/>
      <c r="AKW45" s="207"/>
      <c r="AKX45" s="207"/>
      <c r="AKY45" s="207"/>
      <c r="AKZ45" s="207"/>
      <c r="ALA45" s="207"/>
      <c r="ALB45" s="207"/>
      <c r="ALC45" s="207"/>
      <c r="ALD45" s="207"/>
      <c r="ALE45" s="207"/>
      <c r="ALF45" s="207"/>
      <c r="ALG45" s="207"/>
      <c r="ALH45" s="207"/>
      <c r="ALI45" s="207"/>
      <c r="ALJ45" s="207"/>
      <c r="ALK45" s="207"/>
      <c r="ALL45" s="207"/>
      <c r="ALM45" s="207"/>
      <c r="ALN45" s="207"/>
      <c r="ALO45" s="207"/>
      <c r="ALP45" s="207"/>
      <c r="ALQ45" s="207" t="e">
        <v>#N/A</v>
      </c>
    </row>
    <row r="46" spans="1:1005" ht="14.45">
      <c r="A46" s="153">
        <v>47423</v>
      </c>
      <c r="B46" s="156">
        <v>33</v>
      </c>
      <c r="C46" s="156">
        <v>29</v>
      </c>
      <c r="D46" s="159">
        <v>31</v>
      </c>
      <c r="E46">
        <v>30.82</v>
      </c>
      <c r="F46" s="207">
        <v>43.569000000000003</v>
      </c>
      <c r="G46" s="207">
        <v>39.101999999999997</v>
      </c>
      <c r="H46" s="207">
        <v>42.512999999999998</v>
      </c>
      <c r="I46" s="207">
        <v>34.033000000000001</v>
      </c>
      <c r="J46" s="207">
        <v>29.884</v>
      </c>
      <c r="K46" s="207">
        <v>25.405000000000001</v>
      </c>
      <c r="L46" s="207">
        <v>28.234999999999999</v>
      </c>
      <c r="M46" s="207">
        <v>18.38</v>
      </c>
      <c r="N46" s="207">
        <v>24.446000000000002</v>
      </c>
      <c r="O46" s="207">
        <v>27.672999999999998</v>
      </c>
      <c r="P46" s="207">
        <v>37.590000000000003</v>
      </c>
      <c r="Q46" s="207">
        <v>40.441000000000003</v>
      </c>
      <c r="R46" s="207">
        <v>32.216999999999999</v>
      </c>
      <c r="S46" s="207">
        <v>33.633000000000003</v>
      </c>
      <c r="T46" s="207">
        <v>33.259</v>
      </c>
      <c r="U46" s="207">
        <v>29.312000000000001</v>
      </c>
      <c r="V46" s="207">
        <v>31.309000000000001</v>
      </c>
      <c r="W46" s="207">
        <v>18.446000000000002</v>
      </c>
      <c r="X46" s="207">
        <v>30.626000000000001</v>
      </c>
      <c r="Y46" s="207">
        <v>35.82</v>
      </c>
      <c r="Z46" s="207">
        <v>29.306000000000001</v>
      </c>
      <c r="AA46" s="207">
        <v>25.811</v>
      </c>
      <c r="AB46" s="207">
        <v>33.418999999999997</v>
      </c>
      <c r="AC46" s="207">
        <v>22.172999999999998</v>
      </c>
      <c r="AD46" s="207">
        <v>31.423999999999999</v>
      </c>
      <c r="AE46" s="207">
        <v>36.250999999999998</v>
      </c>
      <c r="AF46" s="207">
        <v>26.721</v>
      </c>
      <c r="AG46" s="207">
        <v>23.72</v>
      </c>
      <c r="AH46" s="207">
        <v>35.277999999999999</v>
      </c>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7"/>
      <c r="BH46" s="207"/>
      <c r="BI46" s="207"/>
      <c r="BJ46" s="207"/>
      <c r="BK46" s="207"/>
      <c r="BL46" s="207"/>
      <c r="BM46" s="207"/>
      <c r="BN46" s="207"/>
      <c r="BO46" s="207"/>
      <c r="BP46" s="207"/>
      <c r="BQ46" s="207"/>
      <c r="BR46" s="207"/>
      <c r="BS46" s="207"/>
      <c r="BT46" s="207"/>
      <c r="BU46" s="207"/>
      <c r="BV46" s="207"/>
      <c r="BW46" s="207"/>
      <c r="BX46" s="207"/>
      <c r="BY46" s="207"/>
      <c r="BZ46" s="207"/>
      <c r="CA46" s="207"/>
      <c r="CB46" s="207"/>
      <c r="CC46" s="207"/>
      <c r="CD46" s="207"/>
      <c r="CE46" s="207"/>
      <c r="CF46" s="207"/>
      <c r="CG46" s="207"/>
      <c r="CH46" s="207"/>
      <c r="CI46" s="207"/>
      <c r="CJ46" s="207"/>
      <c r="CK46" s="207"/>
      <c r="CL46" s="207"/>
      <c r="CM46" s="207"/>
      <c r="CN46" s="207"/>
      <c r="CO46" s="207"/>
      <c r="CP46" s="207"/>
      <c r="CQ46" s="207"/>
      <c r="CR46" s="207"/>
      <c r="CS46" s="207"/>
      <c r="CT46" s="207"/>
      <c r="CU46" s="207"/>
      <c r="CV46" s="207"/>
      <c r="CW46" s="207"/>
      <c r="CX46" s="207"/>
      <c r="CY46" s="207"/>
      <c r="CZ46" s="207"/>
      <c r="DA46" s="207"/>
      <c r="DB46" s="207"/>
      <c r="DC46" s="207"/>
      <c r="DD46" s="207"/>
      <c r="DE46" s="207"/>
      <c r="DF46" s="207"/>
      <c r="DG46" s="207"/>
      <c r="DH46" s="207"/>
      <c r="DI46" s="207"/>
      <c r="DJ46" s="207"/>
      <c r="DK46" s="207"/>
      <c r="DL46" s="207"/>
      <c r="DM46" s="207"/>
      <c r="DN46" s="207"/>
      <c r="DO46" s="207"/>
      <c r="DP46" s="207"/>
      <c r="DQ46" s="207"/>
      <c r="DR46" s="207"/>
      <c r="DS46" s="207"/>
      <c r="DT46" s="207"/>
      <c r="DU46" s="207"/>
      <c r="DV46" s="207"/>
      <c r="DW46" s="207"/>
      <c r="DX46" s="207"/>
      <c r="DY46" s="207"/>
      <c r="DZ46" s="207"/>
      <c r="EA46" s="207"/>
      <c r="EB46" s="207"/>
      <c r="EC46" s="207"/>
      <c r="ED46" s="207"/>
      <c r="EE46" s="207"/>
      <c r="EF46" s="207"/>
      <c r="EG46" s="207"/>
      <c r="EH46" s="207"/>
      <c r="EI46" s="207"/>
      <c r="EJ46" s="207"/>
      <c r="EK46" s="207"/>
      <c r="EL46" s="207"/>
      <c r="EM46" s="207"/>
      <c r="EN46" s="207"/>
      <c r="EO46" s="207"/>
      <c r="EP46" s="207"/>
      <c r="EQ46" s="207"/>
      <c r="ER46" s="207"/>
      <c r="ES46" s="207"/>
      <c r="ET46" s="207"/>
      <c r="EU46" s="207"/>
      <c r="EV46" s="207"/>
      <c r="EW46" s="207"/>
      <c r="EX46" s="207"/>
      <c r="EY46" s="207"/>
      <c r="EZ46" s="207"/>
      <c r="FA46" s="207"/>
      <c r="FB46" s="207"/>
      <c r="FC46" s="207"/>
      <c r="FD46" s="207"/>
      <c r="FE46" s="207"/>
      <c r="FF46" s="207"/>
      <c r="FG46" s="207"/>
      <c r="FH46" s="207"/>
      <c r="FI46" s="207"/>
      <c r="FJ46" s="207"/>
      <c r="FK46" s="207"/>
      <c r="FL46" s="207"/>
      <c r="FM46" s="207"/>
      <c r="FN46" s="207"/>
      <c r="FO46" s="207"/>
      <c r="FP46" s="207"/>
      <c r="FQ46" s="207"/>
      <c r="FR46" s="207"/>
      <c r="FS46" s="207"/>
      <c r="FT46" s="207"/>
      <c r="FU46" s="207"/>
      <c r="FV46" s="207"/>
      <c r="FW46" s="207"/>
      <c r="FX46" s="207"/>
      <c r="FY46" s="207"/>
      <c r="FZ46" s="207"/>
      <c r="GA46" s="207"/>
      <c r="GB46" s="207"/>
      <c r="GC46" s="207"/>
      <c r="GD46" s="207"/>
      <c r="GE46" s="207"/>
      <c r="GF46" s="207"/>
      <c r="GG46" s="207"/>
      <c r="GH46" s="207"/>
      <c r="GI46" s="207"/>
      <c r="GJ46" s="207"/>
      <c r="GK46" s="207"/>
      <c r="GL46" s="207"/>
      <c r="GM46" s="207"/>
      <c r="GN46" s="207"/>
      <c r="GO46" s="207"/>
      <c r="GP46" s="207"/>
      <c r="GQ46" s="207"/>
      <c r="GR46" s="207"/>
      <c r="GS46" s="207"/>
      <c r="GT46" s="207"/>
      <c r="GU46" s="207"/>
      <c r="GV46" s="207"/>
      <c r="GW46" s="207"/>
      <c r="GX46" s="207"/>
      <c r="GY46" s="207"/>
      <c r="GZ46" s="207"/>
      <c r="HA46" s="207"/>
      <c r="HB46" s="207"/>
      <c r="HC46" s="207"/>
      <c r="HD46" s="207"/>
      <c r="HE46" s="207"/>
      <c r="HF46" s="207"/>
      <c r="HG46" s="207"/>
      <c r="HH46" s="207"/>
      <c r="HI46" s="207"/>
      <c r="HJ46" s="207"/>
      <c r="HK46" s="207"/>
      <c r="HL46" s="207"/>
      <c r="HM46" s="207"/>
      <c r="HN46" s="207"/>
      <c r="HO46" s="207"/>
      <c r="HP46" s="207"/>
      <c r="HQ46" s="207"/>
      <c r="HR46" s="207"/>
      <c r="HS46" s="207"/>
      <c r="HT46" s="207"/>
      <c r="HU46" s="207"/>
      <c r="HV46" s="207"/>
      <c r="HW46" s="207"/>
      <c r="HX46" s="207"/>
      <c r="HY46" s="207"/>
      <c r="HZ46" s="207"/>
      <c r="IA46" s="207"/>
      <c r="IB46" s="207"/>
      <c r="IC46" s="207"/>
      <c r="ID46" s="207"/>
      <c r="IE46" s="207"/>
      <c r="IF46" s="207"/>
      <c r="IG46" s="207"/>
      <c r="IH46" s="207"/>
      <c r="II46" s="207"/>
      <c r="IJ46" s="207"/>
      <c r="IK46" s="207"/>
      <c r="IL46" s="207"/>
      <c r="IM46" s="207"/>
      <c r="IN46" s="207"/>
      <c r="IO46" s="207"/>
      <c r="IP46" s="207"/>
      <c r="IQ46" s="207"/>
      <c r="IR46" s="207"/>
      <c r="IS46" s="207"/>
      <c r="IT46" s="207"/>
      <c r="IU46" s="207"/>
      <c r="IV46" s="207"/>
      <c r="IW46" s="207"/>
      <c r="IX46" s="207"/>
      <c r="IY46" s="207"/>
      <c r="IZ46" s="207"/>
      <c r="JA46" s="207"/>
      <c r="JB46" s="207"/>
      <c r="JC46" s="207"/>
      <c r="JD46" s="207"/>
      <c r="JE46" s="207"/>
      <c r="JF46" s="207"/>
      <c r="JG46" s="207"/>
      <c r="JH46" s="207"/>
      <c r="JI46" s="207"/>
      <c r="JJ46" s="207"/>
      <c r="JK46" s="207"/>
      <c r="JL46" s="207"/>
      <c r="JM46" s="207"/>
      <c r="JN46" s="207"/>
      <c r="JO46" s="207"/>
      <c r="JP46" s="207"/>
      <c r="JQ46" s="207"/>
      <c r="JR46" s="207"/>
      <c r="JS46" s="207"/>
      <c r="JT46" s="207"/>
      <c r="JU46" s="207"/>
      <c r="JV46" s="207"/>
      <c r="JW46" s="207"/>
      <c r="JX46" s="207"/>
      <c r="JY46" s="207"/>
      <c r="JZ46" s="207"/>
      <c r="KA46" s="207"/>
      <c r="KB46" s="207"/>
      <c r="KC46" s="207"/>
      <c r="KD46" s="207"/>
      <c r="KE46" s="207"/>
      <c r="KF46" s="207"/>
      <c r="KG46" s="207"/>
      <c r="KH46" s="207"/>
      <c r="KI46" s="207"/>
      <c r="KJ46" s="207"/>
      <c r="KK46" s="207"/>
      <c r="KL46" s="207"/>
      <c r="KM46" s="207"/>
      <c r="KN46" s="207"/>
      <c r="KO46" s="207"/>
      <c r="KP46" s="207"/>
      <c r="KQ46" s="207"/>
      <c r="KR46" s="207"/>
      <c r="KS46" s="207"/>
      <c r="KT46" s="207"/>
      <c r="KU46" s="207"/>
      <c r="KV46" s="207"/>
      <c r="KW46" s="207"/>
      <c r="KX46" s="207"/>
      <c r="KY46" s="207"/>
      <c r="KZ46" s="207"/>
      <c r="LA46" s="207"/>
      <c r="LB46" s="207"/>
      <c r="LC46" s="207"/>
      <c r="LD46" s="207"/>
      <c r="LE46" s="207"/>
      <c r="LF46" s="207"/>
      <c r="LG46" s="207"/>
      <c r="LH46" s="207"/>
      <c r="LI46" s="207"/>
      <c r="LJ46" s="207"/>
      <c r="LK46" s="207"/>
      <c r="LL46" s="207"/>
      <c r="LM46" s="207"/>
      <c r="LN46" s="207"/>
      <c r="LO46" s="207"/>
      <c r="LP46" s="207"/>
      <c r="LQ46" s="207"/>
      <c r="LR46" s="207"/>
      <c r="LS46" s="207"/>
      <c r="LT46" s="207"/>
      <c r="LU46" s="207"/>
      <c r="LV46" s="207"/>
      <c r="LW46" s="207"/>
      <c r="LX46" s="207"/>
      <c r="LY46" s="207"/>
      <c r="LZ46" s="207"/>
      <c r="MA46" s="207"/>
      <c r="MB46" s="207"/>
      <c r="MC46" s="207"/>
      <c r="MD46" s="207"/>
      <c r="ME46" s="207"/>
      <c r="MF46" s="207"/>
      <c r="MG46" s="207"/>
      <c r="MH46" s="207"/>
      <c r="MI46" s="207"/>
      <c r="MJ46" s="207"/>
      <c r="MK46" s="207"/>
      <c r="ML46" s="207"/>
      <c r="MM46" s="207"/>
      <c r="MN46" s="207"/>
      <c r="MO46" s="207"/>
      <c r="MP46" s="207"/>
      <c r="MQ46" s="207"/>
      <c r="MR46" s="207"/>
      <c r="MS46" s="207"/>
      <c r="MT46" s="207"/>
      <c r="MU46" s="207"/>
      <c r="MV46" s="207"/>
      <c r="MW46" s="207"/>
      <c r="MX46" s="207"/>
      <c r="MY46" s="207"/>
      <c r="MZ46" s="207"/>
      <c r="NA46" s="207"/>
      <c r="NB46" s="207"/>
      <c r="NC46" s="207"/>
      <c r="ND46" s="207"/>
      <c r="NE46" s="207"/>
      <c r="NF46" s="207"/>
      <c r="NG46" s="207"/>
      <c r="NH46" s="207"/>
      <c r="NI46" s="207"/>
      <c r="NJ46" s="207"/>
      <c r="NK46" s="207"/>
      <c r="NL46" s="207"/>
      <c r="NM46" s="207"/>
      <c r="NN46" s="207"/>
      <c r="NO46" s="207"/>
      <c r="NP46" s="207"/>
      <c r="NQ46" s="207"/>
      <c r="NR46" s="207"/>
      <c r="NS46" s="207"/>
      <c r="NT46" s="207"/>
      <c r="NU46" s="207"/>
      <c r="NV46" s="207"/>
      <c r="NW46" s="207"/>
      <c r="NX46" s="207"/>
      <c r="NY46" s="207"/>
      <c r="NZ46" s="207"/>
      <c r="OA46" s="207"/>
      <c r="OB46" s="207"/>
      <c r="OC46" s="207"/>
      <c r="OD46" s="207"/>
      <c r="OE46" s="207"/>
      <c r="OF46" s="207"/>
      <c r="OG46" s="207"/>
      <c r="OH46" s="207"/>
      <c r="OI46" s="207"/>
      <c r="OJ46" s="207"/>
      <c r="OK46" s="207"/>
      <c r="OL46" s="207"/>
      <c r="OM46" s="207"/>
      <c r="ON46" s="207"/>
      <c r="OO46" s="207"/>
      <c r="OP46" s="207"/>
      <c r="OQ46" s="207"/>
      <c r="OR46" s="207"/>
      <c r="OS46" s="207"/>
      <c r="OT46" s="207"/>
      <c r="OU46" s="207"/>
      <c r="OV46" s="207"/>
      <c r="OW46" s="207"/>
      <c r="OX46" s="207"/>
      <c r="OY46" s="207"/>
      <c r="OZ46" s="207"/>
      <c r="PA46" s="207"/>
      <c r="PB46" s="207"/>
      <c r="PC46" s="207"/>
      <c r="PD46" s="207"/>
      <c r="PE46" s="207"/>
      <c r="PF46" s="207"/>
      <c r="PG46" s="207"/>
      <c r="PH46" s="207"/>
      <c r="PI46" s="207"/>
      <c r="PJ46" s="207"/>
      <c r="PK46" s="207"/>
      <c r="PL46" s="207"/>
      <c r="PM46" s="207"/>
      <c r="PN46" s="207"/>
      <c r="PO46" s="207"/>
      <c r="PP46" s="207"/>
      <c r="PQ46" s="207"/>
      <c r="PR46" s="207"/>
      <c r="PS46" s="207"/>
      <c r="PT46" s="207"/>
      <c r="PU46" s="207"/>
      <c r="PV46" s="207"/>
      <c r="PW46" s="207"/>
      <c r="PX46" s="207"/>
      <c r="PY46" s="207"/>
      <c r="PZ46" s="207"/>
      <c r="QA46" s="207"/>
      <c r="QB46" s="207"/>
      <c r="QC46" s="207"/>
      <c r="QD46" s="207"/>
      <c r="QE46" s="207"/>
      <c r="QF46" s="207"/>
      <c r="QG46" s="207"/>
      <c r="QH46" s="207"/>
      <c r="QI46" s="207"/>
      <c r="QJ46" s="207"/>
      <c r="QK46" s="207"/>
      <c r="QL46" s="207"/>
      <c r="QM46" s="207"/>
      <c r="QN46" s="207"/>
      <c r="QO46" s="207"/>
      <c r="QP46" s="207"/>
      <c r="QQ46" s="207"/>
      <c r="QR46" s="207"/>
      <c r="QS46" s="207"/>
      <c r="QT46" s="207"/>
      <c r="QU46" s="207"/>
      <c r="QV46" s="207"/>
      <c r="QW46" s="207"/>
      <c r="QX46" s="207"/>
      <c r="QY46" s="207"/>
      <c r="QZ46" s="207"/>
      <c r="RA46" s="207"/>
      <c r="RB46" s="207"/>
      <c r="RC46" s="207"/>
      <c r="RD46" s="207"/>
      <c r="RE46" s="207"/>
      <c r="RF46" s="207"/>
      <c r="RG46" s="207"/>
      <c r="RH46" s="207"/>
      <c r="RI46" s="207"/>
      <c r="RJ46" s="207"/>
      <c r="RK46" s="207"/>
      <c r="RL46" s="207"/>
      <c r="RM46" s="207"/>
      <c r="RN46" s="207"/>
      <c r="RO46" s="207"/>
      <c r="RP46" s="207"/>
      <c r="RQ46" s="207"/>
      <c r="RR46" s="207"/>
      <c r="RS46" s="207"/>
      <c r="RT46" s="207"/>
      <c r="RU46" s="207"/>
      <c r="RV46" s="207"/>
      <c r="RW46" s="207"/>
      <c r="RX46" s="207"/>
      <c r="RY46" s="207"/>
      <c r="RZ46" s="207"/>
      <c r="SA46" s="207"/>
      <c r="SB46" s="207"/>
      <c r="SC46" s="207"/>
      <c r="SD46" s="207"/>
      <c r="SE46" s="207"/>
      <c r="SF46" s="207"/>
      <c r="SG46" s="207"/>
      <c r="SH46" s="207"/>
      <c r="SI46" s="207"/>
      <c r="SJ46" s="207"/>
      <c r="SK46" s="207"/>
      <c r="SL46" s="207"/>
      <c r="SM46" s="207"/>
      <c r="SN46" s="207"/>
      <c r="SO46" s="207"/>
      <c r="SP46" s="207"/>
      <c r="SQ46" s="207"/>
      <c r="SR46" s="207"/>
      <c r="SS46" s="207"/>
      <c r="ST46" s="207"/>
      <c r="SU46" s="207"/>
      <c r="SV46" s="207"/>
      <c r="SW46" s="207"/>
      <c r="SX46" s="207"/>
      <c r="SY46" s="207"/>
      <c r="SZ46" s="207"/>
      <c r="TA46" s="207"/>
      <c r="TB46" s="207"/>
      <c r="TC46" s="207"/>
      <c r="TD46" s="207"/>
      <c r="TE46" s="207"/>
      <c r="TF46" s="207"/>
      <c r="TG46" s="207"/>
      <c r="TH46" s="207"/>
      <c r="TI46" s="207"/>
      <c r="TJ46" s="207"/>
      <c r="TK46" s="207"/>
      <c r="TL46" s="207"/>
      <c r="TM46" s="207"/>
      <c r="TN46" s="207"/>
      <c r="TO46" s="207"/>
      <c r="TP46" s="207"/>
      <c r="TQ46" s="207"/>
      <c r="TR46" s="207"/>
      <c r="TS46" s="207"/>
      <c r="TT46" s="207"/>
      <c r="TU46" s="207"/>
      <c r="TV46" s="207"/>
      <c r="TW46" s="207"/>
      <c r="TX46" s="207"/>
      <c r="TY46" s="207"/>
      <c r="TZ46" s="207"/>
      <c r="UA46" s="207"/>
      <c r="UB46" s="207"/>
      <c r="UC46" s="207"/>
      <c r="UD46" s="207"/>
      <c r="UE46" s="207"/>
      <c r="UF46" s="207"/>
      <c r="UG46" s="207"/>
      <c r="UH46" s="207"/>
      <c r="UI46" s="207"/>
      <c r="UJ46" s="207"/>
      <c r="UK46" s="207"/>
      <c r="UL46" s="207"/>
      <c r="UM46" s="207"/>
      <c r="UN46" s="207"/>
      <c r="UO46" s="207"/>
      <c r="UP46" s="207"/>
      <c r="UQ46" s="207"/>
      <c r="UR46" s="207"/>
      <c r="US46" s="207"/>
      <c r="UT46" s="207"/>
      <c r="UU46" s="207"/>
      <c r="UV46" s="207"/>
      <c r="UW46" s="207"/>
      <c r="UX46" s="207"/>
      <c r="UY46" s="207"/>
      <c r="UZ46" s="207"/>
      <c r="VA46" s="207"/>
      <c r="VB46" s="207"/>
      <c r="VC46" s="207"/>
      <c r="VD46" s="207"/>
      <c r="VE46" s="207"/>
      <c r="VF46" s="207"/>
      <c r="VG46" s="207"/>
      <c r="VH46" s="207"/>
      <c r="VI46" s="207"/>
      <c r="VJ46" s="207"/>
      <c r="VK46" s="207"/>
      <c r="VL46" s="207"/>
      <c r="VM46" s="207"/>
      <c r="VN46" s="207"/>
      <c r="VO46" s="207"/>
      <c r="VP46" s="207"/>
      <c r="VQ46" s="207"/>
      <c r="VR46" s="207"/>
      <c r="VS46" s="207"/>
      <c r="VT46" s="207"/>
      <c r="VU46" s="207"/>
      <c r="VV46" s="207"/>
      <c r="VW46" s="207"/>
      <c r="VX46" s="207"/>
      <c r="VY46" s="207"/>
      <c r="VZ46" s="207"/>
      <c r="WA46" s="207"/>
      <c r="WB46" s="207"/>
      <c r="WC46" s="207"/>
      <c r="WD46" s="207"/>
      <c r="WE46" s="207"/>
      <c r="WF46" s="207"/>
      <c r="WG46" s="207"/>
      <c r="WH46" s="207"/>
      <c r="WI46" s="207"/>
      <c r="WJ46" s="207"/>
      <c r="WK46" s="207"/>
      <c r="WL46" s="207"/>
      <c r="WM46" s="207"/>
      <c r="WN46" s="207"/>
      <c r="WO46" s="207"/>
      <c r="WP46" s="207"/>
      <c r="WQ46" s="207"/>
      <c r="WR46" s="207"/>
      <c r="WS46" s="207"/>
      <c r="WT46" s="207"/>
      <c r="WU46" s="207"/>
      <c r="WV46" s="207"/>
      <c r="WW46" s="207"/>
      <c r="WX46" s="207"/>
      <c r="WY46" s="207"/>
      <c r="WZ46" s="207"/>
      <c r="XA46" s="207"/>
      <c r="XB46" s="207"/>
      <c r="XC46" s="207"/>
      <c r="XD46" s="207"/>
      <c r="XE46" s="207"/>
      <c r="XF46" s="207"/>
      <c r="XG46" s="207"/>
      <c r="XH46" s="207"/>
      <c r="XI46" s="207"/>
      <c r="XJ46" s="207"/>
      <c r="XK46" s="207"/>
      <c r="XL46" s="207"/>
      <c r="XM46" s="207"/>
      <c r="XN46" s="207"/>
      <c r="XO46" s="207"/>
      <c r="XP46" s="207"/>
      <c r="XQ46" s="207"/>
      <c r="XR46" s="207"/>
      <c r="XS46" s="207"/>
      <c r="XT46" s="207"/>
      <c r="XU46" s="207"/>
      <c r="XV46" s="207"/>
      <c r="XW46" s="207"/>
      <c r="XX46" s="207"/>
      <c r="XY46" s="207"/>
      <c r="XZ46" s="207"/>
      <c r="YA46" s="207"/>
      <c r="YB46" s="207"/>
      <c r="YC46" s="207"/>
      <c r="YD46" s="207"/>
      <c r="YE46" s="207"/>
      <c r="YF46" s="207"/>
      <c r="YG46" s="207"/>
      <c r="YH46" s="207"/>
      <c r="YI46" s="207"/>
      <c r="YJ46" s="207"/>
      <c r="YK46" s="207"/>
      <c r="YL46" s="207"/>
      <c r="YM46" s="207"/>
      <c r="YN46" s="207"/>
      <c r="YO46" s="207"/>
      <c r="YP46" s="207"/>
      <c r="YQ46" s="207"/>
      <c r="YR46" s="207"/>
      <c r="YS46" s="207"/>
      <c r="YT46" s="207"/>
      <c r="YU46" s="207"/>
      <c r="YV46" s="207"/>
      <c r="YW46" s="207"/>
      <c r="YX46" s="207"/>
      <c r="YY46" s="207"/>
      <c r="YZ46" s="207"/>
      <c r="ZA46" s="207"/>
      <c r="ZB46" s="207"/>
      <c r="ZC46" s="207"/>
      <c r="ZD46" s="207"/>
      <c r="ZE46" s="207"/>
      <c r="ZF46" s="207"/>
      <c r="ZG46" s="207"/>
      <c r="ZH46" s="207"/>
      <c r="ZI46" s="207"/>
      <c r="ZJ46" s="207"/>
      <c r="ZK46" s="207"/>
      <c r="ZL46" s="207"/>
      <c r="ZM46" s="207"/>
      <c r="ZN46" s="207"/>
      <c r="ZO46" s="207"/>
      <c r="ZP46" s="207"/>
      <c r="ZQ46" s="207"/>
      <c r="ZR46" s="207"/>
      <c r="ZS46" s="207"/>
      <c r="ZT46" s="207"/>
      <c r="ZU46" s="207"/>
      <c r="ZV46" s="207"/>
      <c r="ZW46" s="207"/>
      <c r="ZX46" s="207"/>
      <c r="ZY46" s="207"/>
      <c r="ZZ46" s="207"/>
      <c r="AAA46" s="207"/>
      <c r="AAB46" s="207"/>
      <c r="AAC46" s="207"/>
      <c r="AAD46" s="207"/>
      <c r="AAE46" s="207"/>
      <c r="AAF46" s="207"/>
      <c r="AAG46" s="207"/>
      <c r="AAH46" s="207"/>
      <c r="AAI46" s="207"/>
      <c r="AAJ46" s="207"/>
      <c r="AAK46" s="207"/>
      <c r="AAL46" s="207"/>
      <c r="AAM46" s="207"/>
      <c r="AAN46" s="207"/>
      <c r="AAO46" s="207"/>
      <c r="AAP46" s="207"/>
      <c r="AAQ46" s="207"/>
      <c r="AAR46" s="207"/>
      <c r="AAS46" s="207"/>
      <c r="AAT46" s="207"/>
      <c r="AAU46" s="207"/>
      <c r="AAV46" s="207"/>
      <c r="AAW46" s="207"/>
      <c r="AAX46" s="207"/>
      <c r="AAY46" s="207"/>
      <c r="AAZ46" s="207"/>
      <c r="ABA46" s="207"/>
      <c r="ABB46" s="207"/>
      <c r="ABC46" s="207"/>
      <c r="ABD46" s="207"/>
      <c r="ABE46" s="207"/>
      <c r="ABF46" s="207"/>
      <c r="ABG46" s="207"/>
      <c r="ABH46" s="207"/>
      <c r="ABI46" s="207"/>
      <c r="ABJ46" s="207"/>
      <c r="ABK46" s="207"/>
      <c r="ABL46" s="207"/>
      <c r="ABM46" s="207"/>
      <c r="ABN46" s="207"/>
      <c r="ABO46" s="207"/>
      <c r="ABP46" s="207"/>
      <c r="ABQ46" s="207"/>
      <c r="ABR46" s="207"/>
      <c r="ABS46" s="207"/>
      <c r="ABT46" s="207"/>
      <c r="ABU46" s="207"/>
      <c r="ABV46" s="207"/>
      <c r="ABW46" s="207"/>
      <c r="ABX46" s="207"/>
      <c r="ABY46" s="207"/>
      <c r="ABZ46" s="207"/>
      <c r="ACA46" s="207"/>
      <c r="ACB46" s="207"/>
      <c r="ACC46" s="207"/>
      <c r="ACD46" s="207"/>
      <c r="ACE46" s="207"/>
      <c r="ACF46" s="207"/>
      <c r="ACG46" s="207"/>
      <c r="ACH46" s="207"/>
      <c r="ACI46" s="207"/>
      <c r="ACJ46" s="207"/>
      <c r="ACK46" s="207"/>
      <c r="ACL46" s="207"/>
      <c r="ACM46" s="207"/>
      <c r="ACN46" s="207"/>
      <c r="ACO46" s="207"/>
      <c r="ACP46" s="207"/>
      <c r="ACQ46" s="207"/>
      <c r="ACR46" s="207"/>
      <c r="ACS46" s="207"/>
      <c r="ACT46" s="207"/>
      <c r="ACU46" s="207"/>
      <c r="ACV46" s="207"/>
      <c r="ACW46" s="207"/>
      <c r="ACX46" s="207"/>
      <c r="ACY46" s="207"/>
      <c r="ACZ46" s="207"/>
      <c r="ADA46" s="207"/>
      <c r="ADB46" s="207"/>
      <c r="ADC46" s="207"/>
      <c r="ADD46" s="207"/>
      <c r="ADE46" s="207"/>
      <c r="ADF46" s="207"/>
      <c r="ADG46" s="207"/>
      <c r="ADH46" s="207"/>
      <c r="ADI46" s="207"/>
      <c r="ADJ46" s="207"/>
      <c r="ADK46" s="207"/>
      <c r="ADL46" s="207"/>
      <c r="ADM46" s="207"/>
      <c r="ADN46" s="207"/>
      <c r="ADO46" s="207"/>
      <c r="ADP46" s="207"/>
      <c r="ADQ46" s="207"/>
      <c r="ADR46" s="207"/>
      <c r="ADS46" s="207"/>
      <c r="ADT46" s="207"/>
      <c r="ADU46" s="207"/>
      <c r="ADV46" s="207"/>
      <c r="ADW46" s="207"/>
      <c r="ADX46" s="207"/>
      <c r="ADY46" s="207"/>
      <c r="ADZ46" s="207"/>
      <c r="AEA46" s="207"/>
      <c r="AEB46" s="207"/>
      <c r="AEC46" s="207"/>
      <c r="AED46" s="207"/>
      <c r="AEE46" s="207"/>
      <c r="AEF46" s="207"/>
      <c r="AEG46" s="207"/>
      <c r="AEH46" s="207"/>
      <c r="AEI46" s="207"/>
      <c r="AEJ46" s="207"/>
      <c r="AEK46" s="207"/>
      <c r="AEL46" s="207"/>
      <c r="AEM46" s="207"/>
      <c r="AEN46" s="207"/>
      <c r="AEO46" s="207"/>
      <c r="AEP46" s="207"/>
      <c r="AEQ46" s="207"/>
      <c r="AER46" s="207"/>
      <c r="AES46" s="207"/>
      <c r="AET46" s="207"/>
      <c r="AEU46" s="207"/>
      <c r="AEV46" s="207"/>
      <c r="AEW46" s="207"/>
      <c r="AEX46" s="207"/>
      <c r="AEY46" s="207"/>
      <c r="AEZ46" s="207"/>
      <c r="AFA46" s="207"/>
      <c r="AFB46" s="207"/>
      <c r="AFC46" s="207"/>
      <c r="AFD46" s="207"/>
      <c r="AFE46" s="207"/>
      <c r="AFF46" s="207"/>
      <c r="AFG46" s="207"/>
      <c r="AFH46" s="207"/>
      <c r="AFI46" s="207"/>
      <c r="AFJ46" s="207"/>
      <c r="AFK46" s="207"/>
      <c r="AFL46" s="207"/>
      <c r="AFM46" s="207"/>
      <c r="AFN46" s="207"/>
      <c r="AFO46" s="207"/>
      <c r="AFP46" s="207"/>
      <c r="AFQ46" s="207"/>
      <c r="AFR46" s="207"/>
      <c r="AFS46" s="207"/>
      <c r="AFT46" s="207"/>
      <c r="AFU46" s="207"/>
      <c r="AFV46" s="207"/>
      <c r="AFW46" s="207"/>
      <c r="AFX46" s="207"/>
      <c r="AFY46" s="207"/>
      <c r="AFZ46" s="207"/>
      <c r="AGA46" s="207"/>
      <c r="AGB46" s="207"/>
      <c r="AGC46" s="207"/>
      <c r="AGD46" s="207"/>
      <c r="AGE46" s="207"/>
      <c r="AGF46" s="207"/>
      <c r="AGG46" s="207"/>
      <c r="AGH46" s="207"/>
      <c r="AGI46" s="207"/>
      <c r="AGJ46" s="207"/>
      <c r="AGK46" s="207"/>
      <c r="AGL46" s="207"/>
      <c r="AGM46" s="207"/>
      <c r="AGN46" s="207"/>
      <c r="AGO46" s="207"/>
      <c r="AGP46" s="207"/>
      <c r="AGQ46" s="207"/>
      <c r="AGR46" s="207"/>
      <c r="AGS46" s="207"/>
      <c r="AGT46" s="207"/>
      <c r="AGU46" s="207"/>
      <c r="AGV46" s="207"/>
      <c r="AGW46" s="207"/>
      <c r="AGX46" s="207"/>
      <c r="AGY46" s="207"/>
      <c r="AGZ46" s="207"/>
      <c r="AHA46" s="207"/>
      <c r="AHB46" s="207"/>
      <c r="AHC46" s="207"/>
      <c r="AHD46" s="207"/>
      <c r="AHE46" s="207"/>
      <c r="AHF46" s="207"/>
      <c r="AHG46" s="207"/>
      <c r="AHH46" s="207"/>
      <c r="AHI46" s="207"/>
      <c r="AHJ46" s="207"/>
      <c r="AHK46" s="207"/>
      <c r="AHL46" s="207"/>
      <c r="AHM46" s="207"/>
      <c r="AHN46" s="207"/>
      <c r="AHO46" s="207"/>
      <c r="AHP46" s="207"/>
      <c r="AHQ46" s="207"/>
      <c r="AHR46" s="207"/>
      <c r="AHS46" s="207"/>
      <c r="AHT46" s="207"/>
      <c r="AHU46" s="207"/>
      <c r="AHV46" s="207"/>
      <c r="AHW46" s="207"/>
      <c r="AHX46" s="207"/>
      <c r="AHY46" s="207"/>
      <c r="AHZ46" s="207"/>
      <c r="AIA46" s="207"/>
      <c r="AIB46" s="207"/>
      <c r="AIC46" s="207"/>
      <c r="AID46" s="207"/>
      <c r="AIE46" s="207"/>
      <c r="AIF46" s="207"/>
      <c r="AIG46" s="207"/>
      <c r="AIH46" s="207"/>
      <c r="AII46" s="207"/>
      <c r="AIJ46" s="207"/>
      <c r="AIK46" s="207"/>
      <c r="AIL46" s="207"/>
      <c r="AIM46" s="207"/>
      <c r="AIN46" s="207"/>
      <c r="AIO46" s="207"/>
      <c r="AIP46" s="207"/>
      <c r="AIQ46" s="207"/>
      <c r="AIR46" s="207"/>
      <c r="AIS46" s="207"/>
      <c r="AIT46" s="207"/>
      <c r="AIU46" s="207"/>
      <c r="AIV46" s="207"/>
      <c r="AIW46" s="207"/>
      <c r="AIX46" s="207"/>
      <c r="AIY46" s="207"/>
      <c r="AIZ46" s="207"/>
      <c r="AJA46" s="207"/>
      <c r="AJB46" s="207"/>
      <c r="AJC46" s="207"/>
      <c r="AJD46" s="207"/>
      <c r="AJE46" s="207"/>
      <c r="AJF46" s="207"/>
      <c r="AJG46" s="207"/>
      <c r="AJH46" s="207"/>
      <c r="AJI46" s="207"/>
      <c r="AJJ46" s="207"/>
      <c r="AJK46" s="207"/>
      <c r="AJL46" s="207"/>
      <c r="AJM46" s="207"/>
      <c r="AJN46" s="207"/>
      <c r="AJO46" s="207"/>
      <c r="AJP46" s="207"/>
      <c r="AJQ46" s="207"/>
      <c r="AJR46" s="207"/>
      <c r="AJS46" s="207"/>
      <c r="AJT46" s="207"/>
      <c r="AJU46" s="207"/>
      <c r="AJV46" s="207"/>
      <c r="AJW46" s="207"/>
      <c r="AJX46" s="207"/>
      <c r="AJY46" s="207"/>
      <c r="AJZ46" s="207"/>
      <c r="AKA46" s="207"/>
      <c r="AKB46" s="207"/>
      <c r="AKC46" s="207"/>
      <c r="AKD46" s="207"/>
      <c r="AKE46" s="207"/>
      <c r="AKF46" s="207"/>
      <c r="AKG46" s="207"/>
      <c r="AKH46" s="207"/>
      <c r="AKI46" s="207"/>
      <c r="AKJ46" s="207"/>
      <c r="AKK46" s="207"/>
      <c r="AKL46" s="207"/>
      <c r="AKM46" s="207"/>
      <c r="AKN46" s="207"/>
      <c r="AKO46" s="207"/>
      <c r="AKP46" s="207"/>
      <c r="AKQ46" s="207"/>
      <c r="AKR46" s="207"/>
      <c r="AKS46" s="207"/>
      <c r="AKT46" s="207"/>
      <c r="AKU46" s="207"/>
      <c r="AKV46" s="207"/>
      <c r="AKW46" s="207"/>
      <c r="AKX46" s="207"/>
      <c r="AKY46" s="207"/>
      <c r="AKZ46" s="207"/>
      <c r="ALA46" s="207"/>
      <c r="ALB46" s="207"/>
      <c r="ALC46" s="207"/>
      <c r="ALD46" s="207"/>
      <c r="ALE46" s="207"/>
      <c r="ALF46" s="207"/>
      <c r="ALG46" s="207"/>
      <c r="ALH46" s="207"/>
      <c r="ALI46" s="207"/>
      <c r="ALJ46" s="207"/>
      <c r="ALK46" s="207"/>
      <c r="ALL46" s="207"/>
      <c r="ALM46" s="207"/>
      <c r="ALN46" s="207"/>
      <c r="ALO46" s="207"/>
      <c r="ALP46" s="207"/>
      <c r="ALQ46" s="207" t="e">
        <v>#N/A</v>
      </c>
    </row>
    <row r="47" spans="1:1005" ht="14.45">
      <c r="A47" s="153">
        <v>47453</v>
      </c>
      <c r="B47" s="156">
        <v>26</v>
      </c>
      <c r="C47" s="156">
        <v>26</v>
      </c>
      <c r="D47" s="159">
        <v>26</v>
      </c>
      <c r="E47">
        <v>25.521000000000001</v>
      </c>
      <c r="F47" s="207">
        <v>39.585999999999999</v>
      </c>
      <c r="G47" s="207">
        <v>32.53</v>
      </c>
      <c r="H47" s="207">
        <v>34.091999999999999</v>
      </c>
      <c r="I47" s="207">
        <v>30.806000000000001</v>
      </c>
      <c r="J47" s="207">
        <v>26.422000000000001</v>
      </c>
      <c r="K47" s="207">
        <v>22.381</v>
      </c>
      <c r="L47" s="207">
        <v>22.763999999999999</v>
      </c>
      <c r="M47" s="207">
        <v>15.879</v>
      </c>
      <c r="N47" s="207">
        <v>21.966999999999999</v>
      </c>
      <c r="O47" s="207">
        <v>22.722999999999999</v>
      </c>
      <c r="P47" s="207">
        <v>27.898</v>
      </c>
      <c r="Q47" s="207">
        <v>28.504999999999999</v>
      </c>
      <c r="R47" s="207">
        <v>23.652000000000001</v>
      </c>
      <c r="S47" s="207">
        <v>29.623999999999999</v>
      </c>
      <c r="T47" s="207">
        <v>27.245999999999999</v>
      </c>
      <c r="U47" s="207">
        <v>24.645</v>
      </c>
      <c r="V47" s="207">
        <v>27.341999999999999</v>
      </c>
      <c r="W47" s="207">
        <v>16.648</v>
      </c>
      <c r="X47" s="207">
        <v>23.274999999999999</v>
      </c>
      <c r="Y47" s="207">
        <v>28.864999999999998</v>
      </c>
      <c r="Z47" s="207">
        <v>25.795999999999999</v>
      </c>
      <c r="AA47" s="207">
        <v>23.597000000000001</v>
      </c>
      <c r="AB47" s="207">
        <v>30.870999999999999</v>
      </c>
      <c r="AC47" s="207">
        <v>18.169</v>
      </c>
      <c r="AD47" s="207">
        <v>28.805</v>
      </c>
      <c r="AE47" s="207">
        <v>28.731999999999999</v>
      </c>
      <c r="AF47" s="207">
        <v>24.103999999999999</v>
      </c>
      <c r="AG47" s="207">
        <v>21.227</v>
      </c>
      <c r="AH47" s="207">
        <v>29.962</v>
      </c>
      <c r="AI47" s="207"/>
      <c r="AJ47" s="207"/>
      <c r="AK47" s="207"/>
      <c r="AL47" s="207"/>
      <c r="AM47" s="207"/>
      <c r="AN47" s="207"/>
      <c r="AO47" s="207"/>
      <c r="AP47" s="207"/>
      <c r="AQ47" s="207"/>
      <c r="AR47" s="207"/>
      <c r="AS47" s="207"/>
      <c r="AT47" s="207"/>
      <c r="AU47" s="207"/>
      <c r="AV47" s="207"/>
      <c r="AW47" s="207"/>
      <c r="AX47" s="207"/>
      <c r="AY47" s="207"/>
      <c r="AZ47" s="207"/>
      <c r="BA47" s="207"/>
      <c r="BB47" s="207"/>
      <c r="BC47" s="207"/>
      <c r="BD47" s="207"/>
      <c r="BE47" s="207"/>
      <c r="BF47" s="207"/>
      <c r="BG47" s="207"/>
      <c r="BH47" s="207"/>
      <c r="BI47" s="207"/>
      <c r="BJ47" s="207"/>
      <c r="BK47" s="207"/>
      <c r="BL47" s="207"/>
      <c r="BM47" s="207"/>
      <c r="BN47" s="207"/>
      <c r="BO47" s="207"/>
      <c r="BP47" s="207"/>
      <c r="BQ47" s="207"/>
      <c r="BR47" s="207"/>
      <c r="BS47" s="207"/>
      <c r="BT47" s="207"/>
      <c r="BU47" s="207"/>
      <c r="BV47" s="207"/>
      <c r="BW47" s="207"/>
      <c r="BX47" s="207"/>
      <c r="BY47" s="207"/>
      <c r="BZ47" s="207"/>
      <c r="CA47" s="207"/>
      <c r="CB47" s="207"/>
      <c r="CC47" s="207"/>
      <c r="CD47" s="207"/>
      <c r="CE47" s="207"/>
      <c r="CF47" s="207"/>
      <c r="CG47" s="207"/>
      <c r="CH47" s="207"/>
      <c r="CI47" s="207"/>
      <c r="CJ47" s="207"/>
      <c r="CK47" s="207"/>
      <c r="CL47" s="207"/>
      <c r="CM47" s="207"/>
      <c r="CN47" s="207"/>
      <c r="CO47" s="207"/>
      <c r="CP47" s="207"/>
      <c r="CQ47" s="207"/>
      <c r="CR47" s="207"/>
      <c r="CS47" s="207"/>
      <c r="CT47" s="207"/>
      <c r="CU47" s="207"/>
      <c r="CV47" s="207"/>
      <c r="CW47" s="207"/>
      <c r="CX47" s="207"/>
      <c r="CY47" s="207"/>
      <c r="CZ47" s="207"/>
      <c r="DA47" s="207"/>
      <c r="DB47" s="207"/>
      <c r="DC47" s="207"/>
      <c r="DD47" s="207"/>
      <c r="DE47" s="207"/>
      <c r="DF47" s="207"/>
      <c r="DG47" s="207"/>
      <c r="DH47" s="207"/>
      <c r="DI47" s="207"/>
      <c r="DJ47" s="207"/>
      <c r="DK47" s="207"/>
      <c r="DL47" s="207"/>
      <c r="DM47" s="207"/>
      <c r="DN47" s="207"/>
      <c r="DO47" s="207"/>
      <c r="DP47" s="207"/>
      <c r="DQ47" s="207"/>
      <c r="DR47" s="207"/>
      <c r="DS47" s="207"/>
      <c r="DT47" s="207"/>
      <c r="DU47" s="207"/>
      <c r="DV47" s="207"/>
      <c r="DW47" s="207"/>
      <c r="DX47" s="207"/>
      <c r="DY47" s="207"/>
      <c r="DZ47" s="207"/>
      <c r="EA47" s="207"/>
      <c r="EB47" s="207"/>
      <c r="EC47" s="207"/>
      <c r="ED47" s="207"/>
      <c r="EE47" s="207"/>
      <c r="EF47" s="207"/>
      <c r="EG47" s="207"/>
      <c r="EH47" s="207"/>
      <c r="EI47" s="207"/>
      <c r="EJ47" s="207"/>
      <c r="EK47" s="207"/>
      <c r="EL47" s="207"/>
      <c r="EM47" s="207"/>
      <c r="EN47" s="207"/>
      <c r="EO47" s="207"/>
      <c r="EP47" s="207"/>
      <c r="EQ47" s="207"/>
      <c r="ER47" s="207"/>
      <c r="ES47" s="207"/>
      <c r="ET47" s="207"/>
      <c r="EU47" s="207"/>
      <c r="EV47" s="207"/>
      <c r="EW47" s="207"/>
      <c r="EX47" s="207"/>
      <c r="EY47" s="207"/>
      <c r="EZ47" s="207"/>
      <c r="FA47" s="207"/>
      <c r="FB47" s="207"/>
      <c r="FC47" s="207"/>
      <c r="FD47" s="207"/>
      <c r="FE47" s="207"/>
      <c r="FF47" s="207"/>
      <c r="FG47" s="207"/>
      <c r="FH47" s="207"/>
      <c r="FI47" s="207"/>
      <c r="FJ47" s="207"/>
      <c r="FK47" s="207"/>
      <c r="FL47" s="207"/>
      <c r="FM47" s="207"/>
      <c r="FN47" s="207"/>
      <c r="FO47" s="207"/>
      <c r="FP47" s="207"/>
      <c r="FQ47" s="207"/>
      <c r="FR47" s="207"/>
      <c r="FS47" s="207"/>
      <c r="FT47" s="207"/>
      <c r="FU47" s="207"/>
      <c r="FV47" s="207"/>
      <c r="FW47" s="207"/>
      <c r="FX47" s="207"/>
      <c r="FY47" s="207"/>
      <c r="FZ47" s="207"/>
      <c r="GA47" s="207"/>
      <c r="GB47" s="207"/>
      <c r="GC47" s="207"/>
      <c r="GD47" s="207"/>
      <c r="GE47" s="207"/>
      <c r="GF47" s="207"/>
      <c r="GG47" s="207"/>
      <c r="GH47" s="207"/>
      <c r="GI47" s="207"/>
      <c r="GJ47" s="207"/>
      <c r="GK47" s="207"/>
      <c r="GL47" s="207"/>
      <c r="GM47" s="207"/>
      <c r="GN47" s="207"/>
      <c r="GO47" s="207"/>
      <c r="GP47" s="207"/>
      <c r="GQ47" s="207"/>
      <c r="GR47" s="207"/>
      <c r="GS47" s="207"/>
      <c r="GT47" s="207"/>
      <c r="GU47" s="207"/>
      <c r="GV47" s="207"/>
      <c r="GW47" s="207"/>
      <c r="GX47" s="207"/>
      <c r="GY47" s="207"/>
      <c r="GZ47" s="207"/>
      <c r="HA47" s="207"/>
      <c r="HB47" s="207"/>
      <c r="HC47" s="207"/>
      <c r="HD47" s="207"/>
      <c r="HE47" s="207"/>
      <c r="HF47" s="207"/>
      <c r="HG47" s="207"/>
      <c r="HH47" s="207"/>
      <c r="HI47" s="207"/>
      <c r="HJ47" s="207"/>
      <c r="HK47" s="207"/>
      <c r="HL47" s="207"/>
      <c r="HM47" s="207"/>
      <c r="HN47" s="207"/>
      <c r="HO47" s="207"/>
      <c r="HP47" s="207"/>
      <c r="HQ47" s="207"/>
      <c r="HR47" s="207"/>
      <c r="HS47" s="207"/>
      <c r="HT47" s="207"/>
      <c r="HU47" s="207"/>
      <c r="HV47" s="207"/>
      <c r="HW47" s="207"/>
      <c r="HX47" s="207"/>
      <c r="HY47" s="207"/>
      <c r="HZ47" s="207"/>
      <c r="IA47" s="207"/>
      <c r="IB47" s="207"/>
      <c r="IC47" s="207"/>
      <c r="ID47" s="207"/>
      <c r="IE47" s="207"/>
      <c r="IF47" s="207"/>
      <c r="IG47" s="207"/>
      <c r="IH47" s="207"/>
      <c r="II47" s="207"/>
      <c r="IJ47" s="207"/>
      <c r="IK47" s="207"/>
      <c r="IL47" s="207"/>
      <c r="IM47" s="207"/>
      <c r="IN47" s="207"/>
      <c r="IO47" s="207"/>
      <c r="IP47" s="207"/>
      <c r="IQ47" s="207"/>
      <c r="IR47" s="207"/>
      <c r="IS47" s="207"/>
      <c r="IT47" s="207"/>
      <c r="IU47" s="207"/>
      <c r="IV47" s="207"/>
      <c r="IW47" s="207"/>
      <c r="IX47" s="207"/>
      <c r="IY47" s="207"/>
      <c r="IZ47" s="207"/>
      <c r="JA47" s="207"/>
      <c r="JB47" s="207"/>
      <c r="JC47" s="207"/>
      <c r="JD47" s="207"/>
      <c r="JE47" s="207"/>
      <c r="JF47" s="207"/>
      <c r="JG47" s="207"/>
      <c r="JH47" s="207"/>
      <c r="JI47" s="207"/>
      <c r="JJ47" s="207"/>
      <c r="JK47" s="207"/>
      <c r="JL47" s="207"/>
      <c r="JM47" s="207"/>
      <c r="JN47" s="207"/>
      <c r="JO47" s="207"/>
      <c r="JP47" s="207"/>
      <c r="JQ47" s="207"/>
      <c r="JR47" s="207"/>
      <c r="JS47" s="207"/>
      <c r="JT47" s="207"/>
      <c r="JU47" s="207"/>
      <c r="JV47" s="207"/>
      <c r="JW47" s="207"/>
      <c r="JX47" s="207"/>
      <c r="JY47" s="207"/>
      <c r="JZ47" s="207"/>
      <c r="KA47" s="207"/>
      <c r="KB47" s="207"/>
      <c r="KC47" s="207"/>
      <c r="KD47" s="207"/>
      <c r="KE47" s="207"/>
      <c r="KF47" s="207"/>
      <c r="KG47" s="207"/>
      <c r="KH47" s="207"/>
      <c r="KI47" s="207"/>
      <c r="KJ47" s="207"/>
      <c r="KK47" s="207"/>
      <c r="KL47" s="207"/>
      <c r="KM47" s="207"/>
      <c r="KN47" s="207"/>
      <c r="KO47" s="207"/>
      <c r="KP47" s="207"/>
      <c r="KQ47" s="207"/>
      <c r="KR47" s="207"/>
      <c r="KS47" s="207"/>
      <c r="KT47" s="207"/>
      <c r="KU47" s="207"/>
      <c r="KV47" s="207"/>
      <c r="KW47" s="207"/>
      <c r="KX47" s="207"/>
      <c r="KY47" s="207"/>
      <c r="KZ47" s="207"/>
      <c r="LA47" s="207"/>
      <c r="LB47" s="207"/>
      <c r="LC47" s="207"/>
      <c r="LD47" s="207"/>
      <c r="LE47" s="207"/>
      <c r="LF47" s="207"/>
      <c r="LG47" s="207"/>
      <c r="LH47" s="207"/>
      <c r="LI47" s="207"/>
      <c r="LJ47" s="207"/>
      <c r="LK47" s="207"/>
      <c r="LL47" s="207"/>
      <c r="LM47" s="207"/>
      <c r="LN47" s="207"/>
      <c r="LO47" s="207"/>
      <c r="LP47" s="207"/>
      <c r="LQ47" s="207"/>
      <c r="LR47" s="207"/>
      <c r="LS47" s="207"/>
      <c r="LT47" s="207"/>
      <c r="LU47" s="207"/>
      <c r="LV47" s="207"/>
      <c r="LW47" s="207"/>
      <c r="LX47" s="207"/>
      <c r="LY47" s="207"/>
      <c r="LZ47" s="207"/>
      <c r="MA47" s="207"/>
      <c r="MB47" s="207"/>
      <c r="MC47" s="207"/>
      <c r="MD47" s="207"/>
      <c r="ME47" s="207"/>
      <c r="MF47" s="207"/>
      <c r="MG47" s="207"/>
      <c r="MH47" s="207"/>
      <c r="MI47" s="207"/>
      <c r="MJ47" s="207"/>
      <c r="MK47" s="207"/>
      <c r="ML47" s="207"/>
      <c r="MM47" s="207"/>
      <c r="MN47" s="207"/>
      <c r="MO47" s="207"/>
      <c r="MP47" s="207"/>
      <c r="MQ47" s="207"/>
      <c r="MR47" s="207"/>
      <c r="MS47" s="207"/>
      <c r="MT47" s="207"/>
      <c r="MU47" s="207"/>
      <c r="MV47" s="207"/>
      <c r="MW47" s="207"/>
      <c r="MX47" s="207"/>
      <c r="MY47" s="207"/>
      <c r="MZ47" s="207"/>
      <c r="NA47" s="207"/>
      <c r="NB47" s="207"/>
      <c r="NC47" s="207"/>
      <c r="ND47" s="207"/>
      <c r="NE47" s="207"/>
      <c r="NF47" s="207"/>
      <c r="NG47" s="207"/>
      <c r="NH47" s="207"/>
      <c r="NI47" s="207"/>
      <c r="NJ47" s="207"/>
      <c r="NK47" s="207"/>
      <c r="NL47" s="207"/>
      <c r="NM47" s="207"/>
      <c r="NN47" s="207"/>
      <c r="NO47" s="207"/>
      <c r="NP47" s="207"/>
      <c r="NQ47" s="207"/>
      <c r="NR47" s="207"/>
      <c r="NS47" s="207"/>
      <c r="NT47" s="207"/>
      <c r="NU47" s="207"/>
      <c r="NV47" s="207"/>
      <c r="NW47" s="207"/>
      <c r="NX47" s="207"/>
      <c r="NY47" s="207"/>
      <c r="NZ47" s="207"/>
      <c r="OA47" s="207"/>
      <c r="OB47" s="207"/>
      <c r="OC47" s="207"/>
      <c r="OD47" s="207"/>
      <c r="OE47" s="207"/>
      <c r="OF47" s="207"/>
      <c r="OG47" s="207"/>
      <c r="OH47" s="207"/>
      <c r="OI47" s="207"/>
      <c r="OJ47" s="207"/>
      <c r="OK47" s="207"/>
      <c r="OL47" s="207"/>
      <c r="OM47" s="207"/>
      <c r="ON47" s="207"/>
      <c r="OO47" s="207"/>
      <c r="OP47" s="207"/>
      <c r="OQ47" s="207"/>
      <c r="OR47" s="207"/>
      <c r="OS47" s="207"/>
      <c r="OT47" s="207"/>
      <c r="OU47" s="207"/>
      <c r="OV47" s="207"/>
      <c r="OW47" s="207"/>
      <c r="OX47" s="207"/>
      <c r="OY47" s="207"/>
      <c r="OZ47" s="207"/>
      <c r="PA47" s="207"/>
      <c r="PB47" s="207"/>
      <c r="PC47" s="207"/>
      <c r="PD47" s="207"/>
      <c r="PE47" s="207"/>
      <c r="PF47" s="207"/>
      <c r="PG47" s="207"/>
      <c r="PH47" s="207"/>
      <c r="PI47" s="207"/>
      <c r="PJ47" s="207"/>
      <c r="PK47" s="207"/>
      <c r="PL47" s="207"/>
      <c r="PM47" s="207"/>
      <c r="PN47" s="207"/>
      <c r="PO47" s="207"/>
      <c r="PP47" s="207"/>
      <c r="PQ47" s="207"/>
      <c r="PR47" s="207"/>
      <c r="PS47" s="207"/>
      <c r="PT47" s="207"/>
      <c r="PU47" s="207"/>
      <c r="PV47" s="207"/>
      <c r="PW47" s="207"/>
      <c r="PX47" s="207"/>
      <c r="PY47" s="207"/>
      <c r="PZ47" s="207"/>
      <c r="QA47" s="207"/>
      <c r="QB47" s="207"/>
      <c r="QC47" s="207"/>
      <c r="QD47" s="207"/>
      <c r="QE47" s="207"/>
      <c r="QF47" s="207"/>
      <c r="QG47" s="207"/>
      <c r="QH47" s="207"/>
      <c r="QI47" s="207"/>
      <c r="QJ47" s="207"/>
      <c r="QK47" s="207"/>
      <c r="QL47" s="207"/>
      <c r="QM47" s="207"/>
      <c r="QN47" s="207"/>
      <c r="QO47" s="207"/>
      <c r="QP47" s="207"/>
      <c r="QQ47" s="207"/>
      <c r="QR47" s="207"/>
      <c r="QS47" s="207"/>
      <c r="QT47" s="207"/>
      <c r="QU47" s="207"/>
      <c r="QV47" s="207"/>
      <c r="QW47" s="207"/>
      <c r="QX47" s="207"/>
      <c r="QY47" s="207"/>
      <c r="QZ47" s="207"/>
      <c r="RA47" s="207"/>
      <c r="RB47" s="207"/>
      <c r="RC47" s="207"/>
      <c r="RD47" s="207"/>
      <c r="RE47" s="207"/>
      <c r="RF47" s="207"/>
      <c r="RG47" s="207"/>
      <c r="RH47" s="207"/>
      <c r="RI47" s="207"/>
      <c r="RJ47" s="207"/>
      <c r="RK47" s="207"/>
      <c r="RL47" s="207"/>
      <c r="RM47" s="207"/>
      <c r="RN47" s="207"/>
      <c r="RO47" s="207"/>
      <c r="RP47" s="207"/>
      <c r="RQ47" s="207"/>
      <c r="RR47" s="207"/>
      <c r="RS47" s="207"/>
      <c r="RT47" s="207"/>
      <c r="RU47" s="207"/>
      <c r="RV47" s="207"/>
      <c r="RW47" s="207"/>
      <c r="RX47" s="207"/>
      <c r="RY47" s="207"/>
      <c r="RZ47" s="207"/>
      <c r="SA47" s="207"/>
      <c r="SB47" s="207"/>
      <c r="SC47" s="207"/>
      <c r="SD47" s="207"/>
      <c r="SE47" s="207"/>
      <c r="SF47" s="207"/>
      <c r="SG47" s="207"/>
      <c r="SH47" s="207"/>
      <c r="SI47" s="207"/>
      <c r="SJ47" s="207"/>
      <c r="SK47" s="207"/>
      <c r="SL47" s="207"/>
      <c r="SM47" s="207"/>
      <c r="SN47" s="207"/>
      <c r="SO47" s="207"/>
      <c r="SP47" s="207"/>
      <c r="SQ47" s="207"/>
      <c r="SR47" s="207"/>
      <c r="SS47" s="207"/>
      <c r="ST47" s="207"/>
      <c r="SU47" s="207"/>
      <c r="SV47" s="207"/>
      <c r="SW47" s="207"/>
      <c r="SX47" s="207"/>
      <c r="SY47" s="207"/>
      <c r="SZ47" s="207"/>
      <c r="TA47" s="207"/>
      <c r="TB47" s="207"/>
      <c r="TC47" s="207"/>
      <c r="TD47" s="207"/>
      <c r="TE47" s="207"/>
      <c r="TF47" s="207"/>
      <c r="TG47" s="207"/>
      <c r="TH47" s="207"/>
      <c r="TI47" s="207"/>
      <c r="TJ47" s="207"/>
      <c r="TK47" s="207"/>
      <c r="TL47" s="207"/>
      <c r="TM47" s="207"/>
      <c r="TN47" s="207"/>
      <c r="TO47" s="207"/>
      <c r="TP47" s="207"/>
      <c r="TQ47" s="207"/>
      <c r="TR47" s="207"/>
      <c r="TS47" s="207"/>
      <c r="TT47" s="207"/>
      <c r="TU47" s="207"/>
      <c r="TV47" s="207"/>
      <c r="TW47" s="207"/>
      <c r="TX47" s="207"/>
      <c r="TY47" s="207"/>
      <c r="TZ47" s="207"/>
      <c r="UA47" s="207"/>
      <c r="UB47" s="207"/>
      <c r="UC47" s="207"/>
      <c r="UD47" s="207"/>
      <c r="UE47" s="207"/>
      <c r="UF47" s="207"/>
      <c r="UG47" s="207"/>
      <c r="UH47" s="207"/>
      <c r="UI47" s="207"/>
      <c r="UJ47" s="207"/>
      <c r="UK47" s="207"/>
      <c r="UL47" s="207"/>
      <c r="UM47" s="207"/>
      <c r="UN47" s="207"/>
      <c r="UO47" s="207"/>
      <c r="UP47" s="207"/>
      <c r="UQ47" s="207"/>
      <c r="UR47" s="207"/>
      <c r="US47" s="207"/>
      <c r="UT47" s="207"/>
      <c r="UU47" s="207"/>
      <c r="UV47" s="207"/>
      <c r="UW47" s="207"/>
      <c r="UX47" s="207"/>
      <c r="UY47" s="207"/>
      <c r="UZ47" s="207"/>
      <c r="VA47" s="207"/>
      <c r="VB47" s="207"/>
      <c r="VC47" s="207"/>
      <c r="VD47" s="207"/>
      <c r="VE47" s="207"/>
      <c r="VF47" s="207"/>
      <c r="VG47" s="207"/>
      <c r="VH47" s="207"/>
      <c r="VI47" s="207"/>
      <c r="VJ47" s="207"/>
      <c r="VK47" s="207"/>
      <c r="VL47" s="207"/>
      <c r="VM47" s="207"/>
      <c r="VN47" s="207"/>
      <c r="VO47" s="207"/>
      <c r="VP47" s="207"/>
      <c r="VQ47" s="207"/>
      <c r="VR47" s="207"/>
      <c r="VS47" s="207"/>
      <c r="VT47" s="207"/>
      <c r="VU47" s="207"/>
      <c r="VV47" s="207"/>
      <c r="VW47" s="207"/>
      <c r="VX47" s="207"/>
      <c r="VY47" s="207"/>
      <c r="VZ47" s="207"/>
      <c r="WA47" s="207"/>
      <c r="WB47" s="207"/>
      <c r="WC47" s="207"/>
      <c r="WD47" s="207"/>
      <c r="WE47" s="207"/>
      <c r="WF47" s="207"/>
      <c r="WG47" s="207"/>
      <c r="WH47" s="207"/>
      <c r="WI47" s="207"/>
      <c r="WJ47" s="207"/>
      <c r="WK47" s="207"/>
      <c r="WL47" s="207"/>
      <c r="WM47" s="207"/>
      <c r="WN47" s="207"/>
      <c r="WO47" s="207"/>
      <c r="WP47" s="207"/>
      <c r="WQ47" s="207"/>
      <c r="WR47" s="207"/>
      <c r="WS47" s="207"/>
      <c r="WT47" s="207"/>
      <c r="WU47" s="207"/>
      <c r="WV47" s="207"/>
      <c r="WW47" s="207"/>
      <c r="WX47" s="207"/>
      <c r="WY47" s="207"/>
      <c r="WZ47" s="207"/>
      <c r="XA47" s="207"/>
      <c r="XB47" s="207"/>
      <c r="XC47" s="207"/>
      <c r="XD47" s="207"/>
      <c r="XE47" s="207"/>
      <c r="XF47" s="207"/>
      <c r="XG47" s="207"/>
      <c r="XH47" s="207"/>
      <c r="XI47" s="207"/>
      <c r="XJ47" s="207"/>
      <c r="XK47" s="207"/>
      <c r="XL47" s="207"/>
      <c r="XM47" s="207"/>
      <c r="XN47" s="207"/>
      <c r="XO47" s="207"/>
      <c r="XP47" s="207"/>
      <c r="XQ47" s="207"/>
      <c r="XR47" s="207"/>
      <c r="XS47" s="207"/>
      <c r="XT47" s="207"/>
      <c r="XU47" s="207"/>
      <c r="XV47" s="207"/>
      <c r="XW47" s="207"/>
      <c r="XX47" s="207"/>
      <c r="XY47" s="207"/>
      <c r="XZ47" s="207"/>
      <c r="YA47" s="207"/>
      <c r="YB47" s="207"/>
      <c r="YC47" s="207"/>
      <c r="YD47" s="207"/>
      <c r="YE47" s="207"/>
      <c r="YF47" s="207"/>
      <c r="YG47" s="207"/>
      <c r="YH47" s="207"/>
      <c r="YI47" s="207"/>
      <c r="YJ47" s="207"/>
      <c r="YK47" s="207"/>
      <c r="YL47" s="207"/>
      <c r="YM47" s="207"/>
      <c r="YN47" s="207"/>
      <c r="YO47" s="207"/>
      <c r="YP47" s="207"/>
      <c r="YQ47" s="207"/>
      <c r="YR47" s="207"/>
      <c r="YS47" s="207"/>
      <c r="YT47" s="207"/>
      <c r="YU47" s="207"/>
      <c r="YV47" s="207"/>
      <c r="YW47" s="207"/>
      <c r="YX47" s="207"/>
      <c r="YY47" s="207"/>
      <c r="YZ47" s="207"/>
      <c r="ZA47" s="207"/>
      <c r="ZB47" s="207"/>
      <c r="ZC47" s="207"/>
      <c r="ZD47" s="207"/>
      <c r="ZE47" s="207"/>
      <c r="ZF47" s="207"/>
      <c r="ZG47" s="207"/>
      <c r="ZH47" s="207"/>
      <c r="ZI47" s="207"/>
      <c r="ZJ47" s="207"/>
      <c r="ZK47" s="207"/>
      <c r="ZL47" s="207"/>
      <c r="ZM47" s="207"/>
      <c r="ZN47" s="207"/>
      <c r="ZO47" s="207"/>
      <c r="ZP47" s="207"/>
      <c r="ZQ47" s="207"/>
      <c r="ZR47" s="207"/>
      <c r="ZS47" s="207"/>
      <c r="ZT47" s="207"/>
      <c r="ZU47" s="207"/>
      <c r="ZV47" s="207"/>
      <c r="ZW47" s="207"/>
      <c r="ZX47" s="207"/>
      <c r="ZY47" s="207"/>
      <c r="ZZ47" s="207"/>
      <c r="AAA47" s="207"/>
      <c r="AAB47" s="207"/>
      <c r="AAC47" s="207"/>
      <c r="AAD47" s="207"/>
      <c r="AAE47" s="207"/>
      <c r="AAF47" s="207"/>
      <c r="AAG47" s="207"/>
      <c r="AAH47" s="207"/>
      <c r="AAI47" s="207"/>
      <c r="AAJ47" s="207"/>
      <c r="AAK47" s="207"/>
      <c r="AAL47" s="207"/>
      <c r="AAM47" s="207"/>
      <c r="AAN47" s="207"/>
      <c r="AAO47" s="207"/>
      <c r="AAP47" s="207"/>
      <c r="AAQ47" s="207"/>
      <c r="AAR47" s="207"/>
      <c r="AAS47" s="207"/>
      <c r="AAT47" s="207"/>
      <c r="AAU47" s="207"/>
      <c r="AAV47" s="207"/>
      <c r="AAW47" s="207"/>
      <c r="AAX47" s="207"/>
      <c r="AAY47" s="207"/>
      <c r="AAZ47" s="207"/>
      <c r="ABA47" s="207"/>
      <c r="ABB47" s="207"/>
      <c r="ABC47" s="207"/>
      <c r="ABD47" s="207"/>
      <c r="ABE47" s="207"/>
      <c r="ABF47" s="207"/>
      <c r="ABG47" s="207"/>
      <c r="ABH47" s="207"/>
      <c r="ABI47" s="207"/>
      <c r="ABJ47" s="207"/>
      <c r="ABK47" s="207"/>
      <c r="ABL47" s="207"/>
      <c r="ABM47" s="207"/>
      <c r="ABN47" s="207"/>
      <c r="ABO47" s="207"/>
      <c r="ABP47" s="207"/>
      <c r="ABQ47" s="207"/>
      <c r="ABR47" s="207"/>
      <c r="ABS47" s="207"/>
      <c r="ABT47" s="207"/>
      <c r="ABU47" s="207"/>
      <c r="ABV47" s="207"/>
      <c r="ABW47" s="207"/>
      <c r="ABX47" s="207"/>
      <c r="ABY47" s="207"/>
      <c r="ABZ47" s="207"/>
      <c r="ACA47" s="207"/>
      <c r="ACB47" s="207"/>
      <c r="ACC47" s="207"/>
      <c r="ACD47" s="207"/>
      <c r="ACE47" s="207"/>
      <c r="ACF47" s="207"/>
      <c r="ACG47" s="207"/>
      <c r="ACH47" s="207"/>
      <c r="ACI47" s="207"/>
      <c r="ACJ47" s="207"/>
      <c r="ACK47" s="207"/>
      <c r="ACL47" s="207"/>
      <c r="ACM47" s="207"/>
      <c r="ACN47" s="207"/>
      <c r="ACO47" s="207"/>
      <c r="ACP47" s="207"/>
      <c r="ACQ47" s="207"/>
      <c r="ACR47" s="207"/>
      <c r="ACS47" s="207"/>
      <c r="ACT47" s="207"/>
      <c r="ACU47" s="207"/>
      <c r="ACV47" s="207"/>
      <c r="ACW47" s="207"/>
      <c r="ACX47" s="207"/>
      <c r="ACY47" s="207"/>
      <c r="ACZ47" s="207"/>
      <c r="ADA47" s="207"/>
      <c r="ADB47" s="207"/>
      <c r="ADC47" s="207"/>
      <c r="ADD47" s="207"/>
      <c r="ADE47" s="207"/>
      <c r="ADF47" s="207"/>
      <c r="ADG47" s="207"/>
      <c r="ADH47" s="207"/>
      <c r="ADI47" s="207"/>
      <c r="ADJ47" s="207"/>
      <c r="ADK47" s="207"/>
      <c r="ADL47" s="207"/>
      <c r="ADM47" s="207"/>
      <c r="ADN47" s="207"/>
      <c r="ADO47" s="207"/>
      <c r="ADP47" s="207"/>
      <c r="ADQ47" s="207"/>
      <c r="ADR47" s="207"/>
      <c r="ADS47" s="207"/>
      <c r="ADT47" s="207"/>
      <c r="ADU47" s="207"/>
      <c r="ADV47" s="207"/>
      <c r="ADW47" s="207"/>
      <c r="ADX47" s="207"/>
      <c r="ADY47" s="207"/>
      <c r="ADZ47" s="207"/>
      <c r="AEA47" s="207"/>
      <c r="AEB47" s="207"/>
      <c r="AEC47" s="207"/>
      <c r="AED47" s="207"/>
      <c r="AEE47" s="207"/>
      <c r="AEF47" s="207"/>
      <c r="AEG47" s="207"/>
      <c r="AEH47" s="207"/>
      <c r="AEI47" s="207"/>
      <c r="AEJ47" s="207"/>
      <c r="AEK47" s="207"/>
      <c r="AEL47" s="207"/>
      <c r="AEM47" s="207"/>
      <c r="AEN47" s="207"/>
      <c r="AEO47" s="207"/>
      <c r="AEP47" s="207"/>
      <c r="AEQ47" s="207"/>
      <c r="AER47" s="207"/>
      <c r="AES47" s="207"/>
      <c r="AET47" s="207"/>
      <c r="AEU47" s="207"/>
      <c r="AEV47" s="207"/>
      <c r="AEW47" s="207"/>
      <c r="AEX47" s="207"/>
      <c r="AEY47" s="207"/>
      <c r="AEZ47" s="207"/>
      <c r="AFA47" s="207"/>
      <c r="AFB47" s="207"/>
      <c r="AFC47" s="207"/>
      <c r="AFD47" s="207"/>
      <c r="AFE47" s="207"/>
      <c r="AFF47" s="207"/>
      <c r="AFG47" s="207"/>
      <c r="AFH47" s="207"/>
      <c r="AFI47" s="207"/>
      <c r="AFJ47" s="207"/>
      <c r="AFK47" s="207"/>
      <c r="AFL47" s="207"/>
      <c r="AFM47" s="207"/>
      <c r="AFN47" s="207"/>
      <c r="AFO47" s="207"/>
      <c r="AFP47" s="207"/>
      <c r="AFQ47" s="207"/>
      <c r="AFR47" s="207"/>
      <c r="AFS47" s="207"/>
      <c r="AFT47" s="207"/>
      <c r="AFU47" s="207"/>
      <c r="AFV47" s="207"/>
      <c r="AFW47" s="207"/>
      <c r="AFX47" s="207"/>
      <c r="AFY47" s="207"/>
      <c r="AFZ47" s="207"/>
      <c r="AGA47" s="207"/>
      <c r="AGB47" s="207"/>
      <c r="AGC47" s="207"/>
      <c r="AGD47" s="207"/>
      <c r="AGE47" s="207"/>
      <c r="AGF47" s="207"/>
      <c r="AGG47" s="207"/>
      <c r="AGH47" s="207"/>
      <c r="AGI47" s="207"/>
      <c r="AGJ47" s="207"/>
      <c r="AGK47" s="207"/>
      <c r="AGL47" s="207"/>
      <c r="AGM47" s="207"/>
      <c r="AGN47" s="207"/>
      <c r="AGO47" s="207"/>
      <c r="AGP47" s="207"/>
      <c r="AGQ47" s="207"/>
      <c r="AGR47" s="207"/>
      <c r="AGS47" s="207"/>
      <c r="AGT47" s="207"/>
      <c r="AGU47" s="207"/>
      <c r="AGV47" s="207"/>
      <c r="AGW47" s="207"/>
      <c r="AGX47" s="207"/>
      <c r="AGY47" s="207"/>
      <c r="AGZ47" s="207"/>
      <c r="AHA47" s="207"/>
      <c r="AHB47" s="207"/>
      <c r="AHC47" s="207"/>
      <c r="AHD47" s="207"/>
      <c r="AHE47" s="207"/>
      <c r="AHF47" s="207"/>
      <c r="AHG47" s="207"/>
      <c r="AHH47" s="207"/>
      <c r="AHI47" s="207"/>
      <c r="AHJ47" s="207"/>
      <c r="AHK47" s="207"/>
      <c r="AHL47" s="207"/>
      <c r="AHM47" s="207"/>
      <c r="AHN47" s="207"/>
      <c r="AHO47" s="207"/>
      <c r="AHP47" s="207"/>
      <c r="AHQ47" s="207"/>
      <c r="AHR47" s="207"/>
      <c r="AHS47" s="207"/>
      <c r="AHT47" s="207"/>
      <c r="AHU47" s="207"/>
      <c r="AHV47" s="207"/>
      <c r="AHW47" s="207"/>
      <c r="AHX47" s="207"/>
      <c r="AHY47" s="207"/>
      <c r="AHZ47" s="207"/>
      <c r="AIA47" s="207"/>
      <c r="AIB47" s="207"/>
      <c r="AIC47" s="207"/>
      <c r="AID47" s="207"/>
      <c r="AIE47" s="207"/>
      <c r="AIF47" s="207"/>
      <c r="AIG47" s="207"/>
      <c r="AIH47" s="207"/>
      <c r="AII47" s="207"/>
      <c r="AIJ47" s="207"/>
      <c r="AIK47" s="207"/>
      <c r="AIL47" s="207"/>
      <c r="AIM47" s="207"/>
      <c r="AIN47" s="207"/>
      <c r="AIO47" s="207"/>
      <c r="AIP47" s="207"/>
      <c r="AIQ47" s="207"/>
      <c r="AIR47" s="207"/>
      <c r="AIS47" s="207"/>
      <c r="AIT47" s="207"/>
      <c r="AIU47" s="207"/>
      <c r="AIV47" s="207"/>
      <c r="AIW47" s="207"/>
      <c r="AIX47" s="207"/>
      <c r="AIY47" s="207"/>
      <c r="AIZ47" s="207"/>
      <c r="AJA47" s="207"/>
      <c r="AJB47" s="207"/>
      <c r="AJC47" s="207"/>
      <c r="AJD47" s="207"/>
      <c r="AJE47" s="207"/>
      <c r="AJF47" s="207"/>
      <c r="AJG47" s="207"/>
      <c r="AJH47" s="207"/>
      <c r="AJI47" s="207"/>
      <c r="AJJ47" s="207"/>
      <c r="AJK47" s="207"/>
      <c r="AJL47" s="207"/>
      <c r="AJM47" s="207"/>
      <c r="AJN47" s="207"/>
      <c r="AJO47" s="207"/>
      <c r="AJP47" s="207"/>
      <c r="AJQ47" s="207"/>
      <c r="AJR47" s="207"/>
      <c r="AJS47" s="207"/>
      <c r="AJT47" s="207"/>
      <c r="AJU47" s="207"/>
      <c r="AJV47" s="207"/>
      <c r="AJW47" s="207"/>
      <c r="AJX47" s="207"/>
      <c r="AJY47" s="207"/>
      <c r="AJZ47" s="207"/>
      <c r="AKA47" s="207"/>
      <c r="AKB47" s="207"/>
      <c r="AKC47" s="207"/>
      <c r="AKD47" s="207"/>
      <c r="AKE47" s="207"/>
      <c r="AKF47" s="207"/>
      <c r="AKG47" s="207"/>
      <c r="AKH47" s="207"/>
      <c r="AKI47" s="207"/>
      <c r="AKJ47" s="207"/>
      <c r="AKK47" s="207"/>
      <c r="AKL47" s="207"/>
      <c r="AKM47" s="207"/>
      <c r="AKN47" s="207"/>
      <c r="AKO47" s="207"/>
      <c r="AKP47" s="207"/>
      <c r="AKQ47" s="207"/>
      <c r="AKR47" s="207"/>
      <c r="AKS47" s="207"/>
      <c r="AKT47" s="207"/>
      <c r="AKU47" s="207"/>
      <c r="AKV47" s="207"/>
      <c r="AKW47" s="207"/>
      <c r="AKX47" s="207"/>
      <c r="AKY47" s="207"/>
      <c r="AKZ47" s="207"/>
      <c r="ALA47" s="207"/>
      <c r="ALB47" s="207"/>
      <c r="ALC47" s="207"/>
      <c r="ALD47" s="207"/>
      <c r="ALE47" s="207"/>
      <c r="ALF47" s="207"/>
      <c r="ALG47" s="207"/>
      <c r="ALH47" s="207"/>
      <c r="ALI47" s="207"/>
      <c r="ALJ47" s="207"/>
      <c r="ALK47" s="207"/>
      <c r="ALL47" s="207"/>
      <c r="ALM47" s="207"/>
      <c r="ALN47" s="207"/>
      <c r="ALO47" s="207"/>
      <c r="ALP47" s="207"/>
      <c r="ALQ47" s="207" t="e">
        <v>#N/A</v>
      </c>
    </row>
    <row r="48" spans="1:1005" ht="14.45">
      <c r="A48" s="153">
        <v>47484</v>
      </c>
      <c r="B48" s="156">
        <v>25</v>
      </c>
      <c r="C48" s="156">
        <v>25</v>
      </c>
      <c r="D48" s="159">
        <v>25</v>
      </c>
      <c r="E48">
        <v>23.158999999999999</v>
      </c>
      <c r="F48" s="207">
        <v>33.783000000000001</v>
      </c>
      <c r="G48" s="207">
        <v>27.951000000000001</v>
      </c>
      <c r="H48" s="207">
        <v>30.245000000000001</v>
      </c>
      <c r="I48" s="207">
        <v>26.85</v>
      </c>
      <c r="J48" s="207">
        <v>26.260999999999999</v>
      </c>
      <c r="K48" s="207">
        <v>20.739000000000001</v>
      </c>
      <c r="L48" s="207">
        <v>19.895</v>
      </c>
      <c r="M48" s="207">
        <v>15.428000000000001</v>
      </c>
      <c r="N48" s="207">
        <v>19.843</v>
      </c>
      <c r="O48" s="207">
        <v>21.741</v>
      </c>
      <c r="P48" s="207">
        <v>24.164999999999999</v>
      </c>
      <c r="Q48" s="207">
        <v>24.355</v>
      </c>
      <c r="R48" s="207">
        <v>19.872</v>
      </c>
      <c r="S48" s="207">
        <v>27.018000000000001</v>
      </c>
      <c r="T48" s="207">
        <v>24.277999999999999</v>
      </c>
      <c r="U48" s="207">
        <v>22.542999999999999</v>
      </c>
      <c r="V48" s="207">
        <v>25.786999999999999</v>
      </c>
      <c r="W48" s="207">
        <v>15.427</v>
      </c>
      <c r="X48" s="207">
        <v>20.416</v>
      </c>
      <c r="Y48" s="207">
        <v>25.402000000000001</v>
      </c>
      <c r="Z48" s="207">
        <v>23.777999999999999</v>
      </c>
      <c r="AA48" s="207">
        <v>21.673999999999999</v>
      </c>
      <c r="AB48" s="207">
        <v>26.777000000000001</v>
      </c>
      <c r="AC48" s="207">
        <v>16.684999999999999</v>
      </c>
      <c r="AD48" s="207">
        <v>26.262</v>
      </c>
      <c r="AE48" s="207">
        <v>23.396000000000001</v>
      </c>
      <c r="AF48" s="207">
        <v>21.768000000000001</v>
      </c>
      <c r="AG48" s="207">
        <v>19.863</v>
      </c>
      <c r="AH48" s="207">
        <v>27.245000000000001</v>
      </c>
      <c r="AI48" s="207"/>
      <c r="AJ48" s="207"/>
      <c r="AK48" s="207"/>
      <c r="AL48" s="207"/>
      <c r="AM48" s="207"/>
      <c r="AN48" s="207"/>
      <c r="AO48" s="207"/>
      <c r="AP48" s="207"/>
      <c r="AQ48" s="207"/>
      <c r="AR48" s="207"/>
      <c r="AS48" s="207"/>
      <c r="AT48" s="207"/>
      <c r="AU48" s="207"/>
      <c r="AV48" s="207"/>
      <c r="AW48" s="207"/>
      <c r="AX48" s="207"/>
      <c r="AY48" s="207"/>
      <c r="AZ48" s="207"/>
      <c r="BA48" s="207"/>
      <c r="BB48" s="207"/>
      <c r="BC48" s="207"/>
      <c r="BD48" s="207"/>
      <c r="BE48" s="207"/>
      <c r="BF48" s="207"/>
      <c r="BG48" s="207"/>
      <c r="BH48" s="207"/>
      <c r="BI48" s="207"/>
      <c r="BJ48" s="207"/>
      <c r="BK48" s="207"/>
      <c r="BL48" s="207"/>
      <c r="BM48" s="207"/>
      <c r="BN48" s="207"/>
      <c r="BO48" s="207"/>
      <c r="BP48" s="207"/>
      <c r="BQ48" s="207"/>
      <c r="BR48" s="207"/>
      <c r="BS48" s="207"/>
      <c r="BT48" s="207"/>
      <c r="BU48" s="207"/>
      <c r="BV48" s="207"/>
      <c r="BW48" s="207"/>
      <c r="BX48" s="207"/>
      <c r="BY48" s="207"/>
      <c r="BZ48" s="207"/>
      <c r="CA48" s="207"/>
      <c r="CB48" s="207"/>
      <c r="CC48" s="207"/>
      <c r="CD48" s="207"/>
      <c r="CE48" s="207"/>
      <c r="CF48" s="207"/>
      <c r="CG48" s="207"/>
      <c r="CH48" s="207"/>
      <c r="CI48" s="207"/>
      <c r="CJ48" s="207"/>
      <c r="CK48" s="207"/>
      <c r="CL48" s="207"/>
      <c r="CM48" s="207"/>
      <c r="CN48" s="207"/>
      <c r="CO48" s="207"/>
      <c r="CP48" s="207"/>
      <c r="CQ48" s="207"/>
      <c r="CR48" s="207"/>
      <c r="CS48" s="207"/>
      <c r="CT48" s="207"/>
      <c r="CU48" s="207"/>
      <c r="CV48" s="207"/>
      <c r="CW48" s="207"/>
      <c r="CX48" s="207"/>
      <c r="CY48" s="207"/>
      <c r="CZ48" s="207"/>
      <c r="DA48" s="207"/>
      <c r="DB48" s="207"/>
      <c r="DC48" s="207"/>
      <c r="DD48" s="207"/>
      <c r="DE48" s="207"/>
      <c r="DF48" s="207"/>
      <c r="DG48" s="207"/>
      <c r="DH48" s="207"/>
      <c r="DI48" s="207"/>
      <c r="DJ48" s="207"/>
      <c r="DK48" s="207"/>
      <c r="DL48" s="207"/>
      <c r="DM48" s="207"/>
      <c r="DN48" s="207"/>
      <c r="DO48" s="207"/>
      <c r="DP48" s="207"/>
      <c r="DQ48" s="207"/>
      <c r="DR48" s="207"/>
      <c r="DS48" s="207"/>
      <c r="DT48" s="207"/>
      <c r="DU48" s="207"/>
      <c r="DV48" s="207"/>
      <c r="DW48" s="207"/>
      <c r="DX48" s="207"/>
      <c r="DY48" s="207"/>
      <c r="DZ48" s="207"/>
      <c r="EA48" s="207"/>
      <c r="EB48" s="207"/>
      <c r="EC48" s="207"/>
      <c r="ED48" s="207"/>
      <c r="EE48" s="207"/>
      <c r="EF48" s="207"/>
      <c r="EG48" s="207"/>
      <c r="EH48" s="207"/>
      <c r="EI48" s="207"/>
      <c r="EJ48" s="207"/>
      <c r="EK48" s="207"/>
      <c r="EL48" s="207"/>
      <c r="EM48" s="207"/>
      <c r="EN48" s="207"/>
      <c r="EO48" s="207"/>
      <c r="EP48" s="207"/>
      <c r="EQ48" s="207"/>
      <c r="ER48" s="207"/>
      <c r="ES48" s="207"/>
      <c r="ET48" s="207"/>
      <c r="EU48" s="207"/>
      <c r="EV48" s="207"/>
      <c r="EW48" s="207"/>
      <c r="EX48" s="207"/>
      <c r="EY48" s="207"/>
      <c r="EZ48" s="207"/>
      <c r="FA48" s="207"/>
      <c r="FB48" s="207"/>
      <c r="FC48" s="207"/>
      <c r="FD48" s="207"/>
      <c r="FE48" s="207"/>
      <c r="FF48" s="207"/>
      <c r="FG48" s="207"/>
      <c r="FH48" s="207"/>
      <c r="FI48" s="207"/>
      <c r="FJ48" s="207"/>
      <c r="FK48" s="207"/>
      <c r="FL48" s="207"/>
      <c r="FM48" s="207"/>
      <c r="FN48" s="207"/>
      <c r="FO48" s="207"/>
      <c r="FP48" s="207"/>
      <c r="FQ48" s="207"/>
      <c r="FR48" s="207"/>
      <c r="FS48" s="207"/>
      <c r="FT48" s="207"/>
      <c r="FU48" s="207"/>
      <c r="FV48" s="207"/>
      <c r="FW48" s="207"/>
      <c r="FX48" s="207"/>
      <c r="FY48" s="207"/>
      <c r="FZ48" s="207"/>
      <c r="GA48" s="207"/>
      <c r="GB48" s="207"/>
      <c r="GC48" s="207"/>
      <c r="GD48" s="207"/>
      <c r="GE48" s="207"/>
      <c r="GF48" s="207"/>
      <c r="GG48" s="207"/>
      <c r="GH48" s="207"/>
      <c r="GI48" s="207"/>
      <c r="GJ48" s="207"/>
      <c r="GK48" s="207"/>
      <c r="GL48" s="207"/>
      <c r="GM48" s="207"/>
      <c r="GN48" s="207"/>
      <c r="GO48" s="207"/>
      <c r="GP48" s="207"/>
      <c r="GQ48" s="207"/>
      <c r="GR48" s="207"/>
      <c r="GS48" s="207"/>
      <c r="GT48" s="207"/>
      <c r="GU48" s="207"/>
      <c r="GV48" s="207"/>
      <c r="GW48" s="207"/>
      <c r="GX48" s="207"/>
      <c r="GY48" s="207"/>
      <c r="GZ48" s="207"/>
      <c r="HA48" s="207"/>
      <c r="HB48" s="207"/>
      <c r="HC48" s="207"/>
      <c r="HD48" s="207"/>
      <c r="HE48" s="207"/>
      <c r="HF48" s="207"/>
      <c r="HG48" s="207"/>
      <c r="HH48" s="207"/>
      <c r="HI48" s="207"/>
      <c r="HJ48" s="207"/>
      <c r="HK48" s="207"/>
      <c r="HL48" s="207"/>
      <c r="HM48" s="207"/>
      <c r="HN48" s="207"/>
      <c r="HO48" s="207"/>
      <c r="HP48" s="207"/>
      <c r="HQ48" s="207"/>
      <c r="HR48" s="207"/>
      <c r="HS48" s="207"/>
      <c r="HT48" s="207"/>
      <c r="HU48" s="207"/>
      <c r="HV48" s="207"/>
      <c r="HW48" s="207"/>
      <c r="HX48" s="207"/>
      <c r="HY48" s="207"/>
      <c r="HZ48" s="207"/>
      <c r="IA48" s="207"/>
      <c r="IB48" s="207"/>
      <c r="IC48" s="207"/>
      <c r="ID48" s="207"/>
      <c r="IE48" s="207"/>
      <c r="IF48" s="207"/>
      <c r="IG48" s="207"/>
      <c r="IH48" s="207"/>
      <c r="II48" s="207"/>
      <c r="IJ48" s="207"/>
      <c r="IK48" s="207"/>
      <c r="IL48" s="207"/>
      <c r="IM48" s="207"/>
      <c r="IN48" s="207"/>
      <c r="IO48" s="207"/>
      <c r="IP48" s="207"/>
      <c r="IQ48" s="207"/>
      <c r="IR48" s="207"/>
      <c r="IS48" s="207"/>
      <c r="IT48" s="207"/>
      <c r="IU48" s="207"/>
      <c r="IV48" s="207"/>
      <c r="IW48" s="207"/>
      <c r="IX48" s="207"/>
      <c r="IY48" s="207"/>
      <c r="IZ48" s="207"/>
      <c r="JA48" s="207"/>
      <c r="JB48" s="207"/>
      <c r="JC48" s="207"/>
      <c r="JD48" s="207"/>
      <c r="JE48" s="207"/>
      <c r="JF48" s="207"/>
      <c r="JG48" s="207"/>
      <c r="JH48" s="207"/>
      <c r="JI48" s="207"/>
      <c r="JJ48" s="207"/>
      <c r="JK48" s="207"/>
      <c r="JL48" s="207"/>
      <c r="JM48" s="207"/>
      <c r="JN48" s="207"/>
      <c r="JO48" s="207"/>
      <c r="JP48" s="207"/>
      <c r="JQ48" s="207"/>
      <c r="JR48" s="207"/>
      <c r="JS48" s="207"/>
      <c r="JT48" s="207"/>
      <c r="JU48" s="207"/>
      <c r="JV48" s="207"/>
      <c r="JW48" s="207"/>
      <c r="JX48" s="207"/>
      <c r="JY48" s="207"/>
      <c r="JZ48" s="207"/>
      <c r="KA48" s="207"/>
      <c r="KB48" s="207"/>
      <c r="KC48" s="207"/>
      <c r="KD48" s="207"/>
      <c r="KE48" s="207"/>
      <c r="KF48" s="207"/>
      <c r="KG48" s="207"/>
      <c r="KH48" s="207"/>
      <c r="KI48" s="207"/>
      <c r="KJ48" s="207"/>
      <c r="KK48" s="207"/>
      <c r="KL48" s="207"/>
      <c r="KM48" s="207"/>
      <c r="KN48" s="207"/>
      <c r="KO48" s="207"/>
      <c r="KP48" s="207"/>
      <c r="KQ48" s="207"/>
      <c r="KR48" s="207"/>
      <c r="KS48" s="207"/>
      <c r="KT48" s="207"/>
      <c r="KU48" s="207"/>
      <c r="KV48" s="207"/>
      <c r="KW48" s="207"/>
      <c r="KX48" s="207"/>
      <c r="KY48" s="207"/>
      <c r="KZ48" s="207"/>
      <c r="LA48" s="207"/>
      <c r="LB48" s="207"/>
      <c r="LC48" s="207"/>
      <c r="LD48" s="207"/>
      <c r="LE48" s="207"/>
      <c r="LF48" s="207"/>
      <c r="LG48" s="207"/>
      <c r="LH48" s="207"/>
      <c r="LI48" s="207"/>
      <c r="LJ48" s="207"/>
      <c r="LK48" s="207"/>
      <c r="LL48" s="207"/>
      <c r="LM48" s="207"/>
      <c r="LN48" s="207"/>
      <c r="LO48" s="207"/>
      <c r="LP48" s="207"/>
      <c r="LQ48" s="207"/>
      <c r="LR48" s="207"/>
      <c r="LS48" s="207"/>
      <c r="LT48" s="207"/>
      <c r="LU48" s="207"/>
      <c r="LV48" s="207"/>
      <c r="LW48" s="207"/>
      <c r="LX48" s="207"/>
      <c r="LY48" s="207"/>
      <c r="LZ48" s="207"/>
      <c r="MA48" s="207"/>
      <c r="MB48" s="207"/>
      <c r="MC48" s="207"/>
      <c r="MD48" s="207"/>
      <c r="ME48" s="207"/>
      <c r="MF48" s="207"/>
      <c r="MG48" s="207"/>
      <c r="MH48" s="207"/>
      <c r="MI48" s="207"/>
      <c r="MJ48" s="207"/>
      <c r="MK48" s="207"/>
      <c r="ML48" s="207"/>
      <c r="MM48" s="207"/>
      <c r="MN48" s="207"/>
      <c r="MO48" s="207"/>
      <c r="MP48" s="207"/>
      <c r="MQ48" s="207"/>
      <c r="MR48" s="207"/>
      <c r="MS48" s="207"/>
      <c r="MT48" s="207"/>
      <c r="MU48" s="207"/>
      <c r="MV48" s="207"/>
      <c r="MW48" s="207"/>
      <c r="MX48" s="207"/>
      <c r="MY48" s="207"/>
      <c r="MZ48" s="207"/>
      <c r="NA48" s="207"/>
      <c r="NB48" s="207"/>
      <c r="NC48" s="207"/>
      <c r="ND48" s="207"/>
      <c r="NE48" s="207"/>
      <c r="NF48" s="207"/>
      <c r="NG48" s="207"/>
      <c r="NH48" s="207"/>
      <c r="NI48" s="207"/>
      <c r="NJ48" s="207"/>
      <c r="NK48" s="207"/>
      <c r="NL48" s="207"/>
      <c r="NM48" s="207"/>
      <c r="NN48" s="207"/>
      <c r="NO48" s="207"/>
      <c r="NP48" s="207"/>
      <c r="NQ48" s="207"/>
      <c r="NR48" s="207"/>
      <c r="NS48" s="207"/>
      <c r="NT48" s="207"/>
      <c r="NU48" s="207"/>
      <c r="NV48" s="207"/>
      <c r="NW48" s="207"/>
      <c r="NX48" s="207"/>
      <c r="NY48" s="207"/>
      <c r="NZ48" s="207"/>
      <c r="OA48" s="207"/>
      <c r="OB48" s="207"/>
      <c r="OC48" s="207"/>
      <c r="OD48" s="207"/>
      <c r="OE48" s="207"/>
      <c r="OF48" s="207"/>
      <c r="OG48" s="207"/>
      <c r="OH48" s="207"/>
      <c r="OI48" s="207"/>
      <c r="OJ48" s="207"/>
      <c r="OK48" s="207"/>
      <c r="OL48" s="207"/>
      <c r="OM48" s="207"/>
      <c r="ON48" s="207"/>
      <c r="OO48" s="207"/>
      <c r="OP48" s="207"/>
      <c r="OQ48" s="207"/>
      <c r="OR48" s="207"/>
      <c r="OS48" s="207"/>
      <c r="OT48" s="207"/>
      <c r="OU48" s="207"/>
      <c r="OV48" s="207"/>
      <c r="OW48" s="207"/>
      <c r="OX48" s="207"/>
      <c r="OY48" s="207"/>
      <c r="OZ48" s="207"/>
      <c r="PA48" s="207"/>
      <c r="PB48" s="207"/>
      <c r="PC48" s="207"/>
      <c r="PD48" s="207"/>
      <c r="PE48" s="207"/>
      <c r="PF48" s="207"/>
      <c r="PG48" s="207"/>
      <c r="PH48" s="207"/>
      <c r="PI48" s="207"/>
      <c r="PJ48" s="207"/>
      <c r="PK48" s="207"/>
      <c r="PL48" s="207"/>
      <c r="PM48" s="207"/>
      <c r="PN48" s="207"/>
      <c r="PO48" s="207"/>
      <c r="PP48" s="207"/>
      <c r="PQ48" s="207"/>
      <c r="PR48" s="207"/>
      <c r="PS48" s="207"/>
      <c r="PT48" s="207"/>
      <c r="PU48" s="207"/>
      <c r="PV48" s="207"/>
      <c r="PW48" s="207"/>
      <c r="PX48" s="207"/>
      <c r="PY48" s="207"/>
      <c r="PZ48" s="207"/>
      <c r="QA48" s="207"/>
      <c r="QB48" s="207"/>
      <c r="QC48" s="207"/>
      <c r="QD48" s="207"/>
      <c r="QE48" s="207"/>
      <c r="QF48" s="207"/>
      <c r="QG48" s="207"/>
      <c r="QH48" s="207"/>
      <c r="QI48" s="207"/>
      <c r="QJ48" s="207"/>
      <c r="QK48" s="207"/>
      <c r="QL48" s="207"/>
      <c r="QM48" s="207"/>
      <c r="QN48" s="207"/>
      <c r="QO48" s="207"/>
      <c r="QP48" s="207"/>
      <c r="QQ48" s="207"/>
      <c r="QR48" s="207"/>
      <c r="QS48" s="207"/>
      <c r="QT48" s="207"/>
      <c r="QU48" s="207"/>
      <c r="QV48" s="207"/>
      <c r="QW48" s="207"/>
      <c r="QX48" s="207"/>
      <c r="QY48" s="207"/>
      <c r="QZ48" s="207"/>
      <c r="RA48" s="207"/>
      <c r="RB48" s="207"/>
      <c r="RC48" s="207"/>
      <c r="RD48" s="207"/>
      <c r="RE48" s="207"/>
      <c r="RF48" s="207"/>
      <c r="RG48" s="207"/>
      <c r="RH48" s="207"/>
      <c r="RI48" s="207"/>
      <c r="RJ48" s="207"/>
      <c r="RK48" s="207"/>
      <c r="RL48" s="207"/>
      <c r="RM48" s="207"/>
      <c r="RN48" s="207"/>
      <c r="RO48" s="207"/>
      <c r="RP48" s="207"/>
      <c r="RQ48" s="207"/>
      <c r="RR48" s="207"/>
      <c r="RS48" s="207"/>
      <c r="RT48" s="207"/>
      <c r="RU48" s="207"/>
      <c r="RV48" s="207"/>
      <c r="RW48" s="207"/>
      <c r="RX48" s="207"/>
      <c r="RY48" s="207"/>
      <c r="RZ48" s="207"/>
      <c r="SA48" s="207"/>
      <c r="SB48" s="207"/>
      <c r="SC48" s="207"/>
      <c r="SD48" s="207"/>
      <c r="SE48" s="207"/>
      <c r="SF48" s="207"/>
      <c r="SG48" s="207"/>
      <c r="SH48" s="207"/>
      <c r="SI48" s="207"/>
      <c r="SJ48" s="207"/>
      <c r="SK48" s="207"/>
      <c r="SL48" s="207"/>
      <c r="SM48" s="207"/>
      <c r="SN48" s="207"/>
      <c r="SO48" s="207"/>
      <c r="SP48" s="207"/>
      <c r="SQ48" s="207"/>
      <c r="SR48" s="207"/>
      <c r="SS48" s="207"/>
      <c r="ST48" s="207"/>
      <c r="SU48" s="207"/>
      <c r="SV48" s="207"/>
      <c r="SW48" s="207"/>
      <c r="SX48" s="207"/>
      <c r="SY48" s="207"/>
      <c r="SZ48" s="207"/>
      <c r="TA48" s="207"/>
      <c r="TB48" s="207"/>
      <c r="TC48" s="207"/>
      <c r="TD48" s="207"/>
      <c r="TE48" s="207"/>
      <c r="TF48" s="207"/>
      <c r="TG48" s="207"/>
      <c r="TH48" s="207"/>
      <c r="TI48" s="207"/>
      <c r="TJ48" s="207"/>
      <c r="TK48" s="207"/>
      <c r="TL48" s="207"/>
      <c r="TM48" s="207"/>
      <c r="TN48" s="207"/>
      <c r="TO48" s="207"/>
      <c r="TP48" s="207"/>
      <c r="TQ48" s="207"/>
      <c r="TR48" s="207"/>
      <c r="TS48" s="207"/>
      <c r="TT48" s="207"/>
      <c r="TU48" s="207"/>
      <c r="TV48" s="207"/>
      <c r="TW48" s="207"/>
      <c r="TX48" s="207"/>
      <c r="TY48" s="207"/>
      <c r="TZ48" s="207"/>
      <c r="UA48" s="207"/>
      <c r="UB48" s="207"/>
      <c r="UC48" s="207"/>
      <c r="UD48" s="207"/>
      <c r="UE48" s="207"/>
      <c r="UF48" s="207"/>
      <c r="UG48" s="207"/>
      <c r="UH48" s="207"/>
      <c r="UI48" s="207"/>
      <c r="UJ48" s="207"/>
      <c r="UK48" s="207"/>
      <c r="UL48" s="207"/>
      <c r="UM48" s="207"/>
      <c r="UN48" s="207"/>
      <c r="UO48" s="207"/>
      <c r="UP48" s="207"/>
      <c r="UQ48" s="207"/>
      <c r="UR48" s="207"/>
      <c r="US48" s="207"/>
      <c r="UT48" s="207"/>
      <c r="UU48" s="207"/>
      <c r="UV48" s="207"/>
      <c r="UW48" s="207"/>
      <c r="UX48" s="207"/>
      <c r="UY48" s="207"/>
      <c r="UZ48" s="207"/>
      <c r="VA48" s="207"/>
      <c r="VB48" s="207"/>
      <c r="VC48" s="207"/>
      <c r="VD48" s="207"/>
      <c r="VE48" s="207"/>
      <c r="VF48" s="207"/>
      <c r="VG48" s="207"/>
      <c r="VH48" s="207"/>
      <c r="VI48" s="207"/>
      <c r="VJ48" s="207"/>
      <c r="VK48" s="207"/>
      <c r="VL48" s="207"/>
      <c r="VM48" s="207"/>
      <c r="VN48" s="207"/>
      <c r="VO48" s="207"/>
      <c r="VP48" s="207"/>
      <c r="VQ48" s="207"/>
      <c r="VR48" s="207"/>
      <c r="VS48" s="207"/>
      <c r="VT48" s="207"/>
      <c r="VU48" s="207"/>
      <c r="VV48" s="207"/>
      <c r="VW48" s="207"/>
      <c r="VX48" s="207"/>
      <c r="VY48" s="207"/>
      <c r="VZ48" s="207"/>
      <c r="WA48" s="207"/>
      <c r="WB48" s="207"/>
      <c r="WC48" s="207"/>
      <c r="WD48" s="207"/>
      <c r="WE48" s="207"/>
      <c r="WF48" s="207"/>
      <c r="WG48" s="207"/>
      <c r="WH48" s="207"/>
      <c r="WI48" s="207"/>
      <c r="WJ48" s="207"/>
      <c r="WK48" s="207"/>
      <c r="WL48" s="207"/>
      <c r="WM48" s="207"/>
      <c r="WN48" s="207"/>
      <c r="WO48" s="207"/>
      <c r="WP48" s="207"/>
      <c r="WQ48" s="207"/>
      <c r="WR48" s="207"/>
      <c r="WS48" s="207"/>
      <c r="WT48" s="207"/>
      <c r="WU48" s="207"/>
      <c r="WV48" s="207"/>
      <c r="WW48" s="207"/>
      <c r="WX48" s="207"/>
      <c r="WY48" s="207"/>
      <c r="WZ48" s="207"/>
      <c r="XA48" s="207"/>
      <c r="XB48" s="207"/>
      <c r="XC48" s="207"/>
      <c r="XD48" s="207"/>
      <c r="XE48" s="207"/>
      <c r="XF48" s="207"/>
      <c r="XG48" s="207"/>
      <c r="XH48" s="207"/>
      <c r="XI48" s="207"/>
      <c r="XJ48" s="207"/>
      <c r="XK48" s="207"/>
      <c r="XL48" s="207"/>
      <c r="XM48" s="207"/>
      <c r="XN48" s="207"/>
      <c r="XO48" s="207"/>
      <c r="XP48" s="207"/>
      <c r="XQ48" s="207"/>
      <c r="XR48" s="207"/>
      <c r="XS48" s="207"/>
      <c r="XT48" s="207"/>
      <c r="XU48" s="207"/>
      <c r="XV48" s="207"/>
      <c r="XW48" s="207"/>
      <c r="XX48" s="207"/>
      <c r="XY48" s="207"/>
      <c r="XZ48" s="207"/>
      <c r="YA48" s="207"/>
      <c r="YB48" s="207"/>
      <c r="YC48" s="207"/>
      <c r="YD48" s="207"/>
      <c r="YE48" s="207"/>
      <c r="YF48" s="207"/>
      <c r="YG48" s="207"/>
      <c r="YH48" s="207"/>
      <c r="YI48" s="207"/>
      <c r="YJ48" s="207"/>
      <c r="YK48" s="207"/>
      <c r="YL48" s="207"/>
      <c r="YM48" s="207"/>
      <c r="YN48" s="207"/>
      <c r="YO48" s="207"/>
      <c r="YP48" s="207"/>
      <c r="YQ48" s="207"/>
      <c r="YR48" s="207"/>
      <c r="YS48" s="207"/>
      <c r="YT48" s="207"/>
      <c r="YU48" s="207"/>
      <c r="YV48" s="207"/>
      <c r="YW48" s="207"/>
      <c r="YX48" s="207"/>
      <c r="YY48" s="207"/>
      <c r="YZ48" s="207"/>
      <c r="ZA48" s="207"/>
      <c r="ZB48" s="207"/>
      <c r="ZC48" s="207"/>
      <c r="ZD48" s="207"/>
      <c r="ZE48" s="207"/>
      <c r="ZF48" s="207"/>
      <c r="ZG48" s="207"/>
      <c r="ZH48" s="207"/>
      <c r="ZI48" s="207"/>
      <c r="ZJ48" s="207"/>
      <c r="ZK48" s="207"/>
      <c r="ZL48" s="207"/>
      <c r="ZM48" s="207"/>
      <c r="ZN48" s="207"/>
      <c r="ZO48" s="207"/>
      <c r="ZP48" s="207"/>
      <c r="ZQ48" s="207"/>
      <c r="ZR48" s="207"/>
      <c r="ZS48" s="207"/>
      <c r="ZT48" s="207"/>
      <c r="ZU48" s="207"/>
      <c r="ZV48" s="207"/>
      <c r="ZW48" s="207"/>
      <c r="ZX48" s="207"/>
      <c r="ZY48" s="207"/>
      <c r="ZZ48" s="207"/>
      <c r="AAA48" s="207"/>
      <c r="AAB48" s="207"/>
      <c r="AAC48" s="207"/>
      <c r="AAD48" s="207"/>
      <c r="AAE48" s="207"/>
      <c r="AAF48" s="207"/>
      <c r="AAG48" s="207"/>
      <c r="AAH48" s="207"/>
      <c r="AAI48" s="207"/>
      <c r="AAJ48" s="207"/>
      <c r="AAK48" s="207"/>
      <c r="AAL48" s="207"/>
      <c r="AAM48" s="207"/>
      <c r="AAN48" s="207"/>
      <c r="AAO48" s="207"/>
      <c r="AAP48" s="207"/>
      <c r="AAQ48" s="207"/>
      <c r="AAR48" s="207"/>
      <c r="AAS48" s="207"/>
      <c r="AAT48" s="207"/>
      <c r="AAU48" s="207"/>
      <c r="AAV48" s="207"/>
      <c r="AAW48" s="207"/>
      <c r="AAX48" s="207"/>
      <c r="AAY48" s="207"/>
      <c r="AAZ48" s="207"/>
      <c r="ABA48" s="207"/>
      <c r="ABB48" s="207"/>
      <c r="ABC48" s="207"/>
      <c r="ABD48" s="207"/>
      <c r="ABE48" s="207"/>
      <c r="ABF48" s="207"/>
      <c r="ABG48" s="207"/>
      <c r="ABH48" s="207"/>
      <c r="ABI48" s="207"/>
      <c r="ABJ48" s="207"/>
      <c r="ABK48" s="207"/>
      <c r="ABL48" s="207"/>
      <c r="ABM48" s="207"/>
      <c r="ABN48" s="207"/>
      <c r="ABO48" s="207"/>
      <c r="ABP48" s="207"/>
      <c r="ABQ48" s="207"/>
      <c r="ABR48" s="207"/>
      <c r="ABS48" s="207"/>
      <c r="ABT48" s="207"/>
      <c r="ABU48" s="207"/>
      <c r="ABV48" s="207"/>
      <c r="ABW48" s="207"/>
      <c r="ABX48" s="207"/>
      <c r="ABY48" s="207"/>
      <c r="ABZ48" s="207"/>
      <c r="ACA48" s="207"/>
      <c r="ACB48" s="207"/>
      <c r="ACC48" s="207"/>
      <c r="ACD48" s="207"/>
      <c r="ACE48" s="207"/>
      <c r="ACF48" s="207"/>
      <c r="ACG48" s="207"/>
      <c r="ACH48" s="207"/>
      <c r="ACI48" s="207"/>
      <c r="ACJ48" s="207"/>
      <c r="ACK48" s="207"/>
      <c r="ACL48" s="207"/>
      <c r="ACM48" s="207"/>
      <c r="ACN48" s="207"/>
      <c r="ACO48" s="207"/>
      <c r="ACP48" s="207"/>
      <c r="ACQ48" s="207"/>
      <c r="ACR48" s="207"/>
      <c r="ACS48" s="207"/>
      <c r="ACT48" s="207"/>
      <c r="ACU48" s="207"/>
      <c r="ACV48" s="207"/>
      <c r="ACW48" s="207"/>
      <c r="ACX48" s="207"/>
      <c r="ACY48" s="207"/>
      <c r="ACZ48" s="207"/>
      <c r="ADA48" s="207"/>
      <c r="ADB48" s="207"/>
      <c r="ADC48" s="207"/>
      <c r="ADD48" s="207"/>
      <c r="ADE48" s="207"/>
      <c r="ADF48" s="207"/>
      <c r="ADG48" s="207"/>
      <c r="ADH48" s="207"/>
      <c r="ADI48" s="207"/>
      <c r="ADJ48" s="207"/>
      <c r="ADK48" s="207"/>
      <c r="ADL48" s="207"/>
      <c r="ADM48" s="207"/>
      <c r="ADN48" s="207"/>
      <c r="ADO48" s="207"/>
      <c r="ADP48" s="207"/>
      <c r="ADQ48" s="207"/>
      <c r="ADR48" s="207"/>
      <c r="ADS48" s="207"/>
      <c r="ADT48" s="207"/>
      <c r="ADU48" s="207"/>
      <c r="ADV48" s="207"/>
      <c r="ADW48" s="207"/>
      <c r="ADX48" s="207"/>
      <c r="ADY48" s="207"/>
      <c r="ADZ48" s="207"/>
      <c r="AEA48" s="207"/>
      <c r="AEB48" s="207"/>
      <c r="AEC48" s="207"/>
      <c r="AED48" s="207"/>
      <c r="AEE48" s="207"/>
      <c r="AEF48" s="207"/>
      <c r="AEG48" s="207"/>
      <c r="AEH48" s="207"/>
      <c r="AEI48" s="207"/>
      <c r="AEJ48" s="207"/>
      <c r="AEK48" s="207"/>
      <c r="AEL48" s="207"/>
      <c r="AEM48" s="207"/>
      <c r="AEN48" s="207"/>
      <c r="AEO48" s="207"/>
      <c r="AEP48" s="207"/>
      <c r="AEQ48" s="207"/>
      <c r="AER48" s="207"/>
      <c r="AES48" s="207"/>
      <c r="AET48" s="207"/>
      <c r="AEU48" s="207"/>
      <c r="AEV48" s="207"/>
      <c r="AEW48" s="207"/>
      <c r="AEX48" s="207"/>
      <c r="AEY48" s="207"/>
      <c r="AEZ48" s="207"/>
      <c r="AFA48" s="207"/>
      <c r="AFB48" s="207"/>
      <c r="AFC48" s="207"/>
      <c r="AFD48" s="207"/>
      <c r="AFE48" s="207"/>
      <c r="AFF48" s="207"/>
      <c r="AFG48" s="207"/>
      <c r="AFH48" s="207"/>
      <c r="AFI48" s="207"/>
      <c r="AFJ48" s="207"/>
      <c r="AFK48" s="207"/>
      <c r="AFL48" s="207"/>
      <c r="AFM48" s="207"/>
      <c r="AFN48" s="207"/>
      <c r="AFO48" s="207"/>
      <c r="AFP48" s="207"/>
      <c r="AFQ48" s="207"/>
      <c r="AFR48" s="207"/>
      <c r="AFS48" s="207"/>
      <c r="AFT48" s="207"/>
      <c r="AFU48" s="207"/>
      <c r="AFV48" s="207"/>
      <c r="AFW48" s="207"/>
      <c r="AFX48" s="207"/>
      <c r="AFY48" s="207"/>
      <c r="AFZ48" s="207"/>
      <c r="AGA48" s="207"/>
      <c r="AGB48" s="207"/>
      <c r="AGC48" s="207"/>
      <c r="AGD48" s="207"/>
      <c r="AGE48" s="207"/>
      <c r="AGF48" s="207"/>
      <c r="AGG48" s="207"/>
      <c r="AGH48" s="207"/>
      <c r="AGI48" s="207"/>
      <c r="AGJ48" s="207"/>
      <c r="AGK48" s="207"/>
      <c r="AGL48" s="207"/>
      <c r="AGM48" s="207"/>
      <c r="AGN48" s="207"/>
      <c r="AGO48" s="207"/>
      <c r="AGP48" s="207"/>
      <c r="AGQ48" s="207"/>
      <c r="AGR48" s="207"/>
      <c r="AGS48" s="207"/>
      <c r="AGT48" s="207"/>
      <c r="AGU48" s="207"/>
      <c r="AGV48" s="207"/>
      <c r="AGW48" s="207"/>
      <c r="AGX48" s="207"/>
      <c r="AGY48" s="207"/>
      <c r="AGZ48" s="207"/>
      <c r="AHA48" s="207"/>
      <c r="AHB48" s="207"/>
      <c r="AHC48" s="207"/>
      <c r="AHD48" s="207"/>
      <c r="AHE48" s="207"/>
      <c r="AHF48" s="207"/>
      <c r="AHG48" s="207"/>
      <c r="AHH48" s="207"/>
      <c r="AHI48" s="207"/>
      <c r="AHJ48" s="207"/>
      <c r="AHK48" s="207"/>
      <c r="AHL48" s="207"/>
      <c r="AHM48" s="207"/>
      <c r="AHN48" s="207"/>
      <c r="AHO48" s="207"/>
      <c r="AHP48" s="207"/>
      <c r="AHQ48" s="207"/>
      <c r="AHR48" s="207"/>
      <c r="AHS48" s="207"/>
      <c r="AHT48" s="207"/>
      <c r="AHU48" s="207"/>
      <c r="AHV48" s="207"/>
      <c r="AHW48" s="207"/>
      <c r="AHX48" s="207"/>
      <c r="AHY48" s="207"/>
      <c r="AHZ48" s="207"/>
      <c r="AIA48" s="207"/>
      <c r="AIB48" s="207"/>
      <c r="AIC48" s="207"/>
      <c r="AID48" s="207"/>
      <c r="AIE48" s="207"/>
      <c r="AIF48" s="207"/>
      <c r="AIG48" s="207"/>
      <c r="AIH48" s="207"/>
      <c r="AII48" s="207"/>
      <c r="AIJ48" s="207"/>
      <c r="AIK48" s="207"/>
      <c r="AIL48" s="207"/>
      <c r="AIM48" s="207"/>
      <c r="AIN48" s="207"/>
      <c r="AIO48" s="207"/>
      <c r="AIP48" s="207"/>
      <c r="AIQ48" s="207"/>
      <c r="AIR48" s="207"/>
      <c r="AIS48" s="207"/>
      <c r="AIT48" s="207"/>
      <c r="AIU48" s="207"/>
      <c r="AIV48" s="207"/>
      <c r="AIW48" s="207"/>
      <c r="AIX48" s="207"/>
      <c r="AIY48" s="207"/>
      <c r="AIZ48" s="207"/>
      <c r="AJA48" s="207"/>
      <c r="AJB48" s="207"/>
      <c r="AJC48" s="207"/>
      <c r="AJD48" s="207"/>
      <c r="AJE48" s="207"/>
      <c r="AJF48" s="207"/>
      <c r="AJG48" s="207"/>
      <c r="AJH48" s="207"/>
      <c r="AJI48" s="207"/>
      <c r="AJJ48" s="207"/>
      <c r="AJK48" s="207"/>
      <c r="AJL48" s="207"/>
      <c r="AJM48" s="207"/>
      <c r="AJN48" s="207"/>
      <c r="AJO48" s="207"/>
      <c r="AJP48" s="207"/>
      <c r="AJQ48" s="207"/>
      <c r="AJR48" s="207"/>
      <c r="AJS48" s="207"/>
      <c r="AJT48" s="207"/>
      <c r="AJU48" s="207"/>
      <c r="AJV48" s="207"/>
      <c r="AJW48" s="207"/>
      <c r="AJX48" s="207"/>
      <c r="AJY48" s="207"/>
      <c r="AJZ48" s="207"/>
      <c r="AKA48" s="207"/>
      <c r="AKB48" s="207"/>
      <c r="AKC48" s="207"/>
      <c r="AKD48" s="207"/>
      <c r="AKE48" s="207"/>
      <c r="AKF48" s="207"/>
      <c r="AKG48" s="207"/>
      <c r="AKH48" s="207"/>
      <c r="AKI48" s="207"/>
      <c r="AKJ48" s="207"/>
      <c r="AKK48" s="207"/>
      <c r="AKL48" s="207"/>
      <c r="AKM48" s="207"/>
      <c r="AKN48" s="207"/>
      <c r="AKO48" s="207"/>
      <c r="AKP48" s="207"/>
      <c r="AKQ48" s="207"/>
      <c r="AKR48" s="207"/>
      <c r="AKS48" s="207"/>
      <c r="AKT48" s="207"/>
      <c r="AKU48" s="207"/>
      <c r="AKV48" s="207"/>
      <c r="AKW48" s="207"/>
      <c r="AKX48" s="207"/>
      <c r="AKY48" s="207"/>
      <c r="AKZ48" s="207"/>
      <c r="ALA48" s="207"/>
      <c r="ALB48" s="207"/>
      <c r="ALC48" s="207"/>
      <c r="ALD48" s="207"/>
      <c r="ALE48" s="207"/>
      <c r="ALF48" s="207"/>
      <c r="ALG48" s="207"/>
      <c r="ALH48" s="207"/>
      <c r="ALI48" s="207"/>
      <c r="ALJ48" s="207"/>
      <c r="ALK48" s="207"/>
      <c r="ALL48" s="207"/>
      <c r="ALM48" s="207"/>
      <c r="ALN48" s="207"/>
      <c r="ALO48" s="207"/>
      <c r="ALP48" s="207"/>
      <c r="ALQ48" s="207" t="e">
        <v>#N/A</v>
      </c>
    </row>
    <row r="49" spans="1:1005" ht="14.45">
      <c r="A49" s="153">
        <v>47515</v>
      </c>
      <c r="B49" s="156">
        <v>23</v>
      </c>
      <c r="C49" s="156">
        <v>23</v>
      </c>
      <c r="D49" s="159">
        <v>23</v>
      </c>
      <c r="E49">
        <v>25.068999999999999</v>
      </c>
      <c r="F49" s="207">
        <v>32.345999999999997</v>
      </c>
      <c r="G49" s="207">
        <v>22.914999999999999</v>
      </c>
      <c r="H49" s="207">
        <v>25.838000000000001</v>
      </c>
      <c r="I49" s="207">
        <v>25.318999999999999</v>
      </c>
      <c r="J49" s="207">
        <v>25.606999999999999</v>
      </c>
      <c r="K49" s="207">
        <v>19.530999999999999</v>
      </c>
      <c r="L49" s="207">
        <v>16.777000000000001</v>
      </c>
      <c r="M49" s="207">
        <v>17.356999999999999</v>
      </c>
      <c r="N49" s="207">
        <v>17.099</v>
      </c>
      <c r="O49" s="207">
        <v>19.204999999999998</v>
      </c>
      <c r="P49" s="207">
        <v>19.75</v>
      </c>
      <c r="Q49" s="207">
        <v>22.51</v>
      </c>
      <c r="R49" s="207">
        <v>16.184000000000001</v>
      </c>
      <c r="S49" s="207">
        <v>23.498999999999999</v>
      </c>
      <c r="T49" s="207">
        <v>20.077000000000002</v>
      </c>
      <c r="U49" s="207">
        <v>18.939</v>
      </c>
      <c r="V49" s="207">
        <v>21.53</v>
      </c>
      <c r="W49" s="207">
        <v>13.43</v>
      </c>
      <c r="X49" s="207">
        <v>19.925999999999998</v>
      </c>
      <c r="Y49" s="207">
        <v>28.942</v>
      </c>
      <c r="Z49" s="207">
        <v>21.885999999999999</v>
      </c>
      <c r="AA49" s="207">
        <v>25.681000000000001</v>
      </c>
      <c r="AB49" s="207">
        <v>27.100999999999999</v>
      </c>
      <c r="AC49" s="207">
        <v>14.256</v>
      </c>
      <c r="AD49" s="207">
        <v>22.777000000000001</v>
      </c>
      <c r="AE49" s="207">
        <v>21.725999999999999</v>
      </c>
      <c r="AF49" s="207">
        <v>19.847999999999999</v>
      </c>
      <c r="AG49" s="207">
        <v>18.100000000000001</v>
      </c>
      <c r="AH49" s="207">
        <v>22.882999999999999</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t="e">
        <v>#N/A</v>
      </c>
    </row>
    <row r="50" spans="1:1005" ht="14.45">
      <c r="A50" s="153">
        <v>47543</v>
      </c>
      <c r="B50" s="156">
        <v>38</v>
      </c>
      <c r="C50" s="156">
        <v>38</v>
      </c>
      <c r="D50" s="159">
        <v>38</v>
      </c>
      <c r="E50">
        <v>45.581000000000003</v>
      </c>
      <c r="F50" s="207">
        <v>41.661999999999999</v>
      </c>
      <c r="G50" s="207">
        <v>43.956000000000003</v>
      </c>
      <c r="H50" s="207">
        <v>41.91</v>
      </c>
      <c r="I50" s="207">
        <v>36.462000000000003</v>
      </c>
      <c r="J50" s="207">
        <v>31.248999999999999</v>
      </c>
      <c r="K50" s="207">
        <v>29.190999999999999</v>
      </c>
      <c r="L50" s="207">
        <v>21.23</v>
      </c>
      <c r="M50" s="207">
        <v>27.81</v>
      </c>
      <c r="N50" s="207">
        <v>44.146000000000001</v>
      </c>
      <c r="O50" s="207">
        <v>24.745999999999999</v>
      </c>
      <c r="P50" s="207">
        <v>28.061</v>
      </c>
      <c r="Q50" s="207">
        <v>52.896000000000001</v>
      </c>
      <c r="R50" s="207">
        <v>17.398</v>
      </c>
      <c r="S50" s="207">
        <v>41.332000000000001</v>
      </c>
      <c r="T50" s="207">
        <v>23.536999999999999</v>
      </c>
      <c r="U50" s="207">
        <v>30.901</v>
      </c>
      <c r="V50" s="207">
        <v>37.72</v>
      </c>
      <c r="W50" s="207">
        <v>20.373000000000001</v>
      </c>
      <c r="X50" s="207">
        <v>26.396999999999998</v>
      </c>
      <c r="Y50" s="207">
        <v>50.329000000000001</v>
      </c>
      <c r="Z50" s="207">
        <v>36.722000000000001</v>
      </c>
      <c r="AA50" s="207">
        <v>57.445</v>
      </c>
      <c r="AB50" s="207">
        <v>29.19</v>
      </c>
      <c r="AC50" s="207">
        <v>19.936</v>
      </c>
      <c r="AD50" s="207">
        <v>34.651000000000003</v>
      </c>
      <c r="AE50" s="207">
        <v>28.041</v>
      </c>
      <c r="AF50" s="207">
        <v>32.087000000000003</v>
      </c>
      <c r="AG50" s="207">
        <v>32.86</v>
      </c>
      <c r="AH50" s="207">
        <v>40.326000000000001</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t="e">
        <v>#N/A</v>
      </c>
    </row>
    <row r="51" spans="1:1005" ht="14.45">
      <c r="A51" s="153">
        <v>47574</v>
      </c>
      <c r="B51" s="156">
        <v>78</v>
      </c>
      <c r="C51" s="156">
        <v>78</v>
      </c>
      <c r="D51" s="159">
        <v>78</v>
      </c>
      <c r="E51">
        <v>59.817999999999998</v>
      </c>
      <c r="F51" s="207">
        <v>95.933000000000007</v>
      </c>
      <c r="G51" s="207">
        <v>78.25</v>
      </c>
      <c r="H51" s="207">
        <v>60.692999999999998</v>
      </c>
      <c r="I51" s="207">
        <v>50.71</v>
      </c>
      <c r="J51" s="207">
        <v>85.581000000000003</v>
      </c>
      <c r="K51" s="207">
        <v>59.290999999999997</v>
      </c>
      <c r="L51" s="207">
        <v>53.359000000000002</v>
      </c>
      <c r="M51" s="207">
        <v>50.392000000000003</v>
      </c>
      <c r="N51" s="207">
        <v>92.298000000000002</v>
      </c>
      <c r="O51" s="207">
        <v>60.402999999999999</v>
      </c>
      <c r="P51" s="207">
        <v>86.956999999999994</v>
      </c>
      <c r="Q51" s="207">
        <v>89.141000000000005</v>
      </c>
      <c r="R51" s="207">
        <v>46.930999999999997</v>
      </c>
      <c r="S51" s="207">
        <v>61.502000000000002</v>
      </c>
      <c r="T51" s="207">
        <v>52.787999999999997</v>
      </c>
      <c r="U51" s="207">
        <v>64.382000000000005</v>
      </c>
      <c r="V51" s="207">
        <v>81.221999999999994</v>
      </c>
      <c r="W51" s="207">
        <v>37.203000000000003</v>
      </c>
      <c r="X51" s="207">
        <v>64.06</v>
      </c>
      <c r="Y51" s="207">
        <v>74.813000000000002</v>
      </c>
      <c r="Z51" s="207">
        <v>59.838000000000001</v>
      </c>
      <c r="AA51" s="207">
        <v>106.718</v>
      </c>
      <c r="AB51" s="207">
        <v>46.314</v>
      </c>
      <c r="AC51" s="207">
        <v>75.448999999999998</v>
      </c>
      <c r="AD51" s="207">
        <v>49.94</v>
      </c>
      <c r="AE51" s="207">
        <v>50.545000000000002</v>
      </c>
      <c r="AF51" s="207">
        <v>69.855000000000004</v>
      </c>
      <c r="AG51" s="207">
        <v>68.343999999999994</v>
      </c>
      <c r="AH51" s="207">
        <v>73.591999999999999</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t="e">
        <v>#N/A</v>
      </c>
    </row>
    <row r="52" spans="1:1005" ht="14.45">
      <c r="A52" s="153">
        <v>47604</v>
      </c>
      <c r="B52" s="156">
        <v>204</v>
      </c>
      <c r="C52" s="156">
        <v>204</v>
      </c>
      <c r="D52" s="159">
        <v>204</v>
      </c>
      <c r="E52">
        <v>241.614</v>
      </c>
      <c r="F52" s="207">
        <v>356.16500000000002</v>
      </c>
      <c r="G52" s="207">
        <v>311.75099999999998</v>
      </c>
      <c r="H52" s="207">
        <v>187.786</v>
      </c>
      <c r="I52" s="207">
        <v>205.32900000000001</v>
      </c>
      <c r="J52" s="207">
        <v>241.11099999999999</v>
      </c>
      <c r="K52" s="207">
        <v>237.85599999999999</v>
      </c>
      <c r="L52" s="207">
        <v>92.186000000000007</v>
      </c>
      <c r="M52" s="207">
        <v>166.547</v>
      </c>
      <c r="N52" s="207">
        <v>220.82300000000001</v>
      </c>
      <c r="O52" s="207">
        <v>251.71700000000001</v>
      </c>
      <c r="P52" s="207">
        <v>228.46899999999999</v>
      </c>
      <c r="Q52" s="207">
        <v>219.45099999999999</v>
      </c>
      <c r="R52" s="207">
        <v>233.20699999999999</v>
      </c>
      <c r="S52" s="207">
        <v>294.44200000000001</v>
      </c>
      <c r="T52" s="207">
        <v>114.614</v>
      </c>
      <c r="U52" s="207">
        <v>146.684</v>
      </c>
      <c r="V52" s="207">
        <v>140.73699999999999</v>
      </c>
      <c r="W52" s="207">
        <v>101.44199999999999</v>
      </c>
      <c r="X52" s="207">
        <v>225.51</v>
      </c>
      <c r="Y52" s="207">
        <v>158.66999999999999</v>
      </c>
      <c r="Z52" s="207">
        <v>158.69200000000001</v>
      </c>
      <c r="AA52" s="207">
        <v>240.11199999999999</v>
      </c>
      <c r="AB52" s="207">
        <v>159.83500000000001</v>
      </c>
      <c r="AC52" s="207">
        <v>176.09299999999999</v>
      </c>
      <c r="AD52" s="207">
        <v>180.10900000000001</v>
      </c>
      <c r="AE52" s="207">
        <v>128.96600000000001</v>
      </c>
      <c r="AF52" s="207">
        <v>206.19300000000001</v>
      </c>
      <c r="AG52" s="207">
        <v>279.33800000000002</v>
      </c>
      <c r="AH52" s="207">
        <v>213.66399999999999</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t="e">
        <v>#N/A</v>
      </c>
    </row>
    <row r="53" spans="1:1005" ht="14.45">
      <c r="A53" s="153">
        <v>47635</v>
      </c>
      <c r="B53" s="156">
        <v>251</v>
      </c>
      <c r="C53" s="156">
        <v>251</v>
      </c>
      <c r="D53" s="159">
        <v>251</v>
      </c>
      <c r="E53">
        <v>574.22</v>
      </c>
      <c r="F53" s="207">
        <v>304.94299999999998</v>
      </c>
      <c r="G53" s="207">
        <v>479.79500000000002</v>
      </c>
      <c r="H53" s="207">
        <v>206.124</v>
      </c>
      <c r="I53" s="207">
        <v>319.92399999999998</v>
      </c>
      <c r="J53" s="207">
        <v>146.95699999999999</v>
      </c>
      <c r="K53" s="207">
        <v>183.38900000000001</v>
      </c>
      <c r="L53" s="207">
        <v>56.420999999999999</v>
      </c>
      <c r="M53" s="207">
        <v>199.11600000000001</v>
      </c>
      <c r="N53" s="207">
        <v>134.23500000000001</v>
      </c>
      <c r="O53" s="207">
        <v>277.31700000000001</v>
      </c>
      <c r="P53" s="207">
        <v>180.17</v>
      </c>
      <c r="Q53" s="207">
        <v>159.571</v>
      </c>
      <c r="R53" s="207">
        <v>468.11599999999999</v>
      </c>
      <c r="S53" s="207">
        <v>253.79499999999999</v>
      </c>
      <c r="T53" s="207">
        <v>258.36799999999999</v>
      </c>
      <c r="U53" s="207">
        <v>418.24599999999998</v>
      </c>
      <c r="V53" s="207">
        <v>51.832000000000001</v>
      </c>
      <c r="W53" s="207">
        <v>147.779</v>
      </c>
      <c r="X53" s="207">
        <v>324.8</v>
      </c>
      <c r="Y53" s="207">
        <v>340.71199999999999</v>
      </c>
      <c r="Z53" s="207">
        <v>280.608</v>
      </c>
      <c r="AA53" s="207">
        <v>381.29399999999998</v>
      </c>
      <c r="AB53" s="207">
        <v>73.875</v>
      </c>
      <c r="AC53" s="207">
        <v>402.32</v>
      </c>
      <c r="AD53" s="207">
        <v>185.77699999999999</v>
      </c>
      <c r="AE53" s="207">
        <v>263.07400000000001</v>
      </c>
      <c r="AF53" s="207">
        <v>157.29400000000001</v>
      </c>
      <c r="AG53" s="207">
        <v>401.59899999999999</v>
      </c>
      <c r="AH53" s="207">
        <v>207.309</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t="e">
        <v>#N/A</v>
      </c>
    </row>
    <row r="54" spans="1:1005" ht="14.45">
      <c r="A54" s="153">
        <v>47665</v>
      </c>
      <c r="B54" s="156">
        <v>86</v>
      </c>
      <c r="C54" s="156">
        <v>86</v>
      </c>
      <c r="D54" s="159">
        <v>86</v>
      </c>
      <c r="E54">
        <v>419.30500000000001</v>
      </c>
      <c r="F54" s="207">
        <v>107.98</v>
      </c>
      <c r="G54" s="207">
        <v>167.874</v>
      </c>
      <c r="H54" s="207">
        <v>98.841999999999999</v>
      </c>
      <c r="I54" s="207">
        <v>205.95599999999999</v>
      </c>
      <c r="J54" s="207">
        <v>49.741</v>
      </c>
      <c r="K54" s="207">
        <v>57.216000000000001</v>
      </c>
      <c r="L54" s="207">
        <v>24.036999999999999</v>
      </c>
      <c r="M54" s="207">
        <v>55.042000000000002</v>
      </c>
      <c r="N54" s="207">
        <v>52.295999999999999</v>
      </c>
      <c r="O54" s="207">
        <v>110.249</v>
      </c>
      <c r="P54" s="207">
        <v>69.462999999999994</v>
      </c>
      <c r="Q54" s="207">
        <v>61.646999999999998</v>
      </c>
      <c r="R54" s="207">
        <v>204.59700000000001</v>
      </c>
      <c r="S54" s="207">
        <v>130.315</v>
      </c>
      <c r="T54" s="207">
        <v>69.697999999999993</v>
      </c>
      <c r="U54" s="207">
        <v>215.63399999999999</v>
      </c>
      <c r="V54" s="207">
        <v>27.358000000000001</v>
      </c>
      <c r="W54" s="207">
        <v>54.896999999999998</v>
      </c>
      <c r="X54" s="207">
        <v>99.935000000000002</v>
      </c>
      <c r="Y54" s="207">
        <v>113.04</v>
      </c>
      <c r="Z54" s="207">
        <v>89.418999999999997</v>
      </c>
      <c r="AA54" s="207">
        <v>128.51599999999999</v>
      </c>
      <c r="AB54" s="207">
        <v>32.136000000000003</v>
      </c>
      <c r="AC54" s="207">
        <v>244.53299999999999</v>
      </c>
      <c r="AD54" s="207">
        <v>58.093000000000004</v>
      </c>
      <c r="AE54" s="207">
        <v>114.27200000000001</v>
      </c>
      <c r="AF54" s="207">
        <v>64.048000000000002</v>
      </c>
      <c r="AG54" s="207">
        <v>175.26</v>
      </c>
      <c r="AH54" s="207">
        <v>63.012</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t="e">
        <v>#N/A</v>
      </c>
    </row>
    <row r="55" spans="1:1005" ht="14.45">
      <c r="A55" s="153">
        <v>47696</v>
      </c>
      <c r="B55" s="156">
        <v>55</v>
      </c>
      <c r="C55" s="156">
        <v>55</v>
      </c>
      <c r="D55" s="159">
        <v>55</v>
      </c>
      <c r="E55">
        <v>122.011</v>
      </c>
      <c r="F55" s="207">
        <v>53.465000000000003</v>
      </c>
      <c r="G55" s="207">
        <v>81.623999999999995</v>
      </c>
      <c r="H55" s="207">
        <v>50.600999999999999</v>
      </c>
      <c r="I55" s="207">
        <v>85.79</v>
      </c>
      <c r="J55" s="207">
        <v>44.351999999999997</v>
      </c>
      <c r="K55" s="207">
        <v>51.643000000000001</v>
      </c>
      <c r="L55" s="207">
        <v>21.143999999999998</v>
      </c>
      <c r="M55" s="207">
        <v>41.195999999999998</v>
      </c>
      <c r="N55" s="207">
        <v>36.746000000000002</v>
      </c>
      <c r="O55" s="207">
        <v>57.44</v>
      </c>
      <c r="P55" s="207">
        <v>49.183</v>
      </c>
      <c r="Q55" s="207">
        <v>45.524999999999999</v>
      </c>
      <c r="R55" s="207">
        <v>76.748999999999995</v>
      </c>
      <c r="S55" s="207">
        <v>53.725999999999999</v>
      </c>
      <c r="T55" s="207">
        <v>49.381</v>
      </c>
      <c r="U55" s="207">
        <v>68.441000000000003</v>
      </c>
      <c r="V55" s="207">
        <v>28.186</v>
      </c>
      <c r="W55" s="207">
        <v>39.287999999999997</v>
      </c>
      <c r="X55" s="207">
        <v>56.148000000000003</v>
      </c>
      <c r="Y55" s="207">
        <v>52.505000000000003</v>
      </c>
      <c r="Z55" s="207">
        <v>52.484999999999999</v>
      </c>
      <c r="AA55" s="207">
        <v>63.137</v>
      </c>
      <c r="AB55" s="207">
        <v>26.709</v>
      </c>
      <c r="AC55" s="207">
        <v>79.823999999999998</v>
      </c>
      <c r="AD55" s="207">
        <v>38.828000000000003</v>
      </c>
      <c r="AE55" s="207">
        <v>54.23</v>
      </c>
      <c r="AF55" s="207">
        <v>52.951999999999998</v>
      </c>
      <c r="AG55" s="207">
        <v>67.447999999999993</v>
      </c>
      <c r="AH55" s="207">
        <v>42.188000000000002</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t="e">
        <v>#N/A</v>
      </c>
    </row>
    <row r="56" spans="1:1005" ht="14.45">
      <c r="A56" s="153">
        <v>47727</v>
      </c>
      <c r="B56" s="156">
        <v>35</v>
      </c>
      <c r="C56" s="156">
        <v>35</v>
      </c>
      <c r="D56" s="159">
        <v>35</v>
      </c>
      <c r="E56">
        <v>63.738</v>
      </c>
      <c r="F56" s="207">
        <v>38.979999999999997</v>
      </c>
      <c r="G56" s="207">
        <v>55.09</v>
      </c>
      <c r="H56" s="207">
        <v>32.582000000000001</v>
      </c>
      <c r="I56" s="207">
        <v>46.332999999999998</v>
      </c>
      <c r="J56" s="207">
        <v>32.787999999999997</v>
      </c>
      <c r="K56" s="207">
        <v>30.222000000000001</v>
      </c>
      <c r="L56" s="207">
        <v>20.388999999999999</v>
      </c>
      <c r="M56" s="207">
        <v>54.207999999999998</v>
      </c>
      <c r="N56" s="207">
        <v>32.731999999999999</v>
      </c>
      <c r="O56" s="207">
        <v>36.911000000000001</v>
      </c>
      <c r="P56" s="207">
        <v>36.292999999999999</v>
      </c>
      <c r="Q56" s="207">
        <v>39.820999999999998</v>
      </c>
      <c r="R56" s="207">
        <v>43.454000000000001</v>
      </c>
      <c r="S56" s="207">
        <v>35.837000000000003</v>
      </c>
      <c r="T56" s="207">
        <v>28.553000000000001</v>
      </c>
      <c r="U56" s="207">
        <v>39.314</v>
      </c>
      <c r="V56" s="207">
        <v>23.102</v>
      </c>
      <c r="W56" s="207">
        <v>52.665999999999997</v>
      </c>
      <c r="X56" s="207">
        <v>50.639000000000003</v>
      </c>
      <c r="Y56" s="207">
        <v>37.884999999999998</v>
      </c>
      <c r="Z56" s="207">
        <v>34.201000000000001</v>
      </c>
      <c r="AA56" s="207">
        <v>38.398000000000003</v>
      </c>
      <c r="AB56" s="207">
        <v>21.658999999999999</v>
      </c>
      <c r="AC56" s="207">
        <v>42.173999999999999</v>
      </c>
      <c r="AD56" s="207">
        <v>36.331000000000003</v>
      </c>
      <c r="AE56" s="207">
        <v>33.326000000000001</v>
      </c>
      <c r="AF56" s="207">
        <v>37.917000000000002</v>
      </c>
      <c r="AG56" s="207">
        <v>47.637</v>
      </c>
      <c r="AH56" s="207">
        <v>33.686999999999998</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t="e">
        <v>#N/A</v>
      </c>
    </row>
    <row r="57" spans="1:1005" ht="14.45">
      <c r="A57" s="153">
        <v>47757</v>
      </c>
      <c r="B57" s="156">
        <v>40</v>
      </c>
      <c r="C57" s="156">
        <v>31</v>
      </c>
      <c r="D57" s="159">
        <v>36</v>
      </c>
      <c r="E57">
        <v>57.362000000000002</v>
      </c>
      <c r="F57" s="207">
        <v>45.921999999999997</v>
      </c>
      <c r="G57" s="207">
        <v>55.871000000000002</v>
      </c>
      <c r="H57" s="207">
        <v>41.591999999999999</v>
      </c>
      <c r="I57" s="207">
        <v>37.503999999999998</v>
      </c>
      <c r="J57" s="207">
        <v>29.161000000000001</v>
      </c>
      <c r="K57" s="207">
        <v>28.805</v>
      </c>
      <c r="L57" s="207">
        <v>28.36</v>
      </c>
      <c r="M57" s="207">
        <v>32.700000000000003</v>
      </c>
      <c r="N57" s="207">
        <v>30.616</v>
      </c>
      <c r="O57" s="207">
        <v>48.790999999999997</v>
      </c>
      <c r="P57" s="207">
        <v>57.662999999999997</v>
      </c>
      <c r="Q57" s="207">
        <v>39.591999999999999</v>
      </c>
      <c r="R57" s="207">
        <v>39.591999999999999</v>
      </c>
      <c r="S57" s="207">
        <v>37.613</v>
      </c>
      <c r="T57" s="207">
        <v>29.431999999999999</v>
      </c>
      <c r="U57" s="207">
        <v>38.393000000000001</v>
      </c>
      <c r="V57" s="207">
        <v>22.248999999999999</v>
      </c>
      <c r="W57" s="207">
        <v>47.545000000000002</v>
      </c>
      <c r="X57" s="207">
        <v>58.118000000000002</v>
      </c>
      <c r="Y57" s="207">
        <v>32.704999999999998</v>
      </c>
      <c r="Z57" s="207">
        <v>29.981999999999999</v>
      </c>
      <c r="AA57" s="207">
        <v>39.610999999999997</v>
      </c>
      <c r="AB57" s="207">
        <v>24.085999999999999</v>
      </c>
      <c r="AC57" s="207">
        <v>36.627000000000002</v>
      </c>
      <c r="AD57" s="207">
        <v>35.273000000000003</v>
      </c>
      <c r="AE57" s="207">
        <v>28.332000000000001</v>
      </c>
      <c r="AF57" s="207">
        <v>28.087</v>
      </c>
      <c r="AG57" s="207">
        <v>43.932000000000002</v>
      </c>
      <c r="AH57" s="207">
        <v>39.947000000000003</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t="e">
        <v>#N/A</v>
      </c>
    </row>
    <row r="58" spans="1:1005" ht="14.45">
      <c r="A58" s="153">
        <v>47788</v>
      </c>
      <c r="B58" s="156">
        <v>33</v>
      </c>
      <c r="C58" s="156">
        <v>29</v>
      </c>
      <c r="D58" s="159">
        <v>31</v>
      </c>
      <c r="E58">
        <v>43.57</v>
      </c>
      <c r="F58" s="207">
        <v>39.234999999999999</v>
      </c>
      <c r="G58" s="207">
        <v>42.537999999999997</v>
      </c>
      <c r="H58" s="207">
        <v>34.530999999999999</v>
      </c>
      <c r="I58" s="207">
        <v>30.02</v>
      </c>
      <c r="J58" s="207">
        <v>25.587</v>
      </c>
      <c r="K58" s="207">
        <v>28.343</v>
      </c>
      <c r="L58" s="207">
        <v>18.722999999999999</v>
      </c>
      <c r="M58" s="207">
        <v>24.495000000000001</v>
      </c>
      <c r="N58" s="207">
        <v>27.716000000000001</v>
      </c>
      <c r="O58" s="207">
        <v>37.548999999999999</v>
      </c>
      <c r="P58" s="207">
        <v>41.363999999999997</v>
      </c>
      <c r="Q58" s="207">
        <v>32.268999999999998</v>
      </c>
      <c r="R58" s="207">
        <v>33.685000000000002</v>
      </c>
      <c r="S58" s="207">
        <v>33.299999999999997</v>
      </c>
      <c r="T58" s="207">
        <v>29.620999999999999</v>
      </c>
      <c r="U58" s="207">
        <v>31.515000000000001</v>
      </c>
      <c r="V58" s="207">
        <v>18.533999999999999</v>
      </c>
      <c r="W58" s="207">
        <v>30.65</v>
      </c>
      <c r="X58" s="207">
        <v>36.701000000000001</v>
      </c>
      <c r="Y58" s="207">
        <v>29.263999999999999</v>
      </c>
      <c r="Z58" s="207">
        <v>25.826000000000001</v>
      </c>
      <c r="AA58" s="207">
        <v>33.505000000000003</v>
      </c>
      <c r="AB58" s="207">
        <v>22.417000000000002</v>
      </c>
      <c r="AC58" s="207">
        <v>31.49</v>
      </c>
      <c r="AD58" s="207">
        <v>36.409999999999997</v>
      </c>
      <c r="AE58" s="207">
        <v>26.696000000000002</v>
      </c>
      <c r="AF58" s="207">
        <v>23.978999999999999</v>
      </c>
      <c r="AG58" s="207">
        <v>35.307000000000002</v>
      </c>
      <c r="AH58" s="207">
        <v>30.856000000000002</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t="e">
        <v>#N/A</v>
      </c>
    </row>
    <row r="59" spans="1:1005" ht="14.45">
      <c r="A59" s="153">
        <v>47818</v>
      </c>
      <c r="B59" s="156">
        <v>26</v>
      </c>
      <c r="C59" s="156">
        <v>26</v>
      </c>
      <c r="D59" s="159">
        <v>26</v>
      </c>
      <c r="E59">
        <v>39.587000000000003</v>
      </c>
      <c r="F59" s="207">
        <v>32.65</v>
      </c>
      <c r="G59" s="207">
        <v>34.116</v>
      </c>
      <c r="H59" s="207">
        <v>31.335000000000001</v>
      </c>
      <c r="I59" s="207">
        <v>26.552</v>
      </c>
      <c r="J59" s="207">
        <v>22.553999999999998</v>
      </c>
      <c r="K59" s="207">
        <v>22.867999999999999</v>
      </c>
      <c r="L59" s="207">
        <v>16.135000000000002</v>
      </c>
      <c r="M59" s="207">
        <v>22.013999999999999</v>
      </c>
      <c r="N59" s="207">
        <v>22.760999999999999</v>
      </c>
      <c r="O59" s="207">
        <v>27.859000000000002</v>
      </c>
      <c r="P59" s="207">
        <v>28.931000000000001</v>
      </c>
      <c r="Q59" s="207">
        <v>23.702000000000002</v>
      </c>
      <c r="R59" s="207">
        <v>29.673999999999999</v>
      </c>
      <c r="S59" s="207">
        <v>27.285</v>
      </c>
      <c r="T59" s="207">
        <v>24.806000000000001</v>
      </c>
      <c r="U59" s="207">
        <v>27.54</v>
      </c>
      <c r="V59" s="207">
        <v>16.731999999999999</v>
      </c>
      <c r="W59" s="207">
        <v>23.297000000000001</v>
      </c>
      <c r="X59" s="207">
        <v>29.315000000000001</v>
      </c>
      <c r="Y59" s="207">
        <v>25.756</v>
      </c>
      <c r="Z59" s="207">
        <v>23.611999999999998</v>
      </c>
      <c r="AA59" s="207">
        <v>30.952999999999999</v>
      </c>
      <c r="AB59" s="207">
        <v>18.279</v>
      </c>
      <c r="AC59" s="207">
        <v>28.867999999999999</v>
      </c>
      <c r="AD59" s="207">
        <v>28.876000000000001</v>
      </c>
      <c r="AE59" s="207">
        <v>24.081</v>
      </c>
      <c r="AF59" s="207">
        <v>21.445</v>
      </c>
      <c r="AG59" s="207">
        <v>29.989000000000001</v>
      </c>
      <c r="AH59" s="207">
        <v>25.555</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t="e">
        <v>#N/A</v>
      </c>
    </row>
    <row r="60" spans="1:1005" ht="14.45">
      <c r="A60" s="153">
        <v>47849</v>
      </c>
      <c r="B60" s="156">
        <v>25</v>
      </c>
      <c r="C60" s="156">
        <v>25</v>
      </c>
      <c r="D60" s="159">
        <v>25</v>
      </c>
      <c r="E60">
        <v>33.783999999999999</v>
      </c>
      <c r="F60" s="207">
        <v>28.058</v>
      </c>
      <c r="G60" s="207">
        <v>30.265999999999998</v>
      </c>
      <c r="H60" s="207">
        <v>27.126999999999999</v>
      </c>
      <c r="I60" s="207">
        <v>26.385000000000002</v>
      </c>
      <c r="J60" s="207">
        <v>20.901</v>
      </c>
      <c r="K60" s="207">
        <v>19.992000000000001</v>
      </c>
      <c r="L60" s="207">
        <v>15.417</v>
      </c>
      <c r="M60" s="207">
        <v>19.885999999999999</v>
      </c>
      <c r="N60" s="207">
        <v>21.776</v>
      </c>
      <c r="O60" s="207">
        <v>24.129000000000001</v>
      </c>
      <c r="P60" s="207">
        <v>24.565000000000001</v>
      </c>
      <c r="Q60" s="207">
        <v>19.919</v>
      </c>
      <c r="R60" s="207">
        <v>27.065000000000001</v>
      </c>
      <c r="S60" s="207">
        <v>24.314</v>
      </c>
      <c r="T60" s="207">
        <v>22.741</v>
      </c>
      <c r="U60" s="207">
        <v>25.974</v>
      </c>
      <c r="V60" s="207">
        <v>15.505000000000001</v>
      </c>
      <c r="W60" s="207">
        <v>20.433</v>
      </c>
      <c r="X60" s="207">
        <v>25.667000000000002</v>
      </c>
      <c r="Y60" s="207">
        <v>23.741</v>
      </c>
      <c r="Z60" s="207">
        <v>21.687999999999999</v>
      </c>
      <c r="AA60" s="207">
        <v>26.852</v>
      </c>
      <c r="AB60" s="207">
        <v>16.786999999999999</v>
      </c>
      <c r="AC60" s="207">
        <v>26.32</v>
      </c>
      <c r="AD60" s="207">
        <v>23.524000000000001</v>
      </c>
      <c r="AE60" s="207">
        <v>21.745999999999999</v>
      </c>
      <c r="AF60" s="207">
        <v>20.045999999999999</v>
      </c>
      <c r="AG60" s="207">
        <v>27.27</v>
      </c>
      <c r="AH60" s="207">
        <v>23.19</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t="e">
        <v>#N/A</v>
      </c>
    </row>
    <row r="61" spans="1:1005" ht="14.45">
      <c r="A61" s="153">
        <v>47880</v>
      </c>
      <c r="B61" s="156">
        <v>23</v>
      </c>
      <c r="C61" s="156">
        <v>23</v>
      </c>
      <c r="D61" s="159">
        <v>23</v>
      </c>
      <c r="E61">
        <v>32.345999999999997</v>
      </c>
      <c r="F61" s="207">
        <v>23.004999999999999</v>
      </c>
      <c r="G61" s="207">
        <v>25.856000000000002</v>
      </c>
      <c r="H61" s="207">
        <v>25.498000000000001</v>
      </c>
      <c r="I61" s="207">
        <v>25.716999999999999</v>
      </c>
      <c r="J61" s="207">
        <v>19.669</v>
      </c>
      <c r="K61" s="207">
        <v>16.86</v>
      </c>
      <c r="L61" s="207">
        <v>17.611000000000001</v>
      </c>
      <c r="M61" s="207">
        <v>17.135999999999999</v>
      </c>
      <c r="N61" s="207">
        <v>19.234000000000002</v>
      </c>
      <c r="O61" s="207">
        <v>19.72</v>
      </c>
      <c r="P61" s="207">
        <v>22.562999999999999</v>
      </c>
      <c r="Q61" s="207">
        <v>16.222999999999999</v>
      </c>
      <c r="R61" s="207">
        <v>23.54</v>
      </c>
      <c r="S61" s="207">
        <v>20.106999999999999</v>
      </c>
      <c r="T61" s="207">
        <v>18.989000000000001</v>
      </c>
      <c r="U61" s="207">
        <v>21.687999999999999</v>
      </c>
      <c r="V61" s="207">
        <v>13.496</v>
      </c>
      <c r="W61" s="207">
        <v>19.940999999999999</v>
      </c>
      <c r="X61" s="207">
        <v>29.137</v>
      </c>
      <c r="Y61" s="207">
        <v>21.853999999999999</v>
      </c>
      <c r="Z61" s="207">
        <v>25.695</v>
      </c>
      <c r="AA61" s="207">
        <v>27.167000000000002</v>
      </c>
      <c r="AB61" s="207">
        <v>14.334</v>
      </c>
      <c r="AC61" s="207">
        <v>22.826000000000001</v>
      </c>
      <c r="AD61" s="207">
        <v>21.838999999999999</v>
      </c>
      <c r="AE61" s="207">
        <v>19.829000000000001</v>
      </c>
      <c r="AF61" s="207">
        <v>18.209</v>
      </c>
      <c r="AG61" s="207">
        <v>22.904</v>
      </c>
      <c r="AH61" s="207">
        <v>25.094000000000001</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t="e">
        <v>#N/A</v>
      </c>
    </row>
    <row r="62" spans="1:1005" ht="14.45">
      <c r="A62" s="153">
        <v>47908</v>
      </c>
      <c r="B62" s="156">
        <v>38</v>
      </c>
      <c r="C62" s="156">
        <v>38</v>
      </c>
      <c r="D62" s="159">
        <v>38</v>
      </c>
      <c r="E62">
        <v>41.661000000000001</v>
      </c>
      <c r="F62" s="207">
        <v>44.087000000000003</v>
      </c>
      <c r="G62" s="207">
        <v>41.930999999999997</v>
      </c>
      <c r="H62" s="207">
        <v>36.087000000000003</v>
      </c>
      <c r="I62" s="207">
        <v>31.37</v>
      </c>
      <c r="J62" s="207">
        <v>29.356000000000002</v>
      </c>
      <c r="K62" s="207">
        <v>21.324999999999999</v>
      </c>
      <c r="L62" s="207">
        <v>27.556999999999999</v>
      </c>
      <c r="M62" s="207">
        <v>44.203000000000003</v>
      </c>
      <c r="N62" s="207">
        <v>24.776</v>
      </c>
      <c r="O62" s="207">
        <v>28.024999999999999</v>
      </c>
      <c r="P62" s="207">
        <v>52.460999999999999</v>
      </c>
      <c r="Q62" s="207">
        <v>17.440000000000001</v>
      </c>
      <c r="R62" s="207">
        <v>41.381999999999998</v>
      </c>
      <c r="S62" s="207">
        <v>23.568999999999999</v>
      </c>
      <c r="T62" s="207">
        <v>30.568999999999999</v>
      </c>
      <c r="U62" s="207">
        <v>37.933999999999997</v>
      </c>
      <c r="V62" s="207">
        <v>20.45</v>
      </c>
      <c r="W62" s="207">
        <v>26.41</v>
      </c>
      <c r="X62" s="207">
        <v>48.863999999999997</v>
      </c>
      <c r="Y62" s="207">
        <v>36.682000000000002</v>
      </c>
      <c r="Z62" s="207">
        <v>57.466999999999999</v>
      </c>
      <c r="AA62" s="207">
        <v>29.259</v>
      </c>
      <c r="AB62" s="207">
        <v>19.478000000000002</v>
      </c>
      <c r="AC62" s="207">
        <v>34.709000000000003</v>
      </c>
      <c r="AD62" s="207">
        <v>28.167000000000002</v>
      </c>
      <c r="AE62" s="207">
        <v>32.064</v>
      </c>
      <c r="AF62" s="207">
        <v>31.725000000000001</v>
      </c>
      <c r="AG62" s="207">
        <v>40.350999999999999</v>
      </c>
      <c r="AH62" s="207">
        <v>45.61</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t="e">
        <v>#N/A</v>
      </c>
    </row>
    <row r="63" spans="1:1005" ht="14.45">
      <c r="A63" s="153">
        <v>47939</v>
      </c>
      <c r="B63" s="156">
        <v>78</v>
      </c>
      <c r="C63" s="156">
        <v>78</v>
      </c>
      <c r="D63" s="159">
        <v>78</v>
      </c>
      <c r="E63">
        <v>95.938000000000002</v>
      </c>
      <c r="F63" s="207">
        <v>78.412000000000006</v>
      </c>
      <c r="G63" s="207">
        <v>60.72</v>
      </c>
      <c r="H63" s="207">
        <v>48.503</v>
      </c>
      <c r="I63" s="207">
        <v>85.765000000000001</v>
      </c>
      <c r="J63" s="207">
        <v>59.515999999999998</v>
      </c>
      <c r="K63" s="207">
        <v>53.468000000000004</v>
      </c>
      <c r="L63" s="207">
        <v>49.097000000000001</v>
      </c>
      <c r="M63" s="207">
        <v>92.373000000000005</v>
      </c>
      <c r="N63" s="207">
        <v>60.451999999999998</v>
      </c>
      <c r="O63" s="207">
        <v>86.903999999999996</v>
      </c>
      <c r="P63" s="207">
        <v>84.79</v>
      </c>
      <c r="Q63" s="207">
        <v>47.012</v>
      </c>
      <c r="R63" s="207">
        <v>61.576000000000001</v>
      </c>
      <c r="S63" s="207">
        <v>52.835000000000001</v>
      </c>
      <c r="T63" s="207">
        <v>63.131</v>
      </c>
      <c r="U63" s="207">
        <v>81.421999999999997</v>
      </c>
      <c r="V63" s="207">
        <v>37.293999999999997</v>
      </c>
      <c r="W63" s="207">
        <v>64.085999999999999</v>
      </c>
      <c r="X63" s="207">
        <v>75.75</v>
      </c>
      <c r="Y63" s="207">
        <v>59.784999999999997</v>
      </c>
      <c r="Z63" s="207">
        <v>106.74</v>
      </c>
      <c r="AA63" s="207">
        <v>46.404000000000003</v>
      </c>
      <c r="AB63" s="207">
        <v>70.212999999999994</v>
      </c>
      <c r="AC63" s="207">
        <v>50.015000000000001</v>
      </c>
      <c r="AD63" s="207">
        <v>50.704999999999998</v>
      </c>
      <c r="AE63" s="207">
        <v>69.822999999999993</v>
      </c>
      <c r="AF63" s="207">
        <v>66.168999999999997</v>
      </c>
      <c r="AG63" s="207">
        <v>73.628</v>
      </c>
      <c r="AH63" s="207">
        <v>59.859000000000002</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t="e">
        <v>#N/A</v>
      </c>
    </row>
    <row r="64" spans="1:1005" ht="14.45">
      <c r="A64" s="153">
        <v>47969</v>
      </c>
      <c r="B64" s="156">
        <v>204</v>
      </c>
      <c r="C64" s="156">
        <v>204</v>
      </c>
      <c r="D64" s="159">
        <v>204</v>
      </c>
      <c r="E64">
        <v>356.16500000000002</v>
      </c>
      <c r="F64" s="207">
        <v>311.75099999999998</v>
      </c>
      <c r="G64" s="207">
        <v>187.786</v>
      </c>
      <c r="H64" s="207">
        <v>205.32900000000001</v>
      </c>
      <c r="I64" s="207">
        <v>241.11099999999999</v>
      </c>
      <c r="J64" s="207">
        <v>237.85599999999999</v>
      </c>
      <c r="K64" s="207">
        <v>92.186000000000007</v>
      </c>
      <c r="L64" s="207">
        <v>166.547</v>
      </c>
      <c r="M64" s="207">
        <v>220.82300000000001</v>
      </c>
      <c r="N64" s="207">
        <v>251.71700000000001</v>
      </c>
      <c r="O64" s="207">
        <v>228.46899999999999</v>
      </c>
      <c r="P64" s="207">
        <v>219.45099999999999</v>
      </c>
      <c r="Q64" s="207">
        <v>233.20699999999999</v>
      </c>
      <c r="R64" s="207">
        <v>294.44200000000001</v>
      </c>
      <c r="S64" s="207">
        <v>114.614</v>
      </c>
      <c r="T64" s="207">
        <v>146.684</v>
      </c>
      <c r="U64" s="207">
        <v>140.73699999999999</v>
      </c>
      <c r="V64" s="207">
        <v>101.44199999999999</v>
      </c>
      <c r="W64" s="207">
        <v>225.51</v>
      </c>
      <c r="X64" s="207">
        <v>158.66999999999999</v>
      </c>
      <c r="Y64" s="207">
        <v>158.69200000000001</v>
      </c>
      <c r="Z64" s="207">
        <v>240.11199999999999</v>
      </c>
      <c r="AA64" s="207">
        <v>159.83500000000001</v>
      </c>
      <c r="AB64" s="207">
        <v>176.09299999999999</v>
      </c>
      <c r="AC64" s="207">
        <v>180.10900000000001</v>
      </c>
      <c r="AD64" s="207">
        <v>128.96600000000001</v>
      </c>
      <c r="AE64" s="207">
        <v>206.19300000000001</v>
      </c>
      <c r="AF64" s="207">
        <v>279.33800000000002</v>
      </c>
      <c r="AG64" s="207">
        <v>213.66399999999999</v>
      </c>
      <c r="AH64" s="207">
        <v>213.66399999999999</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53">
        <v>48000</v>
      </c>
      <c r="B65" s="164">
        <v>251</v>
      </c>
      <c r="C65" s="156">
        <v>251</v>
      </c>
      <c r="D65" s="159">
        <v>251</v>
      </c>
      <c r="E65">
        <v>304.94299999999998</v>
      </c>
      <c r="F65" s="207">
        <v>479.79500000000002</v>
      </c>
      <c r="G65" s="207">
        <v>206.124</v>
      </c>
      <c r="H65" s="207">
        <v>319.92399999999998</v>
      </c>
      <c r="I65" s="207">
        <v>146.95699999999999</v>
      </c>
      <c r="J65" s="207">
        <v>183.38900000000001</v>
      </c>
      <c r="K65" s="207">
        <v>56.420999999999999</v>
      </c>
      <c r="L65" s="207">
        <v>199.11600000000001</v>
      </c>
      <c r="M65" s="207">
        <v>134.23500000000001</v>
      </c>
      <c r="N65" s="207">
        <v>277.31700000000001</v>
      </c>
      <c r="O65" s="207">
        <v>180.17</v>
      </c>
      <c r="P65" s="207">
        <v>159.571</v>
      </c>
      <c r="Q65" s="207">
        <v>468.11599999999999</v>
      </c>
      <c r="R65" s="207">
        <v>253.79499999999999</v>
      </c>
      <c r="S65" s="207">
        <v>258.36799999999999</v>
      </c>
      <c r="T65" s="207">
        <v>418.24599999999998</v>
      </c>
      <c r="U65" s="207">
        <v>51.832000000000001</v>
      </c>
      <c r="V65" s="207">
        <v>147.779</v>
      </c>
      <c r="W65" s="207">
        <v>324.8</v>
      </c>
      <c r="X65" s="207">
        <v>340.71199999999999</v>
      </c>
      <c r="Y65" s="207">
        <v>280.608</v>
      </c>
      <c r="Z65" s="207">
        <v>381.29399999999998</v>
      </c>
      <c r="AA65" s="207">
        <v>73.875</v>
      </c>
      <c r="AB65" s="207">
        <v>402.32</v>
      </c>
      <c r="AC65" s="207">
        <v>185.77699999999999</v>
      </c>
      <c r="AD65" s="207">
        <v>263.07400000000001</v>
      </c>
      <c r="AE65" s="207">
        <v>157.29400000000001</v>
      </c>
      <c r="AF65" s="207">
        <v>401.59899999999999</v>
      </c>
      <c r="AG65" s="207">
        <v>207.309</v>
      </c>
      <c r="AH65" s="207">
        <v>207.309</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53">
        <v>48030</v>
      </c>
      <c r="B66" s="164">
        <v>86</v>
      </c>
      <c r="C66" s="156">
        <v>86</v>
      </c>
      <c r="D66" s="159">
        <v>86</v>
      </c>
      <c r="E66">
        <v>107.98</v>
      </c>
      <c r="F66" s="207">
        <v>167.874</v>
      </c>
      <c r="G66" s="207">
        <v>98.841999999999999</v>
      </c>
      <c r="H66" s="207">
        <v>205.95599999999999</v>
      </c>
      <c r="I66" s="207">
        <v>49.741</v>
      </c>
      <c r="J66" s="207">
        <v>57.216000000000001</v>
      </c>
      <c r="K66" s="207">
        <v>24.036999999999999</v>
      </c>
      <c r="L66" s="207">
        <v>55.042000000000002</v>
      </c>
      <c r="M66" s="207">
        <v>52.295999999999999</v>
      </c>
      <c r="N66" s="207">
        <v>110.249</v>
      </c>
      <c r="O66" s="207">
        <v>69.462999999999994</v>
      </c>
      <c r="P66" s="207">
        <v>61.646999999999998</v>
      </c>
      <c r="Q66" s="207">
        <v>204.59700000000001</v>
      </c>
      <c r="R66" s="207">
        <v>130.315</v>
      </c>
      <c r="S66" s="207">
        <v>69.697999999999993</v>
      </c>
      <c r="T66" s="207">
        <v>215.63399999999999</v>
      </c>
      <c r="U66" s="207">
        <v>27.358000000000001</v>
      </c>
      <c r="V66" s="207">
        <v>54.896999999999998</v>
      </c>
      <c r="W66" s="207">
        <v>99.935000000000002</v>
      </c>
      <c r="X66" s="207">
        <v>113.04</v>
      </c>
      <c r="Y66" s="207">
        <v>89.418999999999997</v>
      </c>
      <c r="Z66" s="207">
        <v>128.51599999999999</v>
      </c>
      <c r="AA66" s="207">
        <v>32.136000000000003</v>
      </c>
      <c r="AB66" s="207">
        <v>244.53299999999999</v>
      </c>
      <c r="AC66" s="207">
        <v>58.093000000000004</v>
      </c>
      <c r="AD66" s="207">
        <v>114.27200000000001</v>
      </c>
      <c r="AE66" s="207">
        <v>64.048000000000002</v>
      </c>
      <c r="AF66" s="207">
        <v>175.26</v>
      </c>
      <c r="AG66" s="207">
        <v>63.012</v>
      </c>
      <c r="AH66" s="207">
        <v>63.012</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53">
        <v>48061</v>
      </c>
      <c r="B67" s="164">
        <v>55</v>
      </c>
      <c r="C67" s="156">
        <v>55</v>
      </c>
      <c r="D67" s="159">
        <v>55</v>
      </c>
      <c r="E67">
        <v>53.465000000000003</v>
      </c>
      <c r="F67" s="207">
        <v>81.623999999999995</v>
      </c>
      <c r="G67" s="207">
        <v>50.600999999999999</v>
      </c>
      <c r="H67" s="207">
        <v>85.79</v>
      </c>
      <c r="I67" s="207">
        <v>44.351999999999997</v>
      </c>
      <c r="J67" s="207">
        <v>51.643000000000001</v>
      </c>
      <c r="K67" s="207">
        <v>21.143999999999998</v>
      </c>
      <c r="L67" s="207">
        <v>41.195999999999998</v>
      </c>
      <c r="M67" s="207">
        <v>36.746000000000002</v>
      </c>
      <c r="N67" s="207">
        <v>57.44</v>
      </c>
      <c r="O67" s="207">
        <v>49.183</v>
      </c>
      <c r="P67" s="207">
        <v>45.524999999999999</v>
      </c>
      <c r="Q67" s="207">
        <v>76.748999999999995</v>
      </c>
      <c r="R67" s="207">
        <v>53.725999999999999</v>
      </c>
      <c r="S67" s="207">
        <v>49.381</v>
      </c>
      <c r="T67" s="207">
        <v>68.441000000000003</v>
      </c>
      <c r="U67" s="207">
        <v>28.186</v>
      </c>
      <c r="V67" s="207">
        <v>39.287999999999997</v>
      </c>
      <c r="W67" s="207">
        <v>56.148000000000003</v>
      </c>
      <c r="X67" s="207">
        <v>52.505000000000003</v>
      </c>
      <c r="Y67" s="207">
        <v>52.484999999999999</v>
      </c>
      <c r="Z67" s="207">
        <v>63.137</v>
      </c>
      <c r="AA67" s="207">
        <v>26.709</v>
      </c>
      <c r="AB67" s="207">
        <v>79.823999999999998</v>
      </c>
      <c r="AC67" s="207">
        <v>38.828000000000003</v>
      </c>
      <c r="AD67" s="207">
        <v>54.23</v>
      </c>
      <c r="AE67" s="207">
        <v>52.951999999999998</v>
      </c>
      <c r="AF67" s="207">
        <v>67.447999999999993</v>
      </c>
      <c r="AG67" s="207">
        <v>42.188000000000002</v>
      </c>
      <c r="AH67" s="207">
        <v>42.188000000000002</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53">
        <v>48092</v>
      </c>
      <c r="B68" s="164">
        <v>35</v>
      </c>
      <c r="C68" s="156">
        <v>35</v>
      </c>
      <c r="D68" s="159">
        <v>35</v>
      </c>
      <c r="E68">
        <v>38.979999999999997</v>
      </c>
      <c r="F68" s="207">
        <v>55.09</v>
      </c>
      <c r="G68" s="207">
        <v>32.582000000000001</v>
      </c>
      <c r="H68" s="207">
        <v>46.332999999999998</v>
      </c>
      <c r="I68" s="207">
        <v>32.787999999999997</v>
      </c>
      <c r="J68" s="207">
        <v>30.222000000000001</v>
      </c>
      <c r="K68" s="207">
        <v>20.388999999999999</v>
      </c>
      <c r="L68" s="207">
        <v>54.207999999999998</v>
      </c>
      <c r="M68" s="207">
        <v>32.731999999999999</v>
      </c>
      <c r="N68" s="207">
        <v>36.911000000000001</v>
      </c>
      <c r="O68" s="207">
        <v>36.292999999999999</v>
      </c>
      <c r="P68" s="207">
        <v>39.820999999999998</v>
      </c>
      <c r="Q68" s="207">
        <v>43.454000000000001</v>
      </c>
      <c r="R68" s="207">
        <v>35.837000000000003</v>
      </c>
      <c r="S68" s="207">
        <v>28.553000000000001</v>
      </c>
      <c r="T68" s="207">
        <v>39.314</v>
      </c>
      <c r="U68" s="207">
        <v>23.102</v>
      </c>
      <c r="V68" s="207">
        <v>52.665999999999997</v>
      </c>
      <c r="W68" s="207">
        <v>50.639000000000003</v>
      </c>
      <c r="X68" s="207">
        <v>37.884999999999998</v>
      </c>
      <c r="Y68" s="207">
        <v>34.201000000000001</v>
      </c>
      <c r="Z68" s="207">
        <v>38.398000000000003</v>
      </c>
      <c r="AA68" s="207">
        <v>21.658999999999999</v>
      </c>
      <c r="AB68" s="207">
        <v>42.173999999999999</v>
      </c>
      <c r="AC68" s="207">
        <v>36.331000000000003</v>
      </c>
      <c r="AD68" s="207">
        <v>33.326000000000001</v>
      </c>
      <c r="AE68" s="207">
        <v>37.917000000000002</v>
      </c>
      <c r="AF68" s="207">
        <v>47.637</v>
      </c>
      <c r="AG68" s="207">
        <v>33.686999999999998</v>
      </c>
      <c r="AH68" s="207">
        <v>33.686999999999998</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53"/>
      <c r="B69" s="164"/>
      <c r="C69" s="156"/>
      <c r="D69" s="159"/>
      <c r="E69"/>
      <c r="F69" s="207"/>
      <c r="G69" s="207"/>
      <c r="H69" s="207"/>
      <c r="I69" s="207"/>
      <c r="J69" s="207"/>
      <c r="K69" s="207"/>
      <c r="L69" s="207"/>
      <c r="M69" s="207"/>
      <c r="N69" s="207"/>
      <c r="O69" s="207"/>
      <c r="P69" s="207"/>
      <c r="Q69" s="207"/>
      <c r="R69" s="207"/>
      <c r="S69" s="207"/>
      <c r="T69" s="207"/>
      <c r="U69" s="207"/>
      <c r="V69" s="207"/>
      <c r="W69" s="207"/>
      <c r="X69" s="207"/>
      <c r="Y69" s="207"/>
      <c r="Z69" s="207"/>
      <c r="AA69" s="207"/>
      <c r="AB69" s="207"/>
      <c r="AC69" s="207"/>
      <c r="AD69" s="207"/>
      <c r="AE69" s="207"/>
      <c r="AF69" s="207"/>
      <c r="AG69" s="207"/>
      <c r="AH69" s="207"/>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53"/>
      <c r="B70" s="164"/>
      <c r="C70" s="156"/>
      <c r="D70" s="159"/>
      <c r="E70"/>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53"/>
      <c r="B71" s="164"/>
      <c r="C71" s="156"/>
      <c r="D71" s="159"/>
      <c r="E71" s="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E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31"/>
      <c r="B72" s="164"/>
      <c r="C72" s="156"/>
      <c r="D72" s="159"/>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31"/>
      <c r="B73" s="164"/>
      <c r="C73" s="156"/>
      <c r="D73" s="159"/>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31"/>
      <c r="B74" s="164"/>
      <c r="C74" s="156"/>
      <c r="D74" s="159"/>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31"/>
      <c r="B75" s="164"/>
      <c r="C75" s="156"/>
      <c r="D75" s="159"/>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31"/>
      <c r="B76" s="164"/>
      <c r="C76" s="156"/>
      <c r="D76" s="159"/>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31"/>
      <c r="B77" s="164"/>
      <c r="C77" s="156"/>
      <c r="D77" s="159"/>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31"/>
      <c r="B78" s="164"/>
      <c r="C78" s="156"/>
      <c r="D78" s="159"/>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31"/>
      <c r="B79" s="164"/>
      <c r="C79" s="156"/>
      <c r="D79" s="159"/>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31"/>
      <c r="B80" s="164"/>
      <c r="C80" s="156"/>
      <c r="D80" s="159"/>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170"/>
      <c r="B81" s="171"/>
      <c r="C81" s="200"/>
      <c r="D81" s="22"/>
    </row>
    <row r="82" spans="1:4" ht="12.75" customHeight="1">
      <c r="A82" s="170"/>
      <c r="B82" s="171"/>
      <c r="C82" s="200"/>
      <c r="D82" s="22"/>
    </row>
    <row r="83" spans="1:4" ht="12.75" customHeight="1">
      <c r="A83" s="170"/>
      <c r="B83" s="171"/>
      <c r="C83" s="200"/>
      <c r="D83" s="22"/>
    </row>
    <row r="84" spans="1:4" ht="12.75" customHeight="1">
      <c r="A84" s="170"/>
      <c r="B84" s="171"/>
      <c r="C84" s="200"/>
      <c r="D84" s="22"/>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abSelected="1" workbookViewId="0">
      <selection activeCell="D4" sqref="D4"/>
    </sheetView>
  </sheetViews>
  <sheetFormatPr defaultColWidth="18.5703125" defaultRowHeight="12.75" customHeight="1"/>
  <cols>
    <col min="1" max="4" width="7.5703125" style="2" customWidth="1"/>
    <col min="5" max="30" width="8" style="1" customWidth="1"/>
    <col min="31" max="31" width="8.42578125" style="32" customWidth="1"/>
    <col min="32" max="54" width="8.5703125" style="1" customWidth="1"/>
    <col min="55" max="16384" width="18.5703125" style="1"/>
  </cols>
  <sheetData>
    <row r="1" spans="1:54" ht="14.45">
      <c r="A1" s="106"/>
      <c r="B1" s="217"/>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8"/>
      <c r="AJ1" s="218"/>
      <c r="AK1" s="218"/>
      <c r="AL1" s="218"/>
      <c r="AM1" s="218"/>
      <c r="AN1" s="218"/>
      <c r="AO1" s="218"/>
      <c r="AP1" s="218"/>
      <c r="AQ1" s="218"/>
      <c r="AR1" s="218"/>
      <c r="AS1" s="218"/>
      <c r="AT1" s="218"/>
      <c r="AU1" s="218"/>
      <c r="AV1" s="218"/>
      <c r="AW1" s="218"/>
      <c r="AX1" s="218"/>
      <c r="AY1" s="218"/>
      <c r="AZ1" s="218"/>
      <c r="BA1" s="218"/>
      <c r="BB1" s="218"/>
    </row>
    <row r="2" spans="1:54" s="2" customFormat="1" ht="14.45">
      <c r="A2" s="106"/>
      <c r="B2" s="194" t="s">
        <v>1</v>
      </c>
      <c r="C2" s="194" t="s">
        <v>2</v>
      </c>
      <c r="D2" s="194" t="s">
        <v>3</v>
      </c>
      <c r="E2" s="194">
        <v>1991</v>
      </c>
      <c r="F2" s="194">
        <v>1992</v>
      </c>
      <c r="G2" s="194">
        <v>1993</v>
      </c>
      <c r="H2" s="194">
        <v>1994</v>
      </c>
      <c r="I2" s="194">
        <v>1995</v>
      </c>
      <c r="J2" s="194">
        <v>1996</v>
      </c>
      <c r="K2" s="194">
        <v>1997</v>
      </c>
      <c r="L2" s="194">
        <v>1998</v>
      </c>
      <c r="M2" s="194">
        <v>1999</v>
      </c>
      <c r="N2" s="194">
        <v>2000</v>
      </c>
      <c r="O2" s="194">
        <v>2001</v>
      </c>
      <c r="P2" s="194">
        <v>2002</v>
      </c>
      <c r="Q2" s="194">
        <v>2003</v>
      </c>
      <c r="R2" s="194">
        <v>2004</v>
      </c>
      <c r="S2" s="194">
        <v>2005</v>
      </c>
      <c r="T2" s="194">
        <v>2006</v>
      </c>
      <c r="U2" s="194">
        <v>2007</v>
      </c>
      <c r="V2" s="194">
        <v>2008</v>
      </c>
      <c r="W2" s="194">
        <v>2009</v>
      </c>
      <c r="X2" s="194">
        <v>2010</v>
      </c>
      <c r="Y2" s="194">
        <v>2011</v>
      </c>
      <c r="Z2" s="194">
        <v>2012</v>
      </c>
      <c r="AA2" s="194">
        <v>2013</v>
      </c>
      <c r="AB2" s="194">
        <v>2014</v>
      </c>
      <c r="AC2" s="194">
        <v>2015</v>
      </c>
      <c r="AD2" s="194">
        <v>2016</v>
      </c>
      <c r="AE2" s="110">
        <v>2017</v>
      </c>
      <c r="AF2" s="194">
        <v>2018</v>
      </c>
      <c r="AG2" s="194">
        <v>2019</v>
      </c>
      <c r="AH2" s="194">
        <v>2020</v>
      </c>
      <c r="AI2" s="195"/>
      <c r="AJ2" s="195"/>
      <c r="AK2" s="195"/>
      <c r="AL2" s="195"/>
      <c r="AM2" s="195"/>
      <c r="AN2" s="195"/>
      <c r="AO2" s="195"/>
      <c r="AP2" s="195"/>
      <c r="AQ2" s="195"/>
      <c r="AR2" s="195"/>
      <c r="AS2" s="195"/>
      <c r="AT2" s="195"/>
      <c r="AU2" s="195"/>
      <c r="AV2" s="195"/>
      <c r="AW2" s="195"/>
      <c r="AX2" s="195"/>
      <c r="AY2" s="195"/>
      <c r="AZ2" s="195"/>
      <c r="BA2" s="195"/>
      <c r="BB2" s="195"/>
    </row>
    <row r="3" spans="1:54" s="2" customFormat="1" ht="14.45">
      <c r="A3" s="107"/>
      <c r="B3" s="9" t="s">
        <v>8</v>
      </c>
      <c r="C3" s="9" t="s">
        <v>9</v>
      </c>
      <c r="D3" s="9" t="s">
        <v>10</v>
      </c>
      <c r="E3" s="9" t="s">
        <v>11</v>
      </c>
      <c r="F3" s="9" t="s">
        <v>12</v>
      </c>
      <c r="G3" s="9" t="s">
        <v>13</v>
      </c>
      <c r="H3" s="9" t="s">
        <v>14</v>
      </c>
      <c r="I3" s="9" t="s">
        <v>15</v>
      </c>
      <c r="J3" s="9" t="s">
        <v>16</v>
      </c>
      <c r="K3" s="9" t="s">
        <v>17</v>
      </c>
      <c r="L3" s="9" t="s">
        <v>18</v>
      </c>
      <c r="M3" s="9" t="s">
        <v>19</v>
      </c>
      <c r="N3" s="9" t="s">
        <v>20</v>
      </c>
      <c r="O3" s="9" t="s">
        <v>21</v>
      </c>
      <c r="P3" s="9" t="s">
        <v>22</v>
      </c>
      <c r="Q3" s="9" t="s">
        <v>23</v>
      </c>
      <c r="R3" s="9" t="s">
        <v>24</v>
      </c>
      <c r="S3" s="9" t="s">
        <v>25</v>
      </c>
      <c r="T3" s="9" t="s">
        <v>26</v>
      </c>
      <c r="U3" s="9" t="s">
        <v>27</v>
      </c>
      <c r="V3" s="9" t="s">
        <v>28</v>
      </c>
      <c r="W3" s="9" t="s">
        <v>29</v>
      </c>
      <c r="X3" s="9" t="s">
        <v>30</v>
      </c>
      <c r="Y3" s="9" t="s">
        <v>31</v>
      </c>
      <c r="Z3" s="9" t="s">
        <v>32</v>
      </c>
      <c r="AA3" s="9" t="s">
        <v>33</v>
      </c>
      <c r="AB3" s="9" t="s">
        <v>34</v>
      </c>
      <c r="AC3" s="9" t="s">
        <v>35</v>
      </c>
      <c r="AD3" s="9" t="s">
        <v>36</v>
      </c>
      <c r="AE3" s="9" t="s">
        <v>37</v>
      </c>
      <c r="AF3" s="9" t="s">
        <v>38</v>
      </c>
      <c r="AG3" s="9" t="s">
        <v>39</v>
      </c>
      <c r="AH3" s="9" t="s">
        <v>40</v>
      </c>
      <c r="AI3" s="195"/>
      <c r="AJ3" s="195"/>
      <c r="AK3" s="195"/>
      <c r="AL3" s="195"/>
      <c r="AM3" s="195"/>
      <c r="AN3" s="195"/>
      <c r="AO3" s="195"/>
      <c r="AP3" s="195"/>
      <c r="AQ3" s="195"/>
      <c r="AR3" s="195"/>
      <c r="AS3" s="195"/>
      <c r="AT3" s="195"/>
      <c r="AU3" s="195"/>
      <c r="AV3" s="195"/>
      <c r="AW3" s="195"/>
      <c r="AX3" s="195"/>
      <c r="AY3" s="195"/>
      <c r="AZ3" s="195"/>
      <c r="BA3" s="195"/>
      <c r="BB3" s="195"/>
    </row>
    <row r="4" spans="1:54" ht="14.45">
      <c r="A4" s="108">
        <v>46143</v>
      </c>
      <c r="B4" s="160">
        <v>126</v>
      </c>
      <c r="C4" s="161">
        <v>43</v>
      </c>
      <c r="D4" s="157">
        <v>75</v>
      </c>
      <c r="E4">
        <v>59.982999999999997</v>
      </c>
      <c r="F4">
        <v>94.667000000000002</v>
      </c>
      <c r="G4">
        <v>85.703000000000003</v>
      </c>
      <c r="H4">
        <v>74.948999999999998</v>
      </c>
      <c r="I4">
        <v>90.947999999999993</v>
      </c>
      <c r="J4">
        <v>66.322000000000003</v>
      </c>
      <c r="K4">
        <v>72.099000000000004</v>
      </c>
      <c r="L4">
        <v>56.194000000000003</v>
      </c>
      <c r="M4">
        <v>91.674999999999997</v>
      </c>
      <c r="N4">
        <v>88.531000000000006</v>
      </c>
      <c r="O4">
        <v>101.27800000000001</v>
      </c>
      <c r="P4">
        <v>56.884999999999998</v>
      </c>
      <c r="Q4">
        <v>87.319000000000003</v>
      </c>
      <c r="R4">
        <v>71.430000000000007</v>
      </c>
      <c r="S4">
        <v>88.924000000000007</v>
      </c>
      <c r="T4">
        <v>71.364999999999995</v>
      </c>
      <c r="U4">
        <v>82.998999999999995</v>
      </c>
      <c r="V4">
        <v>75.051000000000002</v>
      </c>
      <c r="W4">
        <v>86.001000000000005</v>
      </c>
      <c r="X4">
        <v>62.716999999999999</v>
      </c>
      <c r="Y4">
        <v>67.712000000000003</v>
      </c>
      <c r="Z4">
        <v>71.210999999999999</v>
      </c>
      <c r="AA4">
        <v>76.578000000000003</v>
      </c>
      <c r="AB4">
        <v>84.903999999999996</v>
      </c>
      <c r="AC4">
        <v>75.165999999999997</v>
      </c>
      <c r="AD4">
        <v>74.671000000000006</v>
      </c>
      <c r="AE4">
        <v>69.796999999999997</v>
      </c>
      <c r="AF4">
        <v>77.146000000000001</v>
      </c>
      <c r="AG4">
        <v>52.933</v>
      </c>
      <c r="AH4" s="32">
        <v>72.430000000000007</v>
      </c>
      <c r="AI4" s="207"/>
      <c r="AJ4" s="207"/>
      <c r="AK4" s="207"/>
      <c r="AL4" s="207"/>
      <c r="AM4" s="207"/>
      <c r="AN4" s="207"/>
      <c r="AO4" s="207"/>
      <c r="AP4" s="207"/>
      <c r="AQ4" s="207"/>
      <c r="AR4" s="207"/>
      <c r="AS4" s="207"/>
      <c r="AT4" s="207"/>
      <c r="AU4" s="207"/>
      <c r="AV4" s="207"/>
      <c r="AW4" s="207"/>
      <c r="AX4" s="207"/>
      <c r="AY4" s="207"/>
      <c r="AZ4" s="207"/>
      <c r="BA4" s="207"/>
      <c r="BB4" s="207"/>
    </row>
    <row r="5" spans="1:54" ht="14.45">
      <c r="A5" s="108">
        <v>46174</v>
      </c>
      <c r="B5" s="162">
        <v>87</v>
      </c>
      <c r="C5" s="154">
        <v>30</v>
      </c>
      <c r="D5" s="158">
        <v>52</v>
      </c>
      <c r="E5">
        <v>56.118000000000002</v>
      </c>
      <c r="F5">
        <v>80.322999999999993</v>
      </c>
      <c r="G5">
        <v>61.369</v>
      </c>
      <c r="H5">
        <v>39.802999999999997</v>
      </c>
      <c r="I5">
        <v>171.089</v>
      </c>
      <c r="J5">
        <v>28.827000000000002</v>
      </c>
      <c r="K5">
        <v>78.307000000000002</v>
      </c>
      <c r="L5">
        <v>36.517000000000003</v>
      </c>
      <c r="M5">
        <v>83.917000000000002</v>
      </c>
      <c r="N5">
        <v>41.256</v>
      </c>
      <c r="O5">
        <v>49.847999999999999</v>
      </c>
      <c r="P5">
        <v>29.077000000000002</v>
      </c>
      <c r="Q5">
        <v>58.05</v>
      </c>
      <c r="R5">
        <v>31.456</v>
      </c>
      <c r="S5">
        <v>45.356000000000002</v>
      </c>
      <c r="T5">
        <v>32.548000000000002</v>
      </c>
      <c r="U5">
        <v>48.095999999999997</v>
      </c>
      <c r="V5">
        <v>67.402000000000001</v>
      </c>
      <c r="W5">
        <v>45.506</v>
      </c>
      <c r="X5">
        <v>54.152000000000001</v>
      </c>
      <c r="Y5">
        <v>79.616</v>
      </c>
      <c r="Z5">
        <v>26.596</v>
      </c>
      <c r="AA5">
        <v>47.319000000000003</v>
      </c>
      <c r="AB5">
        <v>64.135999999999996</v>
      </c>
      <c r="AC5">
        <v>164.15299999999999</v>
      </c>
      <c r="AD5">
        <v>64.572000000000003</v>
      </c>
      <c r="AE5">
        <v>64.718999999999994</v>
      </c>
      <c r="AF5">
        <v>28.648</v>
      </c>
      <c r="AG5">
        <v>101.67</v>
      </c>
      <c r="AH5" s="32">
        <v>40.046999999999997</v>
      </c>
      <c r="AI5" s="207"/>
      <c r="AJ5" s="207"/>
      <c r="AK5" s="207"/>
      <c r="AL5" s="207"/>
      <c r="AM5" s="207"/>
      <c r="AN5" s="207"/>
      <c r="AO5" s="207"/>
      <c r="AP5" s="207"/>
      <c r="AQ5" s="207"/>
      <c r="AR5" s="207"/>
      <c r="AS5" s="207"/>
      <c r="AT5" s="207"/>
      <c r="AU5" s="207"/>
      <c r="AV5" s="207"/>
      <c r="AW5" s="207"/>
      <c r="AX5" s="207"/>
      <c r="AY5" s="207"/>
      <c r="AZ5" s="207"/>
      <c r="BA5" s="207"/>
      <c r="BB5" s="207"/>
    </row>
    <row r="6" spans="1:54" ht="14.45">
      <c r="A6" s="108">
        <v>46204</v>
      </c>
      <c r="B6" s="162">
        <v>45</v>
      </c>
      <c r="C6" s="154">
        <v>16</v>
      </c>
      <c r="D6" s="158">
        <v>27</v>
      </c>
      <c r="E6">
        <v>30.625</v>
      </c>
      <c r="F6">
        <v>39.795000000000002</v>
      </c>
      <c r="G6">
        <v>29.17</v>
      </c>
      <c r="H6">
        <v>22.321999999999999</v>
      </c>
      <c r="I6">
        <v>91.867999999999995</v>
      </c>
      <c r="J6">
        <v>20.201000000000001</v>
      </c>
      <c r="K6">
        <v>34.484999999999999</v>
      </c>
      <c r="L6">
        <v>21.588999999999999</v>
      </c>
      <c r="M6">
        <v>43.066000000000003</v>
      </c>
      <c r="N6">
        <v>24.385000000000002</v>
      </c>
      <c r="O6">
        <v>26.611999999999998</v>
      </c>
      <c r="P6">
        <v>20.43</v>
      </c>
      <c r="Q6">
        <v>25.486000000000001</v>
      </c>
      <c r="R6">
        <v>21.978999999999999</v>
      </c>
      <c r="S6">
        <v>25.26</v>
      </c>
      <c r="T6">
        <v>25.748999999999999</v>
      </c>
      <c r="U6">
        <v>27.388000000000002</v>
      </c>
      <c r="V6">
        <v>30.035</v>
      </c>
      <c r="W6">
        <v>26.202000000000002</v>
      </c>
      <c r="X6">
        <v>26.120999999999999</v>
      </c>
      <c r="Y6">
        <v>33.222999999999999</v>
      </c>
      <c r="Z6">
        <v>20.379000000000001</v>
      </c>
      <c r="AA6">
        <v>29.734999999999999</v>
      </c>
      <c r="AB6">
        <v>29.166</v>
      </c>
      <c r="AC6">
        <v>62.39</v>
      </c>
      <c r="AD6">
        <v>30.57</v>
      </c>
      <c r="AE6">
        <v>31.931999999999999</v>
      </c>
      <c r="AF6">
        <v>20.262</v>
      </c>
      <c r="AG6">
        <v>41.2</v>
      </c>
      <c r="AH6" s="32">
        <v>24.445</v>
      </c>
      <c r="AI6" s="207"/>
      <c r="AJ6" s="207"/>
      <c r="AK6" s="207"/>
      <c r="AL6" s="207"/>
      <c r="AM6" s="207"/>
      <c r="AN6" s="207"/>
      <c r="AO6" s="207"/>
      <c r="AP6" s="207"/>
      <c r="AQ6" s="207"/>
      <c r="AR6" s="207"/>
      <c r="AS6" s="207"/>
      <c r="AT6" s="207"/>
      <c r="AU6" s="207"/>
      <c r="AV6" s="207"/>
      <c r="AW6" s="207"/>
      <c r="AX6" s="207"/>
      <c r="AY6" s="207"/>
      <c r="AZ6" s="207"/>
      <c r="BA6" s="207"/>
      <c r="BB6" s="207"/>
    </row>
    <row r="7" spans="1:54" ht="14.45">
      <c r="A7" s="108">
        <v>46235</v>
      </c>
      <c r="B7" s="162">
        <v>43</v>
      </c>
      <c r="C7" s="154">
        <v>25</v>
      </c>
      <c r="D7" s="158">
        <v>31</v>
      </c>
      <c r="E7">
        <v>29.527999999999999</v>
      </c>
      <c r="F7">
        <v>45.847000000000001</v>
      </c>
      <c r="G7">
        <v>27.731000000000002</v>
      </c>
      <c r="H7">
        <v>24.576000000000001</v>
      </c>
      <c r="I7">
        <v>45.006999999999998</v>
      </c>
      <c r="J7">
        <v>21.308</v>
      </c>
      <c r="K7">
        <v>35.024000000000001</v>
      </c>
      <c r="L7">
        <v>24.225999999999999</v>
      </c>
      <c r="M7">
        <v>40.767000000000003</v>
      </c>
      <c r="N7">
        <v>31.530999999999999</v>
      </c>
      <c r="O7">
        <v>36.546999999999997</v>
      </c>
      <c r="P7">
        <v>22.382000000000001</v>
      </c>
      <c r="Q7">
        <v>29.994</v>
      </c>
      <c r="R7">
        <v>24.358000000000001</v>
      </c>
      <c r="S7">
        <v>30.696000000000002</v>
      </c>
      <c r="T7">
        <v>32.704000000000001</v>
      </c>
      <c r="U7">
        <v>32.893000000000001</v>
      </c>
      <c r="V7">
        <v>29.501999999999999</v>
      </c>
      <c r="W7">
        <v>25.684000000000001</v>
      </c>
      <c r="X7">
        <v>32.226999999999997</v>
      </c>
      <c r="Y7">
        <v>27.663</v>
      </c>
      <c r="Z7">
        <v>24.719000000000001</v>
      </c>
      <c r="AA7">
        <v>33.198999999999998</v>
      </c>
      <c r="AB7">
        <v>32.171999999999997</v>
      </c>
      <c r="AC7">
        <v>38.920999999999999</v>
      </c>
      <c r="AD7">
        <v>31.962</v>
      </c>
      <c r="AE7">
        <v>31.303999999999998</v>
      </c>
      <c r="AF7">
        <v>21.951000000000001</v>
      </c>
      <c r="AG7">
        <v>32.347000000000001</v>
      </c>
      <c r="AH7" s="32">
        <v>24.925999999999998</v>
      </c>
      <c r="AI7" s="207"/>
      <c r="AJ7" s="207"/>
      <c r="AK7" s="207"/>
      <c r="AL7" s="207"/>
      <c r="AM7" s="207"/>
      <c r="AN7" s="207"/>
      <c r="AO7" s="207"/>
      <c r="AP7" s="207"/>
      <c r="AQ7" s="207"/>
      <c r="AR7" s="207"/>
      <c r="AS7" s="207"/>
      <c r="AT7" s="207"/>
      <c r="AU7" s="207"/>
      <c r="AV7" s="207"/>
      <c r="AW7" s="207"/>
      <c r="AX7" s="207"/>
      <c r="AY7" s="207"/>
      <c r="AZ7" s="207"/>
      <c r="BA7" s="207"/>
      <c r="BB7" s="207"/>
    </row>
    <row r="8" spans="1:54" ht="14.45">
      <c r="A8" s="108">
        <v>46266</v>
      </c>
      <c r="B8" s="162">
        <v>38</v>
      </c>
      <c r="C8" s="154">
        <v>27</v>
      </c>
      <c r="D8" s="158">
        <v>25</v>
      </c>
      <c r="E8">
        <v>22.841000000000001</v>
      </c>
      <c r="F8">
        <v>36.265999999999998</v>
      </c>
      <c r="G8">
        <v>26.925000000000001</v>
      </c>
      <c r="H8">
        <v>24.895</v>
      </c>
      <c r="I8">
        <v>34.965000000000003</v>
      </c>
      <c r="J8">
        <v>20.829000000000001</v>
      </c>
      <c r="K8">
        <v>33.347999999999999</v>
      </c>
      <c r="L8">
        <v>19.957999999999998</v>
      </c>
      <c r="M8">
        <v>30.315999999999999</v>
      </c>
      <c r="N8">
        <v>26.045999999999999</v>
      </c>
      <c r="O8">
        <v>24.542999999999999</v>
      </c>
      <c r="P8">
        <v>22.905000000000001</v>
      </c>
      <c r="Q8">
        <v>54.331000000000003</v>
      </c>
      <c r="R8">
        <v>28.247</v>
      </c>
      <c r="S8">
        <v>24.24</v>
      </c>
      <c r="T8">
        <v>27.907</v>
      </c>
      <c r="U8">
        <v>36.843000000000004</v>
      </c>
      <c r="V8">
        <v>23.016999999999999</v>
      </c>
      <c r="W8">
        <v>21.620999999999999</v>
      </c>
      <c r="X8">
        <v>21.797000000000001</v>
      </c>
      <c r="Y8">
        <v>22.128</v>
      </c>
      <c r="Z8">
        <v>21.727</v>
      </c>
      <c r="AA8">
        <v>52.988</v>
      </c>
      <c r="AB8">
        <v>39.069000000000003</v>
      </c>
      <c r="AC8">
        <v>31.931999999999999</v>
      </c>
      <c r="AD8">
        <v>25.105</v>
      </c>
      <c r="AE8">
        <v>22.803000000000001</v>
      </c>
      <c r="AF8">
        <v>19.353000000000002</v>
      </c>
      <c r="AG8">
        <v>22.971</v>
      </c>
      <c r="AH8" s="32">
        <v>27.896999999999998</v>
      </c>
      <c r="AI8" s="207"/>
      <c r="AJ8" s="207"/>
      <c r="AK8" s="207"/>
      <c r="AL8" s="207"/>
      <c r="AM8" s="207"/>
      <c r="AN8" s="207"/>
      <c r="AO8" s="207"/>
      <c r="AP8" s="207"/>
      <c r="AQ8" s="207"/>
      <c r="AR8" s="207"/>
      <c r="AS8" s="207"/>
      <c r="AT8" s="207"/>
      <c r="AU8" s="207"/>
      <c r="AV8" s="207"/>
      <c r="AW8" s="207"/>
      <c r="AX8" s="207"/>
      <c r="AY8" s="207"/>
      <c r="AZ8" s="207"/>
      <c r="BA8" s="207"/>
      <c r="BB8" s="207"/>
    </row>
    <row r="9" spans="1:54" ht="14.45">
      <c r="A9" s="108">
        <v>46296</v>
      </c>
      <c r="B9" s="162">
        <v>48</v>
      </c>
      <c r="C9" s="154">
        <v>38</v>
      </c>
      <c r="D9" s="158">
        <v>31</v>
      </c>
      <c r="E9">
        <v>21.404</v>
      </c>
      <c r="F9">
        <v>27.042999999999999</v>
      </c>
      <c r="G9">
        <v>28.3</v>
      </c>
      <c r="H9">
        <v>35.299999999999997</v>
      </c>
      <c r="I9">
        <v>40.984999999999999</v>
      </c>
      <c r="J9">
        <v>35.884999999999998</v>
      </c>
      <c r="K9">
        <v>43.308</v>
      </c>
      <c r="L9">
        <v>33.877000000000002</v>
      </c>
      <c r="M9">
        <v>27.16</v>
      </c>
      <c r="N9">
        <v>26.507999999999999</v>
      </c>
      <c r="O9">
        <v>24.722999999999999</v>
      </c>
      <c r="P9">
        <v>36.273000000000003</v>
      </c>
      <c r="Q9">
        <v>32.045999999999999</v>
      </c>
      <c r="R9">
        <v>29.692</v>
      </c>
      <c r="S9">
        <v>41.469000000000001</v>
      </c>
      <c r="T9">
        <v>63.726999999999997</v>
      </c>
      <c r="U9">
        <v>42.356999999999999</v>
      </c>
      <c r="V9">
        <v>24.606999999999999</v>
      </c>
      <c r="W9">
        <v>26.503</v>
      </c>
      <c r="X9">
        <v>25.356999999999999</v>
      </c>
      <c r="Y9">
        <v>27.225999999999999</v>
      </c>
      <c r="Z9">
        <v>21.184000000000001</v>
      </c>
      <c r="AA9">
        <v>52.767000000000003</v>
      </c>
      <c r="AB9">
        <v>51.654000000000003</v>
      </c>
      <c r="AC9">
        <v>29.686</v>
      </c>
      <c r="AD9">
        <v>23.782</v>
      </c>
      <c r="AE9">
        <v>26.952999999999999</v>
      </c>
      <c r="AF9">
        <v>22.856000000000002</v>
      </c>
      <c r="AG9">
        <v>23.152000000000001</v>
      </c>
      <c r="AH9" s="32">
        <v>30.117000000000001</v>
      </c>
      <c r="AI9" s="207"/>
      <c r="AJ9" s="207"/>
      <c r="AK9" s="207"/>
      <c r="AL9" s="207"/>
      <c r="AM9" s="207"/>
      <c r="AN9" s="207"/>
      <c r="AO9" s="207"/>
      <c r="AP9" s="207"/>
      <c r="AQ9" s="207"/>
      <c r="AR9" s="207"/>
      <c r="AS9" s="207"/>
      <c r="AT9" s="207"/>
      <c r="AU9" s="207"/>
      <c r="AV9" s="207"/>
      <c r="AW9" s="207"/>
      <c r="AX9" s="207"/>
      <c r="AY9" s="207"/>
      <c r="AZ9" s="207"/>
      <c r="BA9" s="207"/>
      <c r="BB9" s="207"/>
    </row>
    <row r="10" spans="1:54" ht="14.45">
      <c r="A10" s="108">
        <v>46327</v>
      </c>
      <c r="B10" s="162">
        <v>38</v>
      </c>
      <c r="C10" s="154">
        <v>35</v>
      </c>
      <c r="D10" s="158">
        <v>32</v>
      </c>
      <c r="E10">
        <v>22.359000000000002</v>
      </c>
      <c r="F10">
        <v>23.370999999999999</v>
      </c>
      <c r="G10">
        <v>24.053999999999998</v>
      </c>
      <c r="H10">
        <v>28.123999999999999</v>
      </c>
      <c r="I10">
        <v>31.21</v>
      </c>
      <c r="J10">
        <v>29.783000000000001</v>
      </c>
      <c r="K10">
        <v>32.22</v>
      </c>
      <c r="L10">
        <v>30.626000000000001</v>
      </c>
      <c r="M10">
        <v>22.995999999999999</v>
      </c>
      <c r="N10">
        <v>23.806000000000001</v>
      </c>
      <c r="O10">
        <v>25.446999999999999</v>
      </c>
      <c r="P10">
        <v>23.754999999999999</v>
      </c>
      <c r="Q10">
        <v>23.931999999999999</v>
      </c>
      <c r="R10">
        <v>27.771000000000001</v>
      </c>
      <c r="S10">
        <v>33.811</v>
      </c>
      <c r="T10">
        <v>42.814</v>
      </c>
      <c r="U10">
        <v>34.344999999999999</v>
      </c>
      <c r="V10">
        <v>22.62</v>
      </c>
      <c r="W10">
        <v>25.986000000000001</v>
      </c>
      <c r="X10">
        <v>27.257999999999999</v>
      </c>
      <c r="Y10">
        <v>23.407</v>
      </c>
      <c r="Z10">
        <v>18.513999999999999</v>
      </c>
      <c r="AA10">
        <v>34.064999999999998</v>
      </c>
      <c r="AB10">
        <v>30.85</v>
      </c>
      <c r="AC10">
        <v>28.55</v>
      </c>
      <c r="AD10">
        <v>20.588000000000001</v>
      </c>
      <c r="AE10">
        <v>23.887</v>
      </c>
      <c r="AF10">
        <v>22.474</v>
      </c>
      <c r="AG10">
        <v>21.538</v>
      </c>
      <c r="AH10" s="32">
        <v>34.911000000000001</v>
      </c>
      <c r="AI10" s="207"/>
      <c r="AJ10" s="207"/>
      <c r="AK10" s="207"/>
      <c r="AL10" s="207"/>
      <c r="AM10" s="207"/>
      <c r="AN10" s="207"/>
      <c r="AO10" s="207"/>
      <c r="AP10" s="207"/>
      <c r="AQ10" s="207"/>
      <c r="AR10" s="207"/>
      <c r="AS10" s="207"/>
      <c r="AT10" s="207"/>
      <c r="AU10" s="207"/>
      <c r="AV10" s="207"/>
      <c r="AW10" s="207"/>
      <c r="AX10" s="207"/>
      <c r="AY10" s="207"/>
      <c r="AZ10" s="207"/>
      <c r="BA10" s="207"/>
      <c r="BB10" s="207"/>
    </row>
    <row r="11" spans="1:54" ht="14.45">
      <c r="A11" s="108">
        <v>46357</v>
      </c>
      <c r="B11" s="162">
        <v>32</v>
      </c>
      <c r="C11" s="154">
        <v>31</v>
      </c>
      <c r="D11" s="158">
        <v>32</v>
      </c>
      <c r="E11">
        <v>20.556999999999999</v>
      </c>
      <c r="F11">
        <v>21.225000000000001</v>
      </c>
      <c r="G11">
        <v>19.887</v>
      </c>
      <c r="H11">
        <v>21.393000000000001</v>
      </c>
      <c r="I11">
        <v>29.852</v>
      </c>
      <c r="J11">
        <v>23.306999999999999</v>
      </c>
      <c r="K11">
        <v>23.891999999999999</v>
      </c>
      <c r="L11">
        <v>27.370999999999999</v>
      </c>
      <c r="M11">
        <v>20.456</v>
      </c>
      <c r="N11">
        <v>20.341999999999999</v>
      </c>
      <c r="O11">
        <v>20.591000000000001</v>
      </c>
      <c r="P11">
        <v>20.081</v>
      </c>
      <c r="Q11">
        <v>22.088999999999999</v>
      </c>
      <c r="R11">
        <v>21.202000000000002</v>
      </c>
      <c r="S11">
        <v>23.652999999999999</v>
      </c>
      <c r="T11">
        <v>28.704000000000001</v>
      </c>
      <c r="U11">
        <v>23.553000000000001</v>
      </c>
      <c r="V11">
        <v>20.059999999999999</v>
      </c>
      <c r="W11">
        <v>20.417999999999999</v>
      </c>
      <c r="X11">
        <v>22.931000000000001</v>
      </c>
      <c r="Y11">
        <v>20.228999999999999</v>
      </c>
      <c r="Z11">
        <v>16.946999999999999</v>
      </c>
      <c r="AA11">
        <v>25.31</v>
      </c>
      <c r="AB11">
        <v>25.126000000000001</v>
      </c>
      <c r="AC11">
        <v>25.071000000000002</v>
      </c>
      <c r="AD11">
        <v>19.638000000000002</v>
      </c>
      <c r="AE11">
        <v>22.734999999999999</v>
      </c>
      <c r="AF11">
        <v>17.867000000000001</v>
      </c>
      <c r="AG11">
        <v>20.498999999999999</v>
      </c>
      <c r="AH11" s="32">
        <v>26.846</v>
      </c>
      <c r="AI11" s="207"/>
      <c r="AJ11" s="207"/>
      <c r="AK11" s="207"/>
      <c r="AL11" s="207"/>
      <c r="AM11" s="207"/>
      <c r="AN11" s="207"/>
      <c r="AO11" s="207"/>
      <c r="AP11" s="207"/>
      <c r="AQ11" s="207"/>
      <c r="AR11" s="207"/>
      <c r="AS11" s="207"/>
      <c r="AT11" s="207"/>
      <c r="AU11" s="207"/>
      <c r="AV11" s="207"/>
      <c r="AW11" s="207"/>
      <c r="AX11" s="207"/>
      <c r="AY11" s="207"/>
      <c r="AZ11" s="207"/>
      <c r="BA11" s="207"/>
      <c r="BB11" s="207"/>
    </row>
    <row r="12" spans="1:54" ht="14.45">
      <c r="A12" s="108">
        <v>46388</v>
      </c>
      <c r="B12" s="162">
        <v>30</v>
      </c>
      <c r="C12" s="154">
        <v>30</v>
      </c>
      <c r="D12" s="158">
        <v>31</v>
      </c>
      <c r="E12">
        <v>18.405999999999999</v>
      </c>
      <c r="F12">
        <v>20.100000000000001</v>
      </c>
      <c r="G12">
        <v>18.391999999999999</v>
      </c>
      <c r="H12">
        <v>19.507000000000001</v>
      </c>
      <c r="I12">
        <v>25.042999999999999</v>
      </c>
      <c r="J12">
        <v>19.849</v>
      </c>
      <c r="K12">
        <v>21.571999999999999</v>
      </c>
      <c r="L12">
        <v>23.54</v>
      </c>
      <c r="M12">
        <v>21.524999999999999</v>
      </c>
      <c r="N12">
        <v>18.922999999999998</v>
      </c>
      <c r="O12">
        <v>18.113</v>
      </c>
      <c r="P12">
        <v>19.062000000000001</v>
      </c>
      <c r="Q12">
        <v>19.818000000000001</v>
      </c>
      <c r="R12">
        <v>21.297000000000001</v>
      </c>
      <c r="S12">
        <v>20.329999999999998</v>
      </c>
      <c r="T12">
        <v>24.134</v>
      </c>
      <c r="U12">
        <v>19.404</v>
      </c>
      <c r="V12">
        <v>18.323</v>
      </c>
      <c r="W12">
        <v>18.106000000000002</v>
      </c>
      <c r="X12">
        <v>21.103999999999999</v>
      </c>
      <c r="Y12">
        <v>20.04</v>
      </c>
      <c r="Z12">
        <v>15.836</v>
      </c>
      <c r="AA12">
        <v>21.962</v>
      </c>
      <c r="AB12">
        <v>21.934000000000001</v>
      </c>
      <c r="AC12">
        <v>22.957000000000001</v>
      </c>
      <c r="AD12">
        <v>18.797000000000001</v>
      </c>
      <c r="AE12">
        <v>19.975000000000001</v>
      </c>
      <c r="AF12">
        <v>16.54</v>
      </c>
      <c r="AG12">
        <v>18.905999999999999</v>
      </c>
      <c r="AH12" s="32">
        <v>21.140999999999998</v>
      </c>
      <c r="AI12" s="207"/>
      <c r="AJ12" s="207"/>
      <c r="AK12" s="207"/>
      <c r="AL12" s="207"/>
      <c r="AM12" s="207"/>
      <c r="AN12" s="207"/>
      <c r="AO12" s="207"/>
      <c r="AP12" s="207"/>
      <c r="AQ12" s="207"/>
      <c r="AR12" s="207"/>
      <c r="AS12" s="207"/>
      <c r="AT12" s="207"/>
      <c r="AU12" s="207"/>
      <c r="AV12" s="207"/>
      <c r="AW12" s="207"/>
      <c r="AX12" s="207"/>
      <c r="AY12" s="207"/>
      <c r="AZ12" s="207"/>
      <c r="BA12" s="207"/>
      <c r="BB12" s="207"/>
    </row>
    <row r="13" spans="1:54" ht="14.45">
      <c r="A13" s="108">
        <v>46419</v>
      </c>
      <c r="B13" s="162">
        <v>28</v>
      </c>
      <c r="C13" s="154">
        <v>28</v>
      </c>
      <c r="D13" s="158">
        <v>29</v>
      </c>
      <c r="E13">
        <v>17.684999999999999</v>
      </c>
      <c r="F13">
        <v>18.873000000000001</v>
      </c>
      <c r="G13">
        <v>15.815</v>
      </c>
      <c r="H13">
        <v>23.151</v>
      </c>
      <c r="I13">
        <v>26.093</v>
      </c>
      <c r="J13">
        <v>16.094999999999999</v>
      </c>
      <c r="K13">
        <v>19.106000000000002</v>
      </c>
      <c r="L13">
        <v>24.024999999999999</v>
      </c>
      <c r="M13">
        <v>23.039000000000001</v>
      </c>
      <c r="N13">
        <v>18.843</v>
      </c>
      <c r="O13">
        <v>15.494</v>
      </c>
      <c r="P13">
        <v>22.491</v>
      </c>
      <c r="Q13">
        <v>17.132999999999999</v>
      </c>
      <c r="R13">
        <v>19.039000000000001</v>
      </c>
      <c r="S13">
        <v>16.692</v>
      </c>
      <c r="T13">
        <v>24.902999999999999</v>
      </c>
      <c r="U13">
        <v>15.759</v>
      </c>
      <c r="V13">
        <v>17.010000000000002</v>
      </c>
      <c r="W13">
        <v>15.122</v>
      </c>
      <c r="X13">
        <v>17.538</v>
      </c>
      <c r="Y13">
        <v>16.861000000000001</v>
      </c>
      <c r="Z13">
        <v>14.1</v>
      </c>
      <c r="AA13">
        <v>23.312000000000001</v>
      </c>
      <c r="AB13">
        <v>28.42</v>
      </c>
      <c r="AC13">
        <v>22.056999999999999</v>
      </c>
      <c r="AD13">
        <v>26.143000000000001</v>
      </c>
      <c r="AE13">
        <v>23.234999999999999</v>
      </c>
      <c r="AF13">
        <v>14.561999999999999</v>
      </c>
      <c r="AG13">
        <v>17.457000000000001</v>
      </c>
      <c r="AH13" s="32">
        <v>20.832999999999998</v>
      </c>
      <c r="AI13" s="207"/>
      <c r="AJ13" s="207"/>
      <c r="AK13" s="207"/>
      <c r="AL13" s="207"/>
      <c r="AM13" s="207"/>
      <c r="AN13" s="207"/>
      <c r="AO13" s="207"/>
      <c r="AP13" s="207"/>
      <c r="AQ13" s="207"/>
      <c r="AR13" s="207"/>
      <c r="AS13" s="207"/>
      <c r="AT13" s="207"/>
      <c r="AU13" s="207"/>
      <c r="AV13" s="207"/>
      <c r="AW13" s="207"/>
      <c r="AX13" s="207"/>
      <c r="AY13" s="207"/>
      <c r="AZ13" s="207"/>
      <c r="BA13" s="207"/>
      <c r="BB13" s="207"/>
    </row>
    <row r="14" spans="1:54" ht="14.45">
      <c r="A14" s="108">
        <v>46447</v>
      </c>
      <c r="B14" s="162">
        <v>50</v>
      </c>
      <c r="C14" s="154">
        <v>42</v>
      </c>
      <c r="D14" s="158">
        <v>46</v>
      </c>
      <c r="E14">
        <v>35.347999999999999</v>
      </c>
      <c r="F14">
        <v>37.195</v>
      </c>
      <c r="G14">
        <v>36.347000000000001</v>
      </c>
      <c r="H14">
        <v>52.808999999999997</v>
      </c>
      <c r="I14">
        <v>38.993000000000002</v>
      </c>
      <c r="J14">
        <v>43.709000000000003</v>
      </c>
      <c r="K14">
        <v>37.802999999999997</v>
      </c>
      <c r="L14">
        <v>39.479999999999997</v>
      </c>
      <c r="M14">
        <v>30.338999999999999</v>
      </c>
      <c r="N14">
        <v>30.99</v>
      </c>
      <c r="O14">
        <v>21.695</v>
      </c>
      <c r="P14">
        <v>38.07</v>
      </c>
      <c r="Q14">
        <v>54.26</v>
      </c>
      <c r="R14">
        <v>26.297999999999998</v>
      </c>
      <c r="S14">
        <v>27.64</v>
      </c>
      <c r="T14">
        <v>68.930000000000007</v>
      </c>
      <c r="U14">
        <v>18.327999999999999</v>
      </c>
      <c r="V14">
        <v>39.051000000000002</v>
      </c>
      <c r="W14">
        <v>19.756</v>
      </c>
      <c r="X14">
        <v>34.139000000000003</v>
      </c>
      <c r="Y14">
        <v>37.887</v>
      </c>
      <c r="Z14">
        <v>22.818999999999999</v>
      </c>
      <c r="AA14">
        <v>34.762</v>
      </c>
      <c r="AB14">
        <v>52.636000000000003</v>
      </c>
      <c r="AC14">
        <v>42.512999999999998</v>
      </c>
      <c r="AD14">
        <v>67.984999999999999</v>
      </c>
      <c r="AE14">
        <v>25.797999999999998</v>
      </c>
      <c r="AF14">
        <v>24.161000000000001</v>
      </c>
      <c r="AG14">
        <v>32.116</v>
      </c>
      <c r="AH14" s="32">
        <v>30.411000000000001</v>
      </c>
      <c r="AI14" s="207"/>
      <c r="AJ14" s="207"/>
      <c r="AK14" s="207"/>
      <c r="AL14" s="207"/>
      <c r="AM14" s="207"/>
      <c r="AN14" s="207"/>
      <c r="AO14" s="207"/>
      <c r="AP14" s="207"/>
      <c r="AQ14" s="207"/>
      <c r="AR14" s="207"/>
      <c r="AS14" s="207"/>
      <c r="AT14" s="207"/>
      <c r="AU14" s="207"/>
      <c r="AV14" s="207"/>
      <c r="AW14" s="207"/>
      <c r="AX14" s="207"/>
      <c r="AY14" s="207"/>
      <c r="AZ14" s="207"/>
      <c r="BA14" s="207"/>
      <c r="BB14" s="207"/>
    </row>
    <row r="15" spans="1:54" ht="14.45">
      <c r="A15" s="108">
        <v>46478</v>
      </c>
      <c r="B15" s="162">
        <v>117</v>
      </c>
      <c r="C15" s="154">
        <v>82</v>
      </c>
      <c r="D15" s="158">
        <v>100</v>
      </c>
      <c r="E15">
        <v>83.013999999999996</v>
      </c>
      <c r="F15">
        <v>89.253</v>
      </c>
      <c r="G15">
        <v>71.323999999999998</v>
      </c>
      <c r="H15">
        <v>65.319999999999993</v>
      </c>
      <c r="I15">
        <v>100.898</v>
      </c>
      <c r="J15">
        <v>92.221000000000004</v>
      </c>
      <c r="K15">
        <v>67.451999999999998</v>
      </c>
      <c r="L15">
        <v>59.780999999999999</v>
      </c>
      <c r="M15">
        <v>88.965999999999994</v>
      </c>
      <c r="N15">
        <v>71.653999999999996</v>
      </c>
      <c r="O15">
        <v>58.140999999999998</v>
      </c>
      <c r="P15">
        <v>71.658000000000001</v>
      </c>
      <c r="Q15">
        <v>127.875</v>
      </c>
      <c r="R15">
        <v>73.061000000000007</v>
      </c>
      <c r="S15">
        <v>96.442999999999998</v>
      </c>
      <c r="T15">
        <v>115.27</v>
      </c>
      <c r="U15">
        <v>67.635000000000005</v>
      </c>
      <c r="V15">
        <v>64.406999999999996</v>
      </c>
      <c r="W15">
        <v>56.886000000000003</v>
      </c>
      <c r="X15">
        <v>87.111999999999995</v>
      </c>
      <c r="Y15">
        <v>88.516999999999996</v>
      </c>
      <c r="Z15">
        <v>47.067999999999998</v>
      </c>
      <c r="AA15">
        <v>78.304000000000002</v>
      </c>
      <c r="AB15">
        <v>82.284000000000006</v>
      </c>
      <c r="AC15">
        <v>77.582999999999998</v>
      </c>
      <c r="AD15">
        <v>126.187</v>
      </c>
      <c r="AE15">
        <v>49.884999999999998</v>
      </c>
      <c r="AF15">
        <v>101.913</v>
      </c>
      <c r="AG15">
        <v>51.246000000000002</v>
      </c>
      <c r="AH15" s="32">
        <v>58.277999999999999</v>
      </c>
      <c r="AI15" s="207"/>
      <c r="AJ15" s="207"/>
      <c r="AK15" s="207"/>
      <c r="AL15" s="207"/>
      <c r="AM15" s="207"/>
      <c r="AN15" s="207"/>
      <c r="AO15" s="207"/>
      <c r="AP15" s="207"/>
      <c r="AQ15" s="207"/>
      <c r="AR15" s="207"/>
      <c r="AS15" s="207"/>
      <c r="AT15" s="207"/>
      <c r="AU15" s="207"/>
      <c r="AV15" s="207"/>
      <c r="AW15" s="207"/>
      <c r="AX15" s="207"/>
      <c r="AY15" s="207"/>
      <c r="AZ15" s="207"/>
      <c r="BA15" s="207"/>
      <c r="BB15" s="207"/>
    </row>
    <row r="16" spans="1:54" ht="14.45">
      <c r="A16" s="108">
        <v>46508</v>
      </c>
      <c r="B16" s="162">
        <v>308</v>
      </c>
      <c r="C16" s="154">
        <v>195</v>
      </c>
      <c r="D16" s="158">
        <v>251</v>
      </c>
      <c r="E16">
        <v>225.97900000000001</v>
      </c>
      <c r="F16">
        <v>309.99700000000001</v>
      </c>
      <c r="G16">
        <v>210.03100000000001</v>
      </c>
      <c r="H16">
        <v>270.33</v>
      </c>
      <c r="I16">
        <v>365.96</v>
      </c>
      <c r="J16">
        <v>351.02499999999998</v>
      </c>
      <c r="K16">
        <v>206.39699999999999</v>
      </c>
      <c r="L16">
        <v>236.00299999999999</v>
      </c>
      <c r="M16">
        <v>257.26499999999999</v>
      </c>
      <c r="N16">
        <v>289.82100000000003</v>
      </c>
      <c r="O16">
        <v>96.864000000000004</v>
      </c>
      <c r="P16">
        <v>185.779</v>
      </c>
      <c r="Q16">
        <v>259.31200000000001</v>
      </c>
      <c r="R16">
        <v>291.637</v>
      </c>
      <c r="S16">
        <v>252.64</v>
      </c>
      <c r="T16">
        <v>276.14299999999997</v>
      </c>
      <c r="U16">
        <v>310.22899999999998</v>
      </c>
      <c r="V16">
        <v>304.44200000000001</v>
      </c>
      <c r="W16">
        <v>126.33199999999999</v>
      </c>
      <c r="X16">
        <v>184.94499999999999</v>
      </c>
      <c r="Y16">
        <v>149.852</v>
      </c>
      <c r="Z16">
        <v>118.101</v>
      </c>
      <c r="AA16">
        <v>269.23099999999999</v>
      </c>
      <c r="AB16">
        <v>176.696</v>
      </c>
      <c r="AC16">
        <v>192.86799999999999</v>
      </c>
      <c r="AD16">
        <v>273.14299999999997</v>
      </c>
      <c r="AE16">
        <v>162.71299999999999</v>
      </c>
      <c r="AF16">
        <v>248.68199999999999</v>
      </c>
      <c r="AG16">
        <v>182.97800000000001</v>
      </c>
      <c r="AH16" s="32">
        <v>149.83000000000001</v>
      </c>
      <c r="AI16" s="207"/>
      <c r="AJ16" s="207"/>
      <c r="AK16" s="207"/>
      <c r="AL16" s="207"/>
      <c r="AM16" s="207"/>
      <c r="AN16" s="207"/>
      <c r="AO16" s="207"/>
      <c r="AP16" s="207"/>
      <c r="AQ16" s="207"/>
      <c r="AR16" s="207"/>
      <c r="AS16" s="207"/>
      <c r="AT16" s="207"/>
      <c r="AU16" s="207"/>
      <c r="AV16" s="207"/>
      <c r="AW16" s="207"/>
      <c r="AX16" s="207"/>
      <c r="AY16" s="207"/>
      <c r="AZ16" s="207"/>
      <c r="BA16" s="207"/>
      <c r="BB16" s="207"/>
    </row>
    <row r="17" spans="1:1005" ht="14.45">
      <c r="A17" s="108">
        <v>46539</v>
      </c>
      <c r="B17" s="162">
        <v>398</v>
      </c>
      <c r="C17" s="154">
        <v>190</v>
      </c>
      <c r="D17" s="158">
        <v>293</v>
      </c>
      <c r="E17">
        <v>183.733</v>
      </c>
      <c r="F17">
        <v>452.23599999999999</v>
      </c>
      <c r="G17">
        <v>226.50800000000001</v>
      </c>
      <c r="H17">
        <v>631.61500000000001</v>
      </c>
      <c r="I17">
        <v>326.94499999999999</v>
      </c>
      <c r="J17">
        <v>541.45699999999999</v>
      </c>
      <c r="K17">
        <v>231.70599999999999</v>
      </c>
      <c r="L17">
        <v>366.75099999999998</v>
      </c>
      <c r="M17">
        <v>163.59399999999999</v>
      </c>
      <c r="N17">
        <v>218.62299999999999</v>
      </c>
      <c r="O17">
        <v>59.674999999999997</v>
      </c>
      <c r="P17">
        <v>240.857</v>
      </c>
      <c r="Q17">
        <v>155.52799999999999</v>
      </c>
      <c r="R17">
        <v>320.04300000000001</v>
      </c>
      <c r="S17">
        <v>201.81299999999999</v>
      </c>
      <c r="T17">
        <v>205.52</v>
      </c>
      <c r="U17">
        <v>548.34299999999996</v>
      </c>
      <c r="V17">
        <v>277.26900000000001</v>
      </c>
      <c r="W17">
        <v>300.017</v>
      </c>
      <c r="X17">
        <v>481.90600000000001</v>
      </c>
      <c r="Y17">
        <v>54.435000000000002</v>
      </c>
      <c r="Z17">
        <v>165.95599999999999</v>
      </c>
      <c r="AA17">
        <v>381.21199999999999</v>
      </c>
      <c r="AB17">
        <v>391.327</v>
      </c>
      <c r="AC17">
        <v>338.49099999999999</v>
      </c>
      <c r="AD17">
        <v>437.63799999999998</v>
      </c>
      <c r="AE17">
        <v>74.174999999999997</v>
      </c>
      <c r="AF17">
        <v>466.57</v>
      </c>
      <c r="AG17">
        <v>203.02199999999999</v>
      </c>
      <c r="AH17" s="32">
        <v>300.23599999999999</v>
      </c>
      <c r="AI17" s="207"/>
      <c r="AJ17" s="207"/>
      <c r="AK17" s="207"/>
      <c r="AL17" s="207"/>
      <c r="AM17" s="207"/>
      <c r="AN17" s="207"/>
      <c r="AO17" s="207"/>
      <c r="AP17" s="207"/>
      <c r="AQ17" s="207"/>
      <c r="AR17" s="207"/>
      <c r="AS17" s="207"/>
      <c r="AT17" s="207"/>
      <c r="AU17" s="207"/>
      <c r="AV17" s="207"/>
      <c r="AW17" s="207"/>
      <c r="AX17" s="207"/>
      <c r="AY17" s="207"/>
      <c r="AZ17" s="207"/>
      <c r="BA17" s="207"/>
      <c r="BB17" s="207"/>
      <c r="BC17" s="207"/>
      <c r="BD17" s="207"/>
      <c r="BE17" s="207"/>
      <c r="BF17" s="207"/>
      <c r="BG17" s="207"/>
      <c r="BH17" s="207"/>
      <c r="BI17" s="207"/>
      <c r="BJ17" s="207"/>
      <c r="BK17" s="207"/>
      <c r="BL17" s="207"/>
      <c r="BM17" s="207"/>
      <c r="BN17" s="207"/>
      <c r="BO17" s="207"/>
      <c r="BP17" s="207"/>
      <c r="BQ17" s="207"/>
      <c r="BR17" s="207"/>
      <c r="BS17" s="207"/>
      <c r="BT17" s="207"/>
      <c r="BU17" s="207"/>
      <c r="BV17" s="207"/>
      <c r="BW17" s="207"/>
      <c r="BX17" s="207"/>
      <c r="BY17" s="207"/>
      <c r="BZ17" s="207"/>
      <c r="CA17" s="207"/>
      <c r="CB17" s="207"/>
      <c r="CC17" s="207"/>
      <c r="CD17" s="207"/>
      <c r="CE17" s="207"/>
      <c r="CF17" s="207"/>
      <c r="CG17" s="207"/>
      <c r="CH17" s="207"/>
      <c r="CI17" s="207"/>
      <c r="CJ17" s="207"/>
      <c r="CK17" s="207"/>
      <c r="CL17" s="207"/>
      <c r="CM17" s="207"/>
      <c r="CN17" s="207"/>
      <c r="CO17" s="207"/>
      <c r="CP17" s="207"/>
      <c r="CQ17" s="207"/>
      <c r="CR17" s="207"/>
      <c r="CS17" s="207"/>
      <c r="CT17" s="207"/>
      <c r="CU17" s="207"/>
      <c r="CV17" s="207"/>
      <c r="CW17" s="207"/>
      <c r="CX17" s="207"/>
      <c r="CY17" s="207"/>
      <c r="CZ17" s="207"/>
      <c r="DA17" s="207"/>
      <c r="DB17" s="207"/>
      <c r="DC17" s="207"/>
      <c r="DD17" s="207"/>
      <c r="DE17" s="207"/>
      <c r="DF17" s="207"/>
      <c r="DG17" s="207"/>
      <c r="DH17" s="207"/>
      <c r="DI17" s="207"/>
      <c r="DJ17" s="207"/>
      <c r="DK17" s="207"/>
      <c r="DL17" s="207"/>
      <c r="DM17" s="207"/>
      <c r="DN17" s="207"/>
      <c r="DO17" s="207"/>
      <c r="DP17" s="207"/>
      <c r="DQ17" s="207"/>
      <c r="DR17" s="207"/>
      <c r="DS17" s="207"/>
      <c r="DT17" s="207"/>
      <c r="DU17" s="207"/>
      <c r="DV17" s="207"/>
      <c r="DW17" s="207"/>
      <c r="DX17" s="207"/>
      <c r="DY17" s="207"/>
      <c r="DZ17" s="207"/>
      <c r="EA17" s="207"/>
      <c r="EB17" s="207"/>
      <c r="EC17" s="207"/>
      <c r="ED17" s="207"/>
      <c r="EE17" s="207"/>
      <c r="EF17" s="207"/>
      <c r="EG17" s="207"/>
      <c r="EH17" s="207"/>
      <c r="EI17" s="207"/>
      <c r="EJ17" s="207"/>
      <c r="EK17" s="207"/>
      <c r="EL17" s="207"/>
      <c r="EM17" s="207"/>
      <c r="EN17" s="207"/>
      <c r="EO17" s="207"/>
      <c r="EP17" s="207"/>
      <c r="EQ17" s="207"/>
      <c r="ER17" s="207"/>
      <c r="ES17" s="207"/>
      <c r="ET17" s="207"/>
      <c r="EU17" s="207"/>
      <c r="EV17" s="207"/>
      <c r="EW17" s="207"/>
      <c r="EX17" s="207"/>
      <c r="EY17" s="207"/>
      <c r="EZ17" s="207"/>
      <c r="FA17" s="207"/>
      <c r="FB17" s="207"/>
      <c r="FC17" s="207"/>
      <c r="FD17" s="207"/>
      <c r="FE17" s="207"/>
      <c r="FF17" s="207"/>
      <c r="FG17" s="207"/>
      <c r="FH17" s="207"/>
      <c r="FI17" s="207"/>
      <c r="FJ17" s="207"/>
      <c r="FK17" s="207"/>
      <c r="FL17" s="207"/>
      <c r="FM17" s="207"/>
      <c r="FN17" s="207"/>
      <c r="FO17" s="207"/>
      <c r="FP17" s="207"/>
      <c r="FQ17" s="207"/>
      <c r="FR17" s="207"/>
      <c r="FS17" s="207"/>
      <c r="FT17" s="207"/>
      <c r="FU17" s="207"/>
      <c r="FV17" s="207"/>
      <c r="FW17" s="207"/>
      <c r="FX17" s="207"/>
      <c r="FY17" s="207"/>
      <c r="FZ17" s="207"/>
      <c r="GA17" s="207"/>
      <c r="GB17" s="207"/>
      <c r="GC17" s="207"/>
      <c r="GD17" s="207"/>
      <c r="GE17" s="207"/>
      <c r="GF17" s="207"/>
      <c r="GG17" s="207"/>
      <c r="GH17" s="207"/>
      <c r="GI17" s="207"/>
      <c r="GJ17" s="207"/>
      <c r="GK17" s="207"/>
      <c r="GL17" s="207"/>
      <c r="GM17" s="207"/>
      <c r="GN17" s="207"/>
      <c r="GO17" s="207"/>
      <c r="GP17" s="207"/>
      <c r="GQ17" s="207"/>
      <c r="GR17" s="207"/>
      <c r="GS17" s="207"/>
      <c r="GT17" s="207"/>
      <c r="GU17" s="207"/>
      <c r="GV17" s="207"/>
      <c r="GW17" s="207"/>
      <c r="GX17" s="207"/>
      <c r="GY17" s="207"/>
      <c r="GZ17" s="207"/>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7"/>
      <c r="IB17" s="207"/>
      <c r="IC17" s="207"/>
      <c r="ID17" s="207"/>
      <c r="IE17" s="207"/>
      <c r="IF17" s="207"/>
      <c r="IG17" s="207"/>
      <c r="IH17" s="207"/>
      <c r="II17" s="207"/>
      <c r="IJ17" s="207"/>
      <c r="IK17" s="207"/>
      <c r="IL17" s="207"/>
      <c r="IM17" s="207"/>
      <c r="IN17" s="207"/>
      <c r="IO17" s="207"/>
      <c r="IP17" s="207"/>
      <c r="IQ17" s="207"/>
      <c r="IR17" s="207"/>
      <c r="IS17" s="207"/>
      <c r="IT17" s="207"/>
      <c r="IU17" s="207"/>
      <c r="IV17" s="207"/>
      <c r="IW17" s="207"/>
      <c r="IX17" s="207"/>
      <c r="IY17" s="207"/>
      <c r="IZ17" s="207"/>
      <c r="JA17" s="207"/>
      <c r="JB17" s="207"/>
      <c r="JC17" s="207"/>
      <c r="JD17" s="207"/>
      <c r="JE17" s="207"/>
      <c r="JF17" s="207"/>
      <c r="JG17" s="207"/>
      <c r="JH17" s="207"/>
      <c r="JI17" s="207"/>
      <c r="JJ17" s="207"/>
      <c r="JK17" s="207"/>
      <c r="JL17" s="207"/>
      <c r="JM17" s="207"/>
      <c r="JN17" s="207"/>
      <c r="JO17" s="207"/>
      <c r="JP17" s="207"/>
      <c r="JQ17" s="207"/>
      <c r="JR17" s="207"/>
      <c r="JS17" s="207"/>
      <c r="JT17" s="207"/>
      <c r="JU17" s="207"/>
      <c r="JV17" s="207"/>
      <c r="JW17" s="207"/>
      <c r="JX17" s="207"/>
      <c r="JY17" s="207"/>
      <c r="JZ17" s="207"/>
      <c r="KA17" s="207"/>
      <c r="KB17" s="207"/>
      <c r="KC17" s="207"/>
      <c r="KD17" s="207"/>
      <c r="KE17" s="207"/>
      <c r="KF17" s="207"/>
      <c r="KG17" s="207"/>
      <c r="KH17" s="207"/>
      <c r="KI17" s="207"/>
      <c r="KJ17" s="207"/>
      <c r="KK17" s="207"/>
      <c r="KL17" s="207"/>
      <c r="KM17" s="207"/>
      <c r="KN17" s="207"/>
      <c r="KO17" s="207"/>
      <c r="KP17" s="207"/>
      <c r="KQ17" s="207"/>
      <c r="KR17" s="207"/>
      <c r="KS17" s="207"/>
      <c r="KT17" s="207"/>
      <c r="KU17" s="207"/>
      <c r="KV17" s="207"/>
      <c r="KW17" s="207"/>
      <c r="KX17" s="207"/>
      <c r="KY17" s="207"/>
      <c r="KZ17" s="207"/>
      <c r="LA17" s="207"/>
      <c r="LB17" s="207"/>
      <c r="LC17" s="207"/>
      <c r="LD17" s="207"/>
      <c r="LE17" s="207"/>
      <c r="LF17" s="207"/>
      <c r="LG17" s="207"/>
      <c r="LH17" s="207"/>
      <c r="LI17" s="207"/>
      <c r="LJ17" s="207"/>
      <c r="LK17" s="207"/>
      <c r="LL17" s="207"/>
      <c r="LM17" s="207"/>
      <c r="LN17" s="207"/>
      <c r="LO17" s="207"/>
      <c r="LP17" s="207"/>
      <c r="LQ17" s="207"/>
      <c r="LR17" s="207"/>
      <c r="LS17" s="207"/>
      <c r="LT17" s="207"/>
      <c r="LU17" s="207"/>
      <c r="LV17" s="207"/>
      <c r="LW17" s="207"/>
      <c r="LX17" s="207"/>
      <c r="LY17" s="207"/>
      <c r="LZ17" s="207"/>
      <c r="MA17" s="207"/>
      <c r="MB17" s="207"/>
      <c r="MC17" s="207"/>
      <c r="MD17" s="207"/>
      <c r="ME17" s="207"/>
      <c r="MF17" s="207"/>
      <c r="MG17" s="207"/>
      <c r="MH17" s="207"/>
      <c r="MI17" s="207"/>
      <c r="MJ17" s="207"/>
      <c r="MK17" s="207"/>
      <c r="ML17" s="207"/>
      <c r="MM17" s="207"/>
      <c r="MN17" s="207"/>
      <c r="MO17" s="207"/>
      <c r="MP17" s="207"/>
      <c r="MQ17" s="207"/>
      <c r="MR17" s="207"/>
      <c r="MS17" s="207"/>
      <c r="MT17" s="207"/>
      <c r="MU17" s="207"/>
      <c r="MV17" s="207"/>
      <c r="MW17" s="207"/>
      <c r="MX17" s="207"/>
      <c r="MY17" s="207"/>
      <c r="MZ17" s="207"/>
      <c r="NA17" s="207"/>
      <c r="NB17" s="207"/>
      <c r="NC17" s="207"/>
      <c r="ND17" s="207"/>
      <c r="NE17" s="207"/>
      <c r="NF17" s="207"/>
      <c r="NG17" s="207"/>
      <c r="NH17" s="207"/>
      <c r="NI17" s="207"/>
      <c r="NJ17" s="207"/>
      <c r="NK17" s="207"/>
      <c r="NL17" s="207"/>
      <c r="NM17" s="207"/>
      <c r="NN17" s="207"/>
      <c r="NO17" s="207"/>
      <c r="NP17" s="207"/>
      <c r="NQ17" s="207"/>
      <c r="NR17" s="207"/>
      <c r="NS17" s="207"/>
      <c r="NT17" s="207"/>
      <c r="NU17" s="207"/>
      <c r="NV17" s="207"/>
      <c r="NW17" s="207"/>
      <c r="NX17" s="207"/>
      <c r="NY17" s="207"/>
      <c r="NZ17" s="207"/>
      <c r="OA17" s="207"/>
      <c r="OB17" s="207"/>
      <c r="OC17" s="207"/>
      <c r="OD17" s="207"/>
      <c r="OE17" s="207"/>
      <c r="OF17" s="207"/>
      <c r="OG17" s="207"/>
      <c r="OH17" s="207"/>
      <c r="OI17" s="207"/>
      <c r="OJ17" s="207"/>
      <c r="OK17" s="207"/>
      <c r="OL17" s="207"/>
      <c r="OM17" s="207"/>
      <c r="ON17" s="207"/>
      <c r="OO17" s="207"/>
      <c r="OP17" s="207"/>
      <c r="OQ17" s="207"/>
      <c r="OR17" s="207"/>
      <c r="OS17" s="207"/>
      <c r="OT17" s="207"/>
      <c r="OU17" s="207"/>
      <c r="OV17" s="207"/>
      <c r="OW17" s="207"/>
      <c r="OX17" s="207"/>
      <c r="OY17" s="207"/>
      <c r="OZ17" s="207"/>
      <c r="PA17" s="207"/>
      <c r="PB17" s="207"/>
      <c r="PC17" s="207"/>
      <c r="PD17" s="207"/>
      <c r="PE17" s="207"/>
      <c r="PF17" s="207"/>
      <c r="PG17" s="207"/>
      <c r="PH17" s="207"/>
      <c r="PI17" s="207"/>
      <c r="PJ17" s="207"/>
      <c r="PK17" s="207"/>
      <c r="PL17" s="207"/>
      <c r="PM17" s="207"/>
      <c r="PN17" s="207"/>
      <c r="PO17" s="207"/>
      <c r="PP17" s="207"/>
      <c r="PQ17" s="207"/>
      <c r="PR17" s="207"/>
      <c r="PS17" s="207"/>
      <c r="PT17" s="207"/>
      <c r="PU17" s="207"/>
      <c r="PV17" s="207"/>
      <c r="PW17" s="207"/>
      <c r="PX17" s="207"/>
      <c r="PY17" s="207"/>
      <c r="PZ17" s="207"/>
      <c r="QA17" s="207"/>
      <c r="QB17" s="207"/>
      <c r="QC17" s="207"/>
      <c r="QD17" s="207"/>
      <c r="QE17" s="207"/>
      <c r="QF17" s="207"/>
      <c r="QG17" s="207"/>
      <c r="QH17" s="207"/>
      <c r="QI17" s="207"/>
      <c r="QJ17" s="207"/>
      <c r="QK17" s="207"/>
      <c r="QL17" s="207"/>
      <c r="QM17" s="207"/>
      <c r="QN17" s="207"/>
      <c r="QO17" s="207"/>
      <c r="QP17" s="207"/>
      <c r="QQ17" s="207"/>
      <c r="QR17" s="207"/>
      <c r="QS17" s="207"/>
      <c r="QT17" s="207"/>
      <c r="QU17" s="207"/>
      <c r="QV17" s="207"/>
      <c r="QW17" s="207"/>
      <c r="QX17" s="207"/>
      <c r="QY17" s="207"/>
      <c r="QZ17" s="207"/>
      <c r="RA17" s="207"/>
      <c r="RB17" s="207"/>
      <c r="RC17" s="207"/>
      <c r="RD17" s="207"/>
      <c r="RE17" s="207"/>
      <c r="RF17" s="207"/>
      <c r="RG17" s="207"/>
      <c r="RH17" s="207"/>
      <c r="RI17" s="207"/>
      <c r="RJ17" s="207"/>
      <c r="RK17" s="207"/>
      <c r="RL17" s="207"/>
      <c r="RM17" s="207"/>
      <c r="RN17" s="207"/>
      <c r="RO17" s="207"/>
      <c r="RP17" s="207"/>
      <c r="RQ17" s="207"/>
      <c r="RR17" s="207"/>
      <c r="RS17" s="207"/>
      <c r="RT17" s="207"/>
      <c r="RU17" s="207"/>
      <c r="RV17" s="207"/>
      <c r="RW17" s="207"/>
      <c r="RX17" s="207"/>
      <c r="RY17" s="207"/>
      <c r="RZ17" s="207"/>
      <c r="SA17" s="207"/>
      <c r="SB17" s="207"/>
      <c r="SC17" s="207"/>
      <c r="SD17" s="207"/>
      <c r="SE17" s="207"/>
      <c r="SF17" s="207"/>
      <c r="SG17" s="207"/>
      <c r="SH17" s="207"/>
      <c r="SI17" s="207"/>
      <c r="SJ17" s="207"/>
      <c r="SK17" s="207"/>
      <c r="SL17" s="207"/>
      <c r="SM17" s="207"/>
      <c r="SN17" s="207"/>
      <c r="SO17" s="207"/>
      <c r="SP17" s="207"/>
      <c r="SQ17" s="207"/>
      <c r="SR17" s="207"/>
      <c r="SS17" s="207"/>
      <c r="ST17" s="207"/>
      <c r="SU17" s="207"/>
      <c r="SV17" s="207"/>
      <c r="SW17" s="207"/>
      <c r="SX17" s="207"/>
      <c r="SY17" s="207"/>
      <c r="SZ17" s="207"/>
      <c r="TA17" s="207"/>
      <c r="TB17" s="207"/>
      <c r="TC17" s="207"/>
      <c r="TD17" s="207"/>
      <c r="TE17" s="207"/>
      <c r="TF17" s="207"/>
      <c r="TG17" s="207"/>
      <c r="TH17" s="207"/>
      <c r="TI17" s="207"/>
      <c r="TJ17" s="207"/>
      <c r="TK17" s="207"/>
      <c r="TL17" s="207"/>
      <c r="TM17" s="207"/>
      <c r="TN17" s="207"/>
      <c r="TO17" s="207"/>
      <c r="TP17" s="207"/>
      <c r="TQ17" s="207"/>
      <c r="TR17" s="207"/>
      <c r="TS17" s="207"/>
      <c r="TT17" s="207"/>
      <c r="TU17" s="207"/>
      <c r="TV17" s="207"/>
      <c r="TW17" s="207"/>
      <c r="TX17" s="207"/>
      <c r="TY17" s="207"/>
      <c r="TZ17" s="207"/>
      <c r="UA17" s="207"/>
      <c r="UB17" s="207"/>
      <c r="UC17" s="207"/>
      <c r="UD17" s="207"/>
      <c r="UE17" s="207"/>
      <c r="UF17" s="207"/>
      <c r="UG17" s="207"/>
      <c r="UH17" s="207"/>
      <c r="UI17" s="207"/>
      <c r="UJ17" s="207"/>
      <c r="UK17" s="207"/>
      <c r="UL17" s="207"/>
      <c r="UM17" s="207"/>
      <c r="UN17" s="207"/>
      <c r="UO17" s="207"/>
      <c r="UP17" s="207"/>
      <c r="UQ17" s="207"/>
      <c r="UR17" s="207"/>
      <c r="US17" s="207"/>
      <c r="UT17" s="207"/>
      <c r="UU17" s="207"/>
      <c r="UV17" s="207"/>
      <c r="UW17" s="207"/>
      <c r="UX17" s="207"/>
      <c r="UY17" s="207"/>
      <c r="UZ17" s="207"/>
      <c r="VA17" s="207"/>
      <c r="VB17" s="207"/>
      <c r="VC17" s="207"/>
      <c r="VD17" s="207"/>
      <c r="VE17" s="207"/>
      <c r="VF17" s="207"/>
      <c r="VG17" s="207"/>
      <c r="VH17" s="207"/>
      <c r="VI17" s="207"/>
      <c r="VJ17" s="207"/>
      <c r="VK17" s="207"/>
      <c r="VL17" s="207"/>
      <c r="VM17" s="207"/>
      <c r="VN17" s="207"/>
      <c r="VO17" s="207"/>
      <c r="VP17" s="207"/>
      <c r="VQ17" s="207"/>
      <c r="VR17" s="207"/>
      <c r="VS17" s="207"/>
      <c r="VT17" s="207"/>
      <c r="VU17" s="207"/>
      <c r="VV17" s="207"/>
      <c r="VW17" s="207"/>
      <c r="VX17" s="207"/>
      <c r="VY17" s="207"/>
      <c r="VZ17" s="207"/>
      <c r="WA17" s="207"/>
      <c r="WB17" s="207"/>
      <c r="WC17" s="207"/>
      <c r="WD17" s="207"/>
      <c r="WE17" s="207"/>
      <c r="WF17" s="207"/>
      <c r="WG17" s="207"/>
      <c r="WH17" s="207"/>
      <c r="WI17" s="207"/>
      <c r="WJ17" s="207"/>
      <c r="WK17" s="207"/>
      <c r="WL17" s="207"/>
      <c r="WM17" s="207"/>
      <c r="WN17" s="207"/>
      <c r="WO17" s="207"/>
      <c r="WP17" s="207"/>
      <c r="WQ17" s="207"/>
      <c r="WR17" s="207"/>
      <c r="WS17" s="207"/>
      <c r="WT17" s="207"/>
      <c r="WU17" s="207"/>
      <c r="WV17" s="207"/>
      <c r="WW17" s="207"/>
      <c r="WX17" s="207"/>
      <c r="WY17" s="207"/>
      <c r="WZ17" s="207"/>
      <c r="XA17" s="207"/>
      <c r="XB17" s="207"/>
      <c r="XC17" s="207"/>
      <c r="XD17" s="207"/>
      <c r="XE17" s="207"/>
      <c r="XF17" s="207"/>
      <c r="XG17" s="207"/>
      <c r="XH17" s="207"/>
      <c r="XI17" s="207"/>
      <c r="XJ17" s="207"/>
      <c r="XK17" s="207"/>
      <c r="XL17" s="207"/>
      <c r="XM17" s="207"/>
      <c r="XN17" s="207"/>
      <c r="XO17" s="207"/>
      <c r="XP17" s="207"/>
      <c r="XQ17" s="207"/>
      <c r="XR17" s="207"/>
      <c r="XS17" s="207"/>
      <c r="XT17" s="207"/>
      <c r="XU17" s="207"/>
      <c r="XV17" s="207"/>
      <c r="XW17" s="207"/>
      <c r="XX17" s="207"/>
      <c r="XY17" s="207"/>
      <c r="XZ17" s="207"/>
      <c r="YA17" s="207"/>
      <c r="YB17" s="207"/>
      <c r="YC17" s="207"/>
      <c r="YD17" s="207"/>
      <c r="YE17" s="207"/>
      <c r="YF17" s="207"/>
      <c r="YG17" s="207"/>
      <c r="YH17" s="207"/>
      <c r="YI17" s="207"/>
      <c r="YJ17" s="207"/>
      <c r="YK17" s="207"/>
      <c r="YL17" s="207"/>
      <c r="YM17" s="207"/>
      <c r="YN17" s="207"/>
      <c r="YO17" s="207"/>
      <c r="YP17" s="207"/>
      <c r="YQ17" s="207"/>
      <c r="YR17" s="207"/>
      <c r="YS17" s="207"/>
      <c r="YT17" s="207"/>
      <c r="YU17" s="207"/>
      <c r="YV17" s="207"/>
      <c r="YW17" s="207"/>
      <c r="YX17" s="207"/>
      <c r="YY17" s="207"/>
      <c r="YZ17" s="207"/>
      <c r="ZA17" s="207"/>
      <c r="ZB17" s="207"/>
      <c r="ZC17" s="207"/>
      <c r="ZD17" s="207"/>
      <c r="ZE17" s="207"/>
      <c r="ZF17" s="207"/>
      <c r="ZG17" s="207"/>
      <c r="ZH17" s="207"/>
      <c r="ZI17" s="207"/>
      <c r="ZJ17" s="207"/>
      <c r="ZK17" s="207"/>
      <c r="ZL17" s="207"/>
      <c r="ZM17" s="207"/>
      <c r="ZN17" s="207"/>
      <c r="ZO17" s="207"/>
      <c r="ZP17" s="207"/>
      <c r="ZQ17" s="207"/>
      <c r="ZR17" s="207"/>
      <c r="ZS17" s="207"/>
      <c r="ZT17" s="207"/>
      <c r="ZU17" s="207"/>
      <c r="ZV17" s="207"/>
      <c r="ZW17" s="207"/>
      <c r="ZX17" s="207"/>
      <c r="ZY17" s="207"/>
      <c r="ZZ17" s="207"/>
      <c r="AAA17" s="207"/>
      <c r="AAB17" s="207"/>
      <c r="AAC17" s="207"/>
      <c r="AAD17" s="207"/>
      <c r="AAE17" s="207"/>
      <c r="AAF17" s="207"/>
      <c r="AAG17" s="207"/>
      <c r="AAH17" s="207"/>
      <c r="AAI17" s="207"/>
      <c r="AAJ17" s="207"/>
      <c r="AAK17" s="207"/>
      <c r="AAL17" s="207"/>
      <c r="AAM17" s="207"/>
      <c r="AAN17" s="207"/>
      <c r="AAO17" s="207"/>
      <c r="AAP17" s="207"/>
      <c r="AAQ17" s="207"/>
      <c r="AAR17" s="207"/>
      <c r="AAS17" s="207"/>
      <c r="AAT17" s="207"/>
      <c r="AAU17" s="207"/>
      <c r="AAV17" s="207"/>
      <c r="AAW17" s="207"/>
      <c r="AAX17" s="207"/>
      <c r="AAY17" s="207"/>
      <c r="AAZ17" s="207"/>
      <c r="ABA17" s="207"/>
      <c r="ABB17" s="207"/>
      <c r="ABC17" s="207"/>
      <c r="ABD17" s="207"/>
      <c r="ABE17" s="207"/>
      <c r="ABF17" s="207"/>
      <c r="ABG17" s="207"/>
      <c r="ABH17" s="207"/>
      <c r="ABI17" s="207"/>
      <c r="ABJ17" s="207"/>
      <c r="ABK17" s="207"/>
      <c r="ABL17" s="207"/>
      <c r="ABM17" s="207"/>
      <c r="ABN17" s="207"/>
      <c r="ABO17" s="207"/>
      <c r="ABP17" s="207"/>
      <c r="ABQ17" s="207"/>
      <c r="ABR17" s="207"/>
      <c r="ABS17" s="207"/>
      <c r="ABT17" s="207"/>
      <c r="ABU17" s="207"/>
      <c r="ABV17" s="207"/>
      <c r="ABW17" s="207"/>
      <c r="ABX17" s="207"/>
      <c r="ABY17" s="207"/>
      <c r="ABZ17" s="207"/>
      <c r="ACA17" s="207"/>
      <c r="ACB17" s="207"/>
      <c r="ACC17" s="207"/>
      <c r="ACD17" s="207"/>
      <c r="ACE17" s="207"/>
      <c r="ACF17" s="207"/>
      <c r="ACG17" s="207"/>
      <c r="ACH17" s="207"/>
      <c r="ACI17" s="207"/>
      <c r="ACJ17" s="207"/>
      <c r="ACK17" s="207"/>
      <c r="ACL17" s="207"/>
      <c r="ACM17" s="207"/>
      <c r="ACN17" s="207"/>
      <c r="ACO17" s="207"/>
      <c r="ACP17" s="207"/>
      <c r="ACQ17" s="207"/>
      <c r="ACR17" s="207"/>
      <c r="ACS17" s="207"/>
      <c r="ACT17" s="207"/>
      <c r="ACU17" s="207"/>
      <c r="ACV17" s="207"/>
      <c r="ACW17" s="207"/>
      <c r="ACX17" s="207"/>
      <c r="ACY17" s="207"/>
      <c r="ACZ17" s="207"/>
      <c r="ADA17" s="207"/>
      <c r="ADB17" s="207"/>
      <c r="ADC17" s="207"/>
      <c r="ADD17" s="207"/>
      <c r="ADE17" s="207"/>
      <c r="ADF17" s="207"/>
      <c r="ADG17" s="207"/>
      <c r="ADH17" s="207"/>
      <c r="ADI17" s="207"/>
      <c r="ADJ17" s="207"/>
      <c r="ADK17" s="207"/>
      <c r="ADL17" s="207"/>
      <c r="ADM17" s="207"/>
      <c r="ADN17" s="207"/>
      <c r="ADO17" s="207"/>
      <c r="ADP17" s="207"/>
      <c r="ADQ17" s="207"/>
      <c r="ADR17" s="207"/>
      <c r="ADS17" s="207"/>
      <c r="ADT17" s="207"/>
      <c r="ADU17" s="207"/>
      <c r="ADV17" s="207"/>
      <c r="ADW17" s="207"/>
      <c r="ADX17" s="207"/>
      <c r="ADY17" s="207"/>
      <c r="ADZ17" s="207"/>
      <c r="AEA17" s="207"/>
      <c r="AEB17" s="207"/>
      <c r="AEC17" s="207"/>
      <c r="AED17" s="207"/>
      <c r="AEE17" s="207"/>
      <c r="AEF17" s="207"/>
      <c r="AEG17" s="207"/>
      <c r="AEH17" s="207"/>
      <c r="AEI17" s="207"/>
      <c r="AEJ17" s="207"/>
      <c r="AEK17" s="207"/>
      <c r="AEL17" s="207"/>
      <c r="AEM17" s="207"/>
      <c r="AEN17" s="207"/>
      <c r="AEO17" s="207"/>
      <c r="AEP17" s="207"/>
      <c r="AEQ17" s="207"/>
      <c r="AER17" s="207"/>
      <c r="AES17" s="207"/>
      <c r="AET17" s="207"/>
      <c r="AEU17" s="207"/>
      <c r="AEV17" s="207"/>
      <c r="AEW17" s="207"/>
      <c r="AEX17" s="207"/>
      <c r="AEY17" s="207"/>
      <c r="AEZ17" s="207"/>
      <c r="AFA17" s="207"/>
      <c r="AFB17" s="207"/>
      <c r="AFC17" s="207"/>
      <c r="AFD17" s="207"/>
      <c r="AFE17" s="207"/>
      <c r="AFF17" s="207"/>
      <c r="AFG17" s="207"/>
      <c r="AFH17" s="207"/>
      <c r="AFI17" s="207"/>
      <c r="AFJ17" s="207"/>
      <c r="AFK17" s="207"/>
      <c r="AFL17" s="207"/>
      <c r="AFM17" s="207"/>
      <c r="AFN17" s="207"/>
      <c r="AFO17" s="207"/>
      <c r="AFP17" s="207"/>
      <c r="AFQ17" s="207"/>
      <c r="AFR17" s="207"/>
      <c r="AFS17" s="207"/>
      <c r="AFT17" s="207"/>
      <c r="AFU17" s="207"/>
      <c r="AFV17" s="207"/>
      <c r="AFW17" s="207"/>
      <c r="AFX17" s="207"/>
      <c r="AFY17" s="207"/>
      <c r="AFZ17" s="207"/>
      <c r="AGA17" s="207"/>
      <c r="AGB17" s="207"/>
      <c r="AGC17" s="207"/>
      <c r="AGD17" s="207"/>
      <c r="AGE17" s="207"/>
      <c r="AGF17" s="207"/>
      <c r="AGG17" s="207"/>
      <c r="AGH17" s="207"/>
      <c r="AGI17" s="207"/>
      <c r="AGJ17" s="207"/>
      <c r="AGK17" s="207"/>
      <c r="AGL17" s="207"/>
      <c r="AGM17" s="207"/>
      <c r="AGN17" s="207"/>
      <c r="AGO17" s="207"/>
      <c r="AGP17" s="207"/>
      <c r="AGQ17" s="207"/>
      <c r="AGR17" s="207"/>
      <c r="AGS17" s="207"/>
      <c r="AGT17" s="207"/>
      <c r="AGU17" s="207"/>
      <c r="AGV17" s="207"/>
      <c r="AGW17" s="207"/>
      <c r="AGX17" s="207"/>
      <c r="AGY17" s="207"/>
      <c r="AGZ17" s="207"/>
      <c r="AHA17" s="207"/>
      <c r="AHB17" s="207"/>
      <c r="AHC17" s="207"/>
      <c r="AHD17" s="207"/>
      <c r="AHE17" s="207"/>
      <c r="AHF17" s="207"/>
      <c r="AHG17" s="207"/>
      <c r="AHH17" s="207"/>
      <c r="AHI17" s="207"/>
      <c r="AHJ17" s="207"/>
      <c r="AHK17" s="207"/>
      <c r="AHL17" s="207"/>
      <c r="AHM17" s="207"/>
      <c r="AHN17" s="207"/>
      <c r="AHO17" s="207"/>
      <c r="AHP17" s="207"/>
      <c r="AHQ17" s="207"/>
      <c r="AHR17" s="207"/>
      <c r="AHS17" s="207"/>
      <c r="AHT17" s="207"/>
      <c r="AHU17" s="207"/>
      <c r="AHV17" s="207"/>
      <c r="AHW17" s="207"/>
      <c r="AHX17" s="207"/>
      <c r="AHY17" s="207"/>
      <c r="AHZ17" s="207"/>
      <c r="AIA17" s="207"/>
      <c r="AIB17" s="207"/>
      <c r="AIC17" s="207"/>
      <c r="AID17" s="207"/>
      <c r="AIE17" s="207"/>
      <c r="AIF17" s="207"/>
      <c r="AIG17" s="207"/>
      <c r="AIH17" s="207"/>
      <c r="AII17" s="207"/>
      <c r="AIJ17" s="207"/>
      <c r="AIK17" s="207"/>
      <c r="AIL17" s="207"/>
      <c r="AIM17" s="207"/>
      <c r="AIN17" s="207"/>
      <c r="AIO17" s="207"/>
      <c r="AIP17" s="207"/>
      <c r="AIQ17" s="207"/>
      <c r="AIR17" s="207"/>
      <c r="AIS17" s="207"/>
      <c r="AIT17" s="207"/>
      <c r="AIU17" s="207"/>
      <c r="AIV17" s="207"/>
      <c r="AIW17" s="207"/>
      <c r="AIX17" s="207"/>
      <c r="AIY17" s="207"/>
      <c r="AIZ17" s="207"/>
      <c r="AJA17" s="207"/>
      <c r="AJB17" s="207"/>
      <c r="AJC17" s="207"/>
      <c r="AJD17" s="207"/>
      <c r="AJE17" s="207"/>
      <c r="AJF17" s="207"/>
      <c r="AJG17" s="207"/>
      <c r="AJH17" s="207"/>
      <c r="AJI17" s="207"/>
      <c r="AJJ17" s="207"/>
      <c r="AJK17" s="207"/>
      <c r="AJL17" s="207"/>
      <c r="AJM17" s="207"/>
      <c r="AJN17" s="207"/>
      <c r="AJO17" s="207"/>
      <c r="AJP17" s="207"/>
      <c r="AJQ17" s="207"/>
      <c r="AJR17" s="207"/>
      <c r="AJS17" s="207"/>
      <c r="AJT17" s="207"/>
      <c r="AJU17" s="207"/>
      <c r="AJV17" s="207"/>
      <c r="AJW17" s="207"/>
      <c r="AJX17" s="207"/>
      <c r="AJY17" s="207"/>
      <c r="AJZ17" s="207"/>
      <c r="AKA17" s="207"/>
      <c r="AKB17" s="207"/>
      <c r="AKC17" s="207"/>
      <c r="AKD17" s="207"/>
      <c r="AKE17" s="207"/>
      <c r="AKF17" s="207"/>
      <c r="AKG17" s="207"/>
      <c r="AKH17" s="207"/>
      <c r="AKI17" s="207"/>
      <c r="AKJ17" s="207"/>
      <c r="AKK17" s="207"/>
      <c r="AKL17" s="207"/>
      <c r="AKM17" s="207"/>
      <c r="AKN17" s="207"/>
      <c r="AKO17" s="207"/>
      <c r="AKP17" s="207"/>
      <c r="AKQ17" s="207"/>
      <c r="AKR17" s="207"/>
      <c r="AKS17" s="207"/>
      <c r="AKT17" s="207"/>
      <c r="AKU17" s="207"/>
      <c r="AKV17" s="207"/>
      <c r="AKW17" s="207"/>
      <c r="AKX17" s="207"/>
      <c r="AKY17" s="207"/>
      <c r="AKZ17" s="207"/>
      <c r="ALA17" s="207"/>
      <c r="ALB17" s="207"/>
      <c r="ALC17" s="207"/>
      <c r="ALD17" s="207"/>
      <c r="ALE17" s="207"/>
      <c r="ALF17" s="207"/>
      <c r="ALG17" s="207"/>
      <c r="ALH17" s="207"/>
      <c r="ALI17" s="207"/>
      <c r="ALJ17" s="207"/>
      <c r="ALK17" s="207"/>
      <c r="ALL17" s="207"/>
      <c r="ALM17" s="207"/>
      <c r="ALN17" s="207"/>
      <c r="ALO17" s="207"/>
      <c r="ALP17" s="207"/>
      <c r="ALQ17" s="207"/>
    </row>
    <row r="18" spans="1:1005" ht="14.45">
      <c r="A18" s="108">
        <v>46569</v>
      </c>
      <c r="B18" s="162">
        <v>163</v>
      </c>
      <c r="C18" s="154">
        <v>57</v>
      </c>
      <c r="D18" s="158">
        <v>98</v>
      </c>
      <c r="E18">
        <v>67.828999999999994</v>
      </c>
      <c r="F18">
        <v>197.82</v>
      </c>
      <c r="G18">
        <v>63.634</v>
      </c>
      <c r="H18">
        <v>489.303</v>
      </c>
      <c r="I18">
        <v>109.88800000000001</v>
      </c>
      <c r="J18">
        <v>183.32900000000001</v>
      </c>
      <c r="K18">
        <v>109.236</v>
      </c>
      <c r="L18">
        <v>248.21</v>
      </c>
      <c r="M18">
        <v>49.860999999999997</v>
      </c>
      <c r="N18">
        <v>60.954999999999998</v>
      </c>
      <c r="O18">
        <v>24.22</v>
      </c>
      <c r="P18">
        <v>60.741999999999997</v>
      </c>
      <c r="Q18">
        <v>55.591000000000001</v>
      </c>
      <c r="R18">
        <v>120.62</v>
      </c>
      <c r="S18">
        <v>72.234999999999999</v>
      </c>
      <c r="T18">
        <v>69.753</v>
      </c>
      <c r="U18">
        <v>229.94</v>
      </c>
      <c r="V18">
        <v>138.79599999999999</v>
      </c>
      <c r="W18">
        <v>73.783000000000001</v>
      </c>
      <c r="X18">
        <v>253.69</v>
      </c>
      <c r="Y18">
        <v>25.132999999999999</v>
      </c>
      <c r="Z18">
        <v>57.981999999999999</v>
      </c>
      <c r="AA18">
        <v>110.613</v>
      </c>
      <c r="AB18">
        <v>127.77800000000001</v>
      </c>
      <c r="AC18">
        <v>101.892</v>
      </c>
      <c r="AD18">
        <v>138.21600000000001</v>
      </c>
      <c r="AE18">
        <v>29.555</v>
      </c>
      <c r="AF18">
        <v>302.61799999999999</v>
      </c>
      <c r="AG18">
        <v>58.871000000000002</v>
      </c>
      <c r="AH18" s="32">
        <v>129.08099999999999</v>
      </c>
      <c r="AI18" s="207"/>
      <c r="AJ18" s="207"/>
      <c r="AK18" s="207"/>
      <c r="AL18" s="207"/>
      <c r="AM18" s="207"/>
      <c r="AN18" s="207"/>
      <c r="AO18" s="207"/>
      <c r="AP18" s="207"/>
      <c r="AQ18" s="207"/>
      <c r="AR18" s="207"/>
      <c r="AS18" s="207"/>
      <c r="AT18" s="207"/>
      <c r="AU18" s="207"/>
      <c r="AV18" s="207"/>
      <c r="AW18" s="207"/>
      <c r="AX18" s="207"/>
      <c r="AY18" s="207"/>
      <c r="AZ18" s="207"/>
      <c r="BA18" s="207"/>
      <c r="BB18" s="207"/>
      <c r="BC18" s="207"/>
      <c r="BD18" s="207"/>
      <c r="BE18" s="207"/>
      <c r="BF18" s="207"/>
      <c r="BG18" s="207"/>
      <c r="BH18" s="207"/>
      <c r="BI18" s="207"/>
      <c r="BJ18" s="207"/>
      <c r="BK18" s="207"/>
      <c r="BL18" s="207"/>
      <c r="BM18" s="207"/>
      <c r="BN18" s="207"/>
      <c r="BO18" s="207"/>
      <c r="BP18" s="207"/>
      <c r="BQ18" s="207"/>
      <c r="BR18" s="207"/>
      <c r="BS18" s="207"/>
      <c r="BT18" s="207"/>
      <c r="BU18" s="207"/>
      <c r="BV18" s="207"/>
      <c r="BW18" s="207"/>
      <c r="BX18" s="207"/>
      <c r="BY18" s="207"/>
      <c r="BZ18" s="207"/>
      <c r="CA18" s="207"/>
      <c r="CB18" s="207"/>
      <c r="CC18" s="207"/>
      <c r="CD18" s="207"/>
      <c r="CE18" s="207"/>
      <c r="CF18" s="207"/>
      <c r="CG18" s="207"/>
      <c r="CH18" s="207"/>
      <c r="CI18" s="207"/>
      <c r="CJ18" s="207"/>
      <c r="CK18" s="207"/>
      <c r="CL18" s="207"/>
      <c r="CM18" s="207"/>
      <c r="CN18" s="207"/>
      <c r="CO18" s="207"/>
      <c r="CP18" s="207"/>
      <c r="CQ18" s="207"/>
      <c r="CR18" s="207"/>
      <c r="CS18" s="207"/>
      <c r="CT18" s="207"/>
      <c r="CU18" s="207"/>
      <c r="CV18" s="207"/>
      <c r="CW18" s="207"/>
      <c r="CX18" s="207"/>
      <c r="CY18" s="207"/>
      <c r="CZ18" s="207"/>
      <c r="DA18" s="207"/>
      <c r="DB18" s="207"/>
      <c r="DC18" s="207"/>
      <c r="DD18" s="207"/>
      <c r="DE18" s="207"/>
      <c r="DF18" s="207"/>
      <c r="DG18" s="207"/>
      <c r="DH18" s="207"/>
      <c r="DI18" s="207"/>
      <c r="DJ18" s="207"/>
      <c r="DK18" s="207"/>
      <c r="DL18" s="207"/>
      <c r="DM18" s="207"/>
      <c r="DN18" s="207"/>
      <c r="DO18" s="207"/>
      <c r="DP18" s="207"/>
      <c r="DQ18" s="207"/>
      <c r="DR18" s="207"/>
      <c r="DS18" s="207"/>
      <c r="DT18" s="207"/>
      <c r="DU18" s="207"/>
      <c r="DV18" s="207"/>
      <c r="DW18" s="207"/>
      <c r="DX18" s="207"/>
      <c r="DY18" s="207"/>
      <c r="DZ18" s="207"/>
      <c r="EA18" s="207"/>
      <c r="EB18" s="207"/>
      <c r="EC18" s="207"/>
      <c r="ED18" s="207"/>
      <c r="EE18" s="207"/>
      <c r="EF18" s="207"/>
      <c r="EG18" s="207"/>
      <c r="EH18" s="207"/>
      <c r="EI18" s="207"/>
      <c r="EJ18" s="207"/>
      <c r="EK18" s="207"/>
      <c r="EL18" s="207"/>
      <c r="EM18" s="207"/>
      <c r="EN18" s="207"/>
      <c r="EO18" s="207"/>
      <c r="EP18" s="207"/>
      <c r="EQ18" s="207"/>
      <c r="ER18" s="207"/>
      <c r="ES18" s="207"/>
      <c r="ET18" s="207"/>
      <c r="EU18" s="207"/>
      <c r="EV18" s="207"/>
      <c r="EW18" s="207"/>
      <c r="EX18" s="207"/>
      <c r="EY18" s="207"/>
      <c r="EZ18" s="207"/>
      <c r="FA18" s="207"/>
      <c r="FB18" s="207"/>
      <c r="FC18" s="207"/>
      <c r="FD18" s="207"/>
      <c r="FE18" s="207"/>
      <c r="FF18" s="207"/>
      <c r="FG18" s="207"/>
      <c r="FH18" s="207"/>
      <c r="FI18" s="207"/>
      <c r="FJ18" s="207"/>
      <c r="FK18" s="207"/>
      <c r="FL18" s="207"/>
      <c r="FM18" s="207"/>
      <c r="FN18" s="207"/>
      <c r="FO18" s="207"/>
      <c r="FP18" s="207"/>
      <c r="FQ18" s="207"/>
      <c r="FR18" s="207"/>
      <c r="FS18" s="207"/>
      <c r="FT18" s="207"/>
      <c r="FU18" s="207"/>
      <c r="FV18" s="207"/>
      <c r="FW18" s="207"/>
      <c r="FX18" s="207"/>
      <c r="FY18" s="207"/>
      <c r="FZ18" s="207"/>
      <c r="GA18" s="207"/>
      <c r="GB18" s="207"/>
      <c r="GC18" s="207"/>
      <c r="GD18" s="207"/>
      <c r="GE18" s="207"/>
      <c r="GF18" s="207"/>
      <c r="GG18" s="207"/>
      <c r="GH18" s="207"/>
      <c r="GI18" s="207"/>
      <c r="GJ18" s="207"/>
      <c r="GK18" s="207"/>
      <c r="GL18" s="207"/>
      <c r="GM18" s="207"/>
      <c r="GN18" s="207"/>
      <c r="GO18" s="207"/>
      <c r="GP18" s="207"/>
      <c r="GQ18" s="207"/>
      <c r="GR18" s="207"/>
      <c r="GS18" s="207"/>
      <c r="GT18" s="207"/>
      <c r="GU18" s="207"/>
      <c r="GV18" s="207"/>
      <c r="GW18" s="207"/>
      <c r="GX18" s="207"/>
      <c r="GY18" s="207"/>
      <c r="GZ18" s="207"/>
      <c r="HA18" s="207"/>
      <c r="HB18" s="207"/>
      <c r="HC18" s="207"/>
      <c r="HD18" s="207"/>
      <c r="HE18" s="207"/>
      <c r="HF18" s="207"/>
      <c r="HG18" s="207"/>
      <c r="HH18" s="207"/>
      <c r="HI18" s="207"/>
      <c r="HJ18" s="207"/>
      <c r="HK18" s="207"/>
      <c r="HL18" s="207"/>
      <c r="HM18" s="207"/>
      <c r="HN18" s="207"/>
      <c r="HO18" s="207"/>
      <c r="HP18" s="207"/>
      <c r="HQ18" s="207"/>
      <c r="HR18" s="207"/>
      <c r="HS18" s="207"/>
      <c r="HT18" s="207"/>
      <c r="HU18" s="207"/>
      <c r="HV18" s="207"/>
      <c r="HW18" s="207"/>
      <c r="HX18" s="207"/>
      <c r="HY18" s="207"/>
      <c r="HZ18" s="207"/>
      <c r="IA18" s="207"/>
      <c r="IB18" s="207"/>
      <c r="IC18" s="207"/>
      <c r="ID18" s="207"/>
      <c r="IE18" s="207"/>
      <c r="IF18" s="207"/>
      <c r="IG18" s="207"/>
      <c r="IH18" s="207"/>
      <c r="II18" s="207"/>
      <c r="IJ18" s="207"/>
      <c r="IK18" s="207"/>
      <c r="IL18" s="207"/>
      <c r="IM18" s="207"/>
      <c r="IN18" s="207"/>
      <c r="IO18" s="207"/>
      <c r="IP18" s="207"/>
      <c r="IQ18" s="207"/>
      <c r="IR18" s="207"/>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c r="NJ18" s="207"/>
      <c r="NK18" s="207"/>
      <c r="NL18" s="207"/>
      <c r="NM18" s="207"/>
      <c r="NN18" s="207"/>
      <c r="NO18" s="207"/>
      <c r="NP18" s="207"/>
      <c r="NQ18" s="207"/>
      <c r="NR18" s="207"/>
      <c r="NS18" s="207"/>
      <c r="NT18" s="207"/>
      <c r="NU18" s="207"/>
      <c r="NV18" s="207"/>
      <c r="NW18" s="207"/>
      <c r="NX18" s="207"/>
      <c r="NY18" s="207"/>
      <c r="NZ18" s="207"/>
      <c r="OA18" s="207"/>
      <c r="OB18" s="207"/>
      <c r="OC18" s="207"/>
      <c r="OD18" s="207"/>
      <c r="OE18" s="207"/>
      <c r="OF18" s="207"/>
      <c r="OG18" s="207"/>
      <c r="OH18" s="207"/>
      <c r="OI18" s="207"/>
      <c r="OJ18" s="207"/>
      <c r="OK18" s="207"/>
      <c r="OL18" s="207"/>
      <c r="OM18" s="207"/>
      <c r="ON18" s="207"/>
      <c r="OO18" s="207"/>
      <c r="OP18" s="207"/>
      <c r="OQ18" s="207"/>
      <c r="OR18" s="207"/>
      <c r="OS18" s="207"/>
      <c r="OT18" s="207"/>
      <c r="OU18" s="207"/>
      <c r="OV18" s="207"/>
      <c r="OW18" s="207"/>
      <c r="OX18" s="207"/>
      <c r="OY18" s="207"/>
      <c r="OZ18" s="207"/>
      <c r="PA18" s="207"/>
      <c r="PB18" s="207"/>
      <c r="PC18" s="207"/>
      <c r="PD18" s="207"/>
      <c r="PE18" s="207"/>
      <c r="PF18" s="207"/>
      <c r="PG18" s="207"/>
      <c r="PH18" s="207"/>
      <c r="PI18" s="207"/>
      <c r="PJ18" s="207"/>
      <c r="PK18" s="207"/>
      <c r="PL18" s="207"/>
      <c r="PM18" s="207"/>
      <c r="PN18" s="207"/>
      <c r="PO18" s="207"/>
      <c r="PP18" s="207"/>
      <c r="PQ18" s="207"/>
      <c r="PR18" s="207"/>
      <c r="PS18" s="207"/>
      <c r="PT18" s="207"/>
      <c r="PU18" s="207"/>
      <c r="PV18" s="207"/>
      <c r="PW18" s="207"/>
      <c r="PX18" s="207"/>
      <c r="PY18" s="207"/>
      <c r="PZ18" s="207"/>
      <c r="QA18" s="207"/>
      <c r="QB18" s="207"/>
      <c r="QC18" s="207"/>
      <c r="QD18" s="207"/>
      <c r="QE18" s="207"/>
      <c r="QF18" s="207"/>
      <c r="QG18" s="207"/>
      <c r="QH18" s="207"/>
      <c r="QI18" s="207"/>
      <c r="QJ18" s="207"/>
      <c r="QK18" s="207"/>
      <c r="QL18" s="207"/>
      <c r="QM18" s="207"/>
      <c r="QN18" s="207"/>
      <c r="QO18" s="207"/>
      <c r="QP18" s="207"/>
      <c r="QQ18" s="207"/>
      <c r="QR18" s="207"/>
      <c r="QS18" s="207"/>
      <c r="QT18" s="207"/>
      <c r="QU18" s="207"/>
      <c r="QV18" s="207"/>
      <c r="QW18" s="207"/>
      <c r="QX18" s="207"/>
      <c r="QY18" s="207"/>
      <c r="QZ18" s="207"/>
      <c r="RA18" s="207"/>
      <c r="RB18" s="207"/>
      <c r="RC18" s="207"/>
      <c r="RD18" s="207"/>
      <c r="RE18" s="207"/>
      <c r="RF18" s="207"/>
      <c r="RG18" s="207"/>
      <c r="RH18" s="207"/>
      <c r="RI18" s="207"/>
      <c r="RJ18" s="207"/>
      <c r="RK18" s="207"/>
      <c r="RL18" s="207"/>
      <c r="RM18" s="207"/>
      <c r="RN18" s="207"/>
      <c r="RO18" s="207"/>
      <c r="RP18" s="207"/>
      <c r="RQ18" s="207"/>
      <c r="RR18" s="207"/>
      <c r="RS18" s="207"/>
      <c r="RT18" s="207"/>
      <c r="RU18" s="207"/>
      <c r="RV18" s="207"/>
      <c r="RW18" s="207"/>
      <c r="RX18" s="207"/>
      <c r="RY18" s="207"/>
      <c r="RZ18" s="207"/>
      <c r="SA18" s="207"/>
      <c r="SB18" s="207"/>
      <c r="SC18" s="207"/>
      <c r="SD18" s="207"/>
      <c r="SE18" s="207"/>
      <c r="SF18" s="207"/>
      <c r="SG18" s="207"/>
      <c r="SH18" s="207"/>
      <c r="SI18" s="207"/>
      <c r="SJ18" s="207"/>
      <c r="SK18" s="207"/>
      <c r="SL18" s="207"/>
      <c r="SM18" s="207"/>
      <c r="SN18" s="207"/>
      <c r="SO18" s="207"/>
      <c r="SP18" s="207"/>
      <c r="SQ18" s="207"/>
      <c r="SR18" s="207"/>
      <c r="SS18" s="207"/>
      <c r="ST18" s="207"/>
      <c r="SU18" s="207"/>
      <c r="SV18" s="207"/>
      <c r="SW18" s="207"/>
      <c r="SX18" s="207"/>
      <c r="SY18" s="207"/>
      <c r="SZ18" s="207"/>
      <c r="TA18" s="207"/>
      <c r="TB18" s="207"/>
      <c r="TC18" s="207"/>
      <c r="TD18" s="207"/>
      <c r="TE18" s="207"/>
      <c r="TF18" s="207"/>
      <c r="TG18" s="207"/>
      <c r="TH18" s="207"/>
      <c r="TI18" s="207"/>
      <c r="TJ18" s="207"/>
      <c r="TK18" s="207"/>
      <c r="TL18" s="207"/>
      <c r="TM18" s="207"/>
      <c r="TN18" s="207"/>
      <c r="TO18" s="207"/>
      <c r="TP18" s="207"/>
      <c r="TQ18" s="207"/>
      <c r="TR18" s="207"/>
      <c r="TS18" s="207"/>
      <c r="TT18" s="207"/>
      <c r="TU18" s="207"/>
      <c r="TV18" s="207"/>
      <c r="TW18" s="207"/>
      <c r="TX18" s="207"/>
      <c r="TY18" s="207"/>
      <c r="TZ18" s="207"/>
      <c r="UA18" s="207"/>
      <c r="UB18" s="207"/>
      <c r="UC18" s="207"/>
      <c r="UD18" s="207"/>
      <c r="UE18" s="207"/>
      <c r="UF18" s="207"/>
      <c r="UG18" s="207"/>
      <c r="UH18" s="207"/>
      <c r="UI18" s="207"/>
      <c r="UJ18" s="207"/>
      <c r="UK18" s="207"/>
      <c r="UL18" s="207"/>
      <c r="UM18" s="207"/>
      <c r="UN18" s="207"/>
      <c r="UO18" s="207"/>
      <c r="UP18" s="207"/>
      <c r="UQ18" s="207"/>
      <c r="UR18" s="207"/>
      <c r="US18" s="207"/>
      <c r="UT18" s="207"/>
      <c r="UU18" s="207"/>
      <c r="UV18" s="207"/>
      <c r="UW18" s="207"/>
      <c r="UX18" s="207"/>
      <c r="UY18" s="207"/>
      <c r="UZ18" s="207"/>
      <c r="VA18" s="207"/>
      <c r="VB18" s="207"/>
      <c r="VC18" s="207"/>
      <c r="VD18" s="207"/>
      <c r="VE18" s="207"/>
      <c r="VF18" s="207"/>
      <c r="VG18" s="207"/>
      <c r="VH18" s="207"/>
      <c r="VI18" s="207"/>
      <c r="VJ18" s="207"/>
      <c r="VK18" s="207"/>
      <c r="VL18" s="207"/>
      <c r="VM18" s="207"/>
      <c r="VN18" s="207"/>
      <c r="VO18" s="207"/>
      <c r="VP18" s="207"/>
      <c r="VQ18" s="207"/>
      <c r="VR18" s="207"/>
      <c r="VS18" s="207"/>
      <c r="VT18" s="207"/>
      <c r="VU18" s="207"/>
      <c r="VV18" s="207"/>
      <c r="VW18" s="207"/>
      <c r="VX18" s="207"/>
      <c r="VY18" s="207"/>
      <c r="VZ18" s="207"/>
      <c r="WA18" s="207"/>
      <c r="WB18" s="207"/>
      <c r="WC18" s="207"/>
      <c r="WD18" s="207"/>
      <c r="WE18" s="207"/>
      <c r="WF18" s="207"/>
      <c r="WG18" s="207"/>
      <c r="WH18" s="207"/>
      <c r="WI18" s="207"/>
      <c r="WJ18" s="207"/>
      <c r="WK18" s="207"/>
      <c r="WL18" s="207"/>
      <c r="WM18" s="207"/>
      <c r="WN18" s="207"/>
      <c r="WO18" s="207"/>
      <c r="WP18" s="207"/>
      <c r="WQ18" s="207"/>
      <c r="WR18" s="207"/>
      <c r="WS18" s="207"/>
      <c r="WT18" s="207"/>
      <c r="WU18" s="207"/>
      <c r="WV18" s="207"/>
      <c r="WW18" s="207"/>
      <c r="WX18" s="207"/>
      <c r="WY18" s="207"/>
      <c r="WZ18" s="207"/>
      <c r="XA18" s="207"/>
      <c r="XB18" s="207"/>
      <c r="XC18" s="207"/>
      <c r="XD18" s="207"/>
      <c r="XE18" s="207"/>
      <c r="XF18" s="207"/>
      <c r="XG18" s="207"/>
      <c r="XH18" s="207"/>
      <c r="XI18" s="207"/>
      <c r="XJ18" s="207"/>
      <c r="XK18" s="207"/>
      <c r="XL18" s="207"/>
      <c r="XM18" s="207"/>
      <c r="XN18" s="207"/>
      <c r="XO18" s="207"/>
      <c r="XP18" s="207"/>
      <c r="XQ18" s="207"/>
      <c r="XR18" s="207"/>
      <c r="XS18" s="207"/>
      <c r="XT18" s="207"/>
      <c r="XU18" s="207"/>
      <c r="XV18" s="207"/>
      <c r="XW18" s="207"/>
      <c r="XX18" s="207"/>
      <c r="XY18" s="207"/>
      <c r="XZ18" s="207"/>
      <c r="YA18" s="207"/>
      <c r="YB18" s="207"/>
      <c r="YC18" s="207"/>
      <c r="YD18" s="207"/>
      <c r="YE18" s="207"/>
      <c r="YF18" s="207"/>
      <c r="YG18" s="207"/>
      <c r="YH18" s="207"/>
      <c r="YI18" s="207"/>
      <c r="YJ18" s="207"/>
      <c r="YK18" s="207"/>
      <c r="YL18" s="207"/>
      <c r="YM18" s="207"/>
      <c r="YN18" s="207"/>
      <c r="YO18" s="207"/>
      <c r="YP18" s="207"/>
      <c r="YQ18" s="207"/>
      <c r="YR18" s="207"/>
      <c r="YS18" s="207"/>
      <c r="YT18" s="207"/>
      <c r="YU18" s="207"/>
      <c r="YV18" s="207"/>
      <c r="YW18" s="207"/>
      <c r="YX18" s="207"/>
      <c r="YY18" s="207"/>
      <c r="YZ18" s="207"/>
      <c r="ZA18" s="207"/>
      <c r="ZB18" s="207"/>
      <c r="ZC18" s="207"/>
      <c r="ZD18" s="207"/>
      <c r="ZE18" s="207"/>
      <c r="ZF18" s="207"/>
      <c r="ZG18" s="207"/>
      <c r="ZH18" s="207"/>
      <c r="ZI18" s="207"/>
      <c r="ZJ18" s="207"/>
      <c r="ZK18" s="207"/>
      <c r="ZL18" s="207"/>
      <c r="ZM18" s="207"/>
      <c r="ZN18" s="207"/>
      <c r="ZO18" s="207"/>
      <c r="ZP18" s="207"/>
      <c r="ZQ18" s="207"/>
      <c r="ZR18" s="207"/>
      <c r="ZS18" s="207"/>
      <c r="ZT18" s="207"/>
      <c r="ZU18" s="207"/>
      <c r="ZV18" s="207"/>
      <c r="ZW18" s="207"/>
      <c r="ZX18" s="207"/>
      <c r="ZY18" s="207"/>
      <c r="ZZ18" s="207"/>
      <c r="AAA18" s="207"/>
      <c r="AAB18" s="207"/>
      <c r="AAC18" s="207"/>
      <c r="AAD18" s="207"/>
      <c r="AAE18" s="207"/>
      <c r="AAF18" s="207"/>
      <c r="AAG18" s="207"/>
      <c r="AAH18" s="207"/>
      <c r="AAI18" s="207"/>
      <c r="AAJ18" s="207"/>
      <c r="AAK18" s="207"/>
      <c r="AAL18" s="207"/>
      <c r="AAM18" s="207"/>
      <c r="AAN18" s="207"/>
      <c r="AAO18" s="207"/>
      <c r="AAP18" s="207"/>
      <c r="AAQ18" s="207"/>
      <c r="AAR18" s="207"/>
      <c r="AAS18" s="207"/>
      <c r="AAT18" s="207"/>
      <c r="AAU18" s="207"/>
      <c r="AAV18" s="207"/>
      <c r="AAW18" s="207"/>
      <c r="AAX18" s="207"/>
      <c r="AAY18" s="207"/>
      <c r="AAZ18" s="207"/>
      <c r="ABA18" s="207"/>
      <c r="ABB18" s="207"/>
      <c r="ABC18" s="207"/>
      <c r="ABD18" s="207"/>
      <c r="ABE18" s="207"/>
      <c r="ABF18" s="207"/>
      <c r="ABG18" s="207"/>
      <c r="ABH18" s="207"/>
      <c r="ABI18" s="207"/>
      <c r="ABJ18" s="207"/>
      <c r="ABK18" s="207"/>
      <c r="ABL18" s="207"/>
      <c r="ABM18" s="207"/>
      <c r="ABN18" s="207"/>
      <c r="ABO18" s="207"/>
      <c r="ABP18" s="207"/>
      <c r="ABQ18" s="207"/>
      <c r="ABR18" s="207"/>
      <c r="ABS18" s="207"/>
      <c r="ABT18" s="207"/>
      <c r="ABU18" s="207"/>
      <c r="ABV18" s="207"/>
      <c r="ABW18" s="207"/>
      <c r="ABX18" s="207"/>
      <c r="ABY18" s="207"/>
      <c r="ABZ18" s="207"/>
      <c r="ACA18" s="207"/>
      <c r="ACB18" s="207"/>
      <c r="ACC18" s="207"/>
      <c r="ACD18" s="207"/>
      <c r="ACE18" s="207"/>
      <c r="ACF18" s="207"/>
      <c r="ACG18" s="207"/>
      <c r="ACH18" s="207"/>
      <c r="ACI18" s="207"/>
      <c r="ACJ18" s="207"/>
      <c r="ACK18" s="207"/>
      <c r="ACL18" s="207"/>
      <c r="ACM18" s="207"/>
      <c r="ACN18" s="207"/>
      <c r="ACO18" s="207"/>
      <c r="ACP18" s="207"/>
      <c r="ACQ18" s="207"/>
      <c r="ACR18" s="207"/>
      <c r="ACS18" s="207"/>
      <c r="ACT18" s="207"/>
      <c r="ACU18" s="207"/>
      <c r="ACV18" s="207"/>
      <c r="ACW18" s="207"/>
      <c r="ACX18" s="207"/>
      <c r="ACY18" s="207"/>
      <c r="ACZ18" s="207"/>
      <c r="ADA18" s="207"/>
      <c r="ADB18" s="207"/>
      <c r="ADC18" s="207"/>
      <c r="ADD18" s="207"/>
      <c r="ADE18" s="207"/>
      <c r="ADF18" s="207"/>
      <c r="ADG18" s="207"/>
      <c r="ADH18" s="207"/>
      <c r="ADI18" s="207"/>
      <c r="ADJ18" s="207"/>
      <c r="ADK18" s="207"/>
      <c r="ADL18" s="207"/>
      <c r="ADM18" s="207"/>
      <c r="ADN18" s="207"/>
      <c r="ADO18" s="207"/>
      <c r="ADP18" s="207"/>
      <c r="ADQ18" s="207"/>
      <c r="ADR18" s="207"/>
      <c r="ADS18" s="207"/>
      <c r="ADT18" s="207"/>
      <c r="ADU18" s="207"/>
      <c r="ADV18" s="207"/>
      <c r="ADW18" s="207"/>
      <c r="ADX18" s="207"/>
      <c r="ADY18" s="207"/>
      <c r="ADZ18" s="207"/>
      <c r="AEA18" s="207"/>
      <c r="AEB18" s="207"/>
      <c r="AEC18" s="207"/>
      <c r="AED18" s="207"/>
      <c r="AEE18" s="207"/>
      <c r="AEF18" s="207"/>
      <c r="AEG18" s="207"/>
      <c r="AEH18" s="207"/>
      <c r="AEI18" s="207"/>
      <c r="AEJ18" s="207"/>
      <c r="AEK18" s="207"/>
      <c r="AEL18" s="207"/>
      <c r="AEM18" s="207"/>
      <c r="AEN18" s="207"/>
      <c r="AEO18" s="207"/>
      <c r="AEP18" s="207"/>
      <c r="AEQ18" s="207"/>
      <c r="AER18" s="207"/>
      <c r="AES18" s="207"/>
      <c r="AET18" s="207"/>
      <c r="AEU18" s="207"/>
      <c r="AEV18" s="207"/>
      <c r="AEW18" s="207"/>
      <c r="AEX18" s="207"/>
      <c r="AEY18" s="207"/>
      <c r="AEZ18" s="207"/>
      <c r="AFA18" s="207"/>
      <c r="AFB18" s="207"/>
      <c r="AFC18" s="207"/>
      <c r="AFD18" s="207"/>
      <c r="AFE18" s="207"/>
      <c r="AFF18" s="207"/>
      <c r="AFG18" s="207"/>
      <c r="AFH18" s="207"/>
      <c r="AFI18" s="207"/>
      <c r="AFJ18" s="207"/>
      <c r="AFK18" s="207"/>
      <c r="AFL18" s="207"/>
      <c r="AFM18" s="207"/>
      <c r="AFN18" s="207"/>
      <c r="AFO18" s="207"/>
      <c r="AFP18" s="207"/>
      <c r="AFQ18" s="207"/>
      <c r="AFR18" s="207"/>
      <c r="AFS18" s="207"/>
      <c r="AFT18" s="207"/>
      <c r="AFU18" s="207"/>
      <c r="AFV18" s="207"/>
      <c r="AFW18" s="207"/>
      <c r="AFX18" s="207"/>
      <c r="AFY18" s="207"/>
      <c r="AFZ18" s="207"/>
      <c r="AGA18" s="207"/>
      <c r="AGB18" s="207"/>
      <c r="AGC18" s="207"/>
      <c r="AGD18" s="207"/>
      <c r="AGE18" s="207"/>
      <c r="AGF18" s="207"/>
      <c r="AGG18" s="207"/>
      <c r="AGH18" s="207"/>
      <c r="AGI18" s="207"/>
      <c r="AGJ18" s="207"/>
      <c r="AGK18" s="207"/>
      <c r="AGL18" s="207"/>
      <c r="AGM18" s="207"/>
      <c r="AGN18" s="207"/>
      <c r="AGO18" s="207"/>
      <c r="AGP18" s="207"/>
      <c r="AGQ18" s="207"/>
      <c r="AGR18" s="207"/>
      <c r="AGS18" s="207"/>
      <c r="AGT18" s="207"/>
      <c r="AGU18" s="207"/>
      <c r="AGV18" s="207"/>
      <c r="AGW18" s="207"/>
      <c r="AGX18" s="207"/>
      <c r="AGY18" s="207"/>
      <c r="AGZ18" s="207"/>
      <c r="AHA18" s="207"/>
      <c r="AHB18" s="207"/>
      <c r="AHC18" s="207"/>
      <c r="AHD18" s="207"/>
      <c r="AHE18" s="207"/>
      <c r="AHF18" s="207"/>
      <c r="AHG18" s="207"/>
      <c r="AHH18" s="207"/>
      <c r="AHI18" s="207"/>
      <c r="AHJ18" s="207"/>
      <c r="AHK18" s="207"/>
      <c r="AHL18" s="207"/>
      <c r="AHM18" s="207"/>
      <c r="AHN18" s="207"/>
      <c r="AHO18" s="207"/>
      <c r="AHP18" s="207"/>
      <c r="AHQ18" s="207"/>
      <c r="AHR18" s="207"/>
      <c r="AHS18" s="207"/>
      <c r="AHT18" s="207"/>
      <c r="AHU18" s="207"/>
      <c r="AHV18" s="207"/>
      <c r="AHW18" s="207"/>
      <c r="AHX18" s="207"/>
      <c r="AHY18" s="207"/>
      <c r="AHZ18" s="207"/>
      <c r="AIA18" s="207"/>
      <c r="AIB18" s="207"/>
      <c r="AIC18" s="207"/>
      <c r="AID18" s="207"/>
      <c r="AIE18" s="207"/>
      <c r="AIF18" s="207"/>
      <c r="AIG18" s="207"/>
      <c r="AIH18" s="207"/>
      <c r="AII18" s="207"/>
      <c r="AIJ18" s="207"/>
      <c r="AIK18" s="207"/>
      <c r="AIL18" s="207"/>
      <c r="AIM18" s="207"/>
      <c r="AIN18" s="207"/>
      <c r="AIO18" s="207"/>
      <c r="AIP18" s="207"/>
      <c r="AIQ18" s="207"/>
      <c r="AIR18" s="207"/>
      <c r="AIS18" s="207"/>
      <c r="AIT18" s="207"/>
      <c r="AIU18" s="207"/>
      <c r="AIV18" s="207"/>
      <c r="AIW18" s="207"/>
      <c r="AIX18" s="207"/>
      <c r="AIY18" s="207"/>
      <c r="AIZ18" s="207"/>
      <c r="AJA18" s="207"/>
      <c r="AJB18" s="207"/>
      <c r="AJC18" s="207"/>
      <c r="AJD18" s="207"/>
      <c r="AJE18" s="207"/>
      <c r="AJF18" s="207"/>
      <c r="AJG18" s="207"/>
      <c r="AJH18" s="207"/>
      <c r="AJI18" s="207"/>
      <c r="AJJ18" s="207"/>
      <c r="AJK18" s="207"/>
      <c r="AJL18" s="207"/>
      <c r="AJM18" s="207"/>
      <c r="AJN18" s="207"/>
      <c r="AJO18" s="207"/>
      <c r="AJP18" s="207"/>
      <c r="AJQ18" s="207"/>
      <c r="AJR18" s="207"/>
      <c r="AJS18" s="207"/>
      <c r="AJT18" s="207"/>
      <c r="AJU18" s="207"/>
      <c r="AJV18" s="207"/>
      <c r="AJW18" s="207"/>
      <c r="AJX18" s="207"/>
      <c r="AJY18" s="207"/>
      <c r="AJZ18" s="207"/>
      <c r="AKA18" s="207"/>
      <c r="AKB18" s="207"/>
      <c r="AKC18" s="207"/>
      <c r="AKD18" s="207"/>
      <c r="AKE18" s="207"/>
      <c r="AKF18" s="207"/>
      <c r="AKG18" s="207"/>
      <c r="AKH18" s="207"/>
      <c r="AKI18" s="207"/>
      <c r="AKJ18" s="207"/>
      <c r="AKK18" s="207"/>
      <c r="AKL18" s="207"/>
      <c r="AKM18" s="207"/>
      <c r="AKN18" s="207"/>
      <c r="AKO18" s="207"/>
      <c r="AKP18" s="207"/>
      <c r="AKQ18" s="207"/>
      <c r="AKR18" s="207"/>
      <c r="AKS18" s="207"/>
      <c r="AKT18" s="207"/>
      <c r="AKU18" s="207"/>
      <c r="AKV18" s="207"/>
      <c r="AKW18" s="207"/>
      <c r="AKX18" s="207"/>
      <c r="AKY18" s="207"/>
      <c r="AKZ18" s="207"/>
      <c r="ALA18" s="207"/>
      <c r="ALB18" s="207"/>
      <c r="ALC18" s="207"/>
      <c r="ALD18" s="207"/>
      <c r="ALE18" s="207"/>
      <c r="ALF18" s="207"/>
      <c r="ALG18" s="207"/>
      <c r="ALH18" s="207"/>
      <c r="ALI18" s="207"/>
      <c r="ALJ18" s="207"/>
      <c r="ALK18" s="207"/>
      <c r="ALL18" s="207"/>
      <c r="ALM18" s="207"/>
      <c r="ALN18" s="207"/>
      <c r="ALO18" s="207"/>
      <c r="ALP18" s="207"/>
      <c r="ALQ18" s="207"/>
    </row>
    <row r="19" spans="1:1005" ht="14.45">
      <c r="A19" s="108">
        <v>46600</v>
      </c>
      <c r="B19" s="162">
        <v>79</v>
      </c>
      <c r="C19" s="154">
        <v>48</v>
      </c>
      <c r="D19" s="158">
        <v>63</v>
      </c>
      <c r="E19">
        <v>57.957000000000001</v>
      </c>
      <c r="F19">
        <v>73.034999999999997</v>
      </c>
      <c r="G19">
        <v>41.435000000000002</v>
      </c>
      <c r="H19">
        <v>134.65899999999999</v>
      </c>
      <c r="I19">
        <v>53.326999999999998</v>
      </c>
      <c r="J19">
        <v>86.918999999999997</v>
      </c>
      <c r="K19">
        <v>51.207999999999998</v>
      </c>
      <c r="L19">
        <v>98.19</v>
      </c>
      <c r="M19">
        <v>45.076000000000001</v>
      </c>
      <c r="N19">
        <v>55.215000000000003</v>
      </c>
      <c r="O19">
        <v>21.199000000000002</v>
      </c>
      <c r="P19">
        <v>45.889000000000003</v>
      </c>
      <c r="Q19">
        <v>39.661000000000001</v>
      </c>
      <c r="R19">
        <v>61.271999999999998</v>
      </c>
      <c r="S19">
        <v>53.511000000000003</v>
      </c>
      <c r="T19">
        <v>52.429000000000002</v>
      </c>
      <c r="U19">
        <v>83.168999999999997</v>
      </c>
      <c r="V19">
        <v>54.811</v>
      </c>
      <c r="W19">
        <v>52.305</v>
      </c>
      <c r="X19">
        <v>75.222999999999999</v>
      </c>
      <c r="Y19">
        <v>27.483000000000001</v>
      </c>
      <c r="Z19">
        <v>42.851999999999997</v>
      </c>
      <c r="AA19">
        <v>63.073</v>
      </c>
      <c r="AB19">
        <v>55.317999999999998</v>
      </c>
      <c r="AC19">
        <v>56.572000000000003</v>
      </c>
      <c r="AD19">
        <v>67.081999999999994</v>
      </c>
      <c r="AE19">
        <v>25.562999999999999</v>
      </c>
      <c r="AF19">
        <v>90.704999999999998</v>
      </c>
      <c r="AG19">
        <v>38.884999999999998</v>
      </c>
      <c r="AH19" s="32">
        <v>57.283000000000001</v>
      </c>
      <c r="AI19" s="207"/>
      <c r="AJ19" s="207"/>
      <c r="AK19" s="207"/>
      <c r="AL19" s="207"/>
      <c r="AM19" s="207"/>
      <c r="AN19" s="207"/>
      <c r="AO19" s="207"/>
      <c r="AP19" s="207"/>
      <c r="AQ19" s="207"/>
      <c r="AR19" s="207"/>
      <c r="AS19" s="207"/>
      <c r="AT19" s="207"/>
      <c r="AU19" s="207"/>
      <c r="AV19" s="207"/>
      <c r="AW19" s="207"/>
      <c r="AX19" s="207"/>
      <c r="AY19" s="207"/>
      <c r="AZ19" s="207"/>
      <c r="BA19" s="207"/>
      <c r="BB19" s="207"/>
      <c r="BC19" s="207"/>
      <c r="BD19" s="207"/>
      <c r="BE19" s="207"/>
      <c r="BF19" s="207"/>
      <c r="BG19" s="207"/>
      <c r="BH19" s="207"/>
      <c r="BI19" s="207"/>
      <c r="BJ19" s="207"/>
      <c r="BK19" s="207"/>
      <c r="BL19" s="207"/>
      <c r="BM19" s="207"/>
      <c r="BN19" s="207"/>
      <c r="BO19" s="207"/>
      <c r="BP19" s="207"/>
      <c r="BQ19" s="207"/>
      <c r="BR19" s="207"/>
      <c r="BS19" s="207"/>
      <c r="BT19" s="207"/>
      <c r="BU19" s="207"/>
      <c r="BV19" s="207"/>
      <c r="BW19" s="207"/>
      <c r="BX19" s="207"/>
      <c r="BY19" s="207"/>
      <c r="BZ19" s="207"/>
      <c r="CA19" s="207"/>
      <c r="CB19" s="207"/>
      <c r="CC19" s="207"/>
      <c r="CD19" s="207"/>
      <c r="CE19" s="207"/>
      <c r="CF19" s="207"/>
      <c r="CG19" s="207"/>
      <c r="CH19" s="207"/>
      <c r="CI19" s="207"/>
      <c r="CJ19" s="207"/>
      <c r="CK19" s="207"/>
      <c r="CL19" s="207"/>
      <c r="CM19" s="207"/>
      <c r="CN19" s="207"/>
      <c r="CO19" s="207"/>
      <c r="CP19" s="207"/>
      <c r="CQ19" s="207"/>
      <c r="CR19" s="207"/>
      <c r="CS19" s="207"/>
      <c r="CT19" s="207"/>
      <c r="CU19" s="207"/>
      <c r="CV19" s="207"/>
      <c r="CW19" s="207"/>
      <c r="CX19" s="207"/>
      <c r="CY19" s="207"/>
      <c r="CZ19" s="207"/>
      <c r="DA19" s="207"/>
      <c r="DB19" s="207"/>
      <c r="DC19" s="207"/>
      <c r="DD19" s="207"/>
      <c r="DE19" s="207"/>
      <c r="DF19" s="207"/>
      <c r="DG19" s="207"/>
      <c r="DH19" s="207"/>
      <c r="DI19" s="207"/>
      <c r="DJ19" s="207"/>
      <c r="DK19" s="207"/>
      <c r="DL19" s="207"/>
      <c r="DM19" s="207"/>
      <c r="DN19" s="207"/>
      <c r="DO19" s="207"/>
      <c r="DP19" s="207"/>
      <c r="DQ19" s="207"/>
      <c r="DR19" s="207"/>
      <c r="DS19" s="207"/>
      <c r="DT19" s="207"/>
      <c r="DU19" s="207"/>
      <c r="DV19" s="207"/>
      <c r="DW19" s="207"/>
      <c r="DX19" s="207"/>
      <c r="DY19" s="207"/>
      <c r="DZ19" s="207"/>
      <c r="EA19" s="207"/>
      <c r="EB19" s="207"/>
      <c r="EC19" s="207"/>
      <c r="ED19" s="207"/>
      <c r="EE19" s="207"/>
      <c r="EF19" s="207"/>
      <c r="EG19" s="207"/>
      <c r="EH19" s="207"/>
      <c r="EI19" s="207"/>
      <c r="EJ19" s="207"/>
      <c r="EK19" s="207"/>
      <c r="EL19" s="207"/>
      <c r="EM19" s="207"/>
      <c r="EN19" s="207"/>
      <c r="EO19" s="207"/>
      <c r="EP19" s="207"/>
      <c r="EQ19" s="207"/>
      <c r="ER19" s="207"/>
      <c r="ES19" s="207"/>
      <c r="ET19" s="207"/>
      <c r="EU19" s="207"/>
      <c r="EV19" s="207"/>
      <c r="EW19" s="207"/>
      <c r="EX19" s="207"/>
      <c r="EY19" s="207"/>
      <c r="EZ19" s="207"/>
      <c r="FA19" s="207"/>
      <c r="FB19" s="207"/>
      <c r="FC19" s="207"/>
      <c r="FD19" s="207"/>
      <c r="FE19" s="207"/>
      <c r="FF19" s="207"/>
      <c r="FG19" s="207"/>
      <c r="FH19" s="207"/>
      <c r="FI19" s="207"/>
      <c r="FJ19" s="207"/>
      <c r="FK19" s="207"/>
      <c r="FL19" s="207"/>
      <c r="FM19" s="207"/>
      <c r="FN19" s="207"/>
      <c r="FO19" s="207"/>
      <c r="FP19" s="207"/>
      <c r="FQ19" s="207"/>
      <c r="FR19" s="207"/>
      <c r="FS19" s="207"/>
      <c r="FT19" s="207"/>
      <c r="FU19" s="207"/>
      <c r="FV19" s="207"/>
      <c r="FW19" s="207"/>
      <c r="FX19" s="207"/>
      <c r="FY19" s="207"/>
      <c r="FZ19" s="207"/>
      <c r="GA19" s="207"/>
      <c r="GB19" s="207"/>
      <c r="GC19" s="207"/>
      <c r="GD19" s="207"/>
      <c r="GE19" s="207"/>
      <c r="GF19" s="207"/>
      <c r="GG19" s="207"/>
      <c r="GH19" s="207"/>
      <c r="GI19" s="207"/>
      <c r="GJ19" s="207"/>
      <c r="GK19" s="207"/>
      <c r="GL19" s="207"/>
      <c r="GM19" s="207"/>
      <c r="GN19" s="207"/>
      <c r="GO19" s="207"/>
      <c r="GP19" s="207"/>
      <c r="GQ19" s="207"/>
      <c r="GR19" s="207"/>
      <c r="GS19" s="207"/>
      <c r="GT19" s="207"/>
      <c r="GU19" s="207"/>
      <c r="GV19" s="207"/>
      <c r="GW19" s="207"/>
      <c r="GX19" s="207"/>
      <c r="GY19" s="207"/>
      <c r="GZ19" s="207"/>
      <c r="HA19" s="207"/>
      <c r="HB19" s="207"/>
      <c r="HC19" s="207"/>
      <c r="HD19" s="207"/>
      <c r="HE19" s="207"/>
      <c r="HF19" s="207"/>
      <c r="HG19" s="207"/>
      <c r="HH19" s="207"/>
      <c r="HI19" s="207"/>
      <c r="HJ19" s="207"/>
      <c r="HK19" s="207"/>
      <c r="HL19" s="207"/>
      <c r="HM19" s="207"/>
      <c r="HN19" s="207"/>
      <c r="HO19" s="207"/>
      <c r="HP19" s="207"/>
      <c r="HQ19" s="207"/>
      <c r="HR19" s="207"/>
      <c r="HS19" s="207"/>
      <c r="HT19" s="207"/>
      <c r="HU19" s="207"/>
      <c r="HV19" s="207"/>
      <c r="HW19" s="207"/>
      <c r="HX19" s="207"/>
      <c r="HY19" s="207"/>
      <c r="HZ19" s="207"/>
      <c r="IA19" s="207"/>
      <c r="IB19" s="207"/>
      <c r="IC19" s="207"/>
      <c r="ID19" s="207"/>
      <c r="IE19" s="207"/>
      <c r="IF19" s="207"/>
      <c r="IG19" s="207"/>
      <c r="IH19" s="207"/>
      <c r="II19" s="207"/>
      <c r="IJ19" s="207"/>
      <c r="IK19" s="207"/>
      <c r="IL19" s="207"/>
      <c r="IM19" s="207"/>
      <c r="IN19" s="207"/>
      <c r="IO19" s="207"/>
      <c r="IP19" s="207"/>
      <c r="IQ19" s="207"/>
      <c r="IR19" s="207"/>
      <c r="IS19" s="207"/>
      <c r="IT19" s="207"/>
      <c r="IU19" s="207"/>
      <c r="IV19" s="207"/>
      <c r="IW19" s="207"/>
      <c r="IX19" s="207"/>
      <c r="IY19" s="207"/>
      <c r="IZ19" s="207"/>
      <c r="JA19" s="207"/>
      <c r="JB19" s="207"/>
      <c r="JC19" s="207"/>
      <c r="JD19" s="207"/>
      <c r="JE19" s="207"/>
      <c r="JF19" s="207"/>
      <c r="JG19" s="207"/>
      <c r="JH19" s="207"/>
      <c r="JI19" s="207"/>
      <c r="JJ19" s="207"/>
      <c r="JK19" s="207"/>
      <c r="JL19" s="207"/>
      <c r="JM19" s="207"/>
      <c r="JN19" s="207"/>
      <c r="JO19" s="207"/>
      <c r="JP19" s="207"/>
      <c r="JQ19" s="207"/>
      <c r="JR19" s="207"/>
      <c r="JS19" s="207"/>
      <c r="JT19" s="207"/>
      <c r="JU19" s="207"/>
      <c r="JV19" s="207"/>
      <c r="JW19" s="207"/>
      <c r="JX19" s="207"/>
      <c r="JY19" s="207"/>
      <c r="JZ19" s="207"/>
      <c r="KA19" s="207"/>
      <c r="KB19" s="207"/>
      <c r="KC19" s="207"/>
      <c r="KD19" s="207"/>
      <c r="KE19" s="207"/>
      <c r="KF19" s="207"/>
      <c r="KG19" s="207"/>
      <c r="KH19" s="207"/>
      <c r="KI19" s="207"/>
      <c r="KJ19" s="207"/>
      <c r="KK19" s="207"/>
      <c r="KL19" s="207"/>
      <c r="KM19" s="207"/>
      <c r="KN19" s="207"/>
      <c r="KO19" s="207"/>
      <c r="KP19" s="207"/>
      <c r="KQ19" s="207"/>
      <c r="KR19" s="207"/>
      <c r="KS19" s="207"/>
      <c r="KT19" s="207"/>
      <c r="KU19" s="207"/>
      <c r="KV19" s="207"/>
      <c r="KW19" s="207"/>
      <c r="KX19" s="207"/>
      <c r="KY19" s="207"/>
      <c r="KZ19" s="207"/>
      <c r="LA19" s="207"/>
      <c r="LB19" s="207"/>
      <c r="LC19" s="207"/>
      <c r="LD19" s="207"/>
      <c r="LE19" s="207"/>
      <c r="LF19" s="207"/>
      <c r="LG19" s="207"/>
      <c r="LH19" s="207"/>
      <c r="LI19" s="207"/>
      <c r="LJ19" s="207"/>
      <c r="LK19" s="207"/>
      <c r="LL19" s="207"/>
      <c r="LM19" s="207"/>
      <c r="LN19" s="207"/>
      <c r="LO19" s="207"/>
      <c r="LP19" s="207"/>
      <c r="LQ19" s="207"/>
      <c r="LR19" s="207"/>
      <c r="LS19" s="207"/>
      <c r="LT19" s="207"/>
      <c r="LU19" s="207"/>
      <c r="LV19" s="207"/>
      <c r="LW19" s="207"/>
      <c r="LX19" s="207"/>
      <c r="LY19" s="207"/>
      <c r="LZ19" s="207"/>
      <c r="MA19" s="207"/>
      <c r="MB19" s="207"/>
      <c r="MC19" s="207"/>
      <c r="MD19" s="207"/>
      <c r="ME19" s="207"/>
      <c r="MF19" s="207"/>
      <c r="MG19" s="207"/>
      <c r="MH19" s="207"/>
      <c r="MI19" s="207"/>
      <c r="MJ19" s="207"/>
      <c r="MK19" s="207"/>
      <c r="ML19" s="207"/>
      <c r="MM19" s="207"/>
      <c r="MN19" s="207"/>
      <c r="MO19" s="207"/>
      <c r="MP19" s="207"/>
      <c r="MQ19" s="207"/>
      <c r="MR19" s="207"/>
      <c r="MS19" s="207"/>
      <c r="MT19" s="207"/>
      <c r="MU19" s="207"/>
      <c r="MV19" s="207"/>
      <c r="MW19" s="207"/>
      <c r="MX19" s="207"/>
      <c r="MY19" s="207"/>
      <c r="MZ19" s="207"/>
      <c r="NA19" s="207"/>
      <c r="NB19" s="207"/>
      <c r="NC19" s="207"/>
      <c r="ND19" s="207"/>
      <c r="NE19" s="207"/>
      <c r="NF19" s="207"/>
      <c r="NG19" s="207"/>
      <c r="NH19" s="207"/>
      <c r="NI19" s="207"/>
      <c r="NJ19" s="207"/>
      <c r="NK19" s="207"/>
      <c r="NL19" s="207"/>
      <c r="NM19" s="207"/>
      <c r="NN19" s="207"/>
      <c r="NO19" s="207"/>
      <c r="NP19" s="207"/>
      <c r="NQ19" s="207"/>
      <c r="NR19" s="207"/>
      <c r="NS19" s="207"/>
      <c r="NT19" s="207"/>
      <c r="NU19" s="207"/>
      <c r="NV19" s="207"/>
      <c r="NW19" s="207"/>
      <c r="NX19" s="207"/>
      <c r="NY19" s="207"/>
      <c r="NZ19" s="207"/>
      <c r="OA19" s="207"/>
      <c r="OB19" s="207"/>
      <c r="OC19" s="207"/>
      <c r="OD19" s="207"/>
      <c r="OE19" s="207"/>
      <c r="OF19" s="207"/>
      <c r="OG19" s="207"/>
      <c r="OH19" s="207"/>
      <c r="OI19" s="207"/>
      <c r="OJ19" s="207"/>
      <c r="OK19" s="207"/>
      <c r="OL19" s="207"/>
      <c r="OM19" s="207"/>
      <c r="ON19" s="207"/>
      <c r="OO19" s="207"/>
      <c r="OP19" s="207"/>
      <c r="OQ19" s="207"/>
      <c r="OR19" s="207"/>
      <c r="OS19" s="207"/>
      <c r="OT19" s="207"/>
      <c r="OU19" s="207"/>
      <c r="OV19" s="207"/>
      <c r="OW19" s="207"/>
      <c r="OX19" s="207"/>
      <c r="OY19" s="207"/>
      <c r="OZ19" s="207"/>
      <c r="PA19" s="207"/>
      <c r="PB19" s="207"/>
      <c r="PC19" s="207"/>
      <c r="PD19" s="207"/>
      <c r="PE19" s="207"/>
      <c r="PF19" s="207"/>
      <c r="PG19" s="207"/>
      <c r="PH19" s="207"/>
      <c r="PI19" s="207"/>
      <c r="PJ19" s="207"/>
      <c r="PK19" s="207"/>
      <c r="PL19" s="207"/>
      <c r="PM19" s="207"/>
      <c r="PN19" s="207"/>
      <c r="PO19" s="207"/>
      <c r="PP19" s="207"/>
      <c r="PQ19" s="207"/>
      <c r="PR19" s="207"/>
      <c r="PS19" s="207"/>
      <c r="PT19" s="207"/>
      <c r="PU19" s="207"/>
      <c r="PV19" s="207"/>
      <c r="PW19" s="207"/>
      <c r="PX19" s="207"/>
      <c r="PY19" s="207"/>
      <c r="PZ19" s="207"/>
      <c r="QA19" s="207"/>
      <c r="QB19" s="207"/>
      <c r="QC19" s="207"/>
      <c r="QD19" s="207"/>
      <c r="QE19" s="207"/>
      <c r="QF19" s="207"/>
      <c r="QG19" s="207"/>
      <c r="QH19" s="207"/>
      <c r="QI19" s="207"/>
      <c r="QJ19" s="207"/>
      <c r="QK19" s="207"/>
      <c r="QL19" s="207"/>
      <c r="QM19" s="207"/>
      <c r="QN19" s="207"/>
      <c r="QO19" s="207"/>
      <c r="QP19" s="207"/>
      <c r="QQ19" s="207"/>
      <c r="QR19" s="207"/>
      <c r="QS19" s="207"/>
      <c r="QT19" s="207"/>
      <c r="QU19" s="207"/>
      <c r="QV19" s="207"/>
      <c r="QW19" s="207"/>
      <c r="QX19" s="207"/>
      <c r="QY19" s="207"/>
      <c r="QZ19" s="207"/>
      <c r="RA19" s="207"/>
      <c r="RB19" s="207"/>
      <c r="RC19" s="207"/>
      <c r="RD19" s="207"/>
      <c r="RE19" s="207"/>
      <c r="RF19" s="207"/>
      <c r="RG19" s="207"/>
      <c r="RH19" s="207"/>
      <c r="RI19" s="207"/>
      <c r="RJ19" s="207"/>
      <c r="RK19" s="207"/>
      <c r="RL19" s="207"/>
      <c r="RM19" s="207"/>
      <c r="RN19" s="207"/>
      <c r="RO19" s="207"/>
      <c r="RP19" s="207"/>
      <c r="RQ19" s="207"/>
      <c r="RR19" s="207"/>
      <c r="RS19" s="207"/>
      <c r="RT19" s="207"/>
      <c r="RU19" s="207"/>
      <c r="RV19" s="207"/>
      <c r="RW19" s="207"/>
      <c r="RX19" s="207"/>
      <c r="RY19" s="207"/>
      <c r="RZ19" s="207"/>
      <c r="SA19" s="207"/>
      <c r="SB19" s="207"/>
      <c r="SC19" s="207"/>
      <c r="SD19" s="207"/>
      <c r="SE19" s="207"/>
      <c r="SF19" s="207"/>
      <c r="SG19" s="207"/>
      <c r="SH19" s="207"/>
      <c r="SI19" s="207"/>
      <c r="SJ19" s="207"/>
      <c r="SK19" s="207"/>
      <c r="SL19" s="207"/>
      <c r="SM19" s="207"/>
      <c r="SN19" s="207"/>
      <c r="SO19" s="207"/>
      <c r="SP19" s="207"/>
      <c r="SQ19" s="207"/>
      <c r="SR19" s="207"/>
      <c r="SS19" s="207"/>
      <c r="ST19" s="207"/>
      <c r="SU19" s="207"/>
      <c r="SV19" s="207"/>
      <c r="SW19" s="207"/>
      <c r="SX19" s="207"/>
      <c r="SY19" s="207"/>
      <c r="SZ19" s="207"/>
      <c r="TA19" s="207"/>
      <c r="TB19" s="207"/>
      <c r="TC19" s="207"/>
      <c r="TD19" s="207"/>
      <c r="TE19" s="207"/>
      <c r="TF19" s="207"/>
      <c r="TG19" s="207"/>
      <c r="TH19" s="207"/>
      <c r="TI19" s="207"/>
      <c r="TJ19" s="207"/>
      <c r="TK19" s="207"/>
      <c r="TL19" s="207"/>
      <c r="TM19" s="207"/>
      <c r="TN19" s="207"/>
      <c r="TO19" s="207"/>
      <c r="TP19" s="207"/>
      <c r="TQ19" s="207"/>
      <c r="TR19" s="207"/>
      <c r="TS19" s="207"/>
      <c r="TT19" s="207"/>
      <c r="TU19" s="207"/>
      <c r="TV19" s="207"/>
      <c r="TW19" s="207"/>
      <c r="TX19" s="207"/>
      <c r="TY19" s="207"/>
      <c r="TZ19" s="207"/>
      <c r="UA19" s="207"/>
      <c r="UB19" s="207"/>
      <c r="UC19" s="207"/>
      <c r="UD19" s="207"/>
      <c r="UE19" s="207"/>
      <c r="UF19" s="207"/>
      <c r="UG19" s="207"/>
      <c r="UH19" s="207"/>
      <c r="UI19" s="207"/>
      <c r="UJ19" s="207"/>
      <c r="UK19" s="207"/>
      <c r="UL19" s="207"/>
      <c r="UM19" s="207"/>
      <c r="UN19" s="207"/>
      <c r="UO19" s="207"/>
      <c r="UP19" s="207"/>
      <c r="UQ19" s="207"/>
      <c r="UR19" s="207"/>
      <c r="US19" s="207"/>
      <c r="UT19" s="207"/>
      <c r="UU19" s="207"/>
      <c r="UV19" s="207"/>
      <c r="UW19" s="207"/>
      <c r="UX19" s="207"/>
      <c r="UY19" s="207"/>
      <c r="UZ19" s="207"/>
      <c r="VA19" s="207"/>
      <c r="VB19" s="207"/>
      <c r="VC19" s="207"/>
      <c r="VD19" s="207"/>
      <c r="VE19" s="207"/>
      <c r="VF19" s="207"/>
      <c r="VG19" s="207"/>
      <c r="VH19" s="207"/>
      <c r="VI19" s="207"/>
      <c r="VJ19" s="207"/>
      <c r="VK19" s="207"/>
      <c r="VL19" s="207"/>
      <c r="VM19" s="207"/>
      <c r="VN19" s="207"/>
      <c r="VO19" s="207"/>
      <c r="VP19" s="207"/>
      <c r="VQ19" s="207"/>
      <c r="VR19" s="207"/>
      <c r="VS19" s="207"/>
      <c r="VT19" s="207"/>
      <c r="VU19" s="207"/>
      <c r="VV19" s="207"/>
      <c r="VW19" s="207"/>
      <c r="VX19" s="207"/>
      <c r="VY19" s="207"/>
      <c r="VZ19" s="207"/>
      <c r="WA19" s="207"/>
      <c r="WB19" s="207"/>
      <c r="WC19" s="207"/>
      <c r="WD19" s="207"/>
      <c r="WE19" s="207"/>
      <c r="WF19" s="207"/>
      <c r="WG19" s="207"/>
      <c r="WH19" s="207"/>
      <c r="WI19" s="207"/>
      <c r="WJ19" s="207"/>
      <c r="WK19" s="207"/>
      <c r="WL19" s="207"/>
      <c r="WM19" s="207"/>
      <c r="WN19" s="207"/>
      <c r="WO19" s="207"/>
      <c r="WP19" s="207"/>
      <c r="WQ19" s="207"/>
      <c r="WR19" s="207"/>
      <c r="WS19" s="207"/>
      <c r="WT19" s="207"/>
      <c r="WU19" s="207"/>
      <c r="WV19" s="207"/>
      <c r="WW19" s="207"/>
      <c r="WX19" s="207"/>
      <c r="WY19" s="207"/>
      <c r="WZ19" s="207"/>
      <c r="XA19" s="207"/>
      <c r="XB19" s="207"/>
      <c r="XC19" s="207"/>
      <c r="XD19" s="207"/>
      <c r="XE19" s="207"/>
      <c r="XF19" s="207"/>
      <c r="XG19" s="207"/>
      <c r="XH19" s="207"/>
      <c r="XI19" s="207"/>
      <c r="XJ19" s="207"/>
      <c r="XK19" s="207"/>
      <c r="XL19" s="207"/>
      <c r="XM19" s="207"/>
      <c r="XN19" s="207"/>
      <c r="XO19" s="207"/>
      <c r="XP19" s="207"/>
      <c r="XQ19" s="207"/>
      <c r="XR19" s="207"/>
      <c r="XS19" s="207"/>
      <c r="XT19" s="207"/>
      <c r="XU19" s="207"/>
      <c r="XV19" s="207"/>
      <c r="XW19" s="207"/>
      <c r="XX19" s="207"/>
      <c r="XY19" s="207"/>
      <c r="XZ19" s="207"/>
      <c r="YA19" s="207"/>
      <c r="YB19" s="207"/>
      <c r="YC19" s="207"/>
      <c r="YD19" s="207"/>
      <c r="YE19" s="207"/>
      <c r="YF19" s="207"/>
      <c r="YG19" s="207"/>
      <c r="YH19" s="207"/>
      <c r="YI19" s="207"/>
      <c r="YJ19" s="207"/>
      <c r="YK19" s="207"/>
      <c r="YL19" s="207"/>
      <c r="YM19" s="207"/>
      <c r="YN19" s="207"/>
      <c r="YO19" s="207"/>
      <c r="YP19" s="207"/>
      <c r="YQ19" s="207"/>
      <c r="YR19" s="207"/>
      <c r="YS19" s="207"/>
      <c r="YT19" s="207"/>
      <c r="YU19" s="207"/>
      <c r="YV19" s="207"/>
      <c r="YW19" s="207"/>
      <c r="YX19" s="207"/>
      <c r="YY19" s="207"/>
      <c r="YZ19" s="207"/>
      <c r="ZA19" s="207"/>
      <c r="ZB19" s="207"/>
      <c r="ZC19" s="207"/>
      <c r="ZD19" s="207"/>
      <c r="ZE19" s="207"/>
      <c r="ZF19" s="207"/>
      <c r="ZG19" s="207"/>
      <c r="ZH19" s="207"/>
      <c r="ZI19" s="207"/>
      <c r="ZJ19" s="207"/>
      <c r="ZK19" s="207"/>
      <c r="ZL19" s="207"/>
      <c r="ZM19" s="207"/>
      <c r="ZN19" s="207"/>
      <c r="ZO19" s="207"/>
      <c r="ZP19" s="207"/>
      <c r="ZQ19" s="207"/>
      <c r="ZR19" s="207"/>
      <c r="ZS19" s="207"/>
      <c r="ZT19" s="207"/>
      <c r="ZU19" s="207"/>
      <c r="ZV19" s="207"/>
      <c r="ZW19" s="207"/>
      <c r="ZX19" s="207"/>
      <c r="ZY19" s="207"/>
      <c r="ZZ19" s="207"/>
      <c r="AAA19" s="207"/>
      <c r="AAB19" s="207"/>
      <c r="AAC19" s="207"/>
      <c r="AAD19" s="207"/>
      <c r="AAE19" s="207"/>
      <c r="AAF19" s="207"/>
      <c r="AAG19" s="207"/>
      <c r="AAH19" s="207"/>
      <c r="AAI19" s="207"/>
      <c r="AAJ19" s="207"/>
      <c r="AAK19" s="207"/>
      <c r="AAL19" s="207"/>
      <c r="AAM19" s="207"/>
      <c r="AAN19" s="207"/>
      <c r="AAO19" s="207"/>
      <c r="AAP19" s="207"/>
      <c r="AAQ19" s="207"/>
      <c r="AAR19" s="207"/>
      <c r="AAS19" s="207"/>
      <c r="AAT19" s="207"/>
      <c r="AAU19" s="207"/>
      <c r="AAV19" s="207"/>
      <c r="AAW19" s="207"/>
      <c r="AAX19" s="207"/>
      <c r="AAY19" s="207"/>
      <c r="AAZ19" s="207"/>
      <c r="ABA19" s="207"/>
      <c r="ABB19" s="207"/>
      <c r="ABC19" s="207"/>
      <c r="ABD19" s="207"/>
      <c r="ABE19" s="207"/>
      <c r="ABF19" s="207"/>
      <c r="ABG19" s="207"/>
      <c r="ABH19" s="207"/>
      <c r="ABI19" s="207"/>
      <c r="ABJ19" s="207"/>
      <c r="ABK19" s="207"/>
      <c r="ABL19" s="207"/>
      <c r="ABM19" s="207"/>
      <c r="ABN19" s="207"/>
      <c r="ABO19" s="207"/>
      <c r="ABP19" s="207"/>
      <c r="ABQ19" s="207"/>
      <c r="ABR19" s="207"/>
      <c r="ABS19" s="207"/>
      <c r="ABT19" s="207"/>
      <c r="ABU19" s="207"/>
      <c r="ABV19" s="207"/>
      <c r="ABW19" s="207"/>
      <c r="ABX19" s="207"/>
      <c r="ABY19" s="207"/>
      <c r="ABZ19" s="207"/>
      <c r="ACA19" s="207"/>
      <c r="ACB19" s="207"/>
      <c r="ACC19" s="207"/>
      <c r="ACD19" s="207"/>
      <c r="ACE19" s="207"/>
      <c r="ACF19" s="207"/>
      <c r="ACG19" s="207"/>
      <c r="ACH19" s="207"/>
      <c r="ACI19" s="207"/>
      <c r="ACJ19" s="207"/>
      <c r="ACK19" s="207"/>
      <c r="ACL19" s="207"/>
      <c r="ACM19" s="207"/>
      <c r="ACN19" s="207"/>
      <c r="ACO19" s="207"/>
      <c r="ACP19" s="207"/>
      <c r="ACQ19" s="207"/>
      <c r="ACR19" s="207"/>
      <c r="ACS19" s="207"/>
      <c r="ACT19" s="207"/>
      <c r="ACU19" s="207"/>
      <c r="ACV19" s="207"/>
      <c r="ACW19" s="207"/>
      <c r="ACX19" s="207"/>
      <c r="ACY19" s="207"/>
      <c r="ACZ19" s="207"/>
      <c r="ADA19" s="207"/>
      <c r="ADB19" s="207"/>
      <c r="ADC19" s="207"/>
      <c r="ADD19" s="207"/>
      <c r="ADE19" s="207"/>
      <c r="ADF19" s="207"/>
      <c r="ADG19" s="207"/>
      <c r="ADH19" s="207"/>
      <c r="ADI19" s="207"/>
      <c r="ADJ19" s="207"/>
      <c r="ADK19" s="207"/>
      <c r="ADL19" s="207"/>
      <c r="ADM19" s="207"/>
      <c r="ADN19" s="207"/>
      <c r="ADO19" s="207"/>
      <c r="ADP19" s="207"/>
      <c r="ADQ19" s="207"/>
      <c r="ADR19" s="207"/>
      <c r="ADS19" s="207"/>
      <c r="ADT19" s="207"/>
      <c r="ADU19" s="207"/>
      <c r="ADV19" s="207"/>
      <c r="ADW19" s="207"/>
      <c r="ADX19" s="207"/>
      <c r="ADY19" s="207"/>
      <c r="ADZ19" s="207"/>
      <c r="AEA19" s="207"/>
      <c r="AEB19" s="207"/>
      <c r="AEC19" s="207"/>
      <c r="AED19" s="207"/>
      <c r="AEE19" s="207"/>
      <c r="AEF19" s="207"/>
      <c r="AEG19" s="207"/>
      <c r="AEH19" s="207"/>
      <c r="AEI19" s="207"/>
      <c r="AEJ19" s="207"/>
      <c r="AEK19" s="207"/>
      <c r="AEL19" s="207"/>
      <c r="AEM19" s="207"/>
      <c r="AEN19" s="207"/>
      <c r="AEO19" s="207"/>
      <c r="AEP19" s="207"/>
      <c r="AEQ19" s="207"/>
      <c r="AER19" s="207"/>
      <c r="AES19" s="207"/>
      <c r="AET19" s="207"/>
      <c r="AEU19" s="207"/>
      <c r="AEV19" s="207"/>
      <c r="AEW19" s="207"/>
      <c r="AEX19" s="207"/>
      <c r="AEY19" s="207"/>
      <c r="AEZ19" s="207"/>
      <c r="AFA19" s="207"/>
      <c r="AFB19" s="207"/>
      <c r="AFC19" s="207"/>
      <c r="AFD19" s="207"/>
      <c r="AFE19" s="207"/>
      <c r="AFF19" s="207"/>
      <c r="AFG19" s="207"/>
      <c r="AFH19" s="207"/>
      <c r="AFI19" s="207"/>
      <c r="AFJ19" s="207"/>
      <c r="AFK19" s="207"/>
      <c r="AFL19" s="207"/>
      <c r="AFM19" s="207"/>
      <c r="AFN19" s="207"/>
      <c r="AFO19" s="207"/>
      <c r="AFP19" s="207"/>
      <c r="AFQ19" s="207"/>
      <c r="AFR19" s="207"/>
      <c r="AFS19" s="207"/>
      <c r="AFT19" s="207"/>
      <c r="AFU19" s="207"/>
      <c r="AFV19" s="207"/>
      <c r="AFW19" s="207"/>
      <c r="AFX19" s="207"/>
      <c r="AFY19" s="207"/>
      <c r="AFZ19" s="207"/>
      <c r="AGA19" s="207"/>
      <c r="AGB19" s="207"/>
      <c r="AGC19" s="207"/>
      <c r="AGD19" s="207"/>
      <c r="AGE19" s="207"/>
      <c r="AGF19" s="207"/>
      <c r="AGG19" s="207"/>
      <c r="AGH19" s="207"/>
      <c r="AGI19" s="207"/>
      <c r="AGJ19" s="207"/>
      <c r="AGK19" s="207"/>
      <c r="AGL19" s="207"/>
      <c r="AGM19" s="207"/>
      <c r="AGN19" s="207"/>
      <c r="AGO19" s="207"/>
      <c r="AGP19" s="207"/>
      <c r="AGQ19" s="207"/>
      <c r="AGR19" s="207"/>
      <c r="AGS19" s="207"/>
      <c r="AGT19" s="207"/>
      <c r="AGU19" s="207"/>
      <c r="AGV19" s="207"/>
      <c r="AGW19" s="207"/>
      <c r="AGX19" s="207"/>
      <c r="AGY19" s="207"/>
      <c r="AGZ19" s="207"/>
      <c r="AHA19" s="207"/>
      <c r="AHB19" s="207"/>
      <c r="AHC19" s="207"/>
      <c r="AHD19" s="207"/>
      <c r="AHE19" s="207"/>
      <c r="AHF19" s="207"/>
      <c r="AHG19" s="207"/>
      <c r="AHH19" s="207"/>
      <c r="AHI19" s="207"/>
      <c r="AHJ19" s="207"/>
      <c r="AHK19" s="207"/>
      <c r="AHL19" s="207"/>
      <c r="AHM19" s="207"/>
      <c r="AHN19" s="207"/>
      <c r="AHO19" s="207"/>
      <c r="AHP19" s="207"/>
      <c r="AHQ19" s="207"/>
      <c r="AHR19" s="207"/>
      <c r="AHS19" s="207"/>
      <c r="AHT19" s="207"/>
      <c r="AHU19" s="207"/>
      <c r="AHV19" s="207"/>
      <c r="AHW19" s="207"/>
      <c r="AHX19" s="207"/>
      <c r="AHY19" s="207"/>
      <c r="AHZ19" s="207"/>
      <c r="AIA19" s="207"/>
      <c r="AIB19" s="207"/>
      <c r="AIC19" s="207"/>
      <c r="AID19" s="207"/>
      <c r="AIE19" s="207"/>
      <c r="AIF19" s="207"/>
      <c r="AIG19" s="207"/>
      <c r="AIH19" s="207"/>
      <c r="AII19" s="207"/>
      <c r="AIJ19" s="207"/>
      <c r="AIK19" s="207"/>
      <c r="AIL19" s="207"/>
      <c r="AIM19" s="207"/>
      <c r="AIN19" s="207"/>
      <c r="AIO19" s="207"/>
      <c r="AIP19" s="207"/>
      <c r="AIQ19" s="207"/>
      <c r="AIR19" s="207"/>
      <c r="AIS19" s="207"/>
      <c r="AIT19" s="207"/>
      <c r="AIU19" s="207"/>
      <c r="AIV19" s="207"/>
      <c r="AIW19" s="207"/>
      <c r="AIX19" s="207"/>
      <c r="AIY19" s="207"/>
      <c r="AIZ19" s="207"/>
      <c r="AJA19" s="207"/>
      <c r="AJB19" s="207"/>
      <c r="AJC19" s="207"/>
      <c r="AJD19" s="207"/>
      <c r="AJE19" s="207"/>
      <c r="AJF19" s="207"/>
      <c r="AJG19" s="207"/>
      <c r="AJH19" s="207"/>
      <c r="AJI19" s="207"/>
      <c r="AJJ19" s="207"/>
      <c r="AJK19" s="207"/>
      <c r="AJL19" s="207"/>
      <c r="AJM19" s="207"/>
      <c r="AJN19" s="207"/>
      <c r="AJO19" s="207"/>
      <c r="AJP19" s="207"/>
      <c r="AJQ19" s="207"/>
      <c r="AJR19" s="207"/>
      <c r="AJS19" s="207"/>
      <c r="AJT19" s="207"/>
      <c r="AJU19" s="207"/>
      <c r="AJV19" s="207"/>
      <c r="AJW19" s="207"/>
      <c r="AJX19" s="207"/>
      <c r="AJY19" s="207"/>
      <c r="AJZ19" s="207"/>
      <c r="AKA19" s="207"/>
      <c r="AKB19" s="207"/>
      <c r="AKC19" s="207"/>
      <c r="AKD19" s="207"/>
      <c r="AKE19" s="207"/>
      <c r="AKF19" s="207"/>
      <c r="AKG19" s="207"/>
      <c r="AKH19" s="207"/>
      <c r="AKI19" s="207"/>
      <c r="AKJ19" s="207"/>
      <c r="AKK19" s="207"/>
      <c r="AKL19" s="207"/>
      <c r="AKM19" s="207"/>
      <c r="AKN19" s="207"/>
      <c r="AKO19" s="207"/>
      <c r="AKP19" s="207"/>
      <c r="AKQ19" s="207"/>
      <c r="AKR19" s="207"/>
      <c r="AKS19" s="207"/>
      <c r="AKT19" s="207"/>
      <c r="AKU19" s="207"/>
      <c r="AKV19" s="207"/>
      <c r="AKW19" s="207"/>
      <c r="AKX19" s="207"/>
      <c r="AKY19" s="207"/>
      <c r="AKZ19" s="207"/>
      <c r="ALA19" s="207"/>
      <c r="ALB19" s="207"/>
      <c r="ALC19" s="207"/>
      <c r="ALD19" s="207"/>
      <c r="ALE19" s="207"/>
      <c r="ALF19" s="207"/>
      <c r="ALG19" s="207"/>
      <c r="ALH19" s="207"/>
      <c r="ALI19" s="207"/>
      <c r="ALJ19" s="207"/>
      <c r="ALK19" s="207"/>
      <c r="ALL19" s="207"/>
      <c r="ALM19" s="207"/>
      <c r="ALN19" s="207"/>
      <c r="ALO19" s="207"/>
      <c r="ALP19" s="207"/>
      <c r="ALQ19" s="207"/>
    </row>
    <row r="20" spans="1:1005" ht="14.45">
      <c r="A20" s="108">
        <v>46631</v>
      </c>
      <c r="B20" s="162">
        <v>49</v>
      </c>
      <c r="C20" s="154">
        <v>34</v>
      </c>
      <c r="D20" s="158">
        <v>42</v>
      </c>
      <c r="E20">
        <v>41.212000000000003</v>
      </c>
      <c r="F20">
        <v>52.695999999999998</v>
      </c>
      <c r="G20">
        <v>34.515999999999998</v>
      </c>
      <c r="H20">
        <v>68.248000000000005</v>
      </c>
      <c r="I20">
        <v>39.820999999999998</v>
      </c>
      <c r="J20">
        <v>62.613999999999997</v>
      </c>
      <c r="K20">
        <v>32.558999999999997</v>
      </c>
      <c r="L20">
        <v>52.292999999999999</v>
      </c>
      <c r="M20">
        <v>33.701000000000001</v>
      </c>
      <c r="N20">
        <v>32.829000000000001</v>
      </c>
      <c r="O20">
        <v>21.132000000000001</v>
      </c>
      <c r="P20">
        <v>66.001000000000005</v>
      </c>
      <c r="Q20">
        <v>40.148000000000003</v>
      </c>
      <c r="R20">
        <v>39.295000000000002</v>
      </c>
      <c r="S20">
        <v>39.319000000000003</v>
      </c>
      <c r="T20">
        <v>48.57</v>
      </c>
      <c r="U20">
        <v>48.197000000000003</v>
      </c>
      <c r="V20">
        <v>36.362000000000002</v>
      </c>
      <c r="W20">
        <v>29.521999999999998</v>
      </c>
      <c r="X20">
        <v>43.32</v>
      </c>
      <c r="Y20">
        <v>22.061</v>
      </c>
      <c r="Z20">
        <v>59.6</v>
      </c>
      <c r="AA20">
        <v>58.255000000000003</v>
      </c>
      <c r="AB20">
        <v>39.572000000000003</v>
      </c>
      <c r="AC20">
        <v>37.874000000000002</v>
      </c>
      <c r="AD20">
        <v>41.337000000000003</v>
      </c>
      <c r="AE20">
        <v>20.489000000000001</v>
      </c>
      <c r="AF20">
        <v>47.252000000000002</v>
      </c>
      <c r="AG20">
        <v>36.173000000000002</v>
      </c>
      <c r="AH20" s="32">
        <v>35.701999999999998</v>
      </c>
      <c r="AI20" s="207"/>
      <c r="AJ20" s="207"/>
      <c r="AK20" s="207"/>
      <c r="AL20" s="207"/>
      <c r="AM20" s="207"/>
      <c r="AN20" s="207"/>
      <c r="AO20" s="207"/>
      <c r="AP20" s="207"/>
      <c r="AQ20" s="207"/>
      <c r="AR20" s="207"/>
      <c r="AS20" s="207"/>
      <c r="AT20" s="207"/>
      <c r="AU20" s="207"/>
      <c r="AV20" s="207"/>
      <c r="AW20" s="207"/>
      <c r="AX20" s="207"/>
      <c r="AY20" s="207"/>
      <c r="AZ20" s="207"/>
      <c r="BA20" s="207"/>
      <c r="BB20" s="207"/>
      <c r="BC20" s="207"/>
      <c r="BD20" s="207"/>
      <c r="BE20" s="207"/>
      <c r="BF20" s="207"/>
      <c r="BG20" s="207"/>
      <c r="BH20" s="207"/>
      <c r="BI20" s="207"/>
      <c r="BJ20" s="207"/>
      <c r="BK20" s="207"/>
      <c r="BL20" s="207"/>
      <c r="BM20" s="207"/>
      <c r="BN20" s="207"/>
      <c r="BO20" s="207"/>
      <c r="BP20" s="207"/>
      <c r="BQ20" s="207"/>
      <c r="BR20" s="207"/>
      <c r="BS20" s="207"/>
      <c r="BT20" s="207"/>
      <c r="BU20" s="207"/>
      <c r="BV20" s="207"/>
      <c r="BW20" s="207"/>
      <c r="BX20" s="207"/>
      <c r="BY20" s="207"/>
      <c r="BZ20" s="207"/>
      <c r="CA20" s="207"/>
      <c r="CB20" s="207"/>
      <c r="CC20" s="207"/>
      <c r="CD20" s="207"/>
      <c r="CE20" s="207"/>
      <c r="CF20" s="207"/>
      <c r="CG20" s="207"/>
      <c r="CH20" s="207"/>
      <c r="CI20" s="207"/>
      <c r="CJ20" s="207"/>
      <c r="CK20" s="207"/>
      <c r="CL20" s="207"/>
      <c r="CM20" s="207"/>
      <c r="CN20" s="207"/>
      <c r="CO20" s="207"/>
      <c r="CP20" s="207"/>
      <c r="CQ20" s="207"/>
      <c r="CR20" s="207"/>
      <c r="CS20" s="207"/>
      <c r="CT20" s="207"/>
      <c r="CU20" s="207"/>
      <c r="CV20" s="207"/>
      <c r="CW20" s="207"/>
      <c r="CX20" s="207"/>
      <c r="CY20" s="207"/>
      <c r="CZ20" s="207"/>
      <c r="DA20" s="207"/>
      <c r="DB20" s="207"/>
      <c r="DC20" s="207"/>
      <c r="DD20" s="207"/>
      <c r="DE20" s="207"/>
      <c r="DF20" s="207"/>
      <c r="DG20" s="207"/>
      <c r="DH20" s="207"/>
      <c r="DI20" s="207"/>
      <c r="DJ20" s="207"/>
      <c r="DK20" s="207"/>
      <c r="DL20" s="207"/>
      <c r="DM20" s="207"/>
      <c r="DN20" s="207"/>
      <c r="DO20" s="207"/>
      <c r="DP20" s="207"/>
      <c r="DQ20" s="207"/>
      <c r="DR20" s="207"/>
      <c r="DS20" s="207"/>
      <c r="DT20" s="207"/>
      <c r="DU20" s="207"/>
      <c r="DV20" s="207"/>
      <c r="DW20" s="207"/>
      <c r="DX20" s="207"/>
      <c r="DY20" s="207"/>
      <c r="DZ20" s="207"/>
      <c r="EA20" s="207"/>
      <c r="EB20" s="207"/>
      <c r="EC20" s="207"/>
      <c r="ED20" s="207"/>
      <c r="EE20" s="207"/>
      <c r="EF20" s="207"/>
      <c r="EG20" s="207"/>
      <c r="EH20" s="207"/>
      <c r="EI20" s="207"/>
      <c r="EJ20" s="207"/>
      <c r="EK20" s="207"/>
      <c r="EL20" s="207"/>
      <c r="EM20" s="207"/>
      <c r="EN20" s="207"/>
      <c r="EO20" s="207"/>
      <c r="EP20" s="207"/>
      <c r="EQ20" s="207"/>
      <c r="ER20" s="207"/>
      <c r="ES20" s="207"/>
      <c r="ET20" s="207"/>
      <c r="EU20" s="207"/>
      <c r="EV20" s="207"/>
      <c r="EW20" s="207"/>
      <c r="EX20" s="207"/>
      <c r="EY20" s="207"/>
      <c r="EZ20" s="207"/>
      <c r="FA20" s="207"/>
      <c r="FB20" s="207"/>
      <c r="FC20" s="207"/>
      <c r="FD20" s="207"/>
      <c r="FE20" s="207"/>
      <c r="FF20" s="207"/>
      <c r="FG20" s="207"/>
      <c r="FH20" s="207"/>
      <c r="FI20" s="207"/>
      <c r="FJ20" s="207"/>
      <c r="FK20" s="207"/>
      <c r="FL20" s="207"/>
      <c r="FM20" s="207"/>
      <c r="FN20" s="207"/>
      <c r="FO20" s="207"/>
      <c r="FP20" s="207"/>
      <c r="FQ20" s="207"/>
      <c r="FR20" s="207"/>
      <c r="FS20" s="207"/>
      <c r="FT20" s="207"/>
      <c r="FU20" s="207"/>
      <c r="FV20" s="207"/>
      <c r="FW20" s="207"/>
      <c r="FX20" s="207"/>
      <c r="FY20" s="207"/>
      <c r="FZ20" s="207"/>
      <c r="GA20" s="207"/>
      <c r="GB20" s="207"/>
      <c r="GC20" s="207"/>
      <c r="GD20" s="207"/>
      <c r="GE20" s="207"/>
      <c r="GF20" s="207"/>
      <c r="GG20" s="207"/>
      <c r="GH20" s="207"/>
      <c r="GI20" s="207"/>
      <c r="GJ20" s="207"/>
      <c r="GK20" s="207"/>
      <c r="GL20" s="207"/>
      <c r="GM20" s="207"/>
      <c r="GN20" s="207"/>
      <c r="GO20" s="207"/>
      <c r="GP20" s="207"/>
      <c r="GQ20" s="207"/>
      <c r="GR20" s="207"/>
      <c r="GS20" s="207"/>
      <c r="GT20" s="207"/>
      <c r="GU20" s="207"/>
      <c r="GV20" s="207"/>
      <c r="GW20" s="207"/>
      <c r="GX20" s="207"/>
      <c r="GY20" s="207"/>
      <c r="GZ20" s="207"/>
      <c r="HA20" s="207"/>
      <c r="HB20" s="207"/>
      <c r="HC20" s="207"/>
      <c r="HD20" s="207"/>
      <c r="HE20" s="207"/>
      <c r="HF20" s="207"/>
      <c r="HG20" s="207"/>
      <c r="HH20" s="207"/>
      <c r="HI20" s="207"/>
      <c r="HJ20" s="207"/>
      <c r="HK20" s="207"/>
      <c r="HL20" s="207"/>
      <c r="HM20" s="207"/>
      <c r="HN20" s="207"/>
      <c r="HO20" s="207"/>
      <c r="HP20" s="207"/>
      <c r="HQ20" s="207"/>
      <c r="HR20" s="207"/>
      <c r="HS20" s="207"/>
      <c r="HT20" s="207"/>
      <c r="HU20" s="207"/>
      <c r="HV20" s="207"/>
      <c r="HW20" s="207"/>
      <c r="HX20" s="207"/>
      <c r="HY20" s="207"/>
      <c r="HZ20" s="207"/>
      <c r="IA20" s="207"/>
      <c r="IB20" s="207"/>
      <c r="IC20" s="207"/>
      <c r="ID20" s="207"/>
      <c r="IE20" s="207"/>
      <c r="IF20" s="207"/>
      <c r="IG20" s="207"/>
      <c r="IH20" s="207"/>
      <c r="II20" s="207"/>
      <c r="IJ20" s="207"/>
      <c r="IK20" s="207"/>
      <c r="IL20" s="207"/>
      <c r="IM20" s="207"/>
      <c r="IN20" s="207"/>
      <c r="IO20" s="207"/>
      <c r="IP20" s="207"/>
      <c r="IQ20" s="207"/>
      <c r="IR20" s="207"/>
      <c r="IS20" s="207"/>
      <c r="IT20" s="207"/>
      <c r="IU20" s="207"/>
      <c r="IV20" s="207"/>
      <c r="IW20" s="207"/>
      <c r="IX20" s="207"/>
      <c r="IY20" s="207"/>
      <c r="IZ20" s="207"/>
      <c r="JA20" s="207"/>
      <c r="JB20" s="207"/>
      <c r="JC20" s="207"/>
      <c r="JD20" s="207"/>
      <c r="JE20" s="207"/>
      <c r="JF20" s="207"/>
      <c r="JG20" s="207"/>
      <c r="JH20" s="207"/>
      <c r="JI20" s="207"/>
      <c r="JJ20" s="207"/>
      <c r="JK20" s="207"/>
      <c r="JL20" s="207"/>
      <c r="JM20" s="207"/>
      <c r="JN20" s="207"/>
      <c r="JO20" s="207"/>
      <c r="JP20" s="207"/>
      <c r="JQ20" s="207"/>
      <c r="JR20" s="207"/>
      <c r="JS20" s="207"/>
      <c r="JT20" s="207"/>
      <c r="JU20" s="207"/>
      <c r="JV20" s="207"/>
      <c r="JW20" s="207"/>
      <c r="JX20" s="207"/>
      <c r="JY20" s="207"/>
      <c r="JZ20" s="207"/>
      <c r="KA20" s="207"/>
      <c r="KB20" s="207"/>
      <c r="KC20" s="207"/>
      <c r="KD20" s="207"/>
      <c r="KE20" s="207"/>
      <c r="KF20" s="207"/>
      <c r="KG20" s="207"/>
      <c r="KH20" s="207"/>
      <c r="KI20" s="207"/>
      <c r="KJ20" s="207"/>
      <c r="KK20" s="207"/>
      <c r="KL20" s="207"/>
      <c r="KM20" s="207"/>
      <c r="KN20" s="207"/>
      <c r="KO20" s="207"/>
      <c r="KP20" s="207"/>
      <c r="KQ20" s="207"/>
      <c r="KR20" s="207"/>
      <c r="KS20" s="207"/>
      <c r="KT20" s="207"/>
      <c r="KU20" s="207"/>
      <c r="KV20" s="207"/>
      <c r="KW20" s="207"/>
      <c r="KX20" s="207"/>
      <c r="KY20" s="207"/>
      <c r="KZ20" s="207"/>
      <c r="LA20" s="207"/>
      <c r="LB20" s="207"/>
      <c r="LC20" s="207"/>
      <c r="LD20" s="207"/>
      <c r="LE20" s="207"/>
      <c r="LF20" s="207"/>
      <c r="LG20" s="207"/>
      <c r="LH20" s="207"/>
      <c r="LI20" s="207"/>
      <c r="LJ20" s="207"/>
      <c r="LK20" s="207"/>
      <c r="LL20" s="207"/>
      <c r="LM20" s="207"/>
      <c r="LN20" s="207"/>
      <c r="LO20" s="207"/>
      <c r="LP20" s="207"/>
      <c r="LQ20" s="207"/>
      <c r="LR20" s="207"/>
      <c r="LS20" s="207"/>
      <c r="LT20" s="207"/>
      <c r="LU20" s="207"/>
      <c r="LV20" s="207"/>
      <c r="LW20" s="207"/>
      <c r="LX20" s="207"/>
      <c r="LY20" s="207"/>
      <c r="LZ20" s="207"/>
      <c r="MA20" s="207"/>
      <c r="MB20" s="207"/>
      <c r="MC20" s="207"/>
      <c r="MD20" s="207"/>
      <c r="ME20" s="207"/>
      <c r="MF20" s="207"/>
      <c r="MG20" s="207"/>
      <c r="MH20" s="207"/>
      <c r="MI20" s="207"/>
      <c r="MJ20" s="207"/>
      <c r="MK20" s="207"/>
      <c r="ML20" s="207"/>
      <c r="MM20" s="207"/>
      <c r="MN20" s="207"/>
      <c r="MO20" s="207"/>
      <c r="MP20" s="207"/>
      <c r="MQ20" s="207"/>
      <c r="MR20" s="207"/>
      <c r="MS20" s="207"/>
      <c r="MT20" s="207"/>
      <c r="MU20" s="207"/>
      <c r="MV20" s="207"/>
      <c r="MW20" s="207"/>
      <c r="MX20" s="207"/>
      <c r="MY20" s="207"/>
      <c r="MZ20" s="207"/>
      <c r="NA20" s="207"/>
      <c r="NB20" s="207"/>
      <c r="NC20" s="207"/>
      <c r="ND20" s="207"/>
      <c r="NE20" s="207"/>
      <c r="NF20" s="207"/>
      <c r="NG20" s="207"/>
      <c r="NH20" s="207"/>
      <c r="NI20" s="207"/>
      <c r="NJ20" s="207"/>
      <c r="NK20" s="207"/>
      <c r="NL20" s="207"/>
      <c r="NM20" s="207"/>
      <c r="NN20" s="207"/>
      <c r="NO20" s="207"/>
      <c r="NP20" s="207"/>
      <c r="NQ20" s="207"/>
      <c r="NR20" s="207"/>
      <c r="NS20" s="207"/>
      <c r="NT20" s="207"/>
      <c r="NU20" s="207"/>
      <c r="NV20" s="207"/>
      <c r="NW20" s="207"/>
      <c r="NX20" s="207"/>
      <c r="NY20" s="207"/>
      <c r="NZ20" s="207"/>
      <c r="OA20" s="207"/>
      <c r="OB20" s="207"/>
      <c r="OC20" s="207"/>
      <c r="OD20" s="207"/>
      <c r="OE20" s="207"/>
      <c r="OF20" s="207"/>
      <c r="OG20" s="207"/>
      <c r="OH20" s="207"/>
      <c r="OI20" s="207"/>
      <c r="OJ20" s="207"/>
      <c r="OK20" s="207"/>
      <c r="OL20" s="207"/>
      <c r="OM20" s="207"/>
      <c r="ON20" s="207"/>
      <c r="OO20" s="207"/>
      <c r="OP20" s="207"/>
      <c r="OQ20" s="207"/>
      <c r="OR20" s="207"/>
      <c r="OS20" s="207"/>
      <c r="OT20" s="207"/>
      <c r="OU20" s="207"/>
      <c r="OV20" s="207"/>
      <c r="OW20" s="207"/>
      <c r="OX20" s="207"/>
      <c r="OY20" s="207"/>
      <c r="OZ20" s="207"/>
      <c r="PA20" s="207"/>
      <c r="PB20" s="207"/>
      <c r="PC20" s="207"/>
      <c r="PD20" s="207"/>
      <c r="PE20" s="207"/>
      <c r="PF20" s="207"/>
      <c r="PG20" s="207"/>
      <c r="PH20" s="207"/>
      <c r="PI20" s="207"/>
      <c r="PJ20" s="207"/>
      <c r="PK20" s="207"/>
      <c r="PL20" s="207"/>
      <c r="PM20" s="207"/>
      <c r="PN20" s="207"/>
      <c r="PO20" s="207"/>
      <c r="PP20" s="207"/>
      <c r="PQ20" s="207"/>
      <c r="PR20" s="207"/>
      <c r="PS20" s="207"/>
      <c r="PT20" s="207"/>
      <c r="PU20" s="207"/>
      <c r="PV20" s="207"/>
      <c r="PW20" s="207"/>
      <c r="PX20" s="207"/>
      <c r="PY20" s="207"/>
      <c r="PZ20" s="207"/>
      <c r="QA20" s="207"/>
      <c r="QB20" s="207"/>
      <c r="QC20" s="207"/>
      <c r="QD20" s="207"/>
      <c r="QE20" s="207"/>
      <c r="QF20" s="207"/>
      <c r="QG20" s="207"/>
      <c r="QH20" s="207"/>
      <c r="QI20" s="207"/>
      <c r="QJ20" s="207"/>
      <c r="QK20" s="207"/>
      <c r="QL20" s="207"/>
      <c r="QM20" s="207"/>
      <c r="QN20" s="207"/>
      <c r="QO20" s="207"/>
      <c r="QP20" s="207"/>
      <c r="QQ20" s="207"/>
      <c r="QR20" s="207"/>
      <c r="QS20" s="207"/>
      <c r="QT20" s="207"/>
      <c r="QU20" s="207"/>
      <c r="QV20" s="207"/>
      <c r="QW20" s="207"/>
      <c r="QX20" s="207"/>
      <c r="QY20" s="207"/>
      <c r="QZ20" s="207"/>
      <c r="RA20" s="207"/>
      <c r="RB20" s="207"/>
      <c r="RC20" s="207"/>
      <c r="RD20" s="207"/>
      <c r="RE20" s="207"/>
      <c r="RF20" s="207"/>
      <c r="RG20" s="207"/>
      <c r="RH20" s="207"/>
      <c r="RI20" s="207"/>
      <c r="RJ20" s="207"/>
      <c r="RK20" s="207"/>
      <c r="RL20" s="207"/>
      <c r="RM20" s="207"/>
      <c r="RN20" s="207"/>
      <c r="RO20" s="207"/>
      <c r="RP20" s="207"/>
      <c r="RQ20" s="207"/>
      <c r="RR20" s="207"/>
      <c r="RS20" s="207"/>
      <c r="RT20" s="207"/>
      <c r="RU20" s="207"/>
      <c r="RV20" s="207"/>
      <c r="RW20" s="207"/>
      <c r="RX20" s="207"/>
      <c r="RY20" s="207"/>
      <c r="RZ20" s="207"/>
      <c r="SA20" s="207"/>
      <c r="SB20" s="207"/>
      <c r="SC20" s="207"/>
      <c r="SD20" s="207"/>
      <c r="SE20" s="207"/>
      <c r="SF20" s="207"/>
      <c r="SG20" s="207"/>
      <c r="SH20" s="207"/>
      <c r="SI20" s="207"/>
      <c r="SJ20" s="207"/>
      <c r="SK20" s="207"/>
      <c r="SL20" s="207"/>
      <c r="SM20" s="207"/>
      <c r="SN20" s="207"/>
      <c r="SO20" s="207"/>
      <c r="SP20" s="207"/>
      <c r="SQ20" s="207"/>
      <c r="SR20" s="207"/>
      <c r="SS20" s="207"/>
      <c r="ST20" s="207"/>
      <c r="SU20" s="207"/>
      <c r="SV20" s="207"/>
      <c r="SW20" s="207"/>
      <c r="SX20" s="207"/>
      <c r="SY20" s="207"/>
      <c r="SZ20" s="207"/>
      <c r="TA20" s="207"/>
      <c r="TB20" s="207"/>
      <c r="TC20" s="207"/>
      <c r="TD20" s="207"/>
      <c r="TE20" s="207"/>
      <c r="TF20" s="207"/>
      <c r="TG20" s="207"/>
      <c r="TH20" s="207"/>
      <c r="TI20" s="207"/>
      <c r="TJ20" s="207"/>
      <c r="TK20" s="207"/>
      <c r="TL20" s="207"/>
      <c r="TM20" s="207"/>
      <c r="TN20" s="207"/>
      <c r="TO20" s="207"/>
      <c r="TP20" s="207"/>
      <c r="TQ20" s="207"/>
      <c r="TR20" s="207"/>
      <c r="TS20" s="207"/>
      <c r="TT20" s="207"/>
      <c r="TU20" s="207"/>
      <c r="TV20" s="207"/>
      <c r="TW20" s="207"/>
      <c r="TX20" s="207"/>
      <c r="TY20" s="207"/>
      <c r="TZ20" s="207"/>
      <c r="UA20" s="207"/>
      <c r="UB20" s="207"/>
      <c r="UC20" s="207"/>
      <c r="UD20" s="207"/>
      <c r="UE20" s="207"/>
      <c r="UF20" s="207"/>
      <c r="UG20" s="207"/>
      <c r="UH20" s="207"/>
      <c r="UI20" s="207"/>
      <c r="UJ20" s="207"/>
      <c r="UK20" s="207"/>
      <c r="UL20" s="207"/>
      <c r="UM20" s="207"/>
      <c r="UN20" s="207"/>
      <c r="UO20" s="207"/>
      <c r="UP20" s="207"/>
      <c r="UQ20" s="207"/>
      <c r="UR20" s="207"/>
      <c r="US20" s="207"/>
      <c r="UT20" s="207"/>
      <c r="UU20" s="207"/>
      <c r="UV20" s="207"/>
      <c r="UW20" s="207"/>
      <c r="UX20" s="207"/>
      <c r="UY20" s="207"/>
      <c r="UZ20" s="207"/>
      <c r="VA20" s="207"/>
      <c r="VB20" s="207"/>
      <c r="VC20" s="207"/>
      <c r="VD20" s="207"/>
      <c r="VE20" s="207"/>
      <c r="VF20" s="207"/>
      <c r="VG20" s="207"/>
      <c r="VH20" s="207"/>
      <c r="VI20" s="207"/>
      <c r="VJ20" s="207"/>
      <c r="VK20" s="207"/>
      <c r="VL20" s="207"/>
      <c r="VM20" s="207"/>
      <c r="VN20" s="207"/>
      <c r="VO20" s="207"/>
      <c r="VP20" s="207"/>
      <c r="VQ20" s="207"/>
      <c r="VR20" s="207"/>
      <c r="VS20" s="207"/>
      <c r="VT20" s="207"/>
      <c r="VU20" s="207"/>
      <c r="VV20" s="207"/>
      <c r="VW20" s="207"/>
      <c r="VX20" s="207"/>
      <c r="VY20" s="207"/>
      <c r="VZ20" s="207"/>
      <c r="WA20" s="207"/>
      <c r="WB20" s="207"/>
      <c r="WC20" s="207"/>
      <c r="WD20" s="207"/>
      <c r="WE20" s="207"/>
      <c r="WF20" s="207"/>
      <c r="WG20" s="207"/>
      <c r="WH20" s="207"/>
      <c r="WI20" s="207"/>
      <c r="WJ20" s="207"/>
      <c r="WK20" s="207"/>
      <c r="WL20" s="207"/>
      <c r="WM20" s="207"/>
      <c r="WN20" s="207"/>
      <c r="WO20" s="207"/>
      <c r="WP20" s="207"/>
      <c r="WQ20" s="207"/>
      <c r="WR20" s="207"/>
      <c r="WS20" s="207"/>
      <c r="WT20" s="207"/>
      <c r="WU20" s="207"/>
      <c r="WV20" s="207"/>
      <c r="WW20" s="207"/>
      <c r="WX20" s="207"/>
      <c r="WY20" s="207"/>
      <c r="WZ20" s="207"/>
      <c r="XA20" s="207"/>
      <c r="XB20" s="207"/>
      <c r="XC20" s="207"/>
      <c r="XD20" s="207"/>
      <c r="XE20" s="207"/>
      <c r="XF20" s="207"/>
      <c r="XG20" s="207"/>
      <c r="XH20" s="207"/>
      <c r="XI20" s="207"/>
      <c r="XJ20" s="207"/>
      <c r="XK20" s="207"/>
      <c r="XL20" s="207"/>
      <c r="XM20" s="207"/>
      <c r="XN20" s="207"/>
      <c r="XO20" s="207"/>
      <c r="XP20" s="207"/>
      <c r="XQ20" s="207"/>
      <c r="XR20" s="207"/>
      <c r="XS20" s="207"/>
      <c r="XT20" s="207"/>
      <c r="XU20" s="207"/>
      <c r="XV20" s="207"/>
      <c r="XW20" s="207"/>
      <c r="XX20" s="207"/>
      <c r="XY20" s="207"/>
      <c r="XZ20" s="207"/>
      <c r="YA20" s="207"/>
      <c r="YB20" s="207"/>
      <c r="YC20" s="207"/>
      <c r="YD20" s="207"/>
      <c r="YE20" s="207"/>
      <c r="YF20" s="207"/>
      <c r="YG20" s="207"/>
      <c r="YH20" s="207"/>
      <c r="YI20" s="207"/>
      <c r="YJ20" s="207"/>
      <c r="YK20" s="207"/>
      <c r="YL20" s="207"/>
      <c r="YM20" s="207"/>
      <c r="YN20" s="207"/>
      <c r="YO20" s="207"/>
      <c r="YP20" s="207"/>
      <c r="YQ20" s="207"/>
      <c r="YR20" s="207"/>
      <c r="YS20" s="207"/>
      <c r="YT20" s="207"/>
      <c r="YU20" s="207"/>
      <c r="YV20" s="207"/>
      <c r="YW20" s="207"/>
      <c r="YX20" s="207"/>
      <c r="YY20" s="207"/>
      <c r="YZ20" s="207"/>
      <c r="ZA20" s="207"/>
      <c r="ZB20" s="207"/>
      <c r="ZC20" s="207"/>
      <c r="ZD20" s="207"/>
      <c r="ZE20" s="207"/>
      <c r="ZF20" s="207"/>
      <c r="ZG20" s="207"/>
      <c r="ZH20" s="207"/>
      <c r="ZI20" s="207"/>
      <c r="ZJ20" s="207"/>
      <c r="ZK20" s="207"/>
      <c r="ZL20" s="207"/>
      <c r="ZM20" s="207"/>
      <c r="ZN20" s="207"/>
      <c r="ZO20" s="207"/>
      <c r="ZP20" s="207"/>
      <c r="ZQ20" s="207"/>
      <c r="ZR20" s="207"/>
      <c r="ZS20" s="207"/>
      <c r="ZT20" s="207"/>
      <c r="ZU20" s="207"/>
      <c r="ZV20" s="207"/>
      <c r="ZW20" s="207"/>
      <c r="ZX20" s="207"/>
      <c r="ZY20" s="207"/>
      <c r="ZZ20" s="207"/>
      <c r="AAA20" s="207"/>
      <c r="AAB20" s="207"/>
      <c r="AAC20" s="207"/>
      <c r="AAD20" s="207"/>
      <c r="AAE20" s="207"/>
      <c r="AAF20" s="207"/>
      <c r="AAG20" s="207"/>
      <c r="AAH20" s="207"/>
      <c r="AAI20" s="207"/>
      <c r="AAJ20" s="207"/>
      <c r="AAK20" s="207"/>
      <c r="AAL20" s="207"/>
      <c r="AAM20" s="207"/>
      <c r="AAN20" s="207"/>
      <c r="AAO20" s="207"/>
      <c r="AAP20" s="207"/>
      <c r="AAQ20" s="207"/>
      <c r="AAR20" s="207"/>
      <c r="AAS20" s="207"/>
      <c r="AAT20" s="207"/>
      <c r="AAU20" s="207"/>
      <c r="AAV20" s="207"/>
      <c r="AAW20" s="207"/>
      <c r="AAX20" s="207"/>
      <c r="AAY20" s="207"/>
      <c r="AAZ20" s="207"/>
      <c r="ABA20" s="207"/>
      <c r="ABB20" s="207"/>
      <c r="ABC20" s="207"/>
      <c r="ABD20" s="207"/>
      <c r="ABE20" s="207"/>
      <c r="ABF20" s="207"/>
      <c r="ABG20" s="207"/>
      <c r="ABH20" s="207"/>
      <c r="ABI20" s="207"/>
      <c r="ABJ20" s="207"/>
      <c r="ABK20" s="207"/>
      <c r="ABL20" s="207"/>
      <c r="ABM20" s="207"/>
      <c r="ABN20" s="207"/>
      <c r="ABO20" s="207"/>
      <c r="ABP20" s="207"/>
      <c r="ABQ20" s="207"/>
      <c r="ABR20" s="207"/>
      <c r="ABS20" s="207"/>
      <c r="ABT20" s="207"/>
      <c r="ABU20" s="207"/>
      <c r="ABV20" s="207"/>
      <c r="ABW20" s="207"/>
      <c r="ABX20" s="207"/>
      <c r="ABY20" s="207"/>
      <c r="ABZ20" s="207"/>
      <c r="ACA20" s="207"/>
      <c r="ACB20" s="207"/>
      <c r="ACC20" s="207"/>
      <c r="ACD20" s="207"/>
      <c r="ACE20" s="207"/>
      <c r="ACF20" s="207"/>
      <c r="ACG20" s="207"/>
      <c r="ACH20" s="207"/>
      <c r="ACI20" s="207"/>
      <c r="ACJ20" s="207"/>
      <c r="ACK20" s="207"/>
      <c r="ACL20" s="207"/>
      <c r="ACM20" s="207"/>
      <c r="ACN20" s="207"/>
      <c r="ACO20" s="207"/>
      <c r="ACP20" s="207"/>
      <c r="ACQ20" s="207"/>
      <c r="ACR20" s="207"/>
      <c r="ACS20" s="207"/>
      <c r="ACT20" s="207"/>
      <c r="ACU20" s="207"/>
      <c r="ACV20" s="207"/>
      <c r="ACW20" s="207"/>
      <c r="ACX20" s="207"/>
      <c r="ACY20" s="207"/>
      <c r="ACZ20" s="207"/>
      <c r="ADA20" s="207"/>
      <c r="ADB20" s="207"/>
      <c r="ADC20" s="207"/>
      <c r="ADD20" s="207"/>
      <c r="ADE20" s="207"/>
      <c r="ADF20" s="207"/>
      <c r="ADG20" s="207"/>
      <c r="ADH20" s="207"/>
      <c r="ADI20" s="207"/>
      <c r="ADJ20" s="207"/>
      <c r="ADK20" s="207"/>
      <c r="ADL20" s="207"/>
      <c r="ADM20" s="207"/>
      <c r="ADN20" s="207"/>
      <c r="ADO20" s="207"/>
      <c r="ADP20" s="207"/>
      <c r="ADQ20" s="207"/>
      <c r="ADR20" s="207"/>
      <c r="ADS20" s="207"/>
      <c r="ADT20" s="207"/>
      <c r="ADU20" s="207"/>
      <c r="ADV20" s="207"/>
      <c r="ADW20" s="207"/>
      <c r="ADX20" s="207"/>
      <c r="ADY20" s="207"/>
      <c r="ADZ20" s="207"/>
      <c r="AEA20" s="207"/>
      <c r="AEB20" s="207"/>
      <c r="AEC20" s="207"/>
      <c r="AED20" s="207"/>
      <c r="AEE20" s="207"/>
      <c r="AEF20" s="207"/>
      <c r="AEG20" s="207"/>
      <c r="AEH20" s="207"/>
      <c r="AEI20" s="207"/>
      <c r="AEJ20" s="207"/>
      <c r="AEK20" s="207"/>
      <c r="AEL20" s="207"/>
      <c r="AEM20" s="207"/>
      <c r="AEN20" s="207"/>
      <c r="AEO20" s="207"/>
      <c r="AEP20" s="207"/>
      <c r="AEQ20" s="207"/>
      <c r="AER20" s="207"/>
      <c r="AES20" s="207"/>
      <c r="AET20" s="207"/>
      <c r="AEU20" s="207"/>
      <c r="AEV20" s="207"/>
      <c r="AEW20" s="207"/>
      <c r="AEX20" s="207"/>
      <c r="AEY20" s="207"/>
      <c r="AEZ20" s="207"/>
      <c r="AFA20" s="207"/>
      <c r="AFB20" s="207"/>
      <c r="AFC20" s="207"/>
      <c r="AFD20" s="207"/>
      <c r="AFE20" s="207"/>
      <c r="AFF20" s="207"/>
      <c r="AFG20" s="207"/>
      <c r="AFH20" s="207"/>
      <c r="AFI20" s="207"/>
      <c r="AFJ20" s="207"/>
      <c r="AFK20" s="207"/>
      <c r="AFL20" s="207"/>
      <c r="AFM20" s="207"/>
      <c r="AFN20" s="207"/>
      <c r="AFO20" s="207"/>
      <c r="AFP20" s="207"/>
      <c r="AFQ20" s="207"/>
      <c r="AFR20" s="207"/>
      <c r="AFS20" s="207"/>
      <c r="AFT20" s="207"/>
      <c r="AFU20" s="207"/>
      <c r="AFV20" s="207"/>
      <c r="AFW20" s="207"/>
      <c r="AFX20" s="207"/>
      <c r="AFY20" s="207"/>
      <c r="AFZ20" s="207"/>
      <c r="AGA20" s="207"/>
      <c r="AGB20" s="207"/>
      <c r="AGC20" s="207"/>
      <c r="AGD20" s="207"/>
      <c r="AGE20" s="207"/>
      <c r="AGF20" s="207"/>
      <c r="AGG20" s="207"/>
      <c r="AGH20" s="207"/>
      <c r="AGI20" s="207"/>
      <c r="AGJ20" s="207"/>
      <c r="AGK20" s="207"/>
      <c r="AGL20" s="207"/>
      <c r="AGM20" s="207"/>
      <c r="AGN20" s="207"/>
      <c r="AGO20" s="207"/>
      <c r="AGP20" s="207"/>
      <c r="AGQ20" s="207"/>
      <c r="AGR20" s="207"/>
      <c r="AGS20" s="207"/>
      <c r="AGT20" s="207"/>
      <c r="AGU20" s="207"/>
      <c r="AGV20" s="207"/>
      <c r="AGW20" s="207"/>
      <c r="AGX20" s="207"/>
      <c r="AGY20" s="207"/>
      <c r="AGZ20" s="207"/>
      <c r="AHA20" s="207"/>
      <c r="AHB20" s="207"/>
      <c r="AHC20" s="207"/>
      <c r="AHD20" s="207"/>
      <c r="AHE20" s="207"/>
      <c r="AHF20" s="207"/>
      <c r="AHG20" s="207"/>
      <c r="AHH20" s="207"/>
      <c r="AHI20" s="207"/>
      <c r="AHJ20" s="207"/>
      <c r="AHK20" s="207"/>
      <c r="AHL20" s="207"/>
      <c r="AHM20" s="207"/>
      <c r="AHN20" s="207"/>
      <c r="AHO20" s="207"/>
      <c r="AHP20" s="207"/>
      <c r="AHQ20" s="207"/>
      <c r="AHR20" s="207"/>
      <c r="AHS20" s="207"/>
      <c r="AHT20" s="207"/>
      <c r="AHU20" s="207"/>
      <c r="AHV20" s="207"/>
      <c r="AHW20" s="207"/>
      <c r="AHX20" s="207"/>
      <c r="AHY20" s="207"/>
      <c r="AHZ20" s="207"/>
      <c r="AIA20" s="207"/>
      <c r="AIB20" s="207"/>
      <c r="AIC20" s="207"/>
      <c r="AID20" s="207"/>
      <c r="AIE20" s="207"/>
      <c r="AIF20" s="207"/>
      <c r="AIG20" s="207"/>
      <c r="AIH20" s="207"/>
      <c r="AII20" s="207"/>
      <c r="AIJ20" s="207"/>
      <c r="AIK20" s="207"/>
      <c r="AIL20" s="207"/>
      <c r="AIM20" s="207"/>
      <c r="AIN20" s="207"/>
      <c r="AIO20" s="207"/>
      <c r="AIP20" s="207"/>
      <c r="AIQ20" s="207"/>
      <c r="AIR20" s="207"/>
      <c r="AIS20" s="207"/>
      <c r="AIT20" s="207"/>
      <c r="AIU20" s="207"/>
      <c r="AIV20" s="207"/>
      <c r="AIW20" s="207"/>
      <c r="AIX20" s="207"/>
      <c r="AIY20" s="207"/>
      <c r="AIZ20" s="207"/>
      <c r="AJA20" s="207"/>
      <c r="AJB20" s="207"/>
      <c r="AJC20" s="207"/>
      <c r="AJD20" s="207"/>
      <c r="AJE20" s="207"/>
      <c r="AJF20" s="207"/>
      <c r="AJG20" s="207"/>
      <c r="AJH20" s="207"/>
      <c r="AJI20" s="207"/>
      <c r="AJJ20" s="207"/>
      <c r="AJK20" s="207"/>
      <c r="AJL20" s="207"/>
      <c r="AJM20" s="207"/>
      <c r="AJN20" s="207"/>
      <c r="AJO20" s="207"/>
      <c r="AJP20" s="207"/>
      <c r="AJQ20" s="207"/>
      <c r="AJR20" s="207"/>
      <c r="AJS20" s="207"/>
      <c r="AJT20" s="207"/>
      <c r="AJU20" s="207"/>
      <c r="AJV20" s="207"/>
      <c r="AJW20" s="207"/>
      <c r="AJX20" s="207"/>
      <c r="AJY20" s="207"/>
      <c r="AJZ20" s="207"/>
      <c r="AKA20" s="207"/>
      <c r="AKB20" s="207"/>
      <c r="AKC20" s="207"/>
      <c r="AKD20" s="207"/>
      <c r="AKE20" s="207"/>
      <c r="AKF20" s="207"/>
      <c r="AKG20" s="207"/>
      <c r="AKH20" s="207"/>
      <c r="AKI20" s="207"/>
      <c r="AKJ20" s="207"/>
      <c r="AKK20" s="207"/>
      <c r="AKL20" s="207"/>
      <c r="AKM20" s="207"/>
      <c r="AKN20" s="207"/>
      <c r="AKO20" s="207"/>
      <c r="AKP20" s="207"/>
      <c r="AKQ20" s="207"/>
      <c r="AKR20" s="207"/>
      <c r="AKS20" s="207"/>
      <c r="AKT20" s="207"/>
      <c r="AKU20" s="207"/>
      <c r="AKV20" s="207"/>
      <c r="AKW20" s="207"/>
      <c r="AKX20" s="207"/>
      <c r="AKY20" s="207"/>
      <c r="AKZ20" s="207"/>
      <c r="ALA20" s="207"/>
      <c r="ALB20" s="207"/>
      <c r="ALC20" s="207"/>
      <c r="ALD20" s="207"/>
      <c r="ALE20" s="207"/>
      <c r="ALF20" s="207"/>
      <c r="ALG20" s="207"/>
      <c r="ALH20" s="207"/>
      <c r="ALI20" s="207"/>
      <c r="ALJ20" s="207"/>
      <c r="ALK20" s="207"/>
      <c r="ALL20" s="207"/>
      <c r="ALM20" s="207"/>
      <c r="ALN20" s="207"/>
      <c r="ALO20" s="207"/>
      <c r="ALP20" s="207"/>
      <c r="ALQ20" s="207"/>
    </row>
    <row r="21" spans="1:1005" ht="14.45">
      <c r="A21" s="108">
        <v>46661</v>
      </c>
      <c r="B21" s="162">
        <v>48</v>
      </c>
      <c r="C21" s="154">
        <v>38</v>
      </c>
      <c r="D21" s="158">
        <v>43</v>
      </c>
      <c r="E21">
        <v>31.827999999999999</v>
      </c>
      <c r="F21">
        <v>51.024999999999999</v>
      </c>
      <c r="G21">
        <v>47.164000000000001</v>
      </c>
      <c r="H21">
        <v>68.900999999999996</v>
      </c>
      <c r="I21">
        <v>57.335999999999999</v>
      </c>
      <c r="J21">
        <v>71.998999999999995</v>
      </c>
      <c r="K21">
        <v>50.054000000000002</v>
      </c>
      <c r="L21">
        <v>42.412999999999997</v>
      </c>
      <c r="M21">
        <v>34.261000000000003</v>
      </c>
      <c r="N21">
        <v>33.088000000000001</v>
      </c>
      <c r="O21">
        <v>35.869999999999997</v>
      </c>
      <c r="P21">
        <v>40.479999999999997</v>
      </c>
      <c r="Q21">
        <v>40.42</v>
      </c>
      <c r="R21">
        <v>60.171999999999997</v>
      </c>
      <c r="S21">
        <v>82.206000000000003</v>
      </c>
      <c r="T21">
        <v>55.91</v>
      </c>
      <c r="U21">
        <v>46.956000000000003</v>
      </c>
      <c r="V21">
        <v>41.463000000000001</v>
      </c>
      <c r="W21">
        <v>33.677999999999997</v>
      </c>
      <c r="X21">
        <v>46.786000000000001</v>
      </c>
      <c r="Y21">
        <v>22.46</v>
      </c>
      <c r="Z21">
        <v>60.095999999999997</v>
      </c>
      <c r="AA21">
        <v>74.122</v>
      </c>
      <c r="AB21">
        <v>37.128999999999998</v>
      </c>
      <c r="AC21">
        <v>34.962000000000003</v>
      </c>
      <c r="AD21">
        <v>44.965000000000003</v>
      </c>
      <c r="AE21">
        <v>25.213000000000001</v>
      </c>
      <c r="AF21">
        <v>43.139000000000003</v>
      </c>
      <c r="AG21">
        <v>38.744</v>
      </c>
      <c r="AH21" s="32">
        <v>31.783000000000001</v>
      </c>
      <c r="AI21" s="207"/>
      <c r="AJ21" s="207"/>
      <c r="AK21" s="207"/>
      <c r="AL21" s="207"/>
      <c r="AM21" s="207"/>
      <c r="AN21" s="207"/>
      <c r="AO21" s="207"/>
      <c r="AP21" s="207"/>
      <c r="AQ21" s="207"/>
      <c r="AR21" s="207"/>
      <c r="AS21" s="207"/>
      <c r="AT21" s="207"/>
      <c r="AU21" s="207"/>
      <c r="AV21" s="207"/>
      <c r="AW21" s="207"/>
      <c r="AX21" s="207"/>
      <c r="AY21" s="207"/>
      <c r="AZ21" s="207"/>
      <c r="BA21" s="207"/>
      <c r="BB21" s="207"/>
      <c r="BC21" s="207"/>
      <c r="BD21" s="207"/>
      <c r="BE21" s="207"/>
      <c r="BF21" s="207"/>
      <c r="BG21" s="207"/>
      <c r="BH21" s="207"/>
      <c r="BI21" s="207"/>
      <c r="BJ21" s="207"/>
      <c r="BK21" s="207"/>
      <c r="BL21" s="207"/>
      <c r="BM21" s="207"/>
      <c r="BN21" s="207"/>
      <c r="BO21" s="207"/>
      <c r="BP21" s="207"/>
      <c r="BQ21" s="207"/>
      <c r="BR21" s="207"/>
      <c r="BS21" s="207"/>
      <c r="BT21" s="207"/>
      <c r="BU21" s="207"/>
      <c r="BV21" s="207"/>
      <c r="BW21" s="207"/>
      <c r="BX21" s="207"/>
      <c r="BY21" s="207"/>
      <c r="BZ21" s="207"/>
      <c r="CA21" s="207"/>
      <c r="CB21" s="207"/>
      <c r="CC21" s="207"/>
      <c r="CD21" s="207"/>
      <c r="CE21" s="207"/>
      <c r="CF21" s="207"/>
      <c r="CG21" s="207"/>
      <c r="CH21" s="207"/>
      <c r="CI21" s="207"/>
      <c r="CJ21" s="207"/>
      <c r="CK21" s="207"/>
      <c r="CL21" s="207"/>
      <c r="CM21" s="207"/>
      <c r="CN21" s="207"/>
      <c r="CO21" s="207"/>
      <c r="CP21" s="207"/>
      <c r="CQ21" s="207"/>
      <c r="CR21" s="207"/>
      <c r="CS21" s="207"/>
      <c r="CT21" s="207"/>
      <c r="CU21" s="207"/>
      <c r="CV21" s="207"/>
      <c r="CW21" s="207"/>
      <c r="CX21" s="207"/>
      <c r="CY21" s="207"/>
      <c r="CZ21" s="207"/>
      <c r="DA21" s="207"/>
      <c r="DB21" s="207"/>
      <c r="DC21" s="207"/>
      <c r="DD21" s="207"/>
      <c r="DE21" s="207"/>
      <c r="DF21" s="207"/>
      <c r="DG21" s="207"/>
      <c r="DH21" s="207"/>
      <c r="DI21" s="207"/>
      <c r="DJ21" s="207"/>
      <c r="DK21" s="207"/>
      <c r="DL21" s="207"/>
      <c r="DM21" s="207"/>
      <c r="DN21" s="207"/>
      <c r="DO21" s="207"/>
      <c r="DP21" s="207"/>
      <c r="DQ21" s="207"/>
      <c r="DR21" s="207"/>
      <c r="DS21" s="207"/>
      <c r="DT21" s="207"/>
      <c r="DU21" s="207"/>
      <c r="DV21" s="207"/>
      <c r="DW21" s="207"/>
      <c r="DX21" s="207"/>
      <c r="DY21" s="207"/>
      <c r="DZ21" s="207"/>
      <c r="EA21" s="207"/>
      <c r="EB21" s="207"/>
      <c r="EC21" s="207"/>
      <c r="ED21" s="207"/>
      <c r="EE21" s="207"/>
      <c r="EF21" s="207"/>
      <c r="EG21" s="207"/>
      <c r="EH21" s="207"/>
      <c r="EI21" s="207"/>
      <c r="EJ21" s="207"/>
      <c r="EK21" s="207"/>
      <c r="EL21" s="207"/>
      <c r="EM21" s="207"/>
      <c r="EN21" s="207"/>
      <c r="EO21" s="207"/>
      <c r="EP21" s="207"/>
      <c r="EQ21" s="207"/>
      <c r="ER21" s="207"/>
      <c r="ES21" s="207"/>
      <c r="ET21" s="207"/>
      <c r="EU21" s="207"/>
      <c r="EV21" s="207"/>
      <c r="EW21" s="207"/>
      <c r="EX21" s="207"/>
      <c r="EY21" s="207"/>
      <c r="EZ21" s="207"/>
      <c r="FA21" s="207"/>
      <c r="FB21" s="207"/>
      <c r="FC21" s="207"/>
      <c r="FD21" s="207"/>
      <c r="FE21" s="207"/>
      <c r="FF21" s="207"/>
      <c r="FG21" s="207"/>
      <c r="FH21" s="207"/>
      <c r="FI21" s="207"/>
      <c r="FJ21" s="207"/>
      <c r="FK21" s="207"/>
      <c r="FL21" s="207"/>
      <c r="FM21" s="207"/>
      <c r="FN21" s="207"/>
      <c r="FO21" s="207"/>
      <c r="FP21" s="207"/>
      <c r="FQ21" s="207"/>
      <c r="FR21" s="207"/>
      <c r="FS21" s="207"/>
      <c r="FT21" s="207"/>
      <c r="FU21" s="207"/>
      <c r="FV21" s="207"/>
      <c r="FW21" s="207"/>
      <c r="FX21" s="207"/>
      <c r="FY21" s="207"/>
      <c r="FZ21" s="207"/>
      <c r="GA21" s="207"/>
      <c r="GB21" s="207"/>
      <c r="GC21" s="207"/>
      <c r="GD21" s="207"/>
      <c r="GE21" s="207"/>
      <c r="GF21" s="207"/>
      <c r="GG21" s="207"/>
      <c r="GH21" s="207"/>
      <c r="GI21" s="207"/>
      <c r="GJ21" s="207"/>
      <c r="GK21" s="207"/>
      <c r="GL21" s="207"/>
      <c r="GM21" s="207"/>
      <c r="GN21" s="207"/>
      <c r="GO21" s="207"/>
      <c r="GP21" s="207"/>
      <c r="GQ21" s="207"/>
      <c r="GR21" s="207"/>
      <c r="GS21" s="207"/>
      <c r="GT21" s="207"/>
      <c r="GU21" s="207"/>
      <c r="GV21" s="207"/>
      <c r="GW21" s="207"/>
      <c r="GX21" s="207"/>
      <c r="GY21" s="207"/>
      <c r="GZ21" s="207"/>
      <c r="HA21" s="207"/>
      <c r="HB21" s="207"/>
      <c r="HC21" s="207"/>
      <c r="HD21" s="207"/>
      <c r="HE21" s="207"/>
      <c r="HF21" s="207"/>
      <c r="HG21" s="207"/>
      <c r="HH21" s="207"/>
      <c r="HI21" s="207"/>
      <c r="HJ21" s="207"/>
      <c r="HK21" s="207"/>
      <c r="HL21" s="207"/>
      <c r="HM21" s="207"/>
      <c r="HN21" s="207"/>
      <c r="HO21" s="207"/>
      <c r="HP21" s="207"/>
      <c r="HQ21" s="207"/>
      <c r="HR21" s="207"/>
      <c r="HS21" s="207"/>
      <c r="HT21" s="207"/>
      <c r="HU21" s="207"/>
      <c r="HV21" s="207"/>
      <c r="HW21" s="207"/>
      <c r="HX21" s="207"/>
      <c r="HY21" s="207"/>
      <c r="HZ21" s="207"/>
      <c r="IA21" s="207"/>
      <c r="IB21" s="207"/>
      <c r="IC21" s="207"/>
      <c r="ID21" s="207"/>
      <c r="IE21" s="207"/>
      <c r="IF21" s="207"/>
      <c r="IG21" s="207"/>
      <c r="IH21" s="207"/>
      <c r="II21" s="207"/>
      <c r="IJ21" s="207"/>
      <c r="IK21" s="207"/>
      <c r="IL21" s="207"/>
      <c r="IM21" s="207"/>
      <c r="IN21" s="207"/>
      <c r="IO21" s="207"/>
      <c r="IP21" s="207"/>
      <c r="IQ21" s="207"/>
      <c r="IR21" s="207"/>
      <c r="IS21" s="207"/>
      <c r="IT21" s="207"/>
      <c r="IU21" s="207"/>
      <c r="IV21" s="207"/>
      <c r="IW21" s="207"/>
      <c r="IX21" s="207"/>
      <c r="IY21" s="207"/>
      <c r="IZ21" s="207"/>
      <c r="JA21" s="207"/>
      <c r="JB21" s="207"/>
      <c r="JC21" s="207"/>
      <c r="JD21" s="207"/>
      <c r="JE21" s="207"/>
      <c r="JF21" s="207"/>
      <c r="JG21" s="207"/>
      <c r="JH21" s="207"/>
      <c r="JI21" s="207"/>
      <c r="JJ21" s="207"/>
      <c r="JK21" s="207"/>
      <c r="JL21" s="207"/>
      <c r="JM21" s="207"/>
      <c r="JN21" s="207"/>
      <c r="JO21" s="207"/>
      <c r="JP21" s="207"/>
      <c r="JQ21" s="207"/>
      <c r="JR21" s="207"/>
      <c r="JS21" s="207"/>
      <c r="JT21" s="207"/>
      <c r="JU21" s="207"/>
      <c r="JV21" s="207"/>
      <c r="JW21" s="207"/>
      <c r="JX21" s="207"/>
      <c r="JY21" s="207"/>
      <c r="JZ21" s="207"/>
      <c r="KA21" s="207"/>
      <c r="KB21" s="207"/>
      <c r="KC21" s="207"/>
      <c r="KD21" s="207"/>
      <c r="KE21" s="207"/>
      <c r="KF21" s="207"/>
      <c r="KG21" s="207"/>
      <c r="KH21" s="207"/>
      <c r="KI21" s="207"/>
      <c r="KJ21" s="207"/>
      <c r="KK21" s="207"/>
      <c r="KL21" s="207"/>
      <c r="KM21" s="207"/>
      <c r="KN21" s="207"/>
      <c r="KO21" s="207"/>
      <c r="KP21" s="207"/>
      <c r="KQ21" s="207"/>
      <c r="KR21" s="207"/>
      <c r="KS21" s="207"/>
      <c r="KT21" s="207"/>
      <c r="KU21" s="207"/>
      <c r="KV21" s="207"/>
      <c r="KW21" s="207"/>
      <c r="KX21" s="207"/>
      <c r="KY21" s="207"/>
      <c r="KZ21" s="207"/>
      <c r="LA21" s="207"/>
      <c r="LB21" s="207"/>
      <c r="LC21" s="207"/>
      <c r="LD21" s="207"/>
      <c r="LE21" s="207"/>
      <c r="LF21" s="207"/>
      <c r="LG21" s="207"/>
      <c r="LH21" s="207"/>
      <c r="LI21" s="207"/>
      <c r="LJ21" s="207"/>
      <c r="LK21" s="207"/>
      <c r="LL21" s="207"/>
      <c r="LM21" s="207"/>
      <c r="LN21" s="207"/>
      <c r="LO21" s="207"/>
      <c r="LP21" s="207"/>
      <c r="LQ21" s="207"/>
      <c r="LR21" s="207"/>
      <c r="LS21" s="207"/>
      <c r="LT21" s="207"/>
      <c r="LU21" s="207"/>
      <c r="LV21" s="207"/>
      <c r="LW21" s="207"/>
      <c r="LX21" s="207"/>
      <c r="LY21" s="207"/>
      <c r="LZ21" s="207"/>
      <c r="MA21" s="207"/>
      <c r="MB21" s="207"/>
      <c r="MC21" s="207"/>
      <c r="MD21" s="207"/>
      <c r="ME21" s="207"/>
      <c r="MF21" s="207"/>
      <c r="MG21" s="207"/>
      <c r="MH21" s="207"/>
      <c r="MI21" s="207"/>
      <c r="MJ21" s="207"/>
      <c r="MK21" s="207"/>
      <c r="ML21" s="207"/>
      <c r="MM21" s="207"/>
      <c r="MN21" s="207"/>
      <c r="MO21" s="207"/>
      <c r="MP21" s="207"/>
      <c r="MQ21" s="207"/>
      <c r="MR21" s="207"/>
      <c r="MS21" s="207"/>
      <c r="MT21" s="207"/>
      <c r="MU21" s="207"/>
      <c r="MV21" s="207"/>
      <c r="MW21" s="207"/>
      <c r="MX21" s="207"/>
      <c r="MY21" s="207"/>
      <c r="MZ21" s="207"/>
      <c r="NA21" s="207"/>
      <c r="NB21" s="207"/>
      <c r="NC21" s="207"/>
      <c r="ND21" s="207"/>
      <c r="NE21" s="207"/>
      <c r="NF21" s="207"/>
      <c r="NG21" s="207"/>
      <c r="NH21" s="207"/>
      <c r="NI21" s="207"/>
      <c r="NJ21" s="207"/>
      <c r="NK21" s="207"/>
      <c r="NL21" s="207"/>
      <c r="NM21" s="207"/>
      <c r="NN21" s="207"/>
      <c r="NO21" s="207"/>
      <c r="NP21" s="207"/>
      <c r="NQ21" s="207"/>
      <c r="NR21" s="207"/>
      <c r="NS21" s="207"/>
      <c r="NT21" s="207"/>
      <c r="NU21" s="207"/>
      <c r="NV21" s="207"/>
      <c r="NW21" s="207"/>
      <c r="NX21" s="207"/>
      <c r="NY21" s="207"/>
      <c r="NZ21" s="207"/>
      <c r="OA21" s="207"/>
      <c r="OB21" s="207"/>
      <c r="OC21" s="207"/>
      <c r="OD21" s="207"/>
      <c r="OE21" s="207"/>
      <c r="OF21" s="207"/>
      <c r="OG21" s="207"/>
      <c r="OH21" s="207"/>
      <c r="OI21" s="207"/>
      <c r="OJ21" s="207"/>
      <c r="OK21" s="207"/>
      <c r="OL21" s="207"/>
      <c r="OM21" s="207"/>
      <c r="ON21" s="207"/>
      <c r="OO21" s="207"/>
      <c r="OP21" s="207"/>
      <c r="OQ21" s="207"/>
      <c r="OR21" s="207"/>
      <c r="OS21" s="207"/>
      <c r="OT21" s="207"/>
      <c r="OU21" s="207"/>
      <c r="OV21" s="207"/>
      <c r="OW21" s="207"/>
      <c r="OX21" s="207"/>
      <c r="OY21" s="207"/>
      <c r="OZ21" s="207"/>
      <c r="PA21" s="207"/>
      <c r="PB21" s="207"/>
      <c r="PC21" s="207"/>
      <c r="PD21" s="207"/>
      <c r="PE21" s="207"/>
      <c r="PF21" s="207"/>
      <c r="PG21" s="207"/>
      <c r="PH21" s="207"/>
      <c r="PI21" s="207"/>
      <c r="PJ21" s="207"/>
      <c r="PK21" s="207"/>
      <c r="PL21" s="207"/>
      <c r="PM21" s="207"/>
      <c r="PN21" s="207"/>
      <c r="PO21" s="207"/>
      <c r="PP21" s="207"/>
      <c r="PQ21" s="207"/>
      <c r="PR21" s="207"/>
      <c r="PS21" s="207"/>
      <c r="PT21" s="207"/>
      <c r="PU21" s="207"/>
      <c r="PV21" s="207"/>
      <c r="PW21" s="207"/>
      <c r="PX21" s="207"/>
      <c r="PY21" s="207"/>
      <c r="PZ21" s="207"/>
      <c r="QA21" s="207"/>
      <c r="QB21" s="207"/>
      <c r="QC21" s="207"/>
      <c r="QD21" s="207"/>
      <c r="QE21" s="207"/>
      <c r="QF21" s="207"/>
      <c r="QG21" s="207"/>
      <c r="QH21" s="207"/>
      <c r="QI21" s="207"/>
      <c r="QJ21" s="207"/>
      <c r="QK21" s="207"/>
      <c r="QL21" s="207"/>
      <c r="QM21" s="207"/>
      <c r="QN21" s="207"/>
      <c r="QO21" s="207"/>
      <c r="QP21" s="207"/>
      <c r="QQ21" s="207"/>
      <c r="QR21" s="207"/>
      <c r="QS21" s="207"/>
      <c r="QT21" s="207"/>
      <c r="QU21" s="207"/>
      <c r="QV21" s="207"/>
      <c r="QW21" s="207"/>
      <c r="QX21" s="207"/>
      <c r="QY21" s="207"/>
      <c r="QZ21" s="207"/>
      <c r="RA21" s="207"/>
      <c r="RB21" s="207"/>
      <c r="RC21" s="207"/>
      <c r="RD21" s="207"/>
      <c r="RE21" s="207"/>
      <c r="RF21" s="207"/>
      <c r="RG21" s="207"/>
      <c r="RH21" s="207"/>
      <c r="RI21" s="207"/>
      <c r="RJ21" s="207"/>
      <c r="RK21" s="207"/>
      <c r="RL21" s="207"/>
      <c r="RM21" s="207"/>
      <c r="RN21" s="207"/>
      <c r="RO21" s="207"/>
      <c r="RP21" s="207"/>
      <c r="RQ21" s="207"/>
      <c r="RR21" s="207"/>
      <c r="RS21" s="207"/>
      <c r="RT21" s="207"/>
      <c r="RU21" s="207"/>
      <c r="RV21" s="207"/>
      <c r="RW21" s="207"/>
      <c r="RX21" s="207"/>
      <c r="RY21" s="207"/>
      <c r="RZ21" s="207"/>
      <c r="SA21" s="207"/>
      <c r="SB21" s="207"/>
      <c r="SC21" s="207"/>
      <c r="SD21" s="207"/>
      <c r="SE21" s="207"/>
      <c r="SF21" s="207"/>
      <c r="SG21" s="207"/>
      <c r="SH21" s="207"/>
      <c r="SI21" s="207"/>
      <c r="SJ21" s="207"/>
      <c r="SK21" s="207"/>
      <c r="SL21" s="207"/>
      <c r="SM21" s="207"/>
      <c r="SN21" s="207"/>
      <c r="SO21" s="207"/>
      <c r="SP21" s="207"/>
      <c r="SQ21" s="207"/>
      <c r="SR21" s="207"/>
      <c r="SS21" s="207"/>
      <c r="ST21" s="207"/>
      <c r="SU21" s="207"/>
      <c r="SV21" s="207"/>
      <c r="SW21" s="207"/>
      <c r="SX21" s="207"/>
      <c r="SY21" s="207"/>
      <c r="SZ21" s="207"/>
      <c r="TA21" s="207"/>
      <c r="TB21" s="207"/>
      <c r="TC21" s="207"/>
      <c r="TD21" s="207"/>
      <c r="TE21" s="207"/>
      <c r="TF21" s="207"/>
      <c r="TG21" s="207"/>
      <c r="TH21" s="207"/>
      <c r="TI21" s="207"/>
      <c r="TJ21" s="207"/>
      <c r="TK21" s="207"/>
      <c r="TL21" s="207"/>
      <c r="TM21" s="207"/>
      <c r="TN21" s="207"/>
      <c r="TO21" s="207"/>
      <c r="TP21" s="207"/>
      <c r="TQ21" s="207"/>
      <c r="TR21" s="207"/>
      <c r="TS21" s="207"/>
      <c r="TT21" s="207"/>
      <c r="TU21" s="207"/>
      <c r="TV21" s="207"/>
      <c r="TW21" s="207"/>
      <c r="TX21" s="207"/>
      <c r="TY21" s="207"/>
      <c r="TZ21" s="207"/>
      <c r="UA21" s="207"/>
      <c r="UB21" s="207"/>
      <c r="UC21" s="207"/>
      <c r="UD21" s="207"/>
      <c r="UE21" s="207"/>
      <c r="UF21" s="207"/>
      <c r="UG21" s="207"/>
      <c r="UH21" s="207"/>
      <c r="UI21" s="207"/>
      <c r="UJ21" s="207"/>
      <c r="UK21" s="207"/>
      <c r="UL21" s="207"/>
      <c r="UM21" s="207"/>
      <c r="UN21" s="207"/>
      <c r="UO21" s="207"/>
      <c r="UP21" s="207"/>
      <c r="UQ21" s="207"/>
      <c r="UR21" s="207"/>
      <c r="US21" s="207"/>
      <c r="UT21" s="207"/>
      <c r="UU21" s="207"/>
      <c r="UV21" s="207"/>
      <c r="UW21" s="207"/>
      <c r="UX21" s="207"/>
      <c r="UY21" s="207"/>
      <c r="UZ21" s="207"/>
      <c r="VA21" s="207"/>
      <c r="VB21" s="207"/>
      <c r="VC21" s="207"/>
      <c r="VD21" s="207"/>
      <c r="VE21" s="207"/>
      <c r="VF21" s="207"/>
      <c r="VG21" s="207"/>
      <c r="VH21" s="207"/>
      <c r="VI21" s="207"/>
      <c r="VJ21" s="207"/>
      <c r="VK21" s="207"/>
      <c r="VL21" s="207"/>
      <c r="VM21" s="207"/>
      <c r="VN21" s="207"/>
      <c r="VO21" s="207"/>
      <c r="VP21" s="207"/>
      <c r="VQ21" s="207"/>
      <c r="VR21" s="207"/>
      <c r="VS21" s="207"/>
      <c r="VT21" s="207"/>
      <c r="VU21" s="207"/>
      <c r="VV21" s="207"/>
      <c r="VW21" s="207"/>
      <c r="VX21" s="207"/>
      <c r="VY21" s="207"/>
      <c r="VZ21" s="207"/>
      <c r="WA21" s="207"/>
      <c r="WB21" s="207"/>
      <c r="WC21" s="207"/>
      <c r="WD21" s="207"/>
      <c r="WE21" s="207"/>
      <c r="WF21" s="207"/>
      <c r="WG21" s="207"/>
      <c r="WH21" s="207"/>
      <c r="WI21" s="207"/>
      <c r="WJ21" s="207"/>
      <c r="WK21" s="207"/>
      <c r="WL21" s="207"/>
      <c r="WM21" s="207"/>
      <c r="WN21" s="207"/>
      <c r="WO21" s="207"/>
      <c r="WP21" s="207"/>
      <c r="WQ21" s="207"/>
      <c r="WR21" s="207"/>
      <c r="WS21" s="207"/>
      <c r="WT21" s="207"/>
      <c r="WU21" s="207"/>
      <c r="WV21" s="207"/>
      <c r="WW21" s="207"/>
      <c r="WX21" s="207"/>
      <c r="WY21" s="207"/>
      <c r="WZ21" s="207"/>
      <c r="XA21" s="207"/>
      <c r="XB21" s="207"/>
      <c r="XC21" s="207"/>
      <c r="XD21" s="207"/>
      <c r="XE21" s="207"/>
      <c r="XF21" s="207"/>
      <c r="XG21" s="207"/>
      <c r="XH21" s="207"/>
      <c r="XI21" s="207"/>
      <c r="XJ21" s="207"/>
      <c r="XK21" s="207"/>
      <c r="XL21" s="207"/>
      <c r="XM21" s="207"/>
      <c r="XN21" s="207"/>
      <c r="XO21" s="207"/>
      <c r="XP21" s="207"/>
      <c r="XQ21" s="207"/>
      <c r="XR21" s="207"/>
      <c r="XS21" s="207"/>
      <c r="XT21" s="207"/>
      <c r="XU21" s="207"/>
      <c r="XV21" s="207"/>
      <c r="XW21" s="207"/>
      <c r="XX21" s="207"/>
      <c r="XY21" s="207"/>
      <c r="XZ21" s="207"/>
      <c r="YA21" s="207"/>
      <c r="YB21" s="207"/>
      <c r="YC21" s="207"/>
      <c r="YD21" s="207"/>
      <c r="YE21" s="207"/>
      <c r="YF21" s="207"/>
      <c r="YG21" s="207"/>
      <c r="YH21" s="207"/>
      <c r="YI21" s="207"/>
      <c r="YJ21" s="207"/>
      <c r="YK21" s="207"/>
      <c r="YL21" s="207"/>
      <c r="YM21" s="207"/>
      <c r="YN21" s="207"/>
      <c r="YO21" s="207"/>
      <c r="YP21" s="207"/>
      <c r="YQ21" s="207"/>
      <c r="YR21" s="207"/>
      <c r="YS21" s="207"/>
      <c r="YT21" s="207"/>
      <c r="YU21" s="207"/>
      <c r="YV21" s="207"/>
      <c r="YW21" s="207"/>
      <c r="YX21" s="207"/>
      <c r="YY21" s="207"/>
      <c r="YZ21" s="207"/>
      <c r="ZA21" s="207"/>
      <c r="ZB21" s="207"/>
      <c r="ZC21" s="207"/>
      <c r="ZD21" s="207"/>
      <c r="ZE21" s="207"/>
      <c r="ZF21" s="207"/>
      <c r="ZG21" s="207"/>
      <c r="ZH21" s="207"/>
      <c r="ZI21" s="207"/>
      <c r="ZJ21" s="207"/>
      <c r="ZK21" s="207"/>
      <c r="ZL21" s="207"/>
      <c r="ZM21" s="207"/>
      <c r="ZN21" s="207"/>
      <c r="ZO21" s="207"/>
      <c r="ZP21" s="207"/>
      <c r="ZQ21" s="207"/>
      <c r="ZR21" s="207"/>
      <c r="ZS21" s="207"/>
      <c r="ZT21" s="207"/>
      <c r="ZU21" s="207"/>
      <c r="ZV21" s="207"/>
      <c r="ZW21" s="207"/>
      <c r="ZX21" s="207"/>
      <c r="ZY21" s="207"/>
      <c r="ZZ21" s="207"/>
      <c r="AAA21" s="207"/>
      <c r="AAB21" s="207"/>
      <c r="AAC21" s="207"/>
      <c r="AAD21" s="207"/>
      <c r="AAE21" s="207"/>
      <c r="AAF21" s="207"/>
      <c r="AAG21" s="207"/>
      <c r="AAH21" s="207"/>
      <c r="AAI21" s="207"/>
      <c r="AAJ21" s="207"/>
      <c r="AAK21" s="207"/>
      <c r="AAL21" s="207"/>
      <c r="AAM21" s="207"/>
      <c r="AAN21" s="207"/>
      <c r="AAO21" s="207"/>
      <c r="AAP21" s="207"/>
      <c r="AAQ21" s="207"/>
      <c r="AAR21" s="207"/>
      <c r="AAS21" s="207"/>
      <c r="AAT21" s="207"/>
      <c r="AAU21" s="207"/>
      <c r="AAV21" s="207"/>
      <c r="AAW21" s="207"/>
      <c r="AAX21" s="207"/>
      <c r="AAY21" s="207"/>
      <c r="AAZ21" s="207"/>
      <c r="ABA21" s="207"/>
      <c r="ABB21" s="207"/>
      <c r="ABC21" s="207"/>
      <c r="ABD21" s="207"/>
      <c r="ABE21" s="207"/>
      <c r="ABF21" s="207"/>
      <c r="ABG21" s="207"/>
      <c r="ABH21" s="207"/>
      <c r="ABI21" s="207"/>
      <c r="ABJ21" s="207"/>
      <c r="ABK21" s="207"/>
      <c r="ABL21" s="207"/>
      <c r="ABM21" s="207"/>
      <c r="ABN21" s="207"/>
      <c r="ABO21" s="207"/>
      <c r="ABP21" s="207"/>
      <c r="ABQ21" s="207"/>
      <c r="ABR21" s="207"/>
      <c r="ABS21" s="207"/>
      <c r="ABT21" s="207"/>
      <c r="ABU21" s="207"/>
      <c r="ABV21" s="207"/>
      <c r="ABW21" s="207"/>
      <c r="ABX21" s="207"/>
      <c r="ABY21" s="207"/>
      <c r="ABZ21" s="207"/>
      <c r="ACA21" s="207"/>
      <c r="ACB21" s="207"/>
      <c r="ACC21" s="207"/>
      <c r="ACD21" s="207"/>
      <c r="ACE21" s="207"/>
      <c r="ACF21" s="207"/>
      <c r="ACG21" s="207"/>
      <c r="ACH21" s="207"/>
      <c r="ACI21" s="207"/>
      <c r="ACJ21" s="207"/>
      <c r="ACK21" s="207"/>
      <c r="ACL21" s="207"/>
      <c r="ACM21" s="207"/>
      <c r="ACN21" s="207"/>
      <c r="ACO21" s="207"/>
      <c r="ACP21" s="207"/>
      <c r="ACQ21" s="207"/>
      <c r="ACR21" s="207"/>
      <c r="ACS21" s="207"/>
      <c r="ACT21" s="207"/>
      <c r="ACU21" s="207"/>
      <c r="ACV21" s="207"/>
      <c r="ACW21" s="207"/>
      <c r="ACX21" s="207"/>
      <c r="ACY21" s="207"/>
      <c r="ACZ21" s="207"/>
      <c r="ADA21" s="207"/>
      <c r="ADB21" s="207"/>
      <c r="ADC21" s="207"/>
      <c r="ADD21" s="207"/>
      <c r="ADE21" s="207"/>
      <c r="ADF21" s="207"/>
      <c r="ADG21" s="207"/>
      <c r="ADH21" s="207"/>
      <c r="ADI21" s="207"/>
      <c r="ADJ21" s="207"/>
      <c r="ADK21" s="207"/>
      <c r="ADL21" s="207"/>
      <c r="ADM21" s="207"/>
      <c r="ADN21" s="207"/>
      <c r="ADO21" s="207"/>
      <c r="ADP21" s="207"/>
      <c r="ADQ21" s="207"/>
      <c r="ADR21" s="207"/>
      <c r="ADS21" s="207"/>
      <c r="ADT21" s="207"/>
      <c r="ADU21" s="207"/>
      <c r="ADV21" s="207"/>
      <c r="ADW21" s="207"/>
      <c r="ADX21" s="207"/>
      <c r="ADY21" s="207"/>
      <c r="ADZ21" s="207"/>
      <c r="AEA21" s="207"/>
      <c r="AEB21" s="207"/>
      <c r="AEC21" s="207"/>
      <c r="AED21" s="207"/>
      <c r="AEE21" s="207"/>
      <c r="AEF21" s="207"/>
      <c r="AEG21" s="207"/>
      <c r="AEH21" s="207"/>
      <c r="AEI21" s="207"/>
      <c r="AEJ21" s="207"/>
      <c r="AEK21" s="207"/>
      <c r="AEL21" s="207"/>
      <c r="AEM21" s="207"/>
      <c r="AEN21" s="207"/>
      <c r="AEO21" s="207"/>
      <c r="AEP21" s="207"/>
      <c r="AEQ21" s="207"/>
      <c r="AER21" s="207"/>
      <c r="AES21" s="207"/>
      <c r="AET21" s="207"/>
      <c r="AEU21" s="207"/>
      <c r="AEV21" s="207"/>
      <c r="AEW21" s="207"/>
      <c r="AEX21" s="207"/>
      <c r="AEY21" s="207"/>
      <c r="AEZ21" s="207"/>
      <c r="AFA21" s="207"/>
      <c r="AFB21" s="207"/>
      <c r="AFC21" s="207"/>
      <c r="AFD21" s="207"/>
      <c r="AFE21" s="207"/>
      <c r="AFF21" s="207"/>
      <c r="AFG21" s="207"/>
      <c r="AFH21" s="207"/>
      <c r="AFI21" s="207"/>
      <c r="AFJ21" s="207"/>
      <c r="AFK21" s="207"/>
      <c r="AFL21" s="207"/>
      <c r="AFM21" s="207"/>
      <c r="AFN21" s="207"/>
      <c r="AFO21" s="207"/>
      <c r="AFP21" s="207"/>
      <c r="AFQ21" s="207"/>
      <c r="AFR21" s="207"/>
      <c r="AFS21" s="207"/>
      <c r="AFT21" s="207"/>
      <c r="AFU21" s="207"/>
      <c r="AFV21" s="207"/>
      <c r="AFW21" s="207"/>
      <c r="AFX21" s="207"/>
      <c r="AFY21" s="207"/>
      <c r="AFZ21" s="207"/>
      <c r="AGA21" s="207"/>
      <c r="AGB21" s="207"/>
      <c r="AGC21" s="207"/>
      <c r="AGD21" s="207"/>
      <c r="AGE21" s="207"/>
      <c r="AGF21" s="207"/>
      <c r="AGG21" s="207"/>
      <c r="AGH21" s="207"/>
      <c r="AGI21" s="207"/>
      <c r="AGJ21" s="207"/>
      <c r="AGK21" s="207"/>
      <c r="AGL21" s="207"/>
      <c r="AGM21" s="207"/>
      <c r="AGN21" s="207"/>
      <c r="AGO21" s="207"/>
      <c r="AGP21" s="207"/>
      <c r="AGQ21" s="207"/>
      <c r="AGR21" s="207"/>
      <c r="AGS21" s="207"/>
      <c r="AGT21" s="207"/>
      <c r="AGU21" s="207"/>
      <c r="AGV21" s="207"/>
      <c r="AGW21" s="207"/>
      <c r="AGX21" s="207"/>
      <c r="AGY21" s="207"/>
      <c r="AGZ21" s="207"/>
      <c r="AHA21" s="207"/>
      <c r="AHB21" s="207"/>
      <c r="AHC21" s="207"/>
      <c r="AHD21" s="207"/>
      <c r="AHE21" s="207"/>
      <c r="AHF21" s="207"/>
      <c r="AHG21" s="207"/>
      <c r="AHH21" s="207"/>
      <c r="AHI21" s="207"/>
      <c r="AHJ21" s="207"/>
      <c r="AHK21" s="207"/>
      <c r="AHL21" s="207"/>
      <c r="AHM21" s="207"/>
      <c r="AHN21" s="207"/>
      <c r="AHO21" s="207"/>
      <c r="AHP21" s="207"/>
      <c r="AHQ21" s="207"/>
      <c r="AHR21" s="207"/>
      <c r="AHS21" s="207"/>
      <c r="AHT21" s="207"/>
      <c r="AHU21" s="207"/>
      <c r="AHV21" s="207"/>
      <c r="AHW21" s="207"/>
      <c r="AHX21" s="207"/>
      <c r="AHY21" s="207"/>
      <c r="AHZ21" s="207"/>
      <c r="AIA21" s="207"/>
      <c r="AIB21" s="207"/>
      <c r="AIC21" s="207"/>
      <c r="AID21" s="207"/>
      <c r="AIE21" s="207"/>
      <c r="AIF21" s="207"/>
      <c r="AIG21" s="207"/>
      <c r="AIH21" s="207"/>
      <c r="AII21" s="207"/>
      <c r="AIJ21" s="207"/>
      <c r="AIK21" s="207"/>
      <c r="AIL21" s="207"/>
      <c r="AIM21" s="207"/>
      <c r="AIN21" s="207"/>
      <c r="AIO21" s="207"/>
      <c r="AIP21" s="207"/>
      <c r="AIQ21" s="207"/>
      <c r="AIR21" s="207"/>
      <c r="AIS21" s="207"/>
      <c r="AIT21" s="207"/>
      <c r="AIU21" s="207"/>
      <c r="AIV21" s="207"/>
      <c r="AIW21" s="207"/>
      <c r="AIX21" s="207"/>
      <c r="AIY21" s="207"/>
      <c r="AIZ21" s="207"/>
      <c r="AJA21" s="207"/>
      <c r="AJB21" s="207"/>
      <c r="AJC21" s="207"/>
      <c r="AJD21" s="207"/>
      <c r="AJE21" s="207"/>
      <c r="AJF21" s="207"/>
      <c r="AJG21" s="207"/>
      <c r="AJH21" s="207"/>
      <c r="AJI21" s="207"/>
      <c r="AJJ21" s="207"/>
      <c r="AJK21" s="207"/>
      <c r="AJL21" s="207"/>
      <c r="AJM21" s="207"/>
      <c r="AJN21" s="207"/>
      <c r="AJO21" s="207"/>
      <c r="AJP21" s="207"/>
      <c r="AJQ21" s="207"/>
      <c r="AJR21" s="207"/>
      <c r="AJS21" s="207"/>
      <c r="AJT21" s="207"/>
      <c r="AJU21" s="207"/>
      <c r="AJV21" s="207"/>
      <c r="AJW21" s="207"/>
      <c r="AJX21" s="207"/>
      <c r="AJY21" s="207"/>
      <c r="AJZ21" s="207"/>
      <c r="AKA21" s="207"/>
      <c r="AKB21" s="207"/>
      <c r="AKC21" s="207"/>
      <c r="AKD21" s="207"/>
      <c r="AKE21" s="207"/>
      <c r="AKF21" s="207"/>
      <c r="AKG21" s="207"/>
      <c r="AKH21" s="207"/>
      <c r="AKI21" s="207"/>
      <c r="AKJ21" s="207"/>
      <c r="AKK21" s="207"/>
      <c r="AKL21" s="207"/>
      <c r="AKM21" s="207"/>
      <c r="AKN21" s="207"/>
      <c r="AKO21" s="207"/>
      <c r="AKP21" s="207"/>
      <c r="AKQ21" s="207"/>
      <c r="AKR21" s="207"/>
      <c r="AKS21" s="207"/>
      <c r="AKT21" s="207"/>
      <c r="AKU21" s="207"/>
      <c r="AKV21" s="207"/>
      <c r="AKW21" s="207"/>
      <c r="AKX21" s="207"/>
      <c r="AKY21" s="207"/>
      <c r="AKZ21" s="207"/>
      <c r="ALA21" s="207"/>
      <c r="ALB21" s="207"/>
      <c r="ALC21" s="207"/>
      <c r="ALD21" s="207"/>
      <c r="ALE21" s="207"/>
      <c r="ALF21" s="207"/>
      <c r="ALG21" s="207"/>
      <c r="ALH21" s="207"/>
      <c r="ALI21" s="207"/>
      <c r="ALJ21" s="207"/>
      <c r="ALK21" s="207"/>
      <c r="ALL21" s="207"/>
      <c r="ALM21" s="207"/>
      <c r="ALN21" s="207"/>
      <c r="ALO21" s="207"/>
      <c r="ALP21" s="207"/>
      <c r="ALQ21" s="207"/>
    </row>
    <row r="22" spans="1:1005" ht="14.45">
      <c r="A22" s="108">
        <v>46692</v>
      </c>
      <c r="B22" s="162">
        <v>39</v>
      </c>
      <c r="C22" s="154">
        <v>35</v>
      </c>
      <c r="D22" s="158">
        <v>37</v>
      </c>
      <c r="E22">
        <v>27.792999999999999</v>
      </c>
      <c r="F22">
        <v>41.85</v>
      </c>
      <c r="G22">
        <v>36.509</v>
      </c>
      <c r="H22">
        <v>50.783999999999999</v>
      </c>
      <c r="I22">
        <v>45.89</v>
      </c>
      <c r="J22">
        <v>52.554000000000002</v>
      </c>
      <c r="K22">
        <v>42.146000000000001</v>
      </c>
      <c r="L22">
        <v>34.47</v>
      </c>
      <c r="M22">
        <v>30.826000000000001</v>
      </c>
      <c r="N22">
        <v>32.645000000000003</v>
      </c>
      <c r="O22">
        <v>22.943000000000001</v>
      </c>
      <c r="P22">
        <v>30.526</v>
      </c>
      <c r="Q22">
        <v>37.101999999999997</v>
      </c>
      <c r="R22">
        <v>46.356999999999999</v>
      </c>
      <c r="S22">
        <v>54.097000000000001</v>
      </c>
      <c r="T22">
        <v>44.104999999999997</v>
      </c>
      <c r="U22">
        <v>41.420999999999999</v>
      </c>
      <c r="V22">
        <v>38.468000000000004</v>
      </c>
      <c r="W22">
        <v>34.917999999999999</v>
      </c>
      <c r="X22">
        <v>38.787999999999997</v>
      </c>
      <c r="Y22">
        <v>19.594999999999999</v>
      </c>
      <c r="Z22">
        <v>38.566000000000003</v>
      </c>
      <c r="AA22">
        <v>44.67</v>
      </c>
      <c r="AB22">
        <v>34.703000000000003</v>
      </c>
      <c r="AC22">
        <v>30.616</v>
      </c>
      <c r="AD22">
        <v>39.213999999999999</v>
      </c>
      <c r="AE22">
        <v>24.41</v>
      </c>
      <c r="AF22">
        <v>38.412999999999997</v>
      </c>
      <c r="AG22">
        <v>42.267000000000003</v>
      </c>
      <c r="AH22" s="32">
        <v>31.643000000000001</v>
      </c>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7"/>
      <c r="BH22" s="207"/>
      <c r="BI22" s="207"/>
      <c r="BJ22" s="207"/>
      <c r="BK22" s="207"/>
      <c r="BL22" s="207"/>
      <c r="BM22" s="207"/>
      <c r="BN22" s="207"/>
      <c r="BO22" s="207"/>
      <c r="BP22" s="207"/>
      <c r="BQ22" s="207"/>
      <c r="BR22" s="207"/>
      <c r="BS22" s="207"/>
      <c r="BT22" s="207"/>
      <c r="BU22" s="207"/>
      <c r="BV22" s="207"/>
      <c r="BW22" s="207"/>
      <c r="BX22" s="207"/>
      <c r="BY22" s="207"/>
      <c r="BZ22" s="207"/>
      <c r="CA22" s="207"/>
      <c r="CB22" s="207"/>
      <c r="CC22" s="207"/>
      <c r="CD22" s="207"/>
      <c r="CE22" s="207"/>
      <c r="CF22" s="207"/>
      <c r="CG22" s="207"/>
      <c r="CH22" s="207"/>
      <c r="CI22" s="207"/>
      <c r="CJ22" s="207"/>
      <c r="CK22" s="207"/>
      <c r="CL22" s="207"/>
      <c r="CM22" s="207"/>
      <c r="CN22" s="207"/>
      <c r="CO22" s="207"/>
      <c r="CP22" s="207"/>
      <c r="CQ22" s="207"/>
      <c r="CR22" s="207"/>
      <c r="CS22" s="207"/>
      <c r="CT22" s="207"/>
      <c r="CU22" s="207"/>
      <c r="CV22" s="207"/>
      <c r="CW22" s="207"/>
      <c r="CX22" s="207"/>
      <c r="CY22" s="207"/>
      <c r="CZ22" s="207"/>
      <c r="DA22" s="207"/>
      <c r="DB22" s="207"/>
      <c r="DC22" s="207"/>
      <c r="DD22" s="207"/>
      <c r="DE22" s="207"/>
      <c r="DF22" s="207"/>
      <c r="DG22" s="207"/>
      <c r="DH22" s="207"/>
      <c r="DI22" s="207"/>
      <c r="DJ22" s="207"/>
      <c r="DK22" s="207"/>
      <c r="DL22" s="207"/>
      <c r="DM22" s="207"/>
      <c r="DN22" s="207"/>
      <c r="DO22" s="207"/>
      <c r="DP22" s="207"/>
      <c r="DQ22" s="207"/>
      <c r="DR22" s="207"/>
      <c r="DS22" s="207"/>
      <c r="DT22" s="207"/>
      <c r="DU22" s="207"/>
      <c r="DV22" s="207"/>
      <c r="DW22" s="207"/>
      <c r="DX22" s="207"/>
      <c r="DY22" s="207"/>
      <c r="DZ22" s="207"/>
      <c r="EA22" s="207"/>
      <c r="EB22" s="207"/>
      <c r="EC22" s="207"/>
      <c r="ED22" s="207"/>
      <c r="EE22" s="207"/>
      <c r="EF22" s="207"/>
      <c r="EG22" s="207"/>
      <c r="EH22" s="207"/>
      <c r="EI22" s="207"/>
      <c r="EJ22" s="207"/>
      <c r="EK22" s="207"/>
      <c r="EL22" s="207"/>
      <c r="EM22" s="207"/>
      <c r="EN22" s="207"/>
      <c r="EO22" s="207"/>
      <c r="EP22" s="207"/>
      <c r="EQ22" s="207"/>
      <c r="ER22" s="207"/>
      <c r="ES22" s="207"/>
      <c r="ET22" s="207"/>
      <c r="EU22" s="207"/>
      <c r="EV22" s="207"/>
      <c r="EW22" s="207"/>
      <c r="EX22" s="207"/>
      <c r="EY22" s="207"/>
      <c r="EZ22" s="207"/>
      <c r="FA22" s="207"/>
      <c r="FB22" s="207"/>
      <c r="FC22" s="207"/>
      <c r="FD22" s="207"/>
      <c r="FE22" s="207"/>
      <c r="FF22" s="207"/>
      <c r="FG22" s="207"/>
      <c r="FH22" s="207"/>
      <c r="FI22" s="207"/>
      <c r="FJ22" s="207"/>
      <c r="FK22" s="207"/>
      <c r="FL22" s="207"/>
      <c r="FM22" s="207"/>
      <c r="FN22" s="207"/>
      <c r="FO22" s="207"/>
      <c r="FP22" s="207"/>
      <c r="FQ22" s="207"/>
      <c r="FR22" s="207"/>
      <c r="FS22" s="207"/>
      <c r="FT22" s="207"/>
      <c r="FU22" s="207"/>
      <c r="FV22" s="207"/>
      <c r="FW22" s="207"/>
      <c r="FX22" s="207"/>
      <c r="FY22" s="207"/>
      <c r="FZ22" s="207"/>
      <c r="GA22" s="207"/>
      <c r="GB22" s="207"/>
      <c r="GC22" s="207"/>
      <c r="GD22" s="207"/>
      <c r="GE22" s="207"/>
      <c r="GF22" s="207"/>
      <c r="GG22" s="207"/>
      <c r="GH22" s="207"/>
      <c r="GI22" s="207"/>
      <c r="GJ22" s="207"/>
      <c r="GK22" s="207"/>
      <c r="GL22" s="207"/>
      <c r="GM22" s="207"/>
      <c r="GN22" s="207"/>
      <c r="GO22" s="207"/>
      <c r="GP22" s="207"/>
      <c r="GQ22" s="207"/>
      <c r="GR22" s="207"/>
      <c r="GS22" s="207"/>
      <c r="GT22" s="207"/>
      <c r="GU22" s="207"/>
      <c r="GV22" s="207"/>
      <c r="GW22" s="207"/>
      <c r="GX22" s="207"/>
      <c r="GY22" s="207"/>
      <c r="GZ22" s="207"/>
      <c r="HA22" s="207"/>
      <c r="HB22" s="207"/>
      <c r="HC22" s="207"/>
      <c r="HD22" s="207"/>
      <c r="HE22" s="207"/>
      <c r="HF22" s="207"/>
      <c r="HG22" s="207"/>
      <c r="HH22" s="207"/>
      <c r="HI22" s="207"/>
      <c r="HJ22" s="207"/>
      <c r="HK22" s="207"/>
      <c r="HL22" s="207"/>
      <c r="HM22" s="207"/>
      <c r="HN22" s="207"/>
      <c r="HO22" s="207"/>
      <c r="HP22" s="207"/>
      <c r="HQ22" s="207"/>
      <c r="HR22" s="207"/>
      <c r="HS22" s="207"/>
      <c r="HT22" s="207"/>
      <c r="HU22" s="207"/>
      <c r="HV22" s="207"/>
      <c r="HW22" s="207"/>
      <c r="HX22" s="207"/>
      <c r="HY22" s="207"/>
      <c r="HZ22" s="207"/>
      <c r="IA22" s="207"/>
      <c r="IB22" s="207"/>
      <c r="IC22" s="207"/>
      <c r="ID22" s="207"/>
      <c r="IE22" s="207"/>
      <c r="IF22" s="207"/>
      <c r="IG22" s="207"/>
      <c r="IH22" s="207"/>
      <c r="II22" s="207"/>
      <c r="IJ22" s="207"/>
      <c r="IK22" s="207"/>
      <c r="IL22" s="207"/>
      <c r="IM22" s="207"/>
      <c r="IN22" s="207"/>
      <c r="IO22" s="207"/>
      <c r="IP22" s="207"/>
      <c r="IQ22" s="207"/>
      <c r="IR22" s="207"/>
      <c r="IS22" s="207"/>
      <c r="IT22" s="207"/>
      <c r="IU22" s="207"/>
      <c r="IV22" s="207"/>
      <c r="IW22" s="207"/>
      <c r="IX22" s="207"/>
      <c r="IY22" s="207"/>
      <c r="IZ22" s="207"/>
      <c r="JA22" s="207"/>
      <c r="JB22" s="207"/>
      <c r="JC22" s="207"/>
      <c r="JD22" s="207"/>
      <c r="JE22" s="207"/>
      <c r="JF22" s="207"/>
      <c r="JG22" s="207"/>
      <c r="JH22" s="207"/>
      <c r="JI22" s="207"/>
      <c r="JJ22" s="207"/>
      <c r="JK22" s="207"/>
      <c r="JL22" s="207"/>
      <c r="JM22" s="207"/>
      <c r="JN22" s="207"/>
      <c r="JO22" s="207"/>
      <c r="JP22" s="207"/>
      <c r="JQ22" s="207"/>
      <c r="JR22" s="207"/>
      <c r="JS22" s="207"/>
      <c r="JT22" s="207"/>
      <c r="JU22" s="207"/>
      <c r="JV22" s="207"/>
      <c r="JW22" s="207"/>
      <c r="JX22" s="207"/>
      <c r="JY22" s="207"/>
      <c r="JZ22" s="207"/>
      <c r="KA22" s="207"/>
      <c r="KB22" s="207"/>
      <c r="KC22" s="207"/>
      <c r="KD22" s="207"/>
      <c r="KE22" s="207"/>
      <c r="KF22" s="207"/>
      <c r="KG22" s="207"/>
      <c r="KH22" s="207"/>
      <c r="KI22" s="207"/>
      <c r="KJ22" s="207"/>
      <c r="KK22" s="207"/>
      <c r="KL22" s="207"/>
      <c r="KM22" s="207"/>
      <c r="KN22" s="207"/>
      <c r="KO22" s="207"/>
      <c r="KP22" s="207"/>
      <c r="KQ22" s="207"/>
      <c r="KR22" s="207"/>
      <c r="KS22" s="207"/>
      <c r="KT22" s="207"/>
      <c r="KU22" s="207"/>
      <c r="KV22" s="207"/>
      <c r="KW22" s="207"/>
      <c r="KX22" s="207"/>
      <c r="KY22" s="207"/>
      <c r="KZ22" s="207"/>
      <c r="LA22" s="207"/>
      <c r="LB22" s="207"/>
      <c r="LC22" s="207"/>
      <c r="LD22" s="207"/>
      <c r="LE22" s="207"/>
      <c r="LF22" s="207"/>
      <c r="LG22" s="207"/>
      <c r="LH22" s="207"/>
      <c r="LI22" s="207"/>
      <c r="LJ22" s="207"/>
      <c r="LK22" s="207"/>
      <c r="LL22" s="207"/>
      <c r="LM22" s="207"/>
      <c r="LN22" s="207"/>
      <c r="LO22" s="207"/>
      <c r="LP22" s="207"/>
      <c r="LQ22" s="207"/>
      <c r="LR22" s="207"/>
      <c r="LS22" s="207"/>
      <c r="LT22" s="207"/>
      <c r="LU22" s="207"/>
      <c r="LV22" s="207"/>
      <c r="LW22" s="207"/>
      <c r="LX22" s="207"/>
      <c r="LY22" s="207"/>
      <c r="LZ22" s="207"/>
      <c r="MA22" s="207"/>
      <c r="MB22" s="207"/>
      <c r="MC22" s="207"/>
      <c r="MD22" s="207"/>
      <c r="ME22" s="207"/>
      <c r="MF22" s="207"/>
      <c r="MG22" s="207"/>
      <c r="MH22" s="207"/>
      <c r="MI22" s="207"/>
      <c r="MJ22" s="207"/>
      <c r="MK22" s="207"/>
      <c r="ML22" s="207"/>
      <c r="MM22" s="207"/>
      <c r="MN22" s="207"/>
      <c r="MO22" s="207"/>
      <c r="MP22" s="207"/>
      <c r="MQ22" s="207"/>
      <c r="MR22" s="207"/>
      <c r="MS22" s="207"/>
      <c r="MT22" s="207"/>
      <c r="MU22" s="207"/>
      <c r="MV22" s="207"/>
      <c r="MW22" s="207"/>
      <c r="MX22" s="207"/>
      <c r="MY22" s="207"/>
      <c r="MZ22" s="207"/>
      <c r="NA22" s="207"/>
      <c r="NB22" s="207"/>
      <c r="NC22" s="207"/>
      <c r="ND22" s="207"/>
      <c r="NE22" s="207"/>
      <c r="NF22" s="207"/>
      <c r="NG22" s="207"/>
      <c r="NH22" s="207"/>
      <c r="NI22" s="207"/>
      <c r="NJ22" s="207"/>
      <c r="NK22" s="207"/>
      <c r="NL22" s="207"/>
      <c r="NM22" s="207"/>
      <c r="NN22" s="207"/>
      <c r="NO22" s="207"/>
      <c r="NP22" s="207"/>
      <c r="NQ22" s="207"/>
      <c r="NR22" s="207"/>
      <c r="NS22" s="207"/>
      <c r="NT22" s="207"/>
      <c r="NU22" s="207"/>
      <c r="NV22" s="207"/>
      <c r="NW22" s="207"/>
      <c r="NX22" s="207"/>
      <c r="NY22" s="207"/>
      <c r="NZ22" s="207"/>
      <c r="OA22" s="207"/>
      <c r="OB22" s="207"/>
      <c r="OC22" s="207"/>
      <c r="OD22" s="207"/>
      <c r="OE22" s="207"/>
      <c r="OF22" s="207"/>
      <c r="OG22" s="207"/>
      <c r="OH22" s="207"/>
      <c r="OI22" s="207"/>
      <c r="OJ22" s="207"/>
      <c r="OK22" s="207"/>
      <c r="OL22" s="207"/>
      <c r="OM22" s="207"/>
      <c r="ON22" s="207"/>
      <c r="OO22" s="207"/>
      <c r="OP22" s="207"/>
      <c r="OQ22" s="207"/>
      <c r="OR22" s="207"/>
      <c r="OS22" s="207"/>
      <c r="OT22" s="207"/>
      <c r="OU22" s="207"/>
      <c r="OV22" s="207"/>
      <c r="OW22" s="207"/>
      <c r="OX22" s="207"/>
      <c r="OY22" s="207"/>
      <c r="OZ22" s="207"/>
      <c r="PA22" s="207"/>
      <c r="PB22" s="207"/>
      <c r="PC22" s="207"/>
      <c r="PD22" s="207"/>
      <c r="PE22" s="207"/>
      <c r="PF22" s="207"/>
      <c r="PG22" s="207"/>
      <c r="PH22" s="207"/>
      <c r="PI22" s="207"/>
      <c r="PJ22" s="207"/>
      <c r="PK22" s="207"/>
      <c r="PL22" s="207"/>
      <c r="PM22" s="207"/>
      <c r="PN22" s="207"/>
      <c r="PO22" s="207"/>
      <c r="PP22" s="207"/>
      <c r="PQ22" s="207"/>
      <c r="PR22" s="207"/>
      <c r="PS22" s="207"/>
      <c r="PT22" s="207"/>
      <c r="PU22" s="207"/>
      <c r="PV22" s="207"/>
      <c r="PW22" s="207"/>
      <c r="PX22" s="207"/>
      <c r="PY22" s="207"/>
      <c r="PZ22" s="207"/>
      <c r="QA22" s="207"/>
      <c r="QB22" s="207"/>
      <c r="QC22" s="207"/>
      <c r="QD22" s="207"/>
      <c r="QE22" s="207"/>
      <c r="QF22" s="207"/>
      <c r="QG22" s="207"/>
      <c r="QH22" s="207"/>
      <c r="QI22" s="207"/>
      <c r="QJ22" s="207"/>
      <c r="QK22" s="207"/>
      <c r="QL22" s="207"/>
      <c r="QM22" s="207"/>
      <c r="QN22" s="207"/>
      <c r="QO22" s="207"/>
      <c r="QP22" s="207"/>
      <c r="QQ22" s="207"/>
      <c r="QR22" s="207"/>
      <c r="QS22" s="207"/>
      <c r="QT22" s="207"/>
      <c r="QU22" s="207"/>
      <c r="QV22" s="207"/>
      <c r="QW22" s="207"/>
      <c r="QX22" s="207"/>
      <c r="QY22" s="207"/>
      <c r="QZ22" s="207"/>
      <c r="RA22" s="207"/>
      <c r="RB22" s="207"/>
      <c r="RC22" s="207"/>
      <c r="RD22" s="207"/>
      <c r="RE22" s="207"/>
      <c r="RF22" s="207"/>
      <c r="RG22" s="207"/>
      <c r="RH22" s="207"/>
      <c r="RI22" s="207"/>
      <c r="RJ22" s="207"/>
      <c r="RK22" s="207"/>
      <c r="RL22" s="207"/>
      <c r="RM22" s="207"/>
      <c r="RN22" s="207"/>
      <c r="RO22" s="207"/>
      <c r="RP22" s="207"/>
      <c r="RQ22" s="207"/>
      <c r="RR22" s="207"/>
      <c r="RS22" s="207"/>
      <c r="RT22" s="207"/>
      <c r="RU22" s="207"/>
      <c r="RV22" s="207"/>
      <c r="RW22" s="207"/>
      <c r="RX22" s="207"/>
      <c r="RY22" s="207"/>
      <c r="RZ22" s="207"/>
      <c r="SA22" s="207"/>
      <c r="SB22" s="207"/>
      <c r="SC22" s="207"/>
      <c r="SD22" s="207"/>
      <c r="SE22" s="207"/>
      <c r="SF22" s="207"/>
      <c r="SG22" s="207"/>
      <c r="SH22" s="207"/>
      <c r="SI22" s="207"/>
      <c r="SJ22" s="207"/>
      <c r="SK22" s="207"/>
      <c r="SL22" s="207"/>
      <c r="SM22" s="207"/>
      <c r="SN22" s="207"/>
      <c r="SO22" s="207"/>
      <c r="SP22" s="207"/>
      <c r="SQ22" s="207"/>
      <c r="SR22" s="207"/>
      <c r="SS22" s="207"/>
      <c r="ST22" s="207"/>
      <c r="SU22" s="207"/>
      <c r="SV22" s="207"/>
      <c r="SW22" s="207"/>
      <c r="SX22" s="207"/>
      <c r="SY22" s="207"/>
      <c r="SZ22" s="207"/>
      <c r="TA22" s="207"/>
      <c r="TB22" s="207"/>
      <c r="TC22" s="207"/>
      <c r="TD22" s="207"/>
      <c r="TE22" s="207"/>
      <c r="TF22" s="207"/>
      <c r="TG22" s="207"/>
      <c r="TH22" s="207"/>
      <c r="TI22" s="207"/>
      <c r="TJ22" s="207"/>
      <c r="TK22" s="207"/>
      <c r="TL22" s="207"/>
      <c r="TM22" s="207"/>
      <c r="TN22" s="207"/>
      <c r="TO22" s="207"/>
      <c r="TP22" s="207"/>
      <c r="TQ22" s="207"/>
      <c r="TR22" s="207"/>
      <c r="TS22" s="207"/>
      <c r="TT22" s="207"/>
      <c r="TU22" s="207"/>
      <c r="TV22" s="207"/>
      <c r="TW22" s="207"/>
      <c r="TX22" s="207"/>
      <c r="TY22" s="207"/>
      <c r="TZ22" s="207"/>
      <c r="UA22" s="207"/>
      <c r="UB22" s="207"/>
      <c r="UC22" s="207"/>
      <c r="UD22" s="207"/>
      <c r="UE22" s="207"/>
      <c r="UF22" s="207"/>
      <c r="UG22" s="207"/>
      <c r="UH22" s="207"/>
      <c r="UI22" s="207"/>
      <c r="UJ22" s="207"/>
      <c r="UK22" s="207"/>
      <c r="UL22" s="207"/>
      <c r="UM22" s="207"/>
      <c r="UN22" s="207"/>
      <c r="UO22" s="207"/>
      <c r="UP22" s="207"/>
      <c r="UQ22" s="207"/>
      <c r="UR22" s="207"/>
      <c r="US22" s="207"/>
      <c r="UT22" s="207"/>
      <c r="UU22" s="207"/>
      <c r="UV22" s="207"/>
      <c r="UW22" s="207"/>
      <c r="UX22" s="207"/>
      <c r="UY22" s="207"/>
      <c r="UZ22" s="207"/>
      <c r="VA22" s="207"/>
      <c r="VB22" s="207"/>
      <c r="VC22" s="207"/>
      <c r="VD22" s="207"/>
      <c r="VE22" s="207"/>
      <c r="VF22" s="207"/>
      <c r="VG22" s="207"/>
      <c r="VH22" s="207"/>
      <c r="VI22" s="207"/>
      <c r="VJ22" s="207"/>
      <c r="VK22" s="207"/>
      <c r="VL22" s="207"/>
      <c r="VM22" s="207"/>
      <c r="VN22" s="207"/>
      <c r="VO22" s="207"/>
      <c r="VP22" s="207"/>
      <c r="VQ22" s="207"/>
      <c r="VR22" s="207"/>
      <c r="VS22" s="207"/>
      <c r="VT22" s="207"/>
      <c r="VU22" s="207"/>
      <c r="VV22" s="207"/>
      <c r="VW22" s="207"/>
      <c r="VX22" s="207"/>
      <c r="VY22" s="207"/>
      <c r="VZ22" s="207"/>
      <c r="WA22" s="207"/>
      <c r="WB22" s="207"/>
      <c r="WC22" s="207"/>
      <c r="WD22" s="207"/>
      <c r="WE22" s="207"/>
      <c r="WF22" s="207"/>
      <c r="WG22" s="207"/>
      <c r="WH22" s="207"/>
      <c r="WI22" s="207"/>
      <c r="WJ22" s="207"/>
      <c r="WK22" s="207"/>
      <c r="WL22" s="207"/>
      <c r="WM22" s="207"/>
      <c r="WN22" s="207"/>
      <c r="WO22" s="207"/>
      <c r="WP22" s="207"/>
      <c r="WQ22" s="207"/>
      <c r="WR22" s="207"/>
      <c r="WS22" s="207"/>
      <c r="WT22" s="207"/>
      <c r="WU22" s="207"/>
      <c r="WV22" s="207"/>
      <c r="WW22" s="207"/>
      <c r="WX22" s="207"/>
      <c r="WY22" s="207"/>
      <c r="WZ22" s="207"/>
      <c r="XA22" s="207"/>
      <c r="XB22" s="207"/>
      <c r="XC22" s="207"/>
      <c r="XD22" s="207"/>
      <c r="XE22" s="207"/>
      <c r="XF22" s="207"/>
      <c r="XG22" s="207"/>
      <c r="XH22" s="207"/>
      <c r="XI22" s="207"/>
      <c r="XJ22" s="207"/>
      <c r="XK22" s="207"/>
      <c r="XL22" s="207"/>
      <c r="XM22" s="207"/>
      <c r="XN22" s="207"/>
      <c r="XO22" s="207"/>
      <c r="XP22" s="207"/>
      <c r="XQ22" s="207"/>
      <c r="XR22" s="207"/>
      <c r="XS22" s="207"/>
      <c r="XT22" s="207"/>
      <c r="XU22" s="207"/>
      <c r="XV22" s="207"/>
      <c r="XW22" s="207"/>
      <c r="XX22" s="207"/>
      <c r="XY22" s="207"/>
      <c r="XZ22" s="207"/>
      <c r="YA22" s="207"/>
      <c r="YB22" s="207"/>
      <c r="YC22" s="207"/>
      <c r="YD22" s="207"/>
      <c r="YE22" s="207"/>
      <c r="YF22" s="207"/>
      <c r="YG22" s="207"/>
      <c r="YH22" s="207"/>
      <c r="YI22" s="207"/>
      <c r="YJ22" s="207"/>
      <c r="YK22" s="207"/>
      <c r="YL22" s="207"/>
      <c r="YM22" s="207"/>
      <c r="YN22" s="207"/>
      <c r="YO22" s="207"/>
      <c r="YP22" s="207"/>
      <c r="YQ22" s="207"/>
      <c r="YR22" s="207"/>
      <c r="YS22" s="207"/>
      <c r="YT22" s="207"/>
      <c r="YU22" s="207"/>
      <c r="YV22" s="207"/>
      <c r="YW22" s="207"/>
      <c r="YX22" s="207"/>
      <c r="YY22" s="207"/>
      <c r="YZ22" s="207"/>
      <c r="ZA22" s="207"/>
      <c r="ZB22" s="207"/>
      <c r="ZC22" s="207"/>
      <c r="ZD22" s="207"/>
      <c r="ZE22" s="207"/>
      <c r="ZF22" s="207"/>
      <c r="ZG22" s="207"/>
      <c r="ZH22" s="207"/>
      <c r="ZI22" s="207"/>
      <c r="ZJ22" s="207"/>
      <c r="ZK22" s="207"/>
      <c r="ZL22" s="207"/>
      <c r="ZM22" s="207"/>
      <c r="ZN22" s="207"/>
      <c r="ZO22" s="207"/>
      <c r="ZP22" s="207"/>
      <c r="ZQ22" s="207"/>
      <c r="ZR22" s="207"/>
      <c r="ZS22" s="207"/>
      <c r="ZT22" s="207"/>
      <c r="ZU22" s="207"/>
      <c r="ZV22" s="207"/>
      <c r="ZW22" s="207"/>
      <c r="ZX22" s="207"/>
      <c r="ZY22" s="207"/>
      <c r="ZZ22" s="207"/>
      <c r="AAA22" s="207"/>
      <c r="AAB22" s="207"/>
      <c r="AAC22" s="207"/>
      <c r="AAD22" s="207"/>
      <c r="AAE22" s="207"/>
      <c r="AAF22" s="207"/>
      <c r="AAG22" s="207"/>
      <c r="AAH22" s="207"/>
      <c r="AAI22" s="207"/>
      <c r="AAJ22" s="207"/>
      <c r="AAK22" s="207"/>
      <c r="AAL22" s="207"/>
      <c r="AAM22" s="207"/>
      <c r="AAN22" s="207"/>
      <c r="AAO22" s="207"/>
      <c r="AAP22" s="207"/>
      <c r="AAQ22" s="207"/>
      <c r="AAR22" s="207"/>
      <c r="AAS22" s="207"/>
      <c r="AAT22" s="207"/>
      <c r="AAU22" s="207"/>
      <c r="AAV22" s="207"/>
      <c r="AAW22" s="207"/>
      <c r="AAX22" s="207"/>
      <c r="AAY22" s="207"/>
      <c r="AAZ22" s="207"/>
      <c r="ABA22" s="207"/>
      <c r="ABB22" s="207"/>
      <c r="ABC22" s="207"/>
      <c r="ABD22" s="207"/>
      <c r="ABE22" s="207"/>
      <c r="ABF22" s="207"/>
      <c r="ABG22" s="207"/>
      <c r="ABH22" s="207"/>
      <c r="ABI22" s="207"/>
      <c r="ABJ22" s="207"/>
      <c r="ABK22" s="207"/>
      <c r="ABL22" s="207"/>
      <c r="ABM22" s="207"/>
      <c r="ABN22" s="207"/>
      <c r="ABO22" s="207"/>
      <c r="ABP22" s="207"/>
      <c r="ABQ22" s="207"/>
      <c r="ABR22" s="207"/>
      <c r="ABS22" s="207"/>
      <c r="ABT22" s="207"/>
      <c r="ABU22" s="207"/>
      <c r="ABV22" s="207"/>
      <c r="ABW22" s="207"/>
      <c r="ABX22" s="207"/>
      <c r="ABY22" s="207"/>
      <c r="ABZ22" s="207"/>
      <c r="ACA22" s="207"/>
      <c r="ACB22" s="207"/>
      <c r="ACC22" s="207"/>
      <c r="ACD22" s="207"/>
      <c r="ACE22" s="207"/>
      <c r="ACF22" s="207"/>
      <c r="ACG22" s="207"/>
      <c r="ACH22" s="207"/>
      <c r="ACI22" s="207"/>
      <c r="ACJ22" s="207"/>
      <c r="ACK22" s="207"/>
      <c r="ACL22" s="207"/>
      <c r="ACM22" s="207"/>
      <c r="ACN22" s="207"/>
      <c r="ACO22" s="207"/>
      <c r="ACP22" s="207"/>
      <c r="ACQ22" s="207"/>
      <c r="ACR22" s="207"/>
      <c r="ACS22" s="207"/>
      <c r="ACT22" s="207"/>
      <c r="ACU22" s="207"/>
      <c r="ACV22" s="207"/>
      <c r="ACW22" s="207"/>
      <c r="ACX22" s="207"/>
      <c r="ACY22" s="207"/>
      <c r="ACZ22" s="207"/>
      <c r="ADA22" s="207"/>
      <c r="ADB22" s="207"/>
      <c r="ADC22" s="207"/>
      <c r="ADD22" s="207"/>
      <c r="ADE22" s="207"/>
      <c r="ADF22" s="207"/>
      <c r="ADG22" s="207"/>
      <c r="ADH22" s="207"/>
      <c r="ADI22" s="207"/>
      <c r="ADJ22" s="207"/>
      <c r="ADK22" s="207"/>
      <c r="ADL22" s="207"/>
      <c r="ADM22" s="207"/>
      <c r="ADN22" s="207"/>
      <c r="ADO22" s="207"/>
      <c r="ADP22" s="207"/>
      <c r="ADQ22" s="207"/>
      <c r="ADR22" s="207"/>
      <c r="ADS22" s="207"/>
      <c r="ADT22" s="207"/>
      <c r="ADU22" s="207"/>
      <c r="ADV22" s="207"/>
      <c r="ADW22" s="207"/>
      <c r="ADX22" s="207"/>
      <c r="ADY22" s="207"/>
      <c r="ADZ22" s="207"/>
      <c r="AEA22" s="207"/>
      <c r="AEB22" s="207"/>
      <c r="AEC22" s="207"/>
      <c r="AED22" s="207"/>
      <c r="AEE22" s="207"/>
      <c r="AEF22" s="207"/>
      <c r="AEG22" s="207"/>
      <c r="AEH22" s="207"/>
      <c r="AEI22" s="207"/>
      <c r="AEJ22" s="207"/>
      <c r="AEK22" s="207"/>
      <c r="AEL22" s="207"/>
      <c r="AEM22" s="207"/>
      <c r="AEN22" s="207"/>
      <c r="AEO22" s="207"/>
      <c r="AEP22" s="207"/>
      <c r="AEQ22" s="207"/>
      <c r="AER22" s="207"/>
      <c r="AES22" s="207"/>
      <c r="AET22" s="207"/>
      <c r="AEU22" s="207"/>
      <c r="AEV22" s="207"/>
      <c r="AEW22" s="207"/>
      <c r="AEX22" s="207"/>
      <c r="AEY22" s="207"/>
      <c r="AEZ22" s="207"/>
      <c r="AFA22" s="207"/>
      <c r="AFB22" s="207"/>
      <c r="AFC22" s="207"/>
      <c r="AFD22" s="207"/>
      <c r="AFE22" s="207"/>
      <c r="AFF22" s="207"/>
      <c r="AFG22" s="207"/>
      <c r="AFH22" s="207"/>
      <c r="AFI22" s="207"/>
      <c r="AFJ22" s="207"/>
      <c r="AFK22" s="207"/>
      <c r="AFL22" s="207"/>
      <c r="AFM22" s="207"/>
      <c r="AFN22" s="207"/>
      <c r="AFO22" s="207"/>
      <c r="AFP22" s="207"/>
      <c r="AFQ22" s="207"/>
      <c r="AFR22" s="207"/>
      <c r="AFS22" s="207"/>
      <c r="AFT22" s="207"/>
      <c r="AFU22" s="207"/>
      <c r="AFV22" s="207"/>
      <c r="AFW22" s="207"/>
      <c r="AFX22" s="207"/>
      <c r="AFY22" s="207"/>
      <c r="AFZ22" s="207"/>
      <c r="AGA22" s="207"/>
      <c r="AGB22" s="207"/>
      <c r="AGC22" s="207"/>
      <c r="AGD22" s="207"/>
      <c r="AGE22" s="207"/>
      <c r="AGF22" s="207"/>
      <c r="AGG22" s="207"/>
      <c r="AGH22" s="207"/>
      <c r="AGI22" s="207"/>
      <c r="AGJ22" s="207"/>
      <c r="AGK22" s="207"/>
      <c r="AGL22" s="207"/>
      <c r="AGM22" s="207"/>
      <c r="AGN22" s="207"/>
      <c r="AGO22" s="207"/>
      <c r="AGP22" s="207"/>
      <c r="AGQ22" s="207"/>
      <c r="AGR22" s="207"/>
      <c r="AGS22" s="207"/>
      <c r="AGT22" s="207"/>
      <c r="AGU22" s="207"/>
      <c r="AGV22" s="207"/>
      <c r="AGW22" s="207"/>
      <c r="AGX22" s="207"/>
      <c r="AGY22" s="207"/>
      <c r="AGZ22" s="207"/>
      <c r="AHA22" s="207"/>
      <c r="AHB22" s="207"/>
      <c r="AHC22" s="207"/>
      <c r="AHD22" s="207"/>
      <c r="AHE22" s="207"/>
      <c r="AHF22" s="207"/>
      <c r="AHG22" s="207"/>
      <c r="AHH22" s="207"/>
      <c r="AHI22" s="207"/>
      <c r="AHJ22" s="207"/>
      <c r="AHK22" s="207"/>
      <c r="AHL22" s="207"/>
      <c r="AHM22" s="207"/>
      <c r="AHN22" s="207"/>
      <c r="AHO22" s="207"/>
      <c r="AHP22" s="207"/>
      <c r="AHQ22" s="207"/>
      <c r="AHR22" s="207"/>
      <c r="AHS22" s="207"/>
      <c r="AHT22" s="207"/>
      <c r="AHU22" s="207"/>
      <c r="AHV22" s="207"/>
      <c r="AHW22" s="207"/>
      <c r="AHX22" s="207"/>
      <c r="AHY22" s="207"/>
      <c r="AHZ22" s="207"/>
      <c r="AIA22" s="207"/>
      <c r="AIB22" s="207"/>
      <c r="AIC22" s="207"/>
      <c r="AID22" s="207"/>
      <c r="AIE22" s="207"/>
      <c r="AIF22" s="207"/>
      <c r="AIG22" s="207"/>
      <c r="AIH22" s="207"/>
      <c r="AII22" s="207"/>
      <c r="AIJ22" s="207"/>
      <c r="AIK22" s="207"/>
      <c r="AIL22" s="207"/>
      <c r="AIM22" s="207"/>
      <c r="AIN22" s="207"/>
      <c r="AIO22" s="207"/>
      <c r="AIP22" s="207"/>
      <c r="AIQ22" s="207"/>
      <c r="AIR22" s="207"/>
      <c r="AIS22" s="207"/>
      <c r="AIT22" s="207"/>
      <c r="AIU22" s="207"/>
      <c r="AIV22" s="207"/>
      <c r="AIW22" s="207"/>
      <c r="AIX22" s="207"/>
      <c r="AIY22" s="207"/>
      <c r="AIZ22" s="207"/>
      <c r="AJA22" s="207"/>
      <c r="AJB22" s="207"/>
      <c r="AJC22" s="207"/>
      <c r="AJD22" s="207"/>
      <c r="AJE22" s="207"/>
      <c r="AJF22" s="207"/>
      <c r="AJG22" s="207"/>
      <c r="AJH22" s="207"/>
      <c r="AJI22" s="207"/>
      <c r="AJJ22" s="207"/>
      <c r="AJK22" s="207"/>
      <c r="AJL22" s="207"/>
      <c r="AJM22" s="207"/>
      <c r="AJN22" s="207"/>
      <c r="AJO22" s="207"/>
      <c r="AJP22" s="207"/>
      <c r="AJQ22" s="207"/>
      <c r="AJR22" s="207"/>
      <c r="AJS22" s="207"/>
      <c r="AJT22" s="207"/>
      <c r="AJU22" s="207"/>
      <c r="AJV22" s="207"/>
      <c r="AJW22" s="207"/>
      <c r="AJX22" s="207"/>
      <c r="AJY22" s="207"/>
      <c r="AJZ22" s="207"/>
      <c r="AKA22" s="207"/>
      <c r="AKB22" s="207"/>
      <c r="AKC22" s="207"/>
      <c r="AKD22" s="207"/>
      <c r="AKE22" s="207"/>
      <c r="AKF22" s="207"/>
      <c r="AKG22" s="207"/>
      <c r="AKH22" s="207"/>
      <c r="AKI22" s="207"/>
      <c r="AKJ22" s="207"/>
      <c r="AKK22" s="207"/>
      <c r="AKL22" s="207"/>
      <c r="AKM22" s="207"/>
      <c r="AKN22" s="207"/>
      <c r="AKO22" s="207"/>
      <c r="AKP22" s="207"/>
      <c r="AKQ22" s="207"/>
      <c r="AKR22" s="207"/>
      <c r="AKS22" s="207"/>
      <c r="AKT22" s="207"/>
      <c r="AKU22" s="207"/>
      <c r="AKV22" s="207"/>
      <c r="AKW22" s="207"/>
      <c r="AKX22" s="207"/>
      <c r="AKY22" s="207"/>
      <c r="AKZ22" s="207"/>
      <c r="ALA22" s="207"/>
      <c r="ALB22" s="207"/>
      <c r="ALC22" s="207"/>
      <c r="ALD22" s="207"/>
      <c r="ALE22" s="207"/>
      <c r="ALF22" s="207"/>
      <c r="ALG22" s="207"/>
      <c r="ALH22" s="207"/>
      <c r="ALI22" s="207"/>
      <c r="ALJ22" s="207"/>
      <c r="ALK22" s="207"/>
      <c r="ALL22" s="207"/>
      <c r="ALM22" s="207"/>
      <c r="ALN22" s="207"/>
      <c r="ALO22" s="207"/>
      <c r="ALP22" s="207"/>
      <c r="ALQ22" s="207"/>
    </row>
    <row r="23" spans="1:1005" ht="14.45">
      <c r="A23" s="108">
        <v>46722</v>
      </c>
      <c r="B23" s="162">
        <v>32</v>
      </c>
      <c r="C23" s="154">
        <v>32</v>
      </c>
      <c r="D23" s="158">
        <v>32</v>
      </c>
      <c r="E23">
        <v>25.088999999999999</v>
      </c>
      <c r="F23">
        <v>35.597999999999999</v>
      </c>
      <c r="G23">
        <v>28.411000000000001</v>
      </c>
      <c r="H23">
        <v>46.747</v>
      </c>
      <c r="I23">
        <v>36.982999999999997</v>
      </c>
      <c r="J23">
        <v>39.746000000000002</v>
      </c>
      <c r="K23">
        <v>37.204000000000001</v>
      </c>
      <c r="L23">
        <v>30.661000000000001</v>
      </c>
      <c r="M23">
        <v>26.274000000000001</v>
      </c>
      <c r="N23">
        <v>26.725999999999999</v>
      </c>
      <c r="O23">
        <v>19.219000000000001</v>
      </c>
      <c r="P23">
        <v>27.925000000000001</v>
      </c>
      <c r="Q23">
        <v>28.841999999999999</v>
      </c>
      <c r="R23">
        <v>33.341999999999999</v>
      </c>
      <c r="S23">
        <v>36.682000000000002</v>
      </c>
      <c r="T23">
        <v>30.716000000000001</v>
      </c>
      <c r="U23">
        <v>36.783000000000001</v>
      </c>
      <c r="V23">
        <v>30.591000000000001</v>
      </c>
      <c r="W23">
        <v>28.968</v>
      </c>
      <c r="X23">
        <v>33.737000000000002</v>
      </c>
      <c r="Y23">
        <v>17.914000000000001</v>
      </c>
      <c r="Z23">
        <v>28.577000000000002</v>
      </c>
      <c r="AA23">
        <v>36.137</v>
      </c>
      <c r="AB23">
        <v>30.523</v>
      </c>
      <c r="AC23">
        <v>28.574000000000002</v>
      </c>
      <c r="AD23">
        <v>36.265000000000001</v>
      </c>
      <c r="AE23">
        <v>19.468</v>
      </c>
      <c r="AF23">
        <v>35.78</v>
      </c>
      <c r="AG23">
        <v>32.695999999999998</v>
      </c>
      <c r="AH23" s="32">
        <v>28.553999999999998</v>
      </c>
      <c r="AI23" s="207"/>
      <c r="AJ23" s="207"/>
      <c r="AK23" s="207"/>
      <c r="AL23" s="207"/>
      <c r="AM23" s="207"/>
      <c r="AN23" s="207"/>
      <c r="AO23" s="207"/>
      <c r="AP23" s="207"/>
      <c r="AQ23" s="207"/>
      <c r="AR23" s="207"/>
      <c r="AS23" s="207"/>
      <c r="AT23" s="207"/>
      <c r="AU23" s="207"/>
      <c r="AV23" s="207"/>
      <c r="AW23" s="207"/>
      <c r="AX23" s="207"/>
      <c r="AY23" s="207"/>
      <c r="AZ23" s="207"/>
      <c r="BA23" s="207"/>
      <c r="BB23" s="207"/>
      <c r="BC23" s="207"/>
      <c r="BD23" s="207"/>
      <c r="BE23" s="207"/>
      <c r="BF23" s="207"/>
      <c r="BG23" s="207"/>
      <c r="BH23" s="207"/>
      <c r="BI23" s="207"/>
      <c r="BJ23" s="207"/>
      <c r="BK23" s="207"/>
      <c r="BL23" s="207"/>
      <c r="BM23" s="207"/>
      <c r="BN23" s="207"/>
      <c r="BO23" s="207"/>
      <c r="BP23" s="207"/>
      <c r="BQ23" s="207"/>
      <c r="BR23" s="207"/>
      <c r="BS23" s="207"/>
      <c r="BT23" s="207"/>
      <c r="BU23" s="207"/>
      <c r="BV23" s="207"/>
      <c r="BW23" s="207"/>
      <c r="BX23" s="207"/>
      <c r="BY23" s="207"/>
      <c r="BZ23" s="207"/>
      <c r="CA23" s="207"/>
      <c r="CB23" s="207"/>
      <c r="CC23" s="207"/>
      <c r="CD23" s="207"/>
      <c r="CE23" s="207"/>
      <c r="CF23" s="207"/>
      <c r="CG23" s="207"/>
      <c r="CH23" s="207"/>
      <c r="CI23" s="207"/>
      <c r="CJ23" s="207"/>
      <c r="CK23" s="207"/>
      <c r="CL23" s="207"/>
      <c r="CM23" s="207"/>
      <c r="CN23" s="207"/>
      <c r="CO23" s="207"/>
      <c r="CP23" s="207"/>
      <c r="CQ23" s="207"/>
      <c r="CR23" s="207"/>
      <c r="CS23" s="207"/>
      <c r="CT23" s="207"/>
      <c r="CU23" s="207"/>
      <c r="CV23" s="207"/>
      <c r="CW23" s="207"/>
      <c r="CX23" s="207"/>
      <c r="CY23" s="207"/>
      <c r="CZ23" s="207"/>
      <c r="DA23" s="207"/>
      <c r="DB23" s="207"/>
      <c r="DC23" s="207"/>
      <c r="DD23" s="207"/>
      <c r="DE23" s="207"/>
      <c r="DF23" s="207"/>
      <c r="DG23" s="207"/>
      <c r="DH23" s="207"/>
      <c r="DI23" s="207"/>
      <c r="DJ23" s="207"/>
      <c r="DK23" s="207"/>
      <c r="DL23" s="207"/>
      <c r="DM23" s="207"/>
      <c r="DN23" s="207"/>
      <c r="DO23" s="207"/>
      <c r="DP23" s="207"/>
      <c r="DQ23" s="207"/>
      <c r="DR23" s="207"/>
      <c r="DS23" s="207"/>
      <c r="DT23" s="207"/>
      <c r="DU23" s="207"/>
      <c r="DV23" s="207"/>
      <c r="DW23" s="207"/>
      <c r="DX23" s="207"/>
      <c r="DY23" s="207"/>
      <c r="DZ23" s="207"/>
      <c r="EA23" s="207"/>
      <c r="EB23" s="207"/>
      <c r="EC23" s="207"/>
      <c r="ED23" s="207"/>
      <c r="EE23" s="207"/>
      <c r="EF23" s="207"/>
      <c r="EG23" s="207"/>
      <c r="EH23" s="207"/>
      <c r="EI23" s="207"/>
      <c r="EJ23" s="207"/>
      <c r="EK23" s="207"/>
      <c r="EL23" s="207"/>
      <c r="EM23" s="207"/>
      <c r="EN23" s="207"/>
      <c r="EO23" s="207"/>
      <c r="EP23" s="207"/>
      <c r="EQ23" s="207"/>
      <c r="ER23" s="207"/>
      <c r="ES23" s="207"/>
      <c r="ET23" s="207"/>
      <c r="EU23" s="207"/>
      <c r="EV23" s="207"/>
      <c r="EW23" s="207"/>
      <c r="EX23" s="207"/>
      <c r="EY23" s="207"/>
      <c r="EZ23" s="207"/>
      <c r="FA23" s="207"/>
      <c r="FB23" s="207"/>
      <c r="FC23" s="207"/>
      <c r="FD23" s="207"/>
      <c r="FE23" s="207"/>
      <c r="FF23" s="207"/>
      <c r="FG23" s="207"/>
      <c r="FH23" s="207"/>
      <c r="FI23" s="207"/>
      <c r="FJ23" s="207"/>
      <c r="FK23" s="207"/>
      <c r="FL23" s="207"/>
      <c r="FM23" s="207"/>
      <c r="FN23" s="207"/>
      <c r="FO23" s="207"/>
      <c r="FP23" s="207"/>
      <c r="FQ23" s="207"/>
      <c r="FR23" s="207"/>
      <c r="FS23" s="207"/>
      <c r="FT23" s="207"/>
      <c r="FU23" s="207"/>
      <c r="FV23" s="207"/>
      <c r="FW23" s="207"/>
      <c r="FX23" s="207"/>
      <c r="FY23" s="207"/>
      <c r="FZ23" s="207"/>
      <c r="GA23" s="207"/>
      <c r="GB23" s="207"/>
      <c r="GC23" s="207"/>
      <c r="GD23" s="207"/>
      <c r="GE23" s="207"/>
      <c r="GF23" s="207"/>
      <c r="GG23" s="207"/>
      <c r="GH23" s="207"/>
      <c r="GI23" s="207"/>
      <c r="GJ23" s="207"/>
      <c r="GK23" s="207"/>
      <c r="GL23" s="207"/>
      <c r="GM23" s="207"/>
      <c r="GN23" s="207"/>
      <c r="GO23" s="207"/>
      <c r="GP23" s="207"/>
      <c r="GQ23" s="207"/>
      <c r="GR23" s="207"/>
      <c r="GS23" s="207"/>
      <c r="GT23" s="207"/>
      <c r="GU23" s="207"/>
      <c r="GV23" s="207"/>
      <c r="GW23" s="207"/>
      <c r="GX23" s="207"/>
      <c r="GY23" s="207"/>
      <c r="GZ23" s="207"/>
      <c r="HA23" s="207"/>
      <c r="HB23" s="207"/>
      <c r="HC23" s="207"/>
      <c r="HD23" s="207"/>
      <c r="HE23" s="207"/>
      <c r="HF23" s="207"/>
      <c r="HG23" s="207"/>
      <c r="HH23" s="207"/>
      <c r="HI23" s="207"/>
      <c r="HJ23" s="207"/>
      <c r="HK23" s="207"/>
      <c r="HL23" s="207"/>
      <c r="HM23" s="207"/>
      <c r="HN23" s="207"/>
      <c r="HO23" s="207"/>
      <c r="HP23" s="207"/>
      <c r="HQ23" s="207"/>
      <c r="HR23" s="207"/>
      <c r="HS23" s="207"/>
      <c r="HT23" s="207"/>
      <c r="HU23" s="207"/>
      <c r="HV23" s="207"/>
      <c r="HW23" s="207"/>
      <c r="HX23" s="207"/>
      <c r="HY23" s="207"/>
      <c r="HZ23" s="207"/>
      <c r="IA23" s="207"/>
      <c r="IB23" s="207"/>
      <c r="IC23" s="207"/>
      <c r="ID23" s="207"/>
      <c r="IE23" s="207"/>
      <c r="IF23" s="207"/>
      <c r="IG23" s="207"/>
      <c r="IH23" s="207"/>
      <c r="II23" s="207"/>
      <c r="IJ23" s="207"/>
      <c r="IK23" s="207"/>
      <c r="IL23" s="207"/>
      <c r="IM23" s="207"/>
      <c r="IN23" s="207"/>
      <c r="IO23" s="207"/>
      <c r="IP23" s="207"/>
      <c r="IQ23" s="207"/>
      <c r="IR23" s="207"/>
      <c r="IS23" s="207"/>
      <c r="IT23" s="207"/>
      <c r="IU23" s="207"/>
      <c r="IV23" s="207"/>
      <c r="IW23" s="207"/>
      <c r="IX23" s="207"/>
      <c r="IY23" s="207"/>
      <c r="IZ23" s="207"/>
      <c r="JA23" s="207"/>
      <c r="JB23" s="207"/>
      <c r="JC23" s="207"/>
      <c r="JD23" s="207"/>
      <c r="JE23" s="207"/>
      <c r="JF23" s="207"/>
      <c r="JG23" s="207"/>
      <c r="JH23" s="207"/>
      <c r="JI23" s="207"/>
      <c r="JJ23" s="207"/>
      <c r="JK23" s="207"/>
      <c r="JL23" s="207"/>
      <c r="JM23" s="207"/>
      <c r="JN23" s="207"/>
      <c r="JO23" s="207"/>
      <c r="JP23" s="207"/>
      <c r="JQ23" s="207"/>
      <c r="JR23" s="207"/>
      <c r="JS23" s="207"/>
      <c r="JT23" s="207"/>
      <c r="JU23" s="207"/>
      <c r="JV23" s="207"/>
      <c r="JW23" s="207"/>
      <c r="JX23" s="207"/>
      <c r="JY23" s="207"/>
      <c r="JZ23" s="207"/>
      <c r="KA23" s="207"/>
      <c r="KB23" s="207"/>
      <c r="KC23" s="207"/>
      <c r="KD23" s="207"/>
      <c r="KE23" s="207"/>
      <c r="KF23" s="207"/>
      <c r="KG23" s="207"/>
      <c r="KH23" s="207"/>
      <c r="KI23" s="207"/>
      <c r="KJ23" s="207"/>
      <c r="KK23" s="207"/>
      <c r="KL23" s="207"/>
      <c r="KM23" s="207"/>
      <c r="KN23" s="207"/>
      <c r="KO23" s="207"/>
      <c r="KP23" s="207"/>
      <c r="KQ23" s="207"/>
      <c r="KR23" s="207"/>
      <c r="KS23" s="207"/>
      <c r="KT23" s="207"/>
      <c r="KU23" s="207"/>
      <c r="KV23" s="207"/>
      <c r="KW23" s="207"/>
      <c r="KX23" s="207"/>
      <c r="KY23" s="207"/>
      <c r="KZ23" s="207"/>
      <c r="LA23" s="207"/>
      <c r="LB23" s="207"/>
      <c r="LC23" s="207"/>
      <c r="LD23" s="207"/>
      <c r="LE23" s="207"/>
      <c r="LF23" s="207"/>
      <c r="LG23" s="207"/>
      <c r="LH23" s="207"/>
      <c r="LI23" s="207"/>
      <c r="LJ23" s="207"/>
      <c r="LK23" s="207"/>
      <c r="LL23" s="207"/>
      <c r="LM23" s="207"/>
      <c r="LN23" s="207"/>
      <c r="LO23" s="207"/>
      <c r="LP23" s="207"/>
      <c r="LQ23" s="207"/>
      <c r="LR23" s="207"/>
      <c r="LS23" s="207"/>
      <c r="LT23" s="207"/>
      <c r="LU23" s="207"/>
      <c r="LV23" s="207"/>
      <c r="LW23" s="207"/>
      <c r="LX23" s="207"/>
      <c r="LY23" s="207"/>
      <c r="LZ23" s="207"/>
      <c r="MA23" s="207"/>
      <c r="MB23" s="207"/>
      <c r="MC23" s="207"/>
      <c r="MD23" s="207"/>
      <c r="ME23" s="207"/>
      <c r="MF23" s="207"/>
      <c r="MG23" s="207"/>
      <c r="MH23" s="207"/>
      <c r="MI23" s="207"/>
      <c r="MJ23" s="207"/>
      <c r="MK23" s="207"/>
      <c r="ML23" s="207"/>
      <c r="MM23" s="207"/>
      <c r="MN23" s="207"/>
      <c r="MO23" s="207"/>
      <c r="MP23" s="207"/>
      <c r="MQ23" s="207"/>
      <c r="MR23" s="207"/>
      <c r="MS23" s="207"/>
      <c r="MT23" s="207"/>
      <c r="MU23" s="207"/>
      <c r="MV23" s="207"/>
      <c r="MW23" s="207"/>
      <c r="MX23" s="207"/>
      <c r="MY23" s="207"/>
      <c r="MZ23" s="207"/>
      <c r="NA23" s="207"/>
      <c r="NB23" s="207"/>
      <c r="NC23" s="207"/>
      <c r="ND23" s="207"/>
      <c r="NE23" s="207"/>
      <c r="NF23" s="207"/>
      <c r="NG23" s="207"/>
      <c r="NH23" s="207"/>
      <c r="NI23" s="207"/>
      <c r="NJ23" s="207"/>
      <c r="NK23" s="207"/>
      <c r="NL23" s="207"/>
      <c r="NM23" s="207"/>
      <c r="NN23" s="207"/>
      <c r="NO23" s="207"/>
      <c r="NP23" s="207"/>
      <c r="NQ23" s="207"/>
      <c r="NR23" s="207"/>
      <c r="NS23" s="207"/>
      <c r="NT23" s="207"/>
      <c r="NU23" s="207"/>
      <c r="NV23" s="207"/>
      <c r="NW23" s="207"/>
      <c r="NX23" s="207"/>
      <c r="NY23" s="207"/>
      <c r="NZ23" s="207"/>
      <c r="OA23" s="207"/>
      <c r="OB23" s="207"/>
      <c r="OC23" s="207"/>
      <c r="OD23" s="207"/>
      <c r="OE23" s="207"/>
      <c r="OF23" s="207"/>
      <c r="OG23" s="207"/>
      <c r="OH23" s="207"/>
      <c r="OI23" s="207"/>
      <c r="OJ23" s="207"/>
      <c r="OK23" s="207"/>
      <c r="OL23" s="207"/>
      <c r="OM23" s="207"/>
      <c r="ON23" s="207"/>
      <c r="OO23" s="207"/>
      <c r="OP23" s="207"/>
      <c r="OQ23" s="207"/>
      <c r="OR23" s="207"/>
      <c r="OS23" s="207"/>
      <c r="OT23" s="207"/>
      <c r="OU23" s="207"/>
      <c r="OV23" s="207"/>
      <c r="OW23" s="207"/>
      <c r="OX23" s="207"/>
      <c r="OY23" s="207"/>
      <c r="OZ23" s="207"/>
      <c r="PA23" s="207"/>
      <c r="PB23" s="207"/>
      <c r="PC23" s="207"/>
      <c r="PD23" s="207"/>
      <c r="PE23" s="207"/>
      <c r="PF23" s="207"/>
      <c r="PG23" s="207"/>
      <c r="PH23" s="207"/>
      <c r="PI23" s="207"/>
      <c r="PJ23" s="207"/>
      <c r="PK23" s="207"/>
      <c r="PL23" s="207"/>
      <c r="PM23" s="207"/>
      <c r="PN23" s="207"/>
      <c r="PO23" s="207"/>
      <c r="PP23" s="207"/>
      <c r="PQ23" s="207"/>
      <c r="PR23" s="207"/>
      <c r="PS23" s="207"/>
      <c r="PT23" s="207"/>
      <c r="PU23" s="207"/>
      <c r="PV23" s="207"/>
      <c r="PW23" s="207"/>
      <c r="PX23" s="207"/>
      <c r="PY23" s="207"/>
      <c r="PZ23" s="207"/>
      <c r="QA23" s="207"/>
      <c r="QB23" s="207"/>
      <c r="QC23" s="207"/>
      <c r="QD23" s="207"/>
      <c r="QE23" s="207"/>
      <c r="QF23" s="207"/>
      <c r="QG23" s="207"/>
      <c r="QH23" s="207"/>
      <c r="QI23" s="207"/>
      <c r="QJ23" s="207"/>
      <c r="QK23" s="207"/>
      <c r="QL23" s="207"/>
      <c r="QM23" s="207"/>
      <c r="QN23" s="207"/>
      <c r="QO23" s="207"/>
      <c r="QP23" s="207"/>
      <c r="QQ23" s="207"/>
      <c r="QR23" s="207"/>
      <c r="QS23" s="207"/>
      <c r="QT23" s="207"/>
      <c r="QU23" s="207"/>
      <c r="QV23" s="207"/>
      <c r="QW23" s="207"/>
      <c r="QX23" s="207"/>
      <c r="QY23" s="207"/>
      <c r="QZ23" s="207"/>
      <c r="RA23" s="207"/>
      <c r="RB23" s="207"/>
      <c r="RC23" s="207"/>
      <c r="RD23" s="207"/>
      <c r="RE23" s="207"/>
      <c r="RF23" s="207"/>
      <c r="RG23" s="207"/>
      <c r="RH23" s="207"/>
      <c r="RI23" s="207"/>
      <c r="RJ23" s="207"/>
      <c r="RK23" s="207"/>
      <c r="RL23" s="207"/>
      <c r="RM23" s="207"/>
      <c r="RN23" s="207"/>
      <c r="RO23" s="207"/>
      <c r="RP23" s="207"/>
      <c r="RQ23" s="207"/>
      <c r="RR23" s="207"/>
      <c r="RS23" s="207"/>
      <c r="RT23" s="207"/>
      <c r="RU23" s="207"/>
      <c r="RV23" s="207"/>
      <c r="RW23" s="207"/>
      <c r="RX23" s="207"/>
      <c r="RY23" s="207"/>
      <c r="RZ23" s="207"/>
      <c r="SA23" s="207"/>
      <c r="SB23" s="207"/>
      <c r="SC23" s="207"/>
      <c r="SD23" s="207"/>
      <c r="SE23" s="207"/>
      <c r="SF23" s="207"/>
      <c r="SG23" s="207"/>
      <c r="SH23" s="207"/>
      <c r="SI23" s="207"/>
      <c r="SJ23" s="207"/>
      <c r="SK23" s="207"/>
      <c r="SL23" s="207"/>
      <c r="SM23" s="207"/>
      <c r="SN23" s="207"/>
      <c r="SO23" s="207"/>
      <c r="SP23" s="207"/>
      <c r="SQ23" s="207"/>
      <c r="SR23" s="207"/>
      <c r="SS23" s="207"/>
      <c r="ST23" s="207"/>
      <c r="SU23" s="207"/>
      <c r="SV23" s="207"/>
      <c r="SW23" s="207"/>
      <c r="SX23" s="207"/>
      <c r="SY23" s="207"/>
      <c r="SZ23" s="207"/>
      <c r="TA23" s="207"/>
      <c r="TB23" s="207"/>
      <c r="TC23" s="207"/>
      <c r="TD23" s="207"/>
      <c r="TE23" s="207"/>
      <c r="TF23" s="207"/>
      <c r="TG23" s="207"/>
      <c r="TH23" s="207"/>
      <c r="TI23" s="207"/>
      <c r="TJ23" s="207"/>
      <c r="TK23" s="207"/>
      <c r="TL23" s="207"/>
      <c r="TM23" s="207"/>
      <c r="TN23" s="207"/>
      <c r="TO23" s="207"/>
      <c r="TP23" s="207"/>
      <c r="TQ23" s="207"/>
      <c r="TR23" s="207"/>
      <c r="TS23" s="207"/>
      <c r="TT23" s="207"/>
      <c r="TU23" s="207"/>
      <c r="TV23" s="207"/>
      <c r="TW23" s="207"/>
      <c r="TX23" s="207"/>
      <c r="TY23" s="207"/>
      <c r="TZ23" s="207"/>
      <c r="UA23" s="207"/>
      <c r="UB23" s="207"/>
      <c r="UC23" s="207"/>
      <c r="UD23" s="207"/>
      <c r="UE23" s="207"/>
      <c r="UF23" s="207"/>
      <c r="UG23" s="207"/>
      <c r="UH23" s="207"/>
      <c r="UI23" s="207"/>
      <c r="UJ23" s="207"/>
      <c r="UK23" s="207"/>
      <c r="UL23" s="207"/>
      <c r="UM23" s="207"/>
      <c r="UN23" s="207"/>
      <c r="UO23" s="207"/>
      <c r="UP23" s="207"/>
      <c r="UQ23" s="207"/>
      <c r="UR23" s="207"/>
      <c r="US23" s="207"/>
      <c r="UT23" s="207"/>
      <c r="UU23" s="207"/>
      <c r="UV23" s="207"/>
      <c r="UW23" s="207"/>
      <c r="UX23" s="207"/>
      <c r="UY23" s="207"/>
      <c r="UZ23" s="207"/>
      <c r="VA23" s="207"/>
      <c r="VB23" s="207"/>
      <c r="VC23" s="207"/>
      <c r="VD23" s="207"/>
      <c r="VE23" s="207"/>
      <c r="VF23" s="207"/>
      <c r="VG23" s="207"/>
      <c r="VH23" s="207"/>
      <c r="VI23" s="207"/>
      <c r="VJ23" s="207"/>
      <c r="VK23" s="207"/>
      <c r="VL23" s="207"/>
      <c r="VM23" s="207"/>
      <c r="VN23" s="207"/>
      <c r="VO23" s="207"/>
      <c r="VP23" s="207"/>
      <c r="VQ23" s="207"/>
      <c r="VR23" s="207"/>
      <c r="VS23" s="207"/>
      <c r="VT23" s="207"/>
      <c r="VU23" s="207"/>
      <c r="VV23" s="207"/>
      <c r="VW23" s="207"/>
      <c r="VX23" s="207"/>
      <c r="VY23" s="207"/>
      <c r="VZ23" s="207"/>
      <c r="WA23" s="207"/>
      <c r="WB23" s="207"/>
      <c r="WC23" s="207"/>
      <c r="WD23" s="207"/>
      <c r="WE23" s="207"/>
      <c r="WF23" s="207"/>
      <c r="WG23" s="207"/>
      <c r="WH23" s="207"/>
      <c r="WI23" s="207"/>
      <c r="WJ23" s="207"/>
      <c r="WK23" s="207"/>
      <c r="WL23" s="207"/>
      <c r="WM23" s="207"/>
      <c r="WN23" s="207"/>
      <c r="WO23" s="207"/>
      <c r="WP23" s="207"/>
      <c r="WQ23" s="207"/>
      <c r="WR23" s="207"/>
      <c r="WS23" s="207"/>
      <c r="WT23" s="207"/>
      <c r="WU23" s="207"/>
      <c r="WV23" s="207"/>
      <c r="WW23" s="207"/>
      <c r="WX23" s="207"/>
      <c r="WY23" s="207"/>
      <c r="WZ23" s="207"/>
      <c r="XA23" s="207"/>
      <c r="XB23" s="207"/>
      <c r="XC23" s="207"/>
      <c r="XD23" s="207"/>
      <c r="XE23" s="207"/>
      <c r="XF23" s="207"/>
      <c r="XG23" s="207"/>
      <c r="XH23" s="207"/>
      <c r="XI23" s="207"/>
      <c r="XJ23" s="207"/>
      <c r="XK23" s="207"/>
      <c r="XL23" s="207"/>
      <c r="XM23" s="207"/>
      <c r="XN23" s="207"/>
      <c r="XO23" s="207"/>
      <c r="XP23" s="207"/>
      <c r="XQ23" s="207"/>
      <c r="XR23" s="207"/>
      <c r="XS23" s="207"/>
      <c r="XT23" s="207"/>
      <c r="XU23" s="207"/>
      <c r="XV23" s="207"/>
      <c r="XW23" s="207"/>
      <c r="XX23" s="207"/>
      <c r="XY23" s="207"/>
      <c r="XZ23" s="207"/>
      <c r="YA23" s="207"/>
      <c r="YB23" s="207"/>
      <c r="YC23" s="207"/>
      <c r="YD23" s="207"/>
      <c r="YE23" s="207"/>
      <c r="YF23" s="207"/>
      <c r="YG23" s="207"/>
      <c r="YH23" s="207"/>
      <c r="YI23" s="207"/>
      <c r="YJ23" s="207"/>
      <c r="YK23" s="207"/>
      <c r="YL23" s="207"/>
      <c r="YM23" s="207"/>
      <c r="YN23" s="207"/>
      <c r="YO23" s="207"/>
      <c r="YP23" s="207"/>
      <c r="YQ23" s="207"/>
      <c r="YR23" s="207"/>
      <c r="YS23" s="207"/>
      <c r="YT23" s="207"/>
      <c r="YU23" s="207"/>
      <c r="YV23" s="207"/>
      <c r="YW23" s="207"/>
      <c r="YX23" s="207"/>
      <c r="YY23" s="207"/>
      <c r="YZ23" s="207"/>
      <c r="ZA23" s="207"/>
      <c r="ZB23" s="207"/>
      <c r="ZC23" s="207"/>
      <c r="ZD23" s="207"/>
      <c r="ZE23" s="207"/>
      <c r="ZF23" s="207"/>
      <c r="ZG23" s="207"/>
      <c r="ZH23" s="207"/>
      <c r="ZI23" s="207"/>
      <c r="ZJ23" s="207"/>
      <c r="ZK23" s="207"/>
      <c r="ZL23" s="207"/>
      <c r="ZM23" s="207"/>
      <c r="ZN23" s="207"/>
      <c r="ZO23" s="207"/>
      <c r="ZP23" s="207"/>
      <c r="ZQ23" s="207"/>
      <c r="ZR23" s="207"/>
      <c r="ZS23" s="207"/>
      <c r="ZT23" s="207"/>
      <c r="ZU23" s="207"/>
      <c r="ZV23" s="207"/>
      <c r="ZW23" s="207"/>
      <c r="ZX23" s="207"/>
      <c r="ZY23" s="207"/>
      <c r="ZZ23" s="207"/>
      <c r="AAA23" s="207"/>
      <c r="AAB23" s="207"/>
      <c r="AAC23" s="207"/>
      <c r="AAD23" s="207"/>
      <c r="AAE23" s="207"/>
      <c r="AAF23" s="207"/>
      <c r="AAG23" s="207"/>
      <c r="AAH23" s="207"/>
      <c r="AAI23" s="207"/>
      <c r="AAJ23" s="207"/>
      <c r="AAK23" s="207"/>
      <c r="AAL23" s="207"/>
      <c r="AAM23" s="207"/>
      <c r="AAN23" s="207"/>
      <c r="AAO23" s="207"/>
      <c r="AAP23" s="207"/>
      <c r="AAQ23" s="207"/>
      <c r="AAR23" s="207"/>
      <c r="AAS23" s="207"/>
      <c r="AAT23" s="207"/>
      <c r="AAU23" s="207"/>
      <c r="AAV23" s="207"/>
      <c r="AAW23" s="207"/>
      <c r="AAX23" s="207"/>
      <c r="AAY23" s="207"/>
      <c r="AAZ23" s="207"/>
      <c r="ABA23" s="207"/>
      <c r="ABB23" s="207"/>
      <c r="ABC23" s="207"/>
      <c r="ABD23" s="207"/>
      <c r="ABE23" s="207"/>
      <c r="ABF23" s="207"/>
      <c r="ABG23" s="207"/>
      <c r="ABH23" s="207"/>
      <c r="ABI23" s="207"/>
      <c r="ABJ23" s="207"/>
      <c r="ABK23" s="207"/>
      <c r="ABL23" s="207"/>
      <c r="ABM23" s="207"/>
      <c r="ABN23" s="207"/>
      <c r="ABO23" s="207"/>
      <c r="ABP23" s="207"/>
      <c r="ABQ23" s="207"/>
      <c r="ABR23" s="207"/>
      <c r="ABS23" s="207"/>
      <c r="ABT23" s="207"/>
      <c r="ABU23" s="207"/>
      <c r="ABV23" s="207"/>
      <c r="ABW23" s="207"/>
      <c r="ABX23" s="207"/>
      <c r="ABY23" s="207"/>
      <c r="ABZ23" s="207"/>
      <c r="ACA23" s="207"/>
      <c r="ACB23" s="207"/>
      <c r="ACC23" s="207"/>
      <c r="ACD23" s="207"/>
      <c r="ACE23" s="207"/>
      <c r="ACF23" s="207"/>
      <c r="ACG23" s="207"/>
      <c r="ACH23" s="207"/>
      <c r="ACI23" s="207"/>
      <c r="ACJ23" s="207"/>
      <c r="ACK23" s="207"/>
      <c r="ACL23" s="207"/>
      <c r="ACM23" s="207"/>
      <c r="ACN23" s="207"/>
      <c r="ACO23" s="207"/>
      <c r="ACP23" s="207"/>
      <c r="ACQ23" s="207"/>
      <c r="ACR23" s="207"/>
      <c r="ACS23" s="207"/>
      <c r="ACT23" s="207"/>
      <c r="ACU23" s="207"/>
      <c r="ACV23" s="207"/>
      <c r="ACW23" s="207"/>
      <c r="ACX23" s="207"/>
      <c r="ACY23" s="207"/>
      <c r="ACZ23" s="207"/>
      <c r="ADA23" s="207"/>
      <c r="ADB23" s="207"/>
      <c r="ADC23" s="207"/>
      <c r="ADD23" s="207"/>
      <c r="ADE23" s="207"/>
      <c r="ADF23" s="207"/>
      <c r="ADG23" s="207"/>
      <c r="ADH23" s="207"/>
      <c r="ADI23" s="207"/>
      <c r="ADJ23" s="207"/>
      <c r="ADK23" s="207"/>
      <c r="ADL23" s="207"/>
      <c r="ADM23" s="207"/>
      <c r="ADN23" s="207"/>
      <c r="ADO23" s="207"/>
      <c r="ADP23" s="207"/>
      <c r="ADQ23" s="207"/>
      <c r="ADR23" s="207"/>
      <c r="ADS23" s="207"/>
      <c r="ADT23" s="207"/>
      <c r="ADU23" s="207"/>
      <c r="ADV23" s="207"/>
      <c r="ADW23" s="207"/>
      <c r="ADX23" s="207"/>
      <c r="ADY23" s="207"/>
      <c r="ADZ23" s="207"/>
      <c r="AEA23" s="207"/>
      <c r="AEB23" s="207"/>
      <c r="AEC23" s="207"/>
      <c r="AED23" s="207"/>
      <c r="AEE23" s="207"/>
      <c r="AEF23" s="207"/>
      <c r="AEG23" s="207"/>
      <c r="AEH23" s="207"/>
      <c r="AEI23" s="207"/>
      <c r="AEJ23" s="207"/>
      <c r="AEK23" s="207"/>
      <c r="AEL23" s="207"/>
      <c r="AEM23" s="207"/>
      <c r="AEN23" s="207"/>
      <c r="AEO23" s="207"/>
      <c r="AEP23" s="207"/>
      <c r="AEQ23" s="207"/>
      <c r="AER23" s="207"/>
      <c r="AES23" s="207"/>
      <c r="AET23" s="207"/>
      <c r="AEU23" s="207"/>
      <c r="AEV23" s="207"/>
      <c r="AEW23" s="207"/>
      <c r="AEX23" s="207"/>
      <c r="AEY23" s="207"/>
      <c r="AEZ23" s="207"/>
      <c r="AFA23" s="207"/>
      <c r="AFB23" s="207"/>
      <c r="AFC23" s="207"/>
      <c r="AFD23" s="207"/>
      <c r="AFE23" s="207"/>
      <c r="AFF23" s="207"/>
      <c r="AFG23" s="207"/>
      <c r="AFH23" s="207"/>
      <c r="AFI23" s="207"/>
      <c r="AFJ23" s="207"/>
      <c r="AFK23" s="207"/>
      <c r="AFL23" s="207"/>
      <c r="AFM23" s="207"/>
      <c r="AFN23" s="207"/>
      <c r="AFO23" s="207"/>
      <c r="AFP23" s="207"/>
      <c r="AFQ23" s="207"/>
      <c r="AFR23" s="207"/>
      <c r="AFS23" s="207"/>
      <c r="AFT23" s="207"/>
      <c r="AFU23" s="207"/>
      <c r="AFV23" s="207"/>
      <c r="AFW23" s="207"/>
      <c r="AFX23" s="207"/>
      <c r="AFY23" s="207"/>
      <c r="AFZ23" s="207"/>
      <c r="AGA23" s="207"/>
      <c r="AGB23" s="207"/>
      <c r="AGC23" s="207"/>
      <c r="AGD23" s="207"/>
      <c r="AGE23" s="207"/>
      <c r="AGF23" s="207"/>
      <c r="AGG23" s="207"/>
      <c r="AGH23" s="207"/>
      <c r="AGI23" s="207"/>
      <c r="AGJ23" s="207"/>
      <c r="AGK23" s="207"/>
      <c r="AGL23" s="207"/>
      <c r="AGM23" s="207"/>
      <c r="AGN23" s="207"/>
      <c r="AGO23" s="207"/>
      <c r="AGP23" s="207"/>
      <c r="AGQ23" s="207"/>
      <c r="AGR23" s="207"/>
      <c r="AGS23" s="207"/>
      <c r="AGT23" s="207"/>
      <c r="AGU23" s="207"/>
      <c r="AGV23" s="207"/>
      <c r="AGW23" s="207"/>
      <c r="AGX23" s="207"/>
      <c r="AGY23" s="207"/>
      <c r="AGZ23" s="207"/>
      <c r="AHA23" s="207"/>
      <c r="AHB23" s="207"/>
      <c r="AHC23" s="207"/>
      <c r="AHD23" s="207"/>
      <c r="AHE23" s="207"/>
      <c r="AHF23" s="207"/>
      <c r="AHG23" s="207"/>
      <c r="AHH23" s="207"/>
      <c r="AHI23" s="207"/>
      <c r="AHJ23" s="207"/>
      <c r="AHK23" s="207"/>
      <c r="AHL23" s="207"/>
      <c r="AHM23" s="207"/>
      <c r="AHN23" s="207"/>
      <c r="AHO23" s="207"/>
      <c r="AHP23" s="207"/>
      <c r="AHQ23" s="207"/>
      <c r="AHR23" s="207"/>
      <c r="AHS23" s="207"/>
      <c r="AHT23" s="207"/>
      <c r="AHU23" s="207"/>
      <c r="AHV23" s="207"/>
      <c r="AHW23" s="207"/>
      <c r="AHX23" s="207"/>
      <c r="AHY23" s="207"/>
      <c r="AHZ23" s="207"/>
      <c r="AIA23" s="207"/>
      <c r="AIB23" s="207"/>
      <c r="AIC23" s="207"/>
      <c r="AID23" s="207"/>
      <c r="AIE23" s="207"/>
      <c r="AIF23" s="207"/>
      <c r="AIG23" s="207"/>
      <c r="AIH23" s="207"/>
      <c r="AII23" s="207"/>
      <c r="AIJ23" s="207"/>
      <c r="AIK23" s="207"/>
      <c r="AIL23" s="207"/>
      <c r="AIM23" s="207"/>
      <c r="AIN23" s="207"/>
      <c r="AIO23" s="207"/>
      <c r="AIP23" s="207"/>
      <c r="AIQ23" s="207"/>
      <c r="AIR23" s="207"/>
      <c r="AIS23" s="207"/>
      <c r="AIT23" s="207"/>
      <c r="AIU23" s="207"/>
      <c r="AIV23" s="207"/>
      <c r="AIW23" s="207"/>
      <c r="AIX23" s="207"/>
      <c r="AIY23" s="207"/>
      <c r="AIZ23" s="207"/>
      <c r="AJA23" s="207"/>
      <c r="AJB23" s="207"/>
      <c r="AJC23" s="207"/>
      <c r="AJD23" s="207"/>
      <c r="AJE23" s="207"/>
      <c r="AJF23" s="207"/>
      <c r="AJG23" s="207"/>
      <c r="AJH23" s="207"/>
      <c r="AJI23" s="207"/>
      <c r="AJJ23" s="207"/>
      <c r="AJK23" s="207"/>
      <c r="AJL23" s="207"/>
      <c r="AJM23" s="207"/>
      <c r="AJN23" s="207"/>
      <c r="AJO23" s="207"/>
      <c r="AJP23" s="207"/>
      <c r="AJQ23" s="207"/>
      <c r="AJR23" s="207"/>
      <c r="AJS23" s="207"/>
      <c r="AJT23" s="207"/>
      <c r="AJU23" s="207"/>
      <c r="AJV23" s="207"/>
      <c r="AJW23" s="207"/>
      <c r="AJX23" s="207"/>
      <c r="AJY23" s="207"/>
      <c r="AJZ23" s="207"/>
      <c r="AKA23" s="207"/>
      <c r="AKB23" s="207"/>
      <c r="AKC23" s="207"/>
      <c r="AKD23" s="207"/>
      <c r="AKE23" s="207"/>
      <c r="AKF23" s="207"/>
      <c r="AKG23" s="207"/>
      <c r="AKH23" s="207"/>
      <c r="AKI23" s="207"/>
      <c r="AKJ23" s="207"/>
      <c r="AKK23" s="207"/>
      <c r="AKL23" s="207"/>
      <c r="AKM23" s="207"/>
      <c r="AKN23" s="207"/>
      <c r="AKO23" s="207"/>
      <c r="AKP23" s="207"/>
      <c r="AKQ23" s="207"/>
      <c r="AKR23" s="207"/>
      <c r="AKS23" s="207"/>
      <c r="AKT23" s="207"/>
      <c r="AKU23" s="207"/>
      <c r="AKV23" s="207"/>
      <c r="AKW23" s="207"/>
      <c r="AKX23" s="207"/>
      <c r="AKY23" s="207"/>
      <c r="AKZ23" s="207"/>
      <c r="ALA23" s="207"/>
      <c r="ALB23" s="207"/>
      <c r="ALC23" s="207"/>
      <c r="ALD23" s="207"/>
      <c r="ALE23" s="207"/>
      <c r="ALF23" s="207"/>
      <c r="ALG23" s="207"/>
      <c r="ALH23" s="207"/>
      <c r="ALI23" s="207"/>
      <c r="ALJ23" s="207"/>
      <c r="ALK23" s="207"/>
      <c r="ALL23" s="207"/>
      <c r="ALM23" s="207"/>
      <c r="ALN23" s="207"/>
      <c r="ALO23" s="207"/>
      <c r="ALP23" s="207"/>
      <c r="ALQ23" s="207"/>
    </row>
    <row r="24" spans="1:1005" ht="14.45">
      <c r="A24" s="108">
        <v>46753</v>
      </c>
      <c r="B24" s="162">
        <v>31</v>
      </c>
      <c r="C24" s="154">
        <v>31</v>
      </c>
      <c r="D24" s="158">
        <v>31</v>
      </c>
      <c r="E24">
        <v>23.542999999999999</v>
      </c>
      <c r="F24">
        <v>32.450000000000003</v>
      </c>
      <c r="G24">
        <v>25.664000000000001</v>
      </c>
      <c r="H24">
        <v>39.357999999999997</v>
      </c>
      <c r="I24">
        <v>31.815999999999999</v>
      </c>
      <c r="J24">
        <v>35.198</v>
      </c>
      <c r="K24">
        <v>31.847000000000001</v>
      </c>
      <c r="L24">
        <v>30.731000000000002</v>
      </c>
      <c r="M24">
        <v>24.192</v>
      </c>
      <c r="N24">
        <v>23.507000000000001</v>
      </c>
      <c r="O24">
        <v>18.233000000000001</v>
      </c>
      <c r="P24">
        <v>24.959</v>
      </c>
      <c r="Q24">
        <v>28.151</v>
      </c>
      <c r="R24">
        <v>28.678999999999998</v>
      </c>
      <c r="S24">
        <v>30.686</v>
      </c>
      <c r="T24">
        <v>25.361999999999998</v>
      </c>
      <c r="U24">
        <v>33.268000000000001</v>
      </c>
      <c r="V24">
        <v>26.962</v>
      </c>
      <c r="W24">
        <v>26.34</v>
      </c>
      <c r="X24">
        <v>32.207000000000001</v>
      </c>
      <c r="Y24">
        <v>16.687999999999999</v>
      </c>
      <c r="Z24">
        <v>24.803999999999998</v>
      </c>
      <c r="AA24">
        <v>31.347999999999999</v>
      </c>
      <c r="AB24">
        <v>27.774000000000001</v>
      </c>
      <c r="AC24">
        <v>26.812999999999999</v>
      </c>
      <c r="AD24">
        <v>31.824000000000002</v>
      </c>
      <c r="AE24">
        <v>17.922000000000001</v>
      </c>
      <c r="AF24">
        <v>32.533000000000001</v>
      </c>
      <c r="AG24">
        <v>26.128</v>
      </c>
      <c r="AH24" s="32">
        <v>25.635999999999999</v>
      </c>
      <c r="AI24" s="207"/>
      <c r="AJ24" s="207"/>
      <c r="AK24" s="207"/>
      <c r="AL24" s="207"/>
      <c r="AM24" s="207"/>
      <c r="AN24" s="207"/>
      <c r="AO24" s="207"/>
      <c r="AP24" s="207"/>
      <c r="AQ24" s="207"/>
      <c r="AR24" s="207"/>
      <c r="AS24" s="207"/>
      <c r="AT24" s="207"/>
      <c r="AU24" s="207"/>
      <c r="AV24" s="207"/>
      <c r="AW24" s="207"/>
      <c r="AX24" s="207"/>
      <c r="AY24" s="207"/>
      <c r="AZ24" s="207"/>
      <c r="BA24" s="207"/>
      <c r="BB24" s="207"/>
      <c r="BC24" s="207"/>
      <c r="BD24" s="207"/>
      <c r="BE24" s="207"/>
      <c r="BF24" s="207"/>
      <c r="BG24" s="207"/>
      <c r="BH24" s="207"/>
      <c r="BI24" s="207"/>
      <c r="BJ24" s="207"/>
      <c r="BK24" s="207"/>
      <c r="BL24" s="207"/>
      <c r="BM24" s="207"/>
      <c r="BN24" s="207"/>
      <c r="BO24" s="207"/>
      <c r="BP24" s="207"/>
      <c r="BQ24" s="207"/>
      <c r="BR24" s="207"/>
      <c r="BS24" s="207"/>
      <c r="BT24" s="207"/>
      <c r="BU24" s="207"/>
      <c r="BV24" s="207"/>
      <c r="BW24" s="207"/>
      <c r="BX24" s="207"/>
      <c r="BY24" s="207"/>
      <c r="BZ24" s="207"/>
      <c r="CA24" s="207"/>
      <c r="CB24" s="207"/>
      <c r="CC24" s="207"/>
      <c r="CD24" s="207"/>
      <c r="CE24" s="207"/>
      <c r="CF24" s="207"/>
      <c r="CG24" s="207"/>
      <c r="CH24" s="207"/>
      <c r="CI24" s="207"/>
      <c r="CJ24" s="207"/>
      <c r="CK24" s="207"/>
      <c r="CL24" s="207"/>
      <c r="CM24" s="207"/>
      <c r="CN24" s="207"/>
      <c r="CO24" s="207"/>
      <c r="CP24" s="207"/>
      <c r="CQ24" s="207"/>
      <c r="CR24" s="207"/>
      <c r="CS24" s="207"/>
      <c r="CT24" s="207"/>
      <c r="CU24" s="207"/>
      <c r="CV24" s="207"/>
      <c r="CW24" s="207"/>
      <c r="CX24" s="207"/>
      <c r="CY24" s="207"/>
      <c r="CZ24" s="207"/>
      <c r="DA24" s="207"/>
      <c r="DB24" s="207"/>
      <c r="DC24" s="207"/>
      <c r="DD24" s="207"/>
      <c r="DE24" s="207"/>
      <c r="DF24" s="207"/>
      <c r="DG24" s="207"/>
      <c r="DH24" s="207"/>
      <c r="DI24" s="207"/>
      <c r="DJ24" s="207"/>
      <c r="DK24" s="207"/>
      <c r="DL24" s="207"/>
      <c r="DM24" s="207"/>
      <c r="DN24" s="207"/>
      <c r="DO24" s="207"/>
      <c r="DP24" s="207"/>
      <c r="DQ24" s="207"/>
      <c r="DR24" s="207"/>
      <c r="DS24" s="207"/>
      <c r="DT24" s="207"/>
      <c r="DU24" s="207"/>
      <c r="DV24" s="207"/>
      <c r="DW24" s="207"/>
      <c r="DX24" s="207"/>
      <c r="DY24" s="207"/>
      <c r="DZ24" s="207"/>
      <c r="EA24" s="207"/>
      <c r="EB24" s="207"/>
      <c r="EC24" s="207"/>
      <c r="ED24" s="207"/>
      <c r="EE24" s="207"/>
      <c r="EF24" s="207"/>
      <c r="EG24" s="207"/>
      <c r="EH24" s="207"/>
      <c r="EI24" s="207"/>
      <c r="EJ24" s="207"/>
      <c r="EK24" s="207"/>
      <c r="EL24" s="207"/>
      <c r="EM24" s="207"/>
      <c r="EN24" s="207"/>
      <c r="EO24" s="207"/>
      <c r="EP24" s="207"/>
      <c r="EQ24" s="207"/>
      <c r="ER24" s="207"/>
      <c r="ES24" s="207"/>
      <c r="ET24" s="207"/>
      <c r="EU24" s="207"/>
      <c r="EV24" s="207"/>
      <c r="EW24" s="207"/>
      <c r="EX24" s="207"/>
      <c r="EY24" s="207"/>
      <c r="EZ24" s="207"/>
      <c r="FA24" s="207"/>
      <c r="FB24" s="207"/>
      <c r="FC24" s="207"/>
      <c r="FD24" s="207"/>
      <c r="FE24" s="207"/>
      <c r="FF24" s="207"/>
      <c r="FG24" s="207"/>
      <c r="FH24" s="207"/>
      <c r="FI24" s="207"/>
      <c r="FJ24" s="207"/>
      <c r="FK24" s="207"/>
      <c r="FL24" s="207"/>
      <c r="FM24" s="207"/>
      <c r="FN24" s="207"/>
      <c r="FO24" s="207"/>
      <c r="FP24" s="207"/>
      <c r="FQ24" s="207"/>
      <c r="FR24" s="207"/>
      <c r="FS24" s="207"/>
      <c r="FT24" s="207"/>
      <c r="FU24" s="207"/>
      <c r="FV24" s="207"/>
      <c r="FW24" s="207"/>
      <c r="FX24" s="207"/>
      <c r="FY24" s="207"/>
      <c r="FZ24" s="207"/>
      <c r="GA24" s="207"/>
      <c r="GB24" s="207"/>
      <c r="GC24" s="207"/>
      <c r="GD24" s="207"/>
      <c r="GE24" s="207"/>
      <c r="GF24" s="207"/>
      <c r="GG24" s="207"/>
      <c r="GH24" s="207"/>
      <c r="GI24" s="207"/>
      <c r="GJ24" s="207"/>
      <c r="GK24" s="207"/>
      <c r="GL24" s="207"/>
      <c r="GM24" s="207"/>
      <c r="GN24" s="207"/>
      <c r="GO24" s="207"/>
      <c r="GP24" s="207"/>
      <c r="GQ24" s="207"/>
      <c r="GR24" s="207"/>
      <c r="GS24" s="207"/>
      <c r="GT24" s="207"/>
      <c r="GU24" s="207"/>
      <c r="GV24" s="207"/>
      <c r="GW24" s="207"/>
      <c r="GX24" s="207"/>
      <c r="GY24" s="207"/>
      <c r="GZ24" s="207"/>
      <c r="HA24" s="207"/>
      <c r="HB24" s="207"/>
      <c r="HC24" s="207"/>
      <c r="HD24" s="207"/>
      <c r="HE24" s="207"/>
      <c r="HF24" s="207"/>
      <c r="HG24" s="207"/>
      <c r="HH24" s="207"/>
      <c r="HI24" s="207"/>
      <c r="HJ24" s="207"/>
      <c r="HK24" s="207"/>
      <c r="HL24" s="207"/>
      <c r="HM24" s="207"/>
      <c r="HN24" s="207"/>
      <c r="HO24" s="207"/>
      <c r="HP24" s="207"/>
      <c r="HQ24" s="207"/>
      <c r="HR24" s="207"/>
      <c r="HS24" s="207"/>
      <c r="HT24" s="207"/>
      <c r="HU24" s="207"/>
      <c r="HV24" s="207"/>
      <c r="HW24" s="207"/>
      <c r="HX24" s="207"/>
      <c r="HY24" s="207"/>
      <c r="HZ24" s="207"/>
      <c r="IA24" s="207"/>
      <c r="IB24" s="207"/>
      <c r="IC24" s="207"/>
      <c r="ID24" s="207"/>
      <c r="IE24" s="207"/>
      <c r="IF24" s="207"/>
      <c r="IG24" s="207"/>
      <c r="IH24" s="207"/>
      <c r="II24" s="207"/>
      <c r="IJ24" s="207"/>
      <c r="IK24" s="207"/>
      <c r="IL24" s="207"/>
      <c r="IM24" s="207"/>
      <c r="IN24" s="207"/>
      <c r="IO24" s="207"/>
      <c r="IP24" s="207"/>
      <c r="IQ24" s="207"/>
      <c r="IR24" s="207"/>
      <c r="IS24" s="207"/>
      <c r="IT24" s="207"/>
      <c r="IU24" s="207"/>
      <c r="IV24" s="207"/>
      <c r="IW24" s="207"/>
      <c r="IX24" s="207"/>
      <c r="IY24" s="207"/>
      <c r="IZ24" s="207"/>
      <c r="JA24" s="207"/>
      <c r="JB24" s="207"/>
      <c r="JC24" s="207"/>
      <c r="JD24" s="207"/>
      <c r="JE24" s="207"/>
      <c r="JF24" s="207"/>
      <c r="JG24" s="207"/>
      <c r="JH24" s="207"/>
      <c r="JI24" s="207"/>
      <c r="JJ24" s="207"/>
      <c r="JK24" s="207"/>
      <c r="JL24" s="207"/>
      <c r="JM24" s="207"/>
      <c r="JN24" s="207"/>
      <c r="JO24" s="207"/>
      <c r="JP24" s="207"/>
      <c r="JQ24" s="207"/>
      <c r="JR24" s="207"/>
      <c r="JS24" s="207"/>
      <c r="JT24" s="207"/>
      <c r="JU24" s="207"/>
      <c r="JV24" s="207"/>
      <c r="JW24" s="207"/>
      <c r="JX24" s="207"/>
      <c r="JY24" s="207"/>
      <c r="JZ24" s="207"/>
      <c r="KA24" s="207"/>
      <c r="KB24" s="207"/>
      <c r="KC24" s="207"/>
      <c r="KD24" s="207"/>
      <c r="KE24" s="207"/>
      <c r="KF24" s="207"/>
      <c r="KG24" s="207"/>
      <c r="KH24" s="207"/>
      <c r="KI24" s="207"/>
      <c r="KJ24" s="207"/>
      <c r="KK24" s="207"/>
      <c r="KL24" s="207"/>
      <c r="KM24" s="207"/>
      <c r="KN24" s="207"/>
      <c r="KO24" s="207"/>
      <c r="KP24" s="207"/>
      <c r="KQ24" s="207"/>
      <c r="KR24" s="207"/>
      <c r="KS24" s="207"/>
      <c r="KT24" s="207"/>
      <c r="KU24" s="207"/>
      <c r="KV24" s="207"/>
      <c r="KW24" s="207"/>
      <c r="KX24" s="207"/>
      <c r="KY24" s="207"/>
      <c r="KZ24" s="207"/>
      <c r="LA24" s="207"/>
      <c r="LB24" s="207"/>
      <c r="LC24" s="207"/>
      <c r="LD24" s="207"/>
      <c r="LE24" s="207"/>
      <c r="LF24" s="207"/>
      <c r="LG24" s="207"/>
      <c r="LH24" s="207"/>
      <c r="LI24" s="207"/>
      <c r="LJ24" s="207"/>
      <c r="LK24" s="207"/>
      <c r="LL24" s="207"/>
      <c r="LM24" s="207"/>
      <c r="LN24" s="207"/>
      <c r="LO24" s="207"/>
      <c r="LP24" s="207"/>
      <c r="LQ24" s="207"/>
      <c r="LR24" s="207"/>
      <c r="LS24" s="207"/>
      <c r="LT24" s="207"/>
      <c r="LU24" s="207"/>
      <c r="LV24" s="207"/>
      <c r="LW24" s="207"/>
      <c r="LX24" s="207"/>
      <c r="LY24" s="207"/>
      <c r="LZ24" s="207"/>
      <c r="MA24" s="207"/>
      <c r="MB24" s="207"/>
      <c r="MC24" s="207"/>
      <c r="MD24" s="207"/>
      <c r="ME24" s="207"/>
      <c r="MF24" s="207"/>
      <c r="MG24" s="207"/>
      <c r="MH24" s="207"/>
      <c r="MI24" s="207"/>
      <c r="MJ24" s="207"/>
      <c r="MK24" s="207"/>
      <c r="ML24" s="207"/>
      <c r="MM24" s="207"/>
      <c r="MN24" s="207"/>
      <c r="MO24" s="207"/>
      <c r="MP24" s="207"/>
      <c r="MQ24" s="207"/>
      <c r="MR24" s="207"/>
      <c r="MS24" s="207"/>
      <c r="MT24" s="207"/>
      <c r="MU24" s="207"/>
      <c r="MV24" s="207"/>
      <c r="MW24" s="207"/>
      <c r="MX24" s="207"/>
      <c r="MY24" s="207"/>
      <c r="MZ24" s="207"/>
      <c r="NA24" s="207"/>
      <c r="NB24" s="207"/>
      <c r="NC24" s="207"/>
      <c r="ND24" s="207"/>
      <c r="NE24" s="207"/>
      <c r="NF24" s="207"/>
      <c r="NG24" s="207"/>
      <c r="NH24" s="207"/>
      <c r="NI24" s="207"/>
      <c r="NJ24" s="207"/>
      <c r="NK24" s="207"/>
      <c r="NL24" s="207"/>
      <c r="NM24" s="207"/>
      <c r="NN24" s="207"/>
      <c r="NO24" s="207"/>
      <c r="NP24" s="207"/>
      <c r="NQ24" s="207"/>
      <c r="NR24" s="207"/>
      <c r="NS24" s="207"/>
      <c r="NT24" s="207"/>
      <c r="NU24" s="207"/>
      <c r="NV24" s="207"/>
      <c r="NW24" s="207"/>
      <c r="NX24" s="207"/>
      <c r="NY24" s="207"/>
      <c r="NZ24" s="207"/>
      <c r="OA24" s="207"/>
      <c r="OB24" s="207"/>
      <c r="OC24" s="207"/>
      <c r="OD24" s="207"/>
      <c r="OE24" s="207"/>
      <c r="OF24" s="207"/>
      <c r="OG24" s="207"/>
      <c r="OH24" s="207"/>
      <c r="OI24" s="207"/>
      <c r="OJ24" s="207"/>
      <c r="OK24" s="207"/>
      <c r="OL24" s="207"/>
      <c r="OM24" s="207"/>
      <c r="ON24" s="207"/>
      <c r="OO24" s="207"/>
      <c r="OP24" s="207"/>
      <c r="OQ24" s="207"/>
      <c r="OR24" s="207"/>
      <c r="OS24" s="207"/>
      <c r="OT24" s="207"/>
      <c r="OU24" s="207"/>
      <c r="OV24" s="207"/>
      <c r="OW24" s="207"/>
      <c r="OX24" s="207"/>
      <c r="OY24" s="207"/>
      <c r="OZ24" s="207"/>
      <c r="PA24" s="207"/>
      <c r="PB24" s="207"/>
      <c r="PC24" s="207"/>
      <c r="PD24" s="207"/>
      <c r="PE24" s="207"/>
      <c r="PF24" s="207"/>
      <c r="PG24" s="207"/>
      <c r="PH24" s="207"/>
      <c r="PI24" s="207"/>
      <c r="PJ24" s="207"/>
      <c r="PK24" s="207"/>
      <c r="PL24" s="207"/>
      <c r="PM24" s="207"/>
      <c r="PN24" s="207"/>
      <c r="PO24" s="207"/>
      <c r="PP24" s="207"/>
      <c r="PQ24" s="207"/>
      <c r="PR24" s="207"/>
      <c r="PS24" s="207"/>
      <c r="PT24" s="207"/>
      <c r="PU24" s="207"/>
      <c r="PV24" s="207"/>
      <c r="PW24" s="207"/>
      <c r="PX24" s="207"/>
      <c r="PY24" s="207"/>
      <c r="PZ24" s="207"/>
      <c r="QA24" s="207"/>
      <c r="QB24" s="207"/>
      <c r="QC24" s="207"/>
      <c r="QD24" s="207"/>
      <c r="QE24" s="207"/>
      <c r="QF24" s="207"/>
      <c r="QG24" s="207"/>
      <c r="QH24" s="207"/>
      <c r="QI24" s="207"/>
      <c r="QJ24" s="207"/>
      <c r="QK24" s="207"/>
      <c r="QL24" s="207"/>
      <c r="QM24" s="207"/>
      <c r="QN24" s="207"/>
      <c r="QO24" s="207"/>
      <c r="QP24" s="207"/>
      <c r="QQ24" s="207"/>
      <c r="QR24" s="207"/>
      <c r="QS24" s="207"/>
      <c r="QT24" s="207"/>
      <c r="QU24" s="207"/>
      <c r="QV24" s="207"/>
      <c r="QW24" s="207"/>
      <c r="QX24" s="207"/>
      <c r="QY24" s="207"/>
      <c r="QZ24" s="207"/>
      <c r="RA24" s="207"/>
      <c r="RB24" s="207"/>
      <c r="RC24" s="207"/>
      <c r="RD24" s="207"/>
      <c r="RE24" s="207"/>
      <c r="RF24" s="207"/>
      <c r="RG24" s="207"/>
      <c r="RH24" s="207"/>
      <c r="RI24" s="207"/>
      <c r="RJ24" s="207"/>
      <c r="RK24" s="207"/>
      <c r="RL24" s="207"/>
      <c r="RM24" s="207"/>
      <c r="RN24" s="207"/>
      <c r="RO24" s="207"/>
      <c r="RP24" s="207"/>
      <c r="RQ24" s="207"/>
      <c r="RR24" s="207"/>
      <c r="RS24" s="207"/>
      <c r="RT24" s="207"/>
      <c r="RU24" s="207"/>
      <c r="RV24" s="207"/>
      <c r="RW24" s="207"/>
      <c r="RX24" s="207"/>
      <c r="RY24" s="207"/>
      <c r="RZ24" s="207"/>
      <c r="SA24" s="207"/>
      <c r="SB24" s="207"/>
      <c r="SC24" s="207"/>
      <c r="SD24" s="207"/>
      <c r="SE24" s="207"/>
      <c r="SF24" s="207"/>
      <c r="SG24" s="207"/>
      <c r="SH24" s="207"/>
      <c r="SI24" s="207"/>
      <c r="SJ24" s="207"/>
      <c r="SK24" s="207"/>
      <c r="SL24" s="207"/>
      <c r="SM24" s="207"/>
      <c r="SN24" s="207"/>
      <c r="SO24" s="207"/>
      <c r="SP24" s="207"/>
      <c r="SQ24" s="207"/>
      <c r="SR24" s="207"/>
      <c r="SS24" s="207"/>
      <c r="ST24" s="207"/>
      <c r="SU24" s="207"/>
      <c r="SV24" s="207"/>
      <c r="SW24" s="207"/>
      <c r="SX24" s="207"/>
      <c r="SY24" s="207"/>
      <c r="SZ24" s="207"/>
      <c r="TA24" s="207"/>
      <c r="TB24" s="207"/>
      <c r="TC24" s="207"/>
      <c r="TD24" s="207"/>
      <c r="TE24" s="207"/>
      <c r="TF24" s="207"/>
      <c r="TG24" s="207"/>
      <c r="TH24" s="207"/>
      <c r="TI24" s="207"/>
      <c r="TJ24" s="207"/>
      <c r="TK24" s="207"/>
      <c r="TL24" s="207"/>
      <c r="TM24" s="207"/>
      <c r="TN24" s="207"/>
      <c r="TO24" s="207"/>
      <c r="TP24" s="207"/>
      <c r="TQ24" s="207"/>
      <c r="TR24" s="207"/>
      <c r="TS24" s="207"/>
      <c r="TT24" s="207"/>
      <c r="TU24" s="207"/>
      <c r="TV24" s="207"/>
      <c r="TW24" s="207"/>
      <c r="TX24" s="207"/>
      <c r="TY24" s="207"/>
      <c r="TZ24" s="207"/>
      <c r="UA24" s="207"/>
      <c r="UB24" s="207"/>
      <c r="UC24" s="207"/>
      <c r="UD24" s="207"/>
      <c r="UE24" s="207"/>
      <c r="UF24" s="207"/>
      <c r="UG24" s="207"/>
      <c r="UH24" s="207"/>
      <c r="UI24" s="207"/>
      <c r="UJ24" s="207"/>
      <c r="UK24" s="207"/>
      <c r="UL24" s="207"/>
      <c r="UM24" s="207"/>
      <c r="UN24" s="207"/>
      <c r="UO24" s="207"/>
      <c r="UP24" s="207"/>
      <c r="UQ24" s="207"/>
      <c r="UR24" s="207"/>
      <c r="US24" s="207"/>
      <c r="UT24" s="207"/>
      <c r="UU24" s="207"/>
      <c r="UV24" s="207"/>
      <c r="UW24" s="207"/>
      <c r="UX24" s="207"/>
      <c r="UY24" s="207"/>
      <c r="UZ24" s="207"/>
      <c r="VA24" s="207"/>
      <c r="VB24" s="207"/>
      <c r="VC24" s="207"/>
      <c r="VD24" s="207"/>
      <c r="VE24" s="207"/>
      <c r="VF24" s="207"/>
      <c r="VG24" s="207"/>
      <c r="VH24" s="207"/>
      <c r="VI24" s="207"/>
      <c r="VJ24" s="207"/>
      <c r="VK24" s="207"/>
      <c r="VL24" s="207"/>
      <c r="VM24" s="207"/>
      <c r="VN24" s="207"/>
      <c r="VO24" s="207"/>
      <c r="VP24" s="207"/>
      <c r="VQ24" s="207"/>
      <c r="VR24" s="207"/>
      <c r="VS24" s="207"/>
      <c r="VT24" s="207"/>
      <c r="VU24" s="207"/>
      <c r="VV24" s="207"/>
      <c r="VW24" s="207"/>
      <c r="VX24" s="207"/>
      <c r="VY24" s="207"/>
      <c r="VZ24" s="207"/>
      <c r="WA24" s="207"/>
      <c r="WB24" s="207"/>
      <c r="WC24" s="207"/>
      <c r="WD24" s="207"/>
      <c r="WE24" s="207"/>
      <c r="WF24" s="207"/>
      <c r="WG24" s="207"/>
      <c r="WH24" s="207"/>
      <c r="WI24" s="207"/>
      <c r="WJ24" s="207"/>
      <c r="WK24" s="207"/>
      <c r="WL24" s="207"/>
      <c r="WM24" s="207"/>
      <c r="WN24" s="207"/>
      <c r="WO24" s="207"/>
      <c r="WP24" s="207"/>
      <c r="WQ24" s="207"/>
      <c r="WR24" s="207"/>
      <c r="WS24" s="207"/>
      <c r="WT24" s="207"/>
      <c r="WU24" s="207"/>
      <c r="WV24" s="207"/>
      <c r="WW24" s="207"/>
      <c r="WX24" s="207"/>
      <c r="WY24" s="207"/>
      <c r="WZ24" s="207"/>
      <c r="XA24" s="207"/>
      <c r="XB24" s="207"/>
      <c r="XC24" s="207"/>
      <c r="XD24" s="207"/>
      <c r="XE24" s="207"/>
      <c r="XF24" s="207"/>
      <c r="XG24" s="207"/>
      <c r="XH24" s="207"/>
      <c r="XI24" s="207"/>
      <c r="XJ24" s="207"/>
      <c r="XK24" s="207"/>
      <c r="XL24" s="207"/>
      <c r="XM24" s="207"/>
      <c r="XN24" s="207"/>
      <c r="XO24" s="207"/>
      <c r="XP24" s="207"/>
      <c r="XQ24" s="207"/>
      <c r="XR24" s="207"/>
      <c r="XS24" s="207"/>
      <c r="XT24" s="207"/>
      <c r="XU24" s="207"/>
      <c r="XV24" s="207"/>
      <c r="XW24" s="207"/>
      <c r="XX24" s="207"/>
      <c r="XY24" s="207"/>
      <c r="XZ24" s="207"/>
      <c r="YA24" s="207"/>
      <c r="YB24" s="207"/>
      <c r="YC24" s="207"/>
      <c r="YD24" s="207"/>
      <c r="YE24" s="207"/>
      <c r="YF24" s="207"/>
      <c r="YG24" s="207"/>
      <c r="YH24" s="207"/>
      <c r="YI24" s="207"/>
      <c r="YJ24" s="207"/>
      <c r="YK24" s="207"/>
      <c r="YL24" s="207"/>
      <c r="YM24" s="207"/>
      <c r="YN24" s="207"/>
      <c r="YO24" s="207"/>
      <c r="YP24" s="207"/>
      <c r="YQ24" s="207"/>
      <c r="YR24" s="207"/>
      <c r="YS24" s="207"/>
      <c r="YT24" s="207"/>
      <c r="YU24" s="207"/>
      <c r="YV24" s="207"/>
      <c r="YW24" s="207"/>
      <c r="YX24" s="207"/>
      <c r="YY24" s="207"/>
      <c r="YZ24" s="207"/>
      <c r="ZA24" s="207"/>
      <c r="ZB24" s="207"/>
      <c r="ZC24" s="207"/>
      <c r="ZD24" s="207"/>
      <c r="ZE24" s="207"/>
      <c r="ZF24" s="207"/>
      <c r="ZG24" s="207"/>
      <c r="ZH24" s="207"/>
      <c r="ZI24" s="207"/>
      <c r="ZJ24" s="207"/>
      <c r="ZK24" s="207"/>
      <c r="ZL24" s="207"/>
      <c r="ZM24" s="207"/>
      <c r="ZN24" s="207"/>
      <c r="ZO24" s="207"/>
      <c r="ZP24" s="207"/>
      <c r="ZQ24" s="207"/>
      <c r="ZR24" s="207"/>
      <c r="ZS24" s="207"/>
      <c r="ZT24" s="207"/>
      <c r="ZU24" s="207"/>
      <c r="ZV24" s="207"/>
      <c r="ZW24" s="207"/>
      <c r="ZX24" s="207"/>
      <c r="ZY24" s="207"/>
      <c r="ZZ24" s="207"/>
      <c r="AAA24" s="207"/>
      <c r="AAB24" s="207"/>
      <c r="AAC24" s="207"/>
      <c r="AAD24" s="207"/>
      <c r="AAE24" s="207"/>
      <c r="AAF24" s="207"/>
      <c r="AAG24" s="207"/>
      <c r="AAH24" s="207"/>
      <c r="AAI24" s="207"/>
      <c r="AAJ24" s="207"/>
      <c r="AAK24" s="207"/>
      <c r="AAL24" s="207"/>
      <c r="AAM24" s="207"/>
      <c r="AAN24" s="207"/>
      <c r="AAO24" s="207"/>
      <c r="AAP24" s="207"/>
      <c r="AAQ24" s="207"/>
      <c r="AAR24" s="207"/>
      <c r="AAS24" s="207"/>
      <c r="AAT24" s="207"/>
      <c r="AAU24" s="207"/>
      <c r="AAV24" s="207"/>
      <c r="AAW24" s="207"/>
      <c r="AAX24" s="207"/>
      <c r="AAY24" s="207"/>
      <c r="AAZ24" s="207"/>
      <c r="ABA24" s="207"/>
      <c r="ABB24" s="207"/>
      <c r="ABC24" s="207"/>
      <c r="ABD24" s="207"/>
      <c r="ABE24" s="207"/>
      <c r="ABF24" s="207"/>
      <c r="ABG24" s="207"/>
      <c r="ABH24" s="207"/>
      <c r="ABI24" s="207"/>
      <c r="ABJ24" s="207"/>
      <c r="ABK24" s="207"/>
      <c r="ABL24" s="207"/>
      <c r="ABM24" s="207"/>
      <c r="ABN24" s="207"/>
      <c r="ABO24" s="207"/>
      <c r="ABP24" s="207"/>
      <c r="ABQ24" s="207"/>
      <c r="ABR24" s="207"/>
      <c r="ABS24" s="207"/>
      <c r="ABT24" s="207"/>
      <c r="ABU24" s="207"/>
      <c r="ABV24" s="207"/>
      <c r="ABW24" s="207"/>
      <c r="ABX24" s="207"/>
      <c r="ABY24" s="207"/>
      <c r="ABZ24" s="207"/>
      <c r="ACA24" s="207"/>
      <c r="ACB24" s="207"/>
      <c r="ACC24" s="207"/>
      <c r="ACD24" s="207"/>
      <c r="ACE24" s="207"/>
      <c r="ACF24" s="207"/>
      <c r="ACG24" s="207"/>
      <c r="ACH24" s="207"/>
      <c r="ACI24" s="207"/>
      <c r="ACJ24" s="207"/>
      <c r="ACK24" s="207"/>
      <c r="ACL24" s="207"/>
      <c r="ACM24" s="207"/>
      <c r="ACN24" s="207"/>
      <c r="ACO24" s="207"/>
      <c r="ACP24" s="207"/>
      <c r="ACQ24" s="207"/>
      <c r="ACR24" s="207"/>
      <c r="ACS24" s="207"/>
      <c r="ACT24" s="207"/>
      <c r="ACU24" s="207"/>
      <c r="ACV24" s="207"/>
      <c r="ACW24" s="207"/>
      <c r="ACX24" s="207"/>
      <c r="ACY24" s="207"/>
      <c r="ACZ24" s="207"/>
      <c r="ADA24" s="207"/>
      <c r="ADB24" s="207"/>
      <c r="ADC24" s="207"/>
      <c r="ADD24" s="207"/>
      <c r="ADE24" s="207"/>
      <c r="ADF24" s="207"/>
      <c r="ADG24" s="207"/>
      <c r="ADH24" s="207"/>
      <c r="ADI24" s="207"/>
      <c r="ADJ24" s="207"/>
      <c r="ADK24" s="207"/>
      <c r="ADL24" s="207"/>
      <c r="ADM24" s="207"/>
      <c r="ADN24" s="207"/>
      <c r="ADO24" s="207"/>
      <c r="ADP24" s="207"/>
      <c r="ADQ24" s="207"/>
      <c r="ADR24" s="207"/>
      <c r="ADS24" s="207"/>
      <c r="ADT24" s="207"/>
      <c r="ADU24" s="207"/>
      <c r="ADV24" s="207"/>
      <c r="ADW24" s="207"/>
      <c r="ADX24" s="207"/>
      <c r="ADY24" s="207"/>
      <c r="ADZ24" s="207"/>
      <c r="AEA24" s="207"/>
      <c r="AEB24" s="207"/>
      <c r="AEC24" s="207"/>
      <c r="AED24" s="207"/>
      <c r="AEE24" s="207"/>
      <c r="AEF24" s="207"/>
      <c r="AEG24" s="207"/>
      <c r="AEH24" s="207"/>
      <c r="AEI24" s="207"/>
      <c r="AEJ24" s="207"/>
      <c r="AEK24" s="207"/>
      <c r="AEL24" s="207"/>
      <c r="AEM24" s="207"/>
      <c r="AEN24" s="207"/>
      <c r="AEO24" s="207"/>
      <c r="AEP24" s="207"/>
      <c r="AEQ24" s="207"/>
      <c r="AER24" s="207"/>
      <c r="AES24" s="207"/>
      <c r="AET24" s="207"/>
      <c r="AEU24" s="207"/>
      <c r="AEV24" s="207"/>
      <c r="AEW24" s="207"/>
      <c r="AEX24" s="207"/>
      <c r="AEY24" s="207"/>
      <c r="AEZ24" s="207"/>
      <c r="AFA24" s="207"/>
      <c r="AFB24" s="207"/>
      <c r="AFC24" s="207"/>
      <c r="AFD24" s="207"/>
      <c r="AFE24" s="207"/>
      <c r="AFF24" s="207"/>
      <c r="AFG24" s="207"/>
      <c r="AFH24" s="207"/>
      <c r="AFI24" s="207"/>
      <c r="AFJ24" s="207"/>
      <c r="AFK24" s="207"/>
      <c r="AFL24" s="207"/>
      <c r="AFM24" s="207"/>
      <c r="AFN24" s="207"/>
      <c r="AFO24" s="207"/>
      <c r="AFP24" s="207"/>
      <c r="AFQ24" s="207"/>
      <c r="AFR24" s="207"/>
      <c r="AFS24" s="207"/>
      <c r="AFT24" s="207"/>
      <c r="AFU24" s="207"/>
      <c r="AFV24" s="207"/>
      <c r="AFW24" s="207"/>
      <c r="AFX24" s="207"/>
      <c r="AFY24" s="207"/>
      <c r="AFZ24" s="207"/>
      <c r="AGA24" s="207"/>
      <c r="AGB24" s="207"/>
      <c r="AGC24" s="207"/>
      <c r="AGD24" s="207"/>
      <c r="AGE24" s="207"/>
      <c r="AGF24" s="207"/>
      <c r="AGG24" s="207"/>
      <c r="AGH24" s="207"/>
      <c r="AGI24" s="207"/>
      <c r="AGJ24" s="207"/>
      <c r="AGK24" s="207"/>
      <c r="AGL24" s="207"/>
      <c r="AGM24" s="207"/>
      <c r="AGN24" s="207"/>
      <c r="AGO24" s="207"/>
      <c r="AGP24" s="207"/>
      <c r="AGQ24" s="207"/>
      <c r="AGR24" s="207"/>
      <c r="AGS24" s="207"/>
      <c r="AGT24" s="207"/>
      <c r="AGU24" s="207"/>
      <c r="AGV24" s="207"/>
      <c r="AGW24" s="207"/>
      <c r="AGX24" s="207"/>
      <c r="AGY24" s="207"/>
      <c r="AGZ24" s="207"/>
      <c r="AHA24" s="207"/>
      <c r="AHB24" s="207"/>
      <c r="AHC24" s="207"/>
      <c r="AHD24" s="207"/>
      <c r="AHE24" s="207"/>
      <c r="AHF24" s="207"/>
      <c r="AHG24" s="207"/>
      <c r="AHH24" s="207"/>
      <c r="AHI24" s="207"/>
      <c r="AHJ24" s="207"/>
      <c r="AHK24" s="207"/>
      <c r="AHL24" s="207"/>
      <c r="AHM24" s="207"/>
      <c r="AHN24" s="207"/>
      <c r="AHO24" s="207"/>
      <c r="AHP24" s="207"/>
      <c r="AHQ24" s="207"/>
      <c r="AHR24" s="207"/>
      <c r="AHS24" s="207"/>
      <c r="AHT24" s="207"/>
      <c r="AHU24" s="207"/>
      <c r="AHV24" s="207"/>
      <c r="AHW24" s="207"/>
      <c r="AHX24" s="207"/>
      <c r="AHY24" s="207"/>
      <c r="AHZ24" s="207"/>
      <c r="AIA24" s="207"/>
      <c r="AIB24" s="207"/>
      <c r="AIC24" s="207"/>
      <c r="AID24" s="207"/>
      <c r="AIE24" s="207"/>
      <c r="AIF24" s="207"/>
      <c r="AIG24" s="207"/>
      <c r="AIH24" s="207"/>
      <c r="AII24" s="207"/>
      <c r="AIJ24" s="207"/>
      <c r="AIK24" s="207"/>
      <c r="AIL24" s="207"/>
      <c r="AIM24" s="207"/>
      <c r="AIN24" s="207"/>
      <c r="AIO24" s="207"/>
      <c r="AIP24" s="207"/>
      <c r="AIQ24" s="207"/>
      <c r="AIR24" s="207"/>
      <c r="AIS24" s="207"/>
      <c r="AIT24" s="207"/>
      <c r="AIU24" s="207"/>
      <c r="AIV24" s="207"/>
      <c r="AIW24" s="207"/>
      <c r="AIX24" s="207"/>
      <c r="AIY24" s="207"/>
      <c r="AIZ24" s="207"/>
      <c r="AJA24" s="207"/>
      <c r="AJB24" s="207"/>
      <c r="AJC24" s="207"/>
      <c r="AJD24" s="207"/>
      <c r="AJE24" s="207"/>
      <c r="AJF24" s="207"/>
      <c r="AJG24" s="207"/>
      <c r="AJH24" s="207"/>
      <c r="AJI24" s="207"/>
      <c r="AJJ24" s="207"/>
      <c r="AJK24" s="207"/>
      <c r="AJL24" s="207"/>
      <c r="AJM24" s="207"/>
      <c r="AJN24" s="207"/>
      <c r="AJO24" s="207"/>
      <c r="AJP24" s="207"/>
      <c r="AJQ24" s="207"/>
      <c r="AJR24" s="207"/>
      <c r="AJS24" s="207"/>
      <c r="AJT24" s="207"/>
      <c r="AJU24" s="207"/>
      <c r="AJV24" s="207"/>
      <c r="AJW24" s="207"/>
      <c r="AJX24" s="207"/>
      <c r="AJY24" s="207"/>
      <c r="AJZ24" s="207"/>
      <c r="AKA24" s="207"/>
      <c r="AKB24" s="207"/>
      <c r="AKC24" s="207"/>
      <c r="AKD24" s="207"/>
      <c r="AKE24" s="207"/>
      <c r="AKF24" s="207"/>
      <c r="AKG24" s="207"/>
      <c r="AKH24" s="207"/>
      <c r="AKI24" s="207"/>
      <c r="AKJ24" s="207"/>
      <c r="AKK24" s="207"/>
      <c r="AKL24" s="207"/>
      <c r="AKM24" s="207"/>
      <c r="AKN24" s="207"/>
      <c r="AKO24" s="207"/>
      <c r="AKP24" s="207"/>
      <c r="AKQ24" s="207"/>
      <c r="AKR24" s="207"/>
      <c r="AKS24" s="207"/>
      <c r="AKT24" s="207"/>
      <c r="AKU24" s="207"/>
      <c r="AKV24" s="207"/>
      <c r="AKW24" s="207"/>
      <c r="AKX24" s="207"/>
      <c r="AKY24" s="207"/>
      <c r="AKZ24" s="207"/>
      <c r="ALA24" s="207"/>
      <c r="ALB24" s="207"/>
      <c r="ALC24" s="207"/>
      <c r="ALD24" s="207"/>
      <c r="ALE24" s="207"/>
      <c r="ALF24" s="207"/>
      <c r="ALG24" s="207"/>
      <c r="ALH24" s="207"/>
      <c r="ALI24" s="207"/>
      <c r="ALJ24" s="207"/>
      <c r="ALK24" s="207"/>
      <c r="ALL24" s="207"/>
      <c r="ALM24" s="207"/>
      <c r="ALN24" s="207"/>
      <c r="ALO24" s="207"/>
      <c r="ALP24" s="207"/>
      <c r="ALQ24" s="207"/>
    </row>
    <row r="25" spans="1:1005" ht="14.45">
      <c r="A25" s="108">
        <v>46784</v>
      </c>
      <c r="B25" s="162">
        <v>29</v>
      </c>
      <c r="C25" s="154">
        <v>29</v>
      </c>
      <c r="D25" s="158">
        <v>29</v>
      </c>
      <c r="E25">
        <v>22.492000000000001</v>
      </c>
      <c r="F25">
        <v>28.335999999999999</v>
      </c>
      <c r="G25">
        <v>29.629000000000001</v>
      </c>
      <c r="H25">
        <v>39.792000000000002</v>
      </c>
      <c r="I25">
        <v>26.643999999999998</v>
      </c>
      <c r="J25">
        <v>31.172000000000001</v>
      </c>
      <c r="K25">
        <v>32.228999999999999</v>
      </c>
      <c r="L25">
        <v>31.867000000000001</v>
      </c>
      <c r="M25">
        <v>24.007999999999999</v>
      </c>
      <c r="N25">
        <v>20.61</v>
      </c>
      <c r="O25">
        <v>22.382000000000001</v>
      </c>
      <c r="P25">
        <v>22.181999999999999</v>
      </c>
      <c r="Q25">
        <v>25.518000000000001</v>
      </c>
      <c r="R25">
        <v>24.259</v>
      </c>
      <c r="S25">
        <v>31.536999999999999</v>
      </c>
      <c r="T25">
        <v>21.245999999999999</v>
      </c>
      <c r="U25">
        <v>30.815000000000001</v>
      </c>
      <c r="V25">
        <v>23.053999999999998</v>
      </c>
      <c r="W25">
        <v>22.545999999999999</v>
      </c>
      <c r="X25">
        <v>27.695</v>
      </c>
      <c r="Y25">
        <v>15.285</v>
      </c>
      <c r="Z25">
        <v>27.106999999999999</v>
      </c>
      <c r="AA25">
        <v>38.091999999999999</v>
      </c>
      <c r="AB25">
        <v>27.15</v>
      </c>
      <c r="AC25">
        <v>34.582999999999998</v>
      </c>
      <c r="AD25">
        <v>34.332999999999998</v>
      </c>
      <c r="AE25">
        <v>16.206</v>
      </c>
      <c r="AF25">
        <v>29.704000000000001</v>
      </c>
      <c r="AG25">
        <v>25.878</v>
      </c>
      <c r="AH25" s="32">
        <v>24.606999999999999</v>
      </c>
      <c r="AI25" s="207"/>
      <c r="AJ25" s="207"/>
      <c r="AK25" s="207"/>
      <c r="AL25" s="207"/>
      <c r="AM25" s="207"/>
      <c r="AN25" s="207"/>
      <c r="AO25" s="207"/>
      <c r="AP25" s="207"/>
      <c r="AQ25" s="207"/>
      <c r="AR25" s="207"/>
      <c r="AS25" s="207"/>
      <c r="AT25" s="207"/>
      <c r="AU25" s="207"/>
      <c r="AV25" s="207"/>
      <c r="AW25" s="207"/>
      <c r="AX25" s="207"/>
      <c r="AY25" s="207"/>
      <c r="AZ25" s="207"/>
      <c r="BA25" s="207"/>
      <c r="BB25" s="207"/>
      <c r="BC25" s="207"/>
      <c r="BD25" s="207"/>
      <c r="BE25" s="207"/>
      <c r="BF25" s="207"/>
      <c r="BG25" s="207"/>
      <c r="BH25" s="207"/>
      <c r="BI25" s="207"/>
      <c r="BJ25" s="207"/>
      <c r="BK25" s="207"/>
      <c r="BL25" s="207"/>
      <c r="BM25" s="207"/>
      <c r="BN25" s="207"/>
      <c r="BO25" s="207"/>
      <c r="BP25" s="207"/>
      <c r="BQ25" s="207"/>
      <c r="BR25" s="207"/>
      <c r="BS25" s="207"/>
      <c r="BT25" s="207"/>
      <c r="BU25" s="207"/>
      <c r="BV25" s="207"/>
      <c r="BW25" s="207"/>
      <c r="BX25" s="207"/>
      <c r="BY25" s="207"/>
      <c r="BZ25" s="207"/>
      <c r="CA25" s="207"/>
      <c r="CB25" s="207"/>
      <c r="CC25" s="207"/>
      <c r="CD25" s="207"/>
      <c r="CE25" s="207"/>
      <c r="CF25" s="207"/>
      <c r="CG25" s="207"/>
      <c r="CH25" s="207"/>
      <c r="CI25" s="207"/>
      <c r="CJ25" s="207"/>
      <c r="CK25" s="207"/>
      <c r="CL25" s="207"/>
      <c r="CM25" s="207"/>
      <c r="CN25" s="207"/>
      <c r="CO25" s="207"/>
      <c r="CP25" s="207"/>
      <c r="CQ25" s="207"/>
      <c r="CR25" s="207"/>
      <c r="CS25" s="207"/>
      <c r="CT25" s="207"/>
      <c r="CU25" s="207"/>
      <c r="CV25" s="207"/>
      <c r="CW25" s="207"/>
      <c r="CX25" s="207"/>
      <c r="CY25" s="207"/>
      <c r="CZ25" s="207"/>
      <c r="DA25" s="207"/>
      <c r="DB25" s="207"/>
      <c r="DC25" s="207"/>
      <c r="DD25" s="207"/>
      <c r="DE25" s="207"/>
      <c r="DF25" s="207"/>
      <c r="DG25" s="207"/>
      <c r="DH25" s="207"/>
      <c r="DI25" s="207"/>
      <c r="DJ25" s="207"/>
      <c r="DK25" s="207"/>
      <c r="DL25" s="207"/>
      <c r="DM25" s="207"/>
      <c r="DN25" s="207"/>
      <c r="DO25" s="207"/>
      <c r="DP25" s="207"/>
      <c r="DQ25" s="207"/>
      <c r="DR25" s="207"/>
      <c r="DS25" s="207"/>
      <c r="DT25" s="207"/>
      <c r="DU25" s="207"/>
      <c r="DV25" s="207"/>
      <c r="DW25" s="207"/>
      <c r="DX25" s="207"/>
      <c r="DY25" s="207"/>
      <c r="DZ25" s="207"/>
      <c r="EA25" s="207"/>
      <c r="EB25" s="207"/>
      <c r="EC25" s="207"/>
      <c r="ED25" s="207"/>
      <c r="EE25" s="207"/>
      <c r="EF25" s="207"/>
      <c r="EG25" s="207"/>
      <c r="EH25" s="207"/>
      <c r="EI25" s="207"/>
      <c r="EJ25" s="207"/>
      <c r="EK25" s="207"/>
      <c r="EL25" s="207"/>
      <c r="EM25" s="207"/>
      <c r="EN25" s="207"/>
      <c r="EO25" s="207"/>
      <c r="EP25" s="207"/>
      <c r="EQ25" s="207"/>
      <c r="ER25" s="207"/>
      <c r="ES25" s="207"/>
      <c r="ET25" s="207"/>
      <c r="EU25" s="207"/>
      <c r="EV25" s="207"/>
      <c r="EW25" s="207"/>
      <c r="EX25" s="207"/>
      <c r="EY25" s="207"/>
      <c r="EZ25" s="207"/>
      <c r="FA25" s="207"/>
      <c r="FB25" s="207"/>
      <c r="FC25" s="207"/>
      <c r="FD25" s="207"/>
      <c r="FE25" s="207"/>
      <c r="FF25" s="207"/>
      <c r="FG25" s="207"/>
      <c r="FH25" s="207"/>
      <c r="FI25" s="207"/>
      <c r="FJ25" s="207"/>
      <c r="FK25" s="207"/>
      <c r="FL25" s="207"/>
      <c r="FM25" s="207"/>
      <c r="FN25" s="207"/>
      <c r="FO25" s="207"/>
      <c r="FP25" s="207"/>
      <c r="FQ25" s="207"/>
      <c r="FR25" s="207"/>
      <c r="FS25" s="207"/>
      <c r="FT25" s="207"/>
      <c r="FU25" s="207"/>
      <c r="FV25" s="207"/>
      <c r="FW25" s="207"/>
      <c r="FX25" s="207"/>
      <c r="FY25" s="207"/>
      <c r="FZ25" s="207"/>
      <c r="GA25" s="207"/>
      <c r="GB25" s="207"/>
      <c r="GC25" s="207"/>
      <c r="GD25" s="207"/>
      <c r="GE25" s="207"/>
      <c r="GF25" s="207"/>
      <c r="GG25" s="207"/>
      <c r="GH25" s="207"/>
      <c r="GI25" s="207"/>
      <c r="GJ25" s="207"/>
      <c r="GK25" s="207"/>
      <c r="GL25" s="207"/>
      <c r="GM25" s="207"/>
      <c r="GN25" s="207"/>
      <c r="GO25" s="207"/>
      <c r="GP25" s="207"/>
      <c r="GQ25" s="207"/>
      <c r="GR25" s="207"/>
      <c r="GS25" s="207"/>
      <c r="GT25" s="207"/>
      <c r="GU25" s="207"/>
      <c r="GV25" s="207"/>
      <c r="GW25" s="207"/>
      <c r="GX25" s="207"/>
      <c r="GY25" s="207"/>
      <c r="GZ25" s="207"/>
      <c r="HA25" s="207"/>
      <c r="HB25" s="207"/>
      <c r="HC25" s="207"/>
      <c r="HD25" s="207"/>
      <c r="HE25" s="207"/>
      <c r="HF25" s="207"/>
      <c r="HG25" s="207"/>
      <c r="HH25" s="207"/>
      <c r="HI25" s="207"/>
      <c r="HJ25" s="207"/>
      <c r="HK25" s="207"/>
      <c r="HL25" s="207"/>
      <c r="HM25" s="207"/>
      <c r="HN25" s="207"/>
      <c r="HO25" s="207"/>
      <c r="HP25" s="207"/>
      <c r="HQ25" s="207"/>
      <c r="HR25" s="207"/>
      <c r="HS25" s="207"/>
      <c r="HT25" s="207"/>
      <c r="HU25" s="207"/>
      <c r="HV25" s="207"/>
      <c r="HW25" s="207"/>
      <c r="HX25" s="207"/>
      <c r="HY25" s="207"/>
      <c r="HZ25" s="207"/>
      <c r="IA25" s="207"/>
      <c r="IB25" s="207"/>
      <c r="IC25" s="207"/>
      <c r="ID25" s="207"/>
      <c r="IE25" s="207"/>
      <c r="IF25" s="207"/>
      <c r="IG25" s="207"/>
      <c r="IH25" s="207"/>
      <c r="II25" s="207"/>
      <c r="IJ25" s="207"/>
      <c r="IK25" s="207"/>
      <c r="IL25" s="207"/>
      <c r="IM25" s="207"/>
      <c r="IN25" s="207"/>
      <c r="IO25" s="207"/>
      <c r="IP25" s="207"/>
      <c r="IQ25" s="207"/>
      <c r="IR25" s="207"/>
      <c r="IS25" s="207"/>
      <c r="IT25" s="207"/>
      <c r="IU25" s="207"/>
      <c r="IV25" s="207"/>
      <c r="IW25" s="207"/>
      <c r="IX25" s="207"/>
      <c r="IY25" s="207"/>
      <c r="IZ25" s="207"/>
      <c r="JA25" s="207"/>
      <c r="JB25" s="207"/>
      <c r="JC25" s="207"/>
      <c r="JD25" s="207"/>
      <c r="JE25" s="207"/>
      <c r="JF25" s="207"/>
      <c r="JG25" s="207"/>
      <c r="JH25" s="207"/>
      <c r="JI25" s="207"/>
      <c r="JJ25" s="207"/>
      <c r="JK25" s="207"/>
      <c r="JL25" s="207"/>
      <c r="JM25" s="207"/>
      <c r="JN25" s="207"/>
      <c r="JO25" s="207"/>
      <c r="JP25" s="207"/>
      <c r="JQ25" s="207"/>
      <c r="JR25" s="207"/>
      <c r="JS25" s="207"/>
      <c r="JT25" s="207"/>
      <c r="JU25" s="207"/>
      <c r="JV25" s="207"/>
      <c r="JW25" s="207"/>
      <c r="JX25" s="207"/>
      <c r="JY25" s="207"/>
      <c r="JZ25" s="207"/>
      <c r="KA25" s="207"/>
      <c r="KB25" s="207"/>
      <c r="KC25" s="207"/>
      <c r="KD25" s="207"/>
      <c r="KE25" s="207"/>
      <c r="KF25" s="207"/>
      <c r="KG25" s="207"/>
      <c r="KH25" s="207"/>
      <c r="KI25" s="207"/>
      <c r="KJ25" s="207"/>
      <c r="KK25" s="207"/>
      <c r="KL25" s="207"/>
      <c r="KM25" s="207"/>
      <c r="KN25" s="207"/>
      <c r="KO25" s="207"/>
      <c r="KP25" s="207"/>
      <c r="KQ25" s="207"/>
      <c r="KR25" s="207"/>
      <c r="KS25" s="207"/>
      <c r="KT25" s="207"/>
      <c r="KU25" s="207"/>
      <c r="KV25" s="207"/>
      <c r="KW25" s="207"/>
      <c r="KX25" s="207"/>
      <c r="KY25" s="207"/>
      <c r="KZ25" s="207"/>
      <c r="LA25" s="207"/>
      <c r="LB25" s="207"/>
      <c r="LC25" s="207"/>
      <c r="LD25" s="207"/>
      <c r="LE25" s="207"/>
      <c r="LF25" s="207"/>
      <c r="LG25" s="207"/>
      <c r="LH25" s="207"/>
      <c r="LI25" s="207"/>
      <c r="LJ25" s="207"/>
      <c r="LK25" s="207"/>
      <c r="LL25" s="207"/>
      <c r="LM25" s="207"/>
      <c r="LN25" s="207"/>
      <c r="LO25" s="207"/>
      <c r="LP25" s="207"/>
      <c r="LQ25" s="207"/>
      <c r="LR25" s="207"/>
      <c r="LS25" s="207"/>
      <c r="LT25" s="207"/>
      <c r="LU25" s="207"/>
      <c r="LV25" s="207"/>
      <c r="LW25" s="207"/>
      <c r="LX25" s="207"/>
      <c r="LY25" s="207"/>
      <c r="LZ25" s="207"/>
      <c r="MA25" s="207"/>
      <c r="MB25" s="207"/>
      <c r="MC25" s="207"/>
      <c r="MD25" s="207"/>
      <c r="ME25" s="207"/>
      <c r="MF25" s="207"/>
      <c r="MG25" s="207"/>
      <c r="MH25" s="207"/>
      <c r="MI25" s="207"/>
      <c r="MJ25" s="207"/>
      <c r="MK25" s="207"/>
      <c r="ML25" s="207"/>
      <c r="MM25" s="207"/>
      <c r="MN25" s="207"/>
      <c r="MO25" s="207"/>
      <c r="MP25" s="207"/>
      <c r="MQ25" s="207"/>
      <c r="MR25" s="207"/>
      <c r="MS25" s="207"/>
      <c r="MT25" s="207"/>
      <c r="MU25" s="207"/>
      <c r="MV25" s="207"/>
      <c r="MW25" s="207"/>
      <c r="MX25" s="207"/>
      <c r="MY25" s="207"/>
      <c r="MZ25" s="207"/>
      <c r="NA25" s="207"/>
      <c r="NB25" s="207"/>
      <c r="NC25" s="207"/>
      <c r="ND25" s="207"/>
      <c r="NE25" s="207"/>
      <c r="NF25" s="207"/>
      <c r="NG25" s="207"/>
      <c r="NH25" s="207"/>
      <c r="NI25" s="207"/>
      <c r="NJ25" s="207"/>
      <c r="NK25" s="207"/>
      <c r="NL25" s="207"/>
      <c r="NM25" s="207"/>
      <c r="NN25" s="207"/>
      <c r="NO25" s="207"/>
      <c r="NP25" s="207"/>
      <c r="NQ25" s="207"/>
      <c r="NR25" s="207"/>
      <c r="NS25" s="207"/>
      <c r="NT25" s="207"/>
      <c r="NU25" s="207"/>
      <c r="NV25" s="207"/>
      <c r="NW25" s="207"/>
      <c r="NX25" s="207"/>
      <c r="NY25" s="207"/>
      <c r="NZ25" s="207"/>
      <c r="OA25" s="207"/>
      <c r="OB25" s="207"/>
      <c r="OC25" s="207"/>
      <c r="OD25" s="207"/>
      <c r="OE25" s="207"/>
      <c r="OF25" s="207"/>
      <c r="OG25" s="207"/>
      <c r="OH25" s="207"/>
      <c r="OI25" s="207"/>
      <c r="OJ25" s="207"/>
      <c r="OK25" s="207"/>
      <c r="OL25" s="207"/>
      <c r="OM25" s="207"/>
      <c r="ON25" s="207"/>
      <c r="OO25" s="207"/>
      <c r="OP25" s="207"/>
      <c r="OQ25" s="207"/>
      <c r="OR25" s="207"/>
      <c r="OS25" s="207"/>
      <c r="OT25" s="207"/>
      <c r="OU25" s="207"/>
      <c r="OV25" s="207"/>
      <c r="OW25" s="207"/>
      <c r="OX25" s="207"/>
      <c r="OY25" s="207"/>
      <c r="OZ25" s="207"/>
      <c r="PA25" s="207"/>
      <c r="PB25" s="207"/>
      <c r="PC25" s="207"/>
      <c r="PD25" s="207"/>
      <c r="PE25" s="207"/>
      <c r="PF25" s="207"/>
      <c r="PG25" s="207"/>
      <c r="PH25" s="207"/>
      <c r="PI25" s="207"/>
      <c r="PJ25" s="207"/>
      <c r="PK25" s="207"/>
      <c r="PL25" s="207"/>
      <c r="PM25" s="207"/>
      <c r="PN25" s="207"/>
      <c r="PO25" s="207"/>
      <c r="PP25" s="207"/>
      <c r="PQ25" s="207"/>
      <c r="PR25" s="207"/>
      <c r="PS25" s="207"/>
      <c r="PT25" s="207"/>
      <c r="PU25" s="207"/>
      <c r="PV25" s="207"/>
      <c r="PW25" s="207"/>
      <c r="PX25" s="207"/>
      <c r="PY25" s="207"/>
      <c r="PZ25" s="207"/>
      <c r="QA25" s="207"/>
      <c r="QB25" s="207"/>
      <c r="QC25" s="207"/>
      <c r="QD25" s="207"/>
      <c r="QE25" s="207"/>
      <c r="QF25" s="207"/>
      <c r="QG25" s="207"/>
      <c r="QH25" s="207"/>
      <c r="QI25" s="207"/>
      <c r="QJ25" s="207"/>
      <c r="QK25" s="207"/>
      <c r="QL25" s="207"/>
      <c r="QM25" s="207"/>
      <c r="QN25" s="207"/>
      <c r="QO25" s="207"/>
      <c r="QP25" s="207"/>
      <c r="QQ25" s="207"/>
      <c r="QR25" s="207"/>
      <c r="QS25" s="207"/>
      <c r="QT25" s="207"/>
      <c r="QU25" s="207"/>
      <c r="QV25" s="207"/>
      <c r="QW25" s="207"/>
      <c r="QX25" s="207"/>
      <c r="QY25" s="207"/>
      <c r="QZ25" s="207"/>
      <c r="RA25" s="207"/>
      <c r="RB25" s="207"/>
      <c r="RC25" s="207"/>
      <c r="RD25" s="207"/>
      <c r="RE25" s="207"/>
      <c r="RF25" s="207"/>
      <c r="RG25" s="207"/>
      <c r="RH25" s="207"/>
      <c r="RI25" s="207"/>
      <c r="RJ25" s="207"/>
      <c r="RK25" s="207"/>
      <c r="RL25" s="207"/>
      <c r="RM25" s="207"/>
      <c r="RN25" s="207"/>
      <c r="RO25" s="207"/>
      <c r="RP25" s="207"/>
      <c r="RQ25" s="207"/>
      <c r="RR25" s="207"/>
      <c r="RS25" s="207"/>
      <c r="RT25" s="207"/>
      <c r="RU25" s="207"/>
      <c r="RV25" s="207"/>
      <c r="RW25" s="207"/>
      <c r="RX25" s="207"/>
      <c r="RY25" s="207"/>
      <c r="RZ25" s="207"/>
      <c r="SA25" s="207"/>
      <c r="SB25" s="207"/>
      <c r="SC25" s="207"/>
      <c r="SD25" s="207"/>
      <c r="SE25" s="207"/>
      <c r="SF25" s="207"/>
      <c r="SG25" s="207"/>
      <c r="SH25" s="207"/>
      <c r="SI25" s="207"/>
      <c r="SJ25" s="207"/>
      <c r="SK25" s="207"/>
      <c r="SL25" s="207"/>
      <c r="SM25" s="207"/>
      <c r="SN25" s="207"/>
      <c r="SO25" s="207"/>
      <c r="SP25" s="207"/>
      <c r="SQ25" s="207"/>
      <c r="SR25" s="207"/>
      <c r="SS25" s="207"/>
      <c r="ST25" s="207"/>
      <c r="SU25" s="207"/>
      <c r="SV25" s="207"/>
      <c r="SW25" s="207"/>
      <c r="SX25" s="207"/>
      <c r="SY25" s="207"/>
      <c r="SZ25" s="207"/>
      <c r="TA25" s="207"/>
      <c r="TB25" s="207"/>
      <c r="TC25" s="207"/>
      <c r="TD25" s="207"/>
      <c r="TE25" s="207"/>
      <c r="TF25" s="207"/>
      <c r="TG25" s="207"/>
      <c r="TH25" s="207"/>
      <c r="TI25" s="207"/>
      <c r="TJ25" s="207"/>
      <c r="TK25" s="207"/>
      <c r="TL25" s="207"/>
      <c r="TM25" s="207"/>
      <c r="TN25" s="207"/>
      <c r="TO25" s="207"/>
      <c r="TP25" s="207"/>
      <c r="TQ25" s="207"/>
      <c r="TR25" s="207"/>
      <c r="TS25" s="207"/>
      <c r="TT25" s="207"/>
      <c r="TU25" s="207"/>
      <c r="TV25" s="207"/>
      <c r="TW25" s="207"/>
      <c r="TX25" s="207"/>
      <c r="TY25" s="207"/>
      <c r="TZ25" s="207"/>
      <c r="UA25" s="207"/>
      <c r="UB25" s="207"/>
      <c r="UC25" s="207"/>
      <c r="UD25" s="207"/>
      <c r="UE25" s="207"/>
      <c r="UF25" s="207"/>
      <c r="UG25" s="207"/>
      <c r="UH25" s="207"/>
      <c r="UI25" s="207"/>
      <c r="UJ25" s="207"/>
      <c r="UK25" s="207"/>
      <c r="UL25" s="207"/>
      <c r="UM25" s="207"/>
      <c r="UN25" s="207"/>
      <c r="UO25" s="207"/>
      <c r="UP25" s="207"/>
      <c r="UQ25" s="207"/>
      <c r="UR25" s="207"/>
      <c r="US25" s="207"/>
      <c r="UT25" s="207"/>
      <c r="UU25" s="207"/>
      <c r="UV25" s="207"/>
      <c r="UW25" s="207"/>
      <c r="UX25" s="207"/>
      <c r="UY25" s="207"/>
      <c r="UZ25" s="207"/>
      <c r="VA25" s="207"/>
      <c r="VB25" s="207"/>
      <c r="VC25" s="207"/>
      <c r="VD25" s="207"/>
      <c r="VE25" s="207"/>
      <c r="VF25" s="207"/>
      <c r="VG25" s="207"/>
      <c r="VH25" s="207"/>
      <c r="VI25" s="207"/>
      <c r="VJ25" s="207"/>
      <c r="VK25" s="207"/>
      <c r="VL25" s="207"/>
      <c r="VM25" s="207"/>
      <c r="VN25" s="207"/>
      <c r="VO25" s="207"/>
      <c r="VP25" s="207"/>
      <c r="VQ25" s="207"/>
      <c r="VR25" s="207"/>
      <c r="VS25" s="207"/>
      <c r="VT25" s="207"/>
      <c r="VU25" s="207"/>
      <c r="VV25" s="207"/>
      <c r="VW25" s="207"/>
      <c r="VX25" s="207"/>
      <c r="VY25" s="207"/>
      <c r="VZ25" s="207"/>
      <c r="WA25" s="207"/>
      <c r="WB25" s="207"/>
      <c r="WC25" s="207"/>
      <c r="WD25" s="207"/>
      <c r="WE25" s="207"/>
      <c r="WF25" s="207"/>
      <c r="WG25" s="207"/>
      <c r="WH25" s="207"/>
      <c r="WI25" s="207"/>
      <c r="WJ25" s="207"/>
      <c r="WK25" s="207"/>
      <c r="WL25" s="207"/>
      <c r="WM25" s="207"/>
      <c r="WN25" s="207"/>
      <c r="WO25" s="207"/>
      <c r="WP25" s="207"/>
      <c r="WQ25" s="207"/>
      <c r="WR25" s="207"/>
      <c r="WS25" s="207"/>
      <c r="WT25" s="207"/>
      <c r="WU25" s="207"/>
      <c r="WV25" s="207"/>
      <c r="WW25" s="207"/>
      <c r="WX25" s="207"/>
      <c r="WY25" s="207"/>
      <c r="WZ25" s="207"/>
      <c r="XA25" s="207"/>
      <c r="XB25" s="207"/>
      <c r="XC25" s="207"/>
      <c r="XD25" s="207"/>
      <c r="XE25" s="207"/>
      <c r="XF25" s="207"/>
      <c r="XG25" s="207"/>
      <c r="XH25" s="207"/>
      <c r="XI25" s="207"/>
      <c r="XJ25" s="207"/>
      <c r="XK25" s="207"/>
      <c r="XL25" s="207"/>
      <c r="XM25" s="207"/>
      <c r="XN25" s="207"/>
      <c r="XO25" s="207"/>
      <c r="XP25" s="207"/>
      <c r="XQ25" s="207"/>
      <c r="XR25" s="207"/>
      <c r="XS25" s="207"/>
      <c r="XT25" s="207"/>
      <c r="XU25" s="207"/>
      <c r="XV25" s="207"/>
      <c r="XW25" s="207"/>
      <c r="XX25" s="207"/>
      <c r="XY25" s="207"/>
      <c r="XZ25" s="207"/>
      <c r="YA25" s="207"/>
      <c r="YB25" s="207"/>
      <c r="YC25" s="207"/>
      <c r="YD25" s="207"/>
      <c r="YE25" s="207"/>
      <c r="YF25" s="207"/>
      <c r="YG25" s="207"/>
      <c r="YH25" s="207"/>
      <c r="YI25" s="207"/>
      <c r="YJ25" s="207"/>
      <c r="YK25" s="207"/>
      <c r="YL25" s="207"/>
      <c r="YM25" s="207"/>
      <c r="YN25" s="207"/>
      <c r="YO25" s="207"/>
      <c r="YP25" s="207"/>
      <c r="YQ25" s="207"/>
      <c r="YR25" s="207"/>
      <c r="YS25" s="207"/>
      <c r="YT25" s="207"/>
      <c r="YU25" s="207"/>
      <c r="YV25" s="207"/>
      <c r="YW25" s="207"/>
      <c r="YX25" s="207"/>
      <c r="YY25" s="207"/>
      <c r="YZ25" s="207"/>
      <c r="ZA25" s="207"/>
      <c r="ZB25" s="207"/>
      <c r="ZC25" s="207"/>
      <c r="ZD25" s="207"/>
      <c r="ZE25" s="207"/>
      <c r="ZF25" s="207"/>
      <c r="ZG25" s="207"/>
      <c r="ZH25" s="207"/>
      <c r="ZI25" s="207"/>
      <c r="ZJ25" s="207"/>
      <c r="ZK25" s="207"/>
      <c r="ZL25" s="207"/>
      <c r="ZM25" s="207"/>
      <c r="ZN25" s="207"/>
      <c r="ZO25" s="207"/>
      <c r="ZP25" s="207"/>
      <c r="ZQ25" s="207"/>
      <c r="ZR25" s="207"/>
      <c r="ZS25" s="207"/>
      <c r="ZT25" s="207"/>
      <c r="ZU25" s="207"/>
      <c r="ZV25" s="207"/>
      <c r="ZW25" s="207"/>
      <c r="ZX25" s="207"/>
      <c r="ZY25" s="207"/>
      <c r="ZZ25" s="207"/>
      <c r="AAA25" s="207"/>
      <c r="AAB25" s="207"/>
      <c r="AAC25" s="207"/>
      <c r="AAD25" s="207"/>
      <c r="AAE25" s="207"/>
      <c r="AAF25" s="207"/>
      <c r="AAG25" s="207"/>
      <c r="AAH25" s="207"/>
      <c r="AAI25" s="207"/>
      <c r="AAJ25" s="207"/>
      <c r="AAK25" s="207"/>
      <c r="AAL25" s="207"/>
      <c r="AAM25" s="207"/>
      <c r="AAN25" s="207"/>
      <c r="AAO25" s="207"/>
      <c r="AAP25" s="207"/>
      <c r="AAQ25" s="207"/>
      <c r="AAR25" s="207"/>
      <c r="AAS25" s="207"/>
      <c r="AAT25" s="207"/>
      <c r="AAU25" s="207"/>
      <c r="AAV25" s="207"/>
      <c r="AAW25" s="207"/>
      <c r="AAX25" s="207"/>
      <c r="AAY25" s="207"/>
      <c r="AAZ25" s="207"/>
      <c r="ABA25" s="207"/>
      <c r="ABB25" s="207"/>
      <c r="ABC25" s="207"/>
      <c r="ABD25" s="207"/>
      <c r="ABE25" s="207"/>
      <c r="ABF25" s="207"/>
      <c r="ABG25" s="207"/>
      <c r="ABH25" s="207"/>
      <c r="ABI25" s="207"/>
      <c r="ABJ25" s="207"/>
      <c r="ABK25" s="207"/>
      <c r="ABL25" s="207"/>
      <c r="ABM25" s="207"/>
      <c r="ABN25" s="207"/>
      <c r="ABO25" s="207"/>
      <c r="ABP25" s="207"/>
      <c r="ABQ25" s="207"/>
      <c r="ABR25" s="207"/>
      <c r="ABS25" s="207"/>
      <c r="ABT25" s="207"/>
      <c r="ABU25" s="207"/>
      <c r="ABV25" s="207"/>
      <c r="ABW25" s="207"/>
      <c r="ABX25" s="207"/>
      <c r="ABY25" s="207"/>
      <c r="ABZ25" s="207"/>
      <c r="ACA25" s="207"/>
      <c r="ACB25" s="207"/>
      <c r="ACC25" s="207"/>
      <c r="ACD25" s="207"/>
      <c r="ACE25" s="207"/>
      <c r="ACF25" s="207"/>
      <c r="ACG25" s="207"/>
      <c r="ACH25" s="207"/>
      <c r="ACI25" s="207"/>
      <c r="ACJ25" s="207"/>
      <c r="ACK25" s="207"/>
      <c r="ACL25" s="207"/>
      <c r="ACM25" s="207"/>
      <c r="ACN25" s="207"/>
      <c r="ACO25" s="207"/>
      <c r="ACP25" s="207"/>
      <c r="ACQ25" s="207"/>
      <c r="ACR25" s="207"/>
      <c r="ACS25" s="207"/>
      <c r="ACT25" s="207"/>
      <c r="ACU25" s="207"/>
      <c r="ACV25" s="207"/>
      <c r="ACW25" s="207"/>
      <c r="ACX25" s="207"/>
      <c r="ACY25" s="207"/>
      <c r="ACZ25" s="207"/>
      <c r="ADA25" s="207"/>
      <c r="ADB25" s="207"/>
      <c r="ADC25" s="207"/>
      <c r="ADD25" s="207"/>
      <c r="ADE25" s="207"/>
      <c r="ADF25" s="207"/>
      <c r="ADG25" s="207"/>
      <c r="ADH25" s="207"/>
      <c r="ADI25" s="207"/>
      <c r="ADJ25" s="207"/>
      <c r="ADK25" s="207"/>
      <c r="ADL25" s="207"/>
      <c r="ADM25" s="207"/>
      <c r="ADN25" s="207"/>
      <c r="ADO25" s="207"/>
      <c r="ADP25" s="207"/>
      <c r="ADQ25" s="207"/>
      <c r="ADR25" s="207"/>
      <c r="ADS25" s="207"/>
      <c r="ADT25" s="207"/>
      <c r="ADU25" s="207"/>
      <c r="ADV25" s="207"/>
      <c r="ADW25" s="207"/>
      <c r="ADX25" s="207"/>
      <c r="ADY25" s="207"/>
      <c r="ADZ25" s="207"/>
      <c r="AEA25" s="207"/>
      <c r="AEB25" s="207"/>
      <c r="AEC25" s="207"/>
      <c r="AED25" s="207"/>
      <c r="AEE25" s="207"/>
      <c r="AEF25" s="207"/>
      <c r="AEG25" s="207"/>
      <c r="AEH25" s="207"/>
      <c r="AEI25" s="207"/>
      <c r="AEJ25" s="207"/>
      <c r="AEK25" s="207"/>
      <c r="AEL25" s="207"/>
      <c r="AEM25" s="207"/>
      <c r="AEN25" s="207"/>
      <c r="AEO25" s="207"/>
      <c r="AEP25" s="207"/>
      <c r="AEQ25" s="207"/>
      <c r="AER25" s="207"/>
      <c r="AES25" s="207"/>
      <c r="AET25" s="207"/>
      <c r="AEU25" s="207"/>
      <c r="AEV25" s="207"/>
      <c r="AEW25" s="207"/>
      <c r="AEX25" s="207"/>
      <c r="AEY25" s="207"/>
      <c r="AEZ25" s="207"/>
      <c r="AFA25" s="207"/>
      <c r="AFB25" s="207"/>
      <c r="AFC25" s="207"/>
      <c r="AFD25" s="207"/>
      <c r="AFE25" s="207"/>
      <c r="AFF25" s="207"/>
      <c r="AFG25" s="207"/>
      <c r="AFH25" s="207"/>
      <c r="AFI25" s="207"/>
      <c r="AFJ25" s="207"/>
      <c r="AFK25" s="207"/>
      <c r="AFL25" s="207"/>
      <c r="AFM25" s="207"/>
      <c r="AFN25" s="207"/>
      <c r="AFO25" s="207"/>
      <c r="AFP25" s="207"/>
      <c r="AFQ25" s="207"/>
      <c r="AFR25" s="207"/>
      <c r="AFS25" s="207"/>
      <c r="AFT25" s="207"/>
      <c r="AFU25" s="207"/>
      <c r="AFV25" s="207"/>
      <c r="AFW25" s="207"/>
      <c r="AFX25" s="207"/>
      <c r="AFY25" s="207"/>
      <c r="AFZ25" s="207"/>
      <c r="AGA25" s="207"/>
      <c r="AGB25" s="207"/>
      <c r="AGC25" s="207"/>
      <c r="AGD25" s="207"/>
      <c r="AGE25" s="207"/>
      <c r="AGF25" s="207"/>
      <c r="AGG25" s="207"/>
      <c r="AGH25" s="207"/>
      <c r="AGI25" s="207"/>
      <c r="AGJ25" s="207"/>
      <c r="AGK25" s="207"/>
      <c r="AGL25" s="207"/>
      <c r="AGM25" s="207"/>
      <c r="AGN25" s="207"/>
      <c r="AGO25" s="207"/>
      <c r="AGP25" s="207"/>
      <c r="AGQ25" s="207"/>
      <c r="AGR25" s="207"/>
      <c r="AGS25" s="207"/>
      <c r="AGT25" s="207"/>
      <c r="AGU25" s="207"/>
      <c r="AGV25" s="207"/>
      <c r="AGW25" s="207"/>
      <c r="AGX25" s="207"/>
      <c r="AGY25" s="207"/>
      <c r="AGZ25" s="207"/>
      <c r="AHA25" s="207"/>
      <c r="AHB25" s="207"/>
      <c r="AHC25" s="207"/>
      <c r="AHD25" s="207"/>
      <c r="AHE25" s="207"/>
      <c r="AHF25" s="207"/>
      <c r="AHG25" s="207"/>
      <c r="AHH25" s="207"/>
      <c r="AHI25" s="207"/>
      <c r="AHJ25" s="207"/>
      <c r="AHK25" s="207"/>
      <c r="AHL25" s="207"/>
      <c r="AHM25" s="207"/>
      <c r="AHN25" s="207"/>
      <c r="AHO25" s="207"/>
      <c r="AHP25" s="207"/>
      <c r="AHQ25" s="207"/>
      <c r="AHR25" s="207"/>
      <c r="AHS25" s="207"/>
      <c r="AHT25" s="207"/>
      <c r="AHU25" s="207"/>
      <c r="AHV25" s="207"/>
      <c r="AHW25" s="207"/>
      <c r="AHX25" s="207"/>
      <c r="AHY25" s="207"/>
      <c r="AHZ25" s="207"/>
      <c r="AIA25" s="207"/>
      <c r="AIB25" s="207"/>
      <c r="AIC25" s="207"/>
      <c r="AID25" s="207"/>
      <c r="AIE25" s="207"/>
      <c r="AIF25" s="207"/>
      <c r="AIG25" s="207"/>
      <c r="AIH25" s="207"/>
      <c r="AII25" s="207"/>
      <c r="AIJ25" s="207"/>
      <c r="AIK25" s="207"/>
      <c r="AIL25" s="207"/>
      <c r="AIM25" s="207"/>
      <c r="AIN25" s="207"/>
      <c r="AIO25" s="207"/>
      <c r="AIP25" s="207"/>
      <c r="AIQ25" s="207"/>
      <c r="AIR25" s="207"/>
      <c r="AIS25" s="207"/>
      <c r="AIT25" s="207"/>
      <c r="AIU25" s="207"/>
      <c r="AIV25" s="207"/>
      <c r="AIW25" s="207"/>
      <c r="AIX25" s="207"/>
      <c r="AIY25" s="207"/>
      <c r="AIZ25" s="207"/>
      <c r="AJA25" s="207"/>
      <c r="AJB25" s="207"/>
      <c r="AJC25" s="207"/>
      <c r="AJD25" s="207"/>
      <c r="AJE25" s="207"/>
      <c r="AJF25" s="207"/>
      <c r="AJG25" s="207"/>
      <c r="AJH25" s="207"/>
      <c r="AJI25" s="207"/>
      <c r="AJJ25" s="207"/>
      <c r="AJK25" s="207"/>
      <c r="AJL25" s="207"/>
      <c r="AJM25" s="207"/>
      <c r="AJN25" s="207"/>
      <c r="AJO25" s="207"/>
      <c r="AJP25" s="207"/>
      <c r="AJQ25" s="207"/>
      <c r="AJR25" s="207"/>
      <c r="AJS25" s="207"/>
      <c r="AJT25" s="207"/>
      <c r="AJU25" s="207"/>
      <c r="AJV25" s="207"/>
      <c r="AJW25" s="207"/>
      <c r="AJX25" s="207"/>
      <c r="AJY25" s="207"/>
      <c r="AJZ25" s="207"/>
      <c r="AKA25" s="207"/>
      <c r="AKB25" s="207"/>
      <c r="AKC25" s="207"/>
      <c r="AKD25" s="207"/>
      <c r="AKE25" s="207"/>
      <c r="AKF25" s="207"/>
      <c r="AKG25" s="207"/>
      <c r="AKH25" s="207"/>
      <c r="AKI25" s="207"/>
      <c r="AKJ25" s="207"/>
      <c r="AKK25" s="207"/>
      <c r="AKL25" s="207"/>
      <c r="AKM25" s="207"/>
      <c r="AKN25" s="207"/>
      <c r="AKO25" s="207"/>
      <c r="AKP25" s="207"/>
      <c r="AKQ25" s="207"/>
      <c r="AKR25" s="207"/>
      <c r="AKS25" s="207"/>
      <c r="AKT25" s="207"/>
      <c r="AKU25" s="207"/>
      <c r="AKV25" s="207"/>
      <c r="AKW25" s="207"/>
      <c r="AKX25" s="207"/>
      <c r="AKY25" s="207"/>
      <c r="AKZ25" s="207"/>
      <c r="ALA25" s="207"/>
      <c r="ALB25" s="207"/>
      <c r="ALC25" s="207"/>
      <c r="ALD25" s="207"/>
      <c r="ALE25" s="207"/>
      <c r="ALF25" s="207"/>
      <c r="ALG25" s="207"/>
      <c r="ALH25" s="207"/>
      <c r="ALI25" s="207"/>
      <c r="ALJ25" s="207"/>
      <c r="ALK25" s="207"/>
      <c r="ALL25" s="207"/>
      <c r="ALM25" s="207"/>
      <c r="ALN25" s="207"/>
      <c r="ALO25" s="207"/>
      <c r="ALP25" s="207"/>
      <c r="ALQ25" s="207"/>
    </row>
    <row r="26" spans="1:1005" ht="14.45">
      <c r="A26" s="108">
        <v>46813</v>
      </c>
      <c r="B26" s="162">
        <v>46</v>
      </c>
      <c r="C26" s="154">
        <v>46</v>
      </c>
      <c r="D26" s="158">
        <v>46</v>
      </c>
      <c r="E26">
        <v>42.435000000000002</v>
      </c>
      <c r="F26">
        <v>50.551000000000002</v>
      </c>
      <c r="G26">
        <v>59.048000000000002</v>
      </c>
      <c r="H26">
        <v>51.613</v>
      </c>
      <c r="I26">
        <v>58.530999999999999</v>
      </c>
      <c r="J26">
        <v>52.737000000000002</v>
      </c>
      <c r="K26">
        <v>49.505000000000003</v>
      </c>
      <c r="L26">
        <v>38.776000000000003</v>
      </c>
      <c r="M26">
        <v>36.25</v>
      </c>
      <c r="N26">
        <v>26.794</v>
      </c>
      <c r="O26">
        <v>37.61</v>
      </c>
      <c r="P26">
        <v>60.33</v>
      </c>
      <c r="Q26">
        <v>32.454999999999998</v>
      </c>
      <c r="R26">
        <v>35.095999999999997</v>
      </c>
      <c r="S26">
        <v>80.962999999999994</v>
      </c>
      <c r="T26">
        <v>23.698</v>
      </c>
      <c r="U26">
        <v>54.936</v>
      </c>
      <c r="V26">
        <v>27.704999999999998</v>
      </c>
      <c r="W26">
        <v>39.247</v>
      </c>
      <c r="X26">
        <v>51.609000000000002</v>
      </c>
      <c r="Y26">
        <v>24.263000000000002</v>
      </c>
      <c r="Z26">
        <v>37.515000000000001</v>
      </c>
      <c r="AA26">
        <v>67.382000000000005</v>
      </c>
      <c r="AB26">
        <v>47.569000000000003</v>
      </c>
      <c r="AC26">
        <v>80.816999999999993</v>
      </c>
      <c r="AD26">
        <v>36.220999999999997</v>
      </c>
      <c r="AE26">
        <v>26.146000000000001</v>
      </c>
      <c r="AF26">
        <v>45.02</v>
      </c>
      <c r="AG26">
        <v>35.064999999999998</v>
      </c>
      <c r="AH26" s="32">
        <v>44.189</v>
      </c>
      <c r="AI26" s="207"/>
      <c r="AJ26" s="207"/>
      <c r="AK26" s="207"/>
      <c r="AL26" s="207"/>
      <c r="AM26" s="207"/>
      <c r="AN26" s="207"/>
      <c r="AO26" s="207"/>
      <c r="AP26" s="207"/>
      <c r="AQ26" s="207"/>
      <c r="AR26" s="207"/>
      <c r="AS26" s="207"/>
      <c r="AT26" s="207"/>
      <c r="AU26" s="207"/>
      <c r="AV26" s="207"/>
      <c r="AW26" s="207"/>
      <c r="AX26" s="207"/>
      <c r="AY26" s="207"/>
      <c r="AZ26" s="207"/>
      <c r="BA26" s="207"/>
      <c r="BB26" s="207"/>
      <c r="BC26" s="207"/>
      <c r="BD26" s="207"/>
      <c r="BE26" s="207"/>
      <c r="BF26" s="207"/>
      <c r="BG26" s="207"/>
      <c r="BH26" s="207"/>
      <c r="BI26" s="207"/>
      <c r="BJ26" s="207"/>
      <c r="BK26" s="207"/>
      <c r="BL26" s="207"/>
      <c r="BM26" s="207"/>
      <c r="BN26" s="207"/>
      <c r="BO26" s="207"/>
      <c r="BP26" s="207"/>
      <c r="BQ26" s="207"/>
      <c r="BR26" s="207"/>
      <c r="BS26" s="207"/>
      <c r="BT26" s="207"/>
      <c r="BU26" s="207"/>
      <c r="BV26" s="207"/>
      <c r="BW26" s="207"/>
      <c r="BX26" s="207"/>
      <c r="BY26" s="207"/>
      <c r="BZ26" s="207"/>
      <c r="CA26" s="207"/>
      <c r="CB26" s="207"/>
      <c r="CC26" s="207"/>
      <c r="CD26" s="207"/>
      <c r="CE26" s="207"/>
      <c r="CF26" s="207"/>
      <c r="CG26" s="207"/>
      <c r="CH26" s="207"/>
      <c r="CI26" s="207"/>
      <c r="CJ26" s="207"/>
      <c r="CK26" s="207"/>
      <c r="CL26" s="207"/>
      <c r="CM26" s="207"/>
      <c r="CN26" s="207"/>
      <c r="CO26" s="207"/>
      <c r="CP26" s="207"/>
      <c r="CQ26" s="207"/>
      <c r="CR26" s="207"/>
      <c r="CS26" s="207"/>
      <c r="CT26" s="207"/>
      <c r="CU26" s="207"/>
      <c r="CV26" s="207"/>
      <c r="CW26" s="207"/>
      <c r="CX26" s="207"/>
      <c r="CY26" s="207"/>
      <c r="CZ26" s="207"/>
      <c r="DA26" s="207"/>
      <c r="DB26" s="207"/>
      <c r="DC26" s="207"/>
      <c r="DD26" s="207"/>
      <c r="DE26" s="207"/>
      <c r="DF26" s="207"/>
      <c r="DG26" s="207"/>
      <c r="DH26" s="207"/>
      <c r="DI26" s="207"/>
      <c r="DJ26" s="207"/>
      <c r="DK26" s="207"/>
      <c r="DL26" s="207"/>
      <c r="DM26" s="207"/>
      <c r="DN26" s="207"/>
      <c r="DO26" s="207"/>
      <c r="DP26" s="207"/>
      <c r="DQ26" s="207"/>
      <c r="DR26" s="207"/>
      <c r="DS26" s="207"/>
      <c r="DT26" s="207"/>
      <c r="DU26" s="207"/>
      <c r="DV26" s="207"/>
      <c r="DW26" s="207"/>
      <c r="DX26" s="207"/>
      <c r="DY26" s="207"/>
      <c r="DZ26" s="207"/>
      <c r="EA26" s="207"/>
      <c r="EB26" s="207"/>
      <c r="EC26" s="207"/>
      <c r="ED26" s="207"/>
      <c r="EE26" s="207"/>
      <c r="EF26" s="207"/>
      <c r="EG26" s="207"/>
      <c r="EH26" s="207"/>
      <c r="EI26" s="207"/>
      <c r="EJ26" s="207"/>
      <c r="EK26" s="207"/>
      <c r="EL26" s="207"/>
      <c r="EM26" s="207"/>
      <c r="EN26" s="207"/>
      <c r="EO26" s="207"/>
      <c r="EP26" s="207"/>
      <c r="EQ26" s="207"/>
      <c r="ER26" s="207"/>
      <c r="ES26" s="207"/>
      <c r="ET26" s="207"/>
      <c r="EU26" s="207"/>
      <c r="EV26" s="207"/>
      <c r="EW26" s="207"/>
      <c r="EX26" s="207"/>
      <c r="EY26" s="207"/>
      <c r="EZ26" s="207"/>
      <c r="FA26" s="207"/>
      <c r="FB26" s="207"/>
      <c r="FC26" s="207"/>
      <c r="FD26" s="207"/>
      <c r="FE26" s="207"/>
      <c r="FF26" s="207"/>
      <c r="FG26" s="207"/>
      <c r="FH26" s="207"/>
      <c r="FI26" s="207"/>
      <c r="FJ26" s="207"/>
      <c r="FK26" s="207"/>
      <c r="FL26" s="207"/>
      <c r="FM26" s="207"/>
      <c r="FN26" s="207"/>
      <c r="FO26" s="207"/>
      <c r="FP26" s="207"/>
      <c r="FQ26" s="207"/>
      <c r="FR26" s="207"/>
      <c r="FS26" s="207"/>
      <c r="FT26" s="207"/>
      <c r="FU26" s="207"/>
      <c r="FV26" s="207"/>
      <c r="FW26" s="207"/>
      <c r="FX26" s="207"/>
      <c r="FY26" s="207"/>
      <c r="FZ26" s="207"/>
      <c r="GA26" s="207"/>
      <c r="GB26" s="207"/>
      <c r="GC26" s="207"/>
      <c r="GD26" s="207"/>
      <c r="GE26" s="207"/>
      <c r="GF26" s="207"/>
      <c r="GG26" s="207"/>
      <c r="GH26" s="207"/>
      <c r="GI26" s="207"/>
      <c r="GJ26" s="207"/>
      <c r="GK26" s="207"/>
      <c r="GL26" s="207"/>
      <c r="GM26" s="207"/>
      <c r="GN26" s="207"/>
      <c r="GO26" s="207"/>
      <c r="GP26" s="207"/>
      <c r="GQ26" s="207"/>
      <c r="GR26" s="207"/>
      <c r="GS26" s="207"/>
      <c r="GT26" s="207"/>
      <c r="GU26" s="207"/>
      <c r="GV26" s="207"/>
      <c r="GW26" s="207"/>
      <c r="GX26" s="207"/>
      <c r="GY26" s="207"/>
      <c r="GZ26" s="207"/>
      <c r="HA26" s="207"/>
      <c r="HB26" s="207"/>
      <c r="HC26" s="207"/>
      <c r="HD26" s="207"/>
      <c r="HE26" s="207"/>
      <c r="HF26" s="207"/>
      <c r="HG26" s="207"/>
      <c r="HH26" s="207"/>
      <c r="HI26" s="207"/>
      <c r="HJ26" s="207"/>
      <c r="HK26" s="207"/>
      <c r="HL26" s="207"/>
      <c r="HM26" s="207"/>
      <c r="HN26" s="207"/>
      <c r="HO26" s="207"/>
      <c r="HP26" s="207"/>
      <c r="HQ26" s="207"/>
      <c r="HR26" s="207"/>
      <c r="HS26" s="207"/>
      <c r="HT26" s="207"/>
      <c r="HU26" s="207"/>
      <c r="HV26" s="207"/>
      <c r="HW26" s="207"/>
      <c r="HX26" s="207"/>
      <c r="HY26" s="207"/>
      <c r="HZ26" s="207"/>
      <c r="IA26" s="207"/>
      <c r="IB26" s="207"/>
      <c r="IC26" s="207"/>
      <c r="ID26" s="207"/>
      <c r="IE26" s="207"/>
      <c r="IF26" s="207"/>
      <c r="IG26" s="207"/>
      <c r="IH26" s="207"/>
      <c r="II26" s="207"/>
      <c r="IJ26" s="207"/>
      <c r="IK26" s="207"/>
      <c r="IL26" s="207"/>
      <c r="IM26" s="207"/>
      <c r="IN26" s="207"/>
      <c r="IO26" s="207"/>
      <c r="IP26" s="207"/>
      <c r="IQ26" s="207"/>
      <c r="IR26" s="207"/>
      <c r="IS26" s="207"/>
      <c r="IT26" s="207"/>
      <c r="IU26" s="207"/>
      <c r="IV26" s="207"/>
      <c r="IW26" s="207"/>
      <c r="IX26" s="207"/>
      <c r="IY26" s="207"/>
      <c r="IZ26" s="207"/>
      <c r="JA26" s="207"/>
      <c r="JB26" s="207"/>
      <c r="JC26" s="207"/>
      <c r="JD26" s="207"/>
      <c r="JE26" s="207"/>
      <c r="JF26" s="207"/>
      <c r="JG26" s="207"/>
      <c r="JH26" s="207"/>
      <c r="JI26" s="207"/>
      <c r="JJ26" s="207"/>
      <c r="JK26" s="207"/>
      <c r="JL26" s="207"/>
      <c r="JM26" s="207"/>
      <c r="JN26" s="207"/>
      <c r="JO26" s="207"/>
      <c r="JP26" s="207"/>
      <c r="JQ26" s="207"/>
      <c r="JR26" s="207"/>
      <c r="JS26" s="207"/>
      <c r="JT26" s="207"/>
      <c r="JU26" s="207"/>
      <c r="JV26" s="207"/>
      <c r="JW26" s="207"/>
      <c r="JX26" s="207"/>
      <c r="JY26" s="207"/>
      <c r="JZ26" s="207"/>
      <c r="KA26" s="207"/>
      <c r="KB26" s="207"/>
      <c r="KC26" s="207"/>
      <c r="KD26" s="207"/>
      <c r="KE26" s="207"/>
      <c r="KF26" s="207"/>
      <c r="KG26" s="207"/>
      <c r="KH26" s="207"/>
      <c r="KI26" s="207"/>
      <c r="KJ26" s="207"/>
      <c r="KK26" s="207"/>
      <c r="KL26" s="207"/>
      <c r="KM26" s="207"/>
      <c r="KN26" s="207"/>
      <c r="KO26" s="207"/>
      <c r="KP26" s="207"/>
      <c r="KQ26" s="207"/>
      <c r="KR26" s="207"/>
      <c r="KS26" s="207"/>
      <c r="KT26" s="207"/>
      <c r="KU26" s="207"/>
      <c r="KV26" s="207"/>
      <c r="KW26" s="207"/>
      <c r="KX26" s="207"/>
      <c r="KY26" s="207"/>
      <c r="KZ26" s="207"/>
      <c r="LA26" s="207"/>
      <c r="LB26" s="207"/>
      <c r="LC26" s="207"/>
      <c r="LD26" s="207"/>
      <c r="LE26" s="207"/>
      <c r="LF26" s="207"/>
      <c r="LG26" s="207"/>
      <c r="LH26" s="207"/>
      <c r="LI26" s="207"/>
      <c r="LJ26" s="207"/>
      <c r="LK26" s="207"/>
      <c r="LL26" s="207"/>
      <c r="LM26" s="207"/>
      <c r="LN26" s="207"/>
      <c r="LO26" s="207"/>
      <c r="LP26" s="207"/>
      <c r="LQ26" s="207"/>
      <c r="LR26" s="207"/>
      <c r="LS26" s="207"/>
      <c r="LT26" s="207"/>
      <c r="LU26" s="207"/>
      <c r="LV26" s="207"/>
      <c r="LW26" s="207"/>
      <c r="LX26" s="207"/>
      <c r="LY26" s="207"/>
      <c r="LZ26" s="207"/>
      <c r="MA26" s="207"/>
      <c r="MB26" s="207"/>
      <c r="MC26" s="207"/>
      <c r="MD26" s="207"/>
      <c r="ME26" s="207"/>
      <c r="MF26" s="207"/>
      <c r="MG26" s="207"/>
      <c r="MH26" s="207"/>
      <c r="MI26" s="207"/>
      <c r="MJ26" s="207"/>
      <c r="MK26" s="207"/>
      <c r="ML26" s="207"/>
      <c r="MM26" s="207"/>
      <c r="MN26" s="207"/>
      <c r="MO26" s="207"/>
      <c r="MP26" s="207"/>
      <c r="MQ26" s="207"/>
      <c r="MR26" s="207"/>
      <c r="MS26" s="207"/>
      <c r="MT26" s="207"/>
      <c r="MU26" s="207"/>
      <c r="MV26" s="207"/>
      <c r="MW26" s="207"/>
      <c r="MX26" s="207"/>
      <c r="MY26" s="207"/>
      <c r="MZ26" s="207"/>
      <c r="NA26" s="207"/>
      <c r="NB26" s="207"/>
      <c r="NC26" s="207"/>
      <c r="ND26" s="207"/>
      <c r="NE26" s="207"/>
      <c r="NF26" s="207"/>
      <c r="NG26" s="207"/>
      <c r="NH26" s="207"/>
      <c r="NI26" s="207"/>
      <c r="NJ26" s="207"/>
      <c r="NK26" s="207"/>
      <c r="NL26" s="207"/>
      <c r="NM26" s="207"/>
      <c r="NN26" s="207"/>
      <c r="NO26" s="207"/>
      <c r="NP26" s="207"/>
      <c r="NQ26" s="207"/>
      <c r="NR26" s="207"/>
      <c r="NS26" s="207"/>
      <c r="NT26" s="207"/>
      <c r="NU26" s="207"/>
      <c r="NV26" s="207"/>
      <c r="NW26" s="207"/>
      <c r="NX26" s="207"/>
      <c r="NY26" s="207"/>
      <c r="NZ26" s="207"/>
      <c r="OA26" s="207"/>
      <c r="OB26" s="207"/>
      <c r="OC26" s="207"/>
      <c r="OD26" s="207"/>
      <c r="OE26" s="207"/>
      <c r="OF26" s="207"/>
      <c r="OG26" s="207"/>
      <c r="OH26" s="207"/>
      <c r="OI26" s="207"/>
      <c r="OJ26" s="207"/>
      <c r="OK26" s="207"/>
      <c r="OL26" s="207"/>
      <c r="OM26" s="207"/>
      <c r="ON26" s="207"/>
      <c r="OO26" s="207"/>
      <c r="OP26" s="207"/>
      <c r="OQ26" s="207"/>
      <c r="OR26" s="207"/>
      <c r="OS26" s="207"/>
      <c r="OT26" s="207"/>
      <c r="OU26" s="207"/>
      <c r="OV26" s="207"/>
      <c r="OW26" s="207"/>
      <c r="OX26" s="207"/>
      <c r="OY26" s="207"/>
      <c r="OZ26" s="207"/>
      <c r="PA26" s="207"/>
      <c r="PB26" s="207"/>
      <c r="PC26" s="207"/>
      <c r="PD26" s="207"/>
      <c r="PE26" s="207"/>
      <c r="PF26" s="207"/>
      <c r="PG26" s="207"/>
      <c r="PH26" s="207"/>
      <c r="PI26" s="207"/>
      <c r="PJ26" s="207"/>
      <c r="PK26" s="207"/>
      <c r="PL26" s="207"/>
      <c r="PM26" s="207"/>
      <c r="PN26" s="207"/>
      <c r="PO26" s="207"/>
      <c r="PP26" s="207"/>
      <c r="PQ26" s="207"/>
      <c r="PR26" s="207"/>
      <c r="PS26" s="207"/>
      <c r="PT26" s="207"/>
      <c r="PU26" s="207"/>
      <c r="PV26" s="207"/>
      <c r="PW26" s="207"/>
      <c r="PX26" s="207"/>
      <c r="PY26" s="207"/>
      <c r="PZ26" s="207"/>
      <c r="QA26" s="207"/>
      <c r="QB26" s="207"/>
      <c r="QC26" s="207"/>
      <c r="QD26" s="207"/>
      <c r="QE26" s="207"/>
      <c r="QF26" s="207"/>
      <c r="QG26" s="207"/>
      <c r="QH26" s="207"/>
      <c r="QI26" s="207"/>
      <c r="QJ26" s="207"/>
      <c r="QK26" s="207"/>
      <c r="QL26" s="207"/>
      <c r="QM26" s="207"/>
      <c r="QN26" s="207"/>
      <c r="QO26" s="207"/>
      <c r="QP26" s="207"/>
      <c r="QQ26" s="207"/>
      <c r="QR26" s="207"/>
      <c r="QS26" s="207"/>
      <c r="QT26" s="207"/>
      <c r="QU26" s="207"/>
      <c r="QV26" s="207"/>
      <c r="QW26" s="207"/>
      <c r="QX26" s="207"/>
      <c r="QY26" s="207"/>
      <c r="QZ26" s="207"/>
      <c r="RA26" s="207"/>
      <c r="RB26" s="207"/>
      <c r="RC26" s="207"/>
      <c r="RD26" s="207"/>
      <c r="RE26" s="207"/>
      <c r="RF26" s="207"/>
      <c r="RG26" s="207"/>
      <c r="RH26" s="207"/>
      <c r="RI26" s="207"/>
      <c r="RJ26" s="207"/>
      <c r="RK26" s="207"/>
      <c r="RL26" s="207"/>
      <c r="RM26" s="207"/>
      <c r="RN26" s="207"/>
      <c r="RO26" s="207"/>
      <c r="RP26" s="207"/>
      <c r="RQ26" s="207"/>
      <c r="RR26" s="207"/>
      <c r="RS26" s="207"/>
      <c r="RT26" s="207"/>
      <c r="RU26" s="207"/>
      <c r="RV26" s="207"/>
      <c r="RW26" s="207"/>
      <c r="RX26" s="207"/>
      <c r="RY26" s="207"/>
      <c r="RZ26" s="207"/>
      <c r="SA26" s="207"/>
      <c r="SB26" s="207"/>
      <c r="SC26" s="207"/>
      <c r="SD26" s="207"/>
      <c r="SE26" s="207"/>
      <c r="SF26" s="207"/>
      <c r="SG26" s="207"/>
      <c r="SH26" s="207"/>
      <c r="SI26" s="207"/>
      <c r="SJ26" s="207"/>
      <c r="SK26" s="207"/>
      <c r="SL26" s="207"/>
      <c r="SM26" s="207"/>
      <c r="SN26" s="207"/>
      <c r="SO26" s="207"/>
      <c r="SP26" s="207"/>
      <c r="SQ26" s="207"/>
      <c r="SR26" s="207"/>
      <c r="SS26" s="207"/>
      <c r="ST26" s="207"/>
      <c r="SU26" s="207"/>
      <c r="SV26" s="207"/>
      <c r="SW26" s="207"/>
      <c r="SX26" s="207"/>
      <c r="SY26" s="207"/>
      <c r="SZ26" s="207"/>
      <c r="TA26" s="207"/>
      <c r="TB26" s="207"/>
      <c r="TC26" s="207"/>
      <c r="TD26" s="207"/>
      <c r="TE26" s="207"/>
      <c r="TF26" s="207"/>
      <c r="TG26" s="207"/>
      <c r="TH26" s="207"/>
      <c r="TI26" s="207"/>
      <c r="TJ26" s="207"/>
      <c r="TK26" s="207"/>
      <c r="TL26" s="207"/>
      <c r="TM26" s="207"/>
      <c r="TN26" s="207"/>
      <c r="TO26" s="207"/>
      <c r="TP26" s="207"/>
      <c r="TQ26" s="207"/>
      <c r="TR26" s="207"/>
      <c r="TS26" s="207"/>
      <c r="TT26" s="207"/>
      <c r="TU26" s="207"/>
      <c r="TV26" s="207"/>
      <c r="TW26" s="207"/>
      <c r="TX26" s="207"/>
      <c r="TY26" s="207"/>
      <c r="TZ26" s="207"/>
      <c r="UA26" s="207"/>
      <c r="UB26" s="207"/>
      <c r="UC26" s="207"/>
      <c r="UD26" s="207"/>
      <c r="UE26" s="207"/>
      <c r="UF26" s="207"/>
      <c r="UG26" s="207"/>
      <c r="UH26" s="207"/>
      <c r="UI26" s="207"/>
      <c r="UJ26" s="207"/>
      <c r="UK26" s="207"/>
      <c r="UL26" s="207"/>
      <c r="UM26" s="207"/>
      <c r="UN26" s="207"/>
      <c r="UO26" s="207"/>
      <c r="UP26" s="207"/>
      <c r="UQ26" s="207"/>
      <c r="UR26" s="207"/>
      <c r="US26" s="207"/>
      <c r="UT26" s="207"/>
      <c r="UU26" s="207"/>
      <c r="UV26" s="207"/>
      <c r="UW26" s="207"/>
      <c r="UX26" s="207"/>
      <c r="UY26" s="207"/>
      <c r="UZ26" s="207"/>
      <c r="VA26" s="207"/>
      <c r="VB26" s="207"/>
      <c r="VC26" s="207"/>
      <c r="VD26" s="207"/>
      <c r="VE26" s="207"/>
      <c r="VF26" s="207"/>
      <c r="VG26" s="207"/>
      <c r="VH26" s="207"/>
      <c r="VI26" s="207"/>
      <c r="VJ26" s="207"/>
      <c r="VK26" s="207"/>
      <c r="VL26" s="207"/>
      <c r="VM26" s="207"/>
      <c r="VN26" s="207"/>
      <c r="VO26" s="207"/>
      <c r="VP26" s="207"/>
      <c r="VQ26" s="207"/>
      <c r="VR26" s="207"/>
      <c r="VS26" s="207"/>
      <c r="VT26" s="207"/>
      <c r="VU26" s="207"/>
      <c r="VV26" s="207"/>
      <c r="VW26" s="207"/>
      <c r="VX26" s="207"/>
      <c r="VY26" s="207"/>
      <c r="VZ26" s="207"/>
      <c r="WA26" s="207"/>
      <c r="WB26" s="207"/>
      <c r="WC26" s="207"/>
      <c r="WD26" s="207"/>
      <c r="WE26" s="207"/>
      <c r="WF26" s="207"/>
      <c r="WG26" s="207"/>
      <c r="WH26" s="207"/>
      <c r="WI26" s="207"/>
      <c r="WJ26" s="207"/>
      <c r="WK26" s="207"/>
      <c r="WL26" s="207"/>
      <c r="WM26" s="207"/>
      <c r="WN26" s="207"/>
      <c r="WO26" s="207"/>
      <c r="WP26" s="207"/>
      <c r="WQ26" s="207"/>
      <c r="WR26" s="207"/>
      <c r="WS26" s="207"/>
      <c r="WT26" s="207"/>
      <c r="WU26" s="207"/>
      <c r="WV26" s="207"/>
      <c r="WW26" s="207"/>
      <c r="WX26" s="207"/>
      <c r="WY26" s="207"/>
      <c r="WZ26" s="207"/>
      <c r="XA26" s="207"/>
      <c r="XB26" s="207"/>
      <c r="XC26" s="207"/>
      <c r="XD26" s="207"/>
      <c r="XE26" s="207"/>
      <c r="XF26" s="207"/>
      <c r="XG26" s="207"/>
      <c r="XH26" s="207"/>
      <c r="XI26" s="207"/>
      <c r="XJ26" s="207"/>
      <c r="XK26" s="207"/>
      <c r="XL26" s="207"/>
      <c r="XM26" s="207"/>
      <c r="XN26" s="207"/>
      <c r="XO26" s="207"/>
      <c r="XP26" s="207"/>
      <c r="XQ26" s="207"/>
      <c r="XR26" s="207"/>
      <c r="XS26" s="207"/>
      <c r="XT26" s="207"/>
      <c r="XU26" s="207"/>
      <c r="XV26" s="207"/>
      <c r="XW26" s="207"/>
      <c r="XX26" s="207"/>
      <c r="XY26" s="207"/>
      <c r="XZ26" s="207"/>
      <c r="YA26" s="207"/>
      <c r="YB26" s="207"/>
      <c r="YC26" s="207"/>
      <c r="YD26" s="207"/>
      <c r="YE26" s="207"/>
      <c r="YF26" s="207"/>
      <c r="YG26" s="207"/>
      <c r="YH26" s="207"/>
      <c r="YI26" s="207"/>
      <c r="YJ26" s="207"/>
      <c r="YK26" s="207"/>
      <c r="YL26" s="207"/>
      <c r="YM26" s="207"/>
      <c r="YN26" s="207"/>
      <c r="YO26" s="207"/>
      <c r="YP26" s="207"/>
      <c r="YQ26" s="207"/>
      <c r="YR26" s="207"/>
      <c r="YS26" s="207"/>
      <c r="YT26" s="207"/>
      <c r="YU26" s="207"/>
      <c r="YV26" s="207"/>
      <c r="YW26" s="207"/>
      <c r="YX26" s="207"/>
      <c r="YY26" s="207"/>
      <c r="YZ26" s="207"/>
      <c r="ZA26" s="207"/>
      <c r="ZB26" s="207"/>
      <c r="ZC26" s="207"/>
      <c r="ZD26" s="207"/>
      <c r="ZE26" s="207"/>
      <c r="ZF26" s="207"/>
      <c r="ZG26" s="207"/>
      <c r="ZH26" s="207"/>
      <c r="ZI26" s="207"/>
      <c r="ZJ26" s="207"/>
      <c r="ZK26" s="207"/>
      <c r="ZL26" s="207"/>
      <c r="ZM26" s="207"/>
      <c r="ZN26" s="207"/>
      <c r="ZO26" s="207"/>
      <c r="ZP26" s="207"/>
      <c r="ZQ26" s="207"/>
      <c r="ZR26" s="207"/>
      <c r="ZS26" s="207"/>
      <c r="ZT26" s="207"/>
      <c r="ZU26" s="207"/>
      <c r="ZV26" s="207"/>
      <c r="ZW26" s="207"/>
      <c r="ZX26" s="207"/>
      <c r="ZY26" s="207"/>
      <c r="ZZ26" s="207"/>
      <c r="AAA26" s="207"/>
      <c r="AAB26" s="207"/>
      <c r="AAC26" s="207"/>
      <c r="AAD26" s="207"/>
      <c r="AAE26" s="207"/>
      <c r="AAF26" s="207"/>
      <c r="AAG26" s="207"/>
      <c r="AAH26" s="207"/>
      <c r="AAI26" s="207"/>
      <c r="AAJ26" s="207"/>
      <c r="AAK26" s="207"/>
      <c r="AAL26" s="207"/>
      <c r="AAM26" s="207"/>
      <c r="AAN26" s="207"/>
      <c r="AAO26" s="207"/>
      <c r="AAP26" s="207"/>
      <c r="AAQ26" s="207"/>
      <c r="AAR26" s="207"/>
      <c r="AAS26" s="207"/>
      <c r="AAT26" s="207"/>
      <c r="AAU26" s="207"/>
      <c r="AAV26" s="207"/>
      <c r="AAW26" s="207"/>
      <c r="AAX26" s="207"/>
      <c r="AAY26" s="207"/>
      <c r="AAZ26" s="207"/>
      <c r="ABA26" s="207"/>
      <c r="ABB26" s="207"/>
      <c r="ABC26" s="207"/>
      <c r="ABD26" s="207"/>
      <c r="ABE26" s="207"/>
      <c r="ABF26" s="207"/>
      <c r="ABG26" s="207"/>
      <c r="ABH26" s="207"/>
      <c r="ABI26" s="207"/>
      <c r="ABJ26" s="207"/>
      <c r="ABK26" s="207"/>
      <c r="ABL26" s="207"/>
      <c r="ABM26" s="207"/>
      <c r="ABN26" s="207"/>
      <c r="ABO26" s="207"/>
      <c r="ABP26" s="207"/>
      <c r="ABQ26" s="207"/>
      <c r="ABR26" s="207"/>
      <c r="ABS26" s="207"/>
      <c r="ABT26" s="207"/>
      <c r="ABU26" s="207"/>
      <c r="ABV26" s="207"/>
      <c r="ABW26" s="207"/>
      <c r="ABX26" s="207"/>
      <c r="ABY26" s="207"/>
      <c r="ABZ26" s="207"/>
      <c r="ACA26" s="207"/>
      <c r="ACB26" s="207"/>
      <c r="ACC26" s="207"/>
      <c r="ACD26" s="207"/>
      <c r="ACE26" s="207"/>
      <c r="ACF26" s="207"/>
      <c r="ACG26" s="207"/>
      <c r="ACH26" s="207"/>
      <c r="ACI26" s="207"/>
      <c r="ACJ26" s="207"/>
      <c r="ACK26" s="207"/>
      <c r="ACL26" s="207"/>
      <c r="ACM26" s="207"/>
      <c r="ACN26" s="207"/>
      <c r="ACO26" s="207"/>
      <c r="ACP26" s="207"/>
      <c r="ACQ26" s="207"/>
      <c r="ACR26" s="207"/>
      <c r="ACS26" s="207"/>
      <c r="ACT26" s="207"/>
      <c r="ACU26" s="207"/>
      <c r="ACV26" s="207"/>
      <c r="ACW26" s="207"/>
      <c r="ACX26" s="207"/>
      <c r="ACY26" s="207"/>
      <c r="ACZ26" s="207"/>
      <c r="ADA26" s="207"/>
      <c r="ADB26" s="207"/>
      <c r="ADC26" s="207"/>
      <c r="ADD26" s="207"/>
      <c r="ADE26" s="207"/>
      <c r="ADF26" s="207"/>
      <c r="ADG26" s="207"/>
      <c r="ADH26" s="207"/>
      <c r="ADI26" s="207"/>
      <c r="ADJ26" s="207"/>
      <c r="ADK26" s="207"/>
      <c r="ADL26" s="207"/>
      <c r="ADM26" s="207"/>
      <c r="ADN26" s="207"/>
      <c r="ADO26" s="207"/>
      <c r="ADP26" s="207"/>
      <c r="ADQ26" s="207"/>
      <c r="ADR26" s="207"/>
      <c r="ADS26" s="207"/>
      <c r="ADT26" s="207"/>
      <c r="ADU26" s="207"/>
      <c r="ADV26" s="207"/>
      <c r="ADW26" s="207"/>
      <c r="ADX26" s="207"/>
      <c r="ADY26" s="207"/>
      <c r="ADZ26" s="207"/>
      <c r="AEA26" s="207"/>
      <c r="AEB26" s="207"/>
      <c r="AEC26" s="207"/>
      <c r="AED26" s="207"/>
      <c r="AEE26" s="207"/>
      <c r="AEF26" s="207"/>
      <c r="AEG26" s="207"/>
      <c r="AEH26" s="207"/>
      <c r="AEI26" s="207"/>
      <c r="AEJ26" s="207"/>
      <c r="AEK26" s="207"/>
      <c r="AEL26" s="207"/>
      <c r="AEM26" s="207"/>
      <c r="AEN26" s="207"/>
      <c r="AEO26" s="207"/>
      <c r="AEP26" s="207"/>
      <c r="AEQ26" s="207"/>
      <c r="AER26" s="207"/>
      <c r="AES26" s="207"/>
      <c r="AET26" s="207"/>
      <c r="AEU26" s="207"/>
      <c r="AEV26" s="207"/>
      <c r="AEW26" s="207"/>
      <c r="AEX26" s="207"/>
      <c r="AEY26" s="207"/>
      <c r="AEZ26" s="207"/>
      <c r="AFA26" s="207"/>
      <c r="AFB26" s="207"/>
      <c r="AFC26" s="207"/>
      <c r="AFD26" s="207"/>
      <c r="AFE26" s="207"/>
      <c r="AFF26" s="207"/>
      <c r="AFG26" s="207"/>
      <c r="AFH26" s="207"/>
      <c r="AFI26" s="207"/>
      <c r="AFJ26" s="207"/>
      <c r="AFK26" s="207"/>
      <c r="AFL26" s="207"/>
      <c r="AFM26" s="207"/>
      <c r="AFN26" s="207"/>
      <c r="AFO26" s="207"/>
      <c r="AFP26" s="207"/>
      <c r="AFQ26" s="207"/>
      <c r="AFR26" s="207"/>
      <c r="AFS26" s="207"/>
      <c r="AFT26" s="207"/>
      <c r="AFU26" s="207"/>
      <c r="AFV26" s="207"/>
      <c r="AFW26" s="207"/>
      <c r="AFX26" s="207"/>
      <c r="AFY26" s="207"/>
      <c r="AFZ26" s="207"/>
      <c r="AGA26" s="207"/>
      <c r="AGB26" s="207"/>
      <c r="AGC26" s="207"/>
      <c r="AGD26" s="207"/>
      <c r="AGE26" s="207"/>
      <c r="AGF26" s="207"/>
      <c r="AGG26" s="207"/>
      <c r="AGH26" s="207"/>
      <c r="AGI26" s="207"/>
      <c r="AGJ26" s="207"/>
      <c r="AGK26" s="207"/>
      <c r="AGL26" s="207"/>
      <c r="AGM26" s="207"/>
      <c r="AGN26" s="207"/>
      <c r="AGO26" s="207"/>
      <c r="AGP26" s="207"/>
      <c r="AGQ26" s="207"/>
      <c r="AGR26" s="207"/>
      <c r="AGS26" s="207"/>
      <c r="AGT26" s="207"/>
      <c r="AGU26" s="207"/>
      <c r="AGV26" s="207"/>
      <c r="AGW26" s="207"/>
      <c r="AGX26" s="207"/>
      <c r="AGY26" s="207"/>
      <c r="AGZ26" s="207"/>
      <c r="AHA26" s="207"/>
      <c r="AHB26" s="207"/>
      <c r="AHC26" s="207"/>
      <c r="AHD26" s="207"/>
      <c r="AHE26" s="207"/>
      <c r="AHF26" s="207"/>
      <c r="AHG26" s="207"/>
      <c r="AHH26" s="207"/>
      <c r="AHI26" s="207"/>
      <c r="AHJ26" s="207"/>
      <c r="AHK26" s="207"/>
      <c r="AHL26" s="207"/>
      <c r="AHM26" s="207"/>
      <c r="AHN26" s="207"/>
      <c r="AHO26" s="207"/>
      <c r="AHP26" s="207"/>
      <c r="AHQ26" s="207"/>
      <c r="AHR26" s="207"/>
      <c r="AHS26" s="207"/>
      <c r="AHT26" s="207"/>
      <c r="AHU26" s="207"/>
      <c r="AHV26" s="207"/>
      <c r="AHW26" s="207"/>
      <c r="AHX26" s="207"/>
      <c r="AHY26" s="207"/>
      <c r="AHZ26" s="207"/>
      <c r="AIA26" s="207"/>
      <c r="AIB26" s="207"/>
      <c r="AIC26" s="207"/>
      <c r="AID26" s="207"/>
      <c r="AIE26" s="207"/>
      <c r="AIF26" s="207"/>
      <c r="AIG26" s="207"/>
      <c r="AIH26" s="207"/>
      <c r="AII26" s="207"/>
      <c r="AIJ26" s="207"/>
      <c r="AIK26" s="207"/>
      <c r="AIL26" s="207"/>
      <c r="AIM26" s="207"/>
      <c r="AIN26" s="207"/>
      <c r="AIO26" s="207"/>
      <c r="AIP26" s="207"/>
      <c r="AIQ26" s="207"/>
      <c r="AIR26" s="207"/>
      <c r="AIS26" s="207"/>
      <c r="AIT26" s="207"/>
      <c r="AIU26" s="207"/>
      <c r="AIV26" s="207"/>
      <c r="AIW26" s="207"/>
      <c r="AIX26" s="207"/>
      <c r="AIY26" s="207"/>
      <c r="AIZ26" s="207"/>
      <c r="AJA26" s="207"/>
      <c r="AJB26" s="207"/>
      <c r="AJC26" s="207"/>
      <c r="AJD26" s="207"/>
      <c r="AJE26" s="207"/>
      <c r="AJF26" s="207"/>
      <c r="AJG26" s="207"/>
      <c r="AJH26" s="207"/>
      <c r="AJI26" s="207"/>
      <c r="AJJ26" s="207"/>
      <c r="AJK26" s="207"/>
      <c r="AJL26" s="207"/>
      <c r="AJM26" s="207"/>
      <c r="AJN26" s="207"/>
      <c r="AJO26" s="207"/>
      <c r="AJP26" s="207"/>
      <c r="AJQ26" s="207"/>
      <c r="AJR26" s="207"/>
      <c r="AJS26" s="207"/>
      <c r="AJT26" s="207"/>
      <c r="AJU26" s="207"/>
      <c r="AJV26" s="207"/>
      <c r="AJW26" s="207"/>
      <c r="AJX26" s="207"/>
      <c r="AJY26" s="207"/>
      <c r="AJZ26" s="207"/>
      <c r="AKA26" s="207"/>
      <c r="AKB26" s="207"/>
      <c r="AKC26" s="207"/>
      <c r="AKD26" s="207"/>
      <c r="AKE26" s="207"/>
      <c r="AKF26" s="207"/>
      <c r="AKG26" s="207"/>
      <c r="AKH26" s="207"/>
      <c r="AKI26" s="207"/>
      <c r="AKJ26" s="207"/>
      <c r="AKK26" s="207"/>
      <c r="AKL26" s="207"/>
      <c r="AKM26" s="207"/>
      <c r="AKN26" s="207"/>
      <c r="AKO26" s="207"/>
      <c r="AKP26" s="207"/>
      <c r="AKQ26" s="207"/>
      <c r="AKR26" s="207"/>
      <c r="AKS26" s="207"/>
      <c r="AKT26" s="207"/>
      <c r="AKU26" s="207"/>
      <c r="AKV26" s="207"/>
      <c r="AKW26" s="207"/>
      <c r="AKX26" s="207"/>
      <c r="AKY26" s="207"/>
      <c r="AKZ26" s="207"/>
      <c r="ALA26" s="207"/>
      <c r="ALB26" s="207"/>
      <c r="ALC26" s="207"/>
      <c r="ALD26" s="207"/>
      <c r="ALE26" s="207"/>
      <c r="ALF26" s="207"/>
      <c r="ALG26" s="207"/>
      <c r="ALH26" s="207"/>
      <c r="ALI26" s="207"/>
      <c r="ALJ26" s="207"/>
      <c r="ALK26" s="207"/>
      <c r="ALL26" s="207"/>
      <c r="ALM26" s="207"/>
      <c r="ALN26" s="207"/>
      <c r="ALO26" s="207"/>
      <c r="ALP26" s="207"/>
      <c r="ALQ26" s="207"/>
    </row>
    <row r="27" spans="1:1005" ht="14.45">
      <c r="A27" s="108">
        <v>46844</v>
      </c>
      <c r="B27" s="162">
        <v>100</v>
      </c>
      <c r="C27" s="154">
        <v>100</v>
      </c>
      <c r="D27" s="158">
        <v>100</v>
      </c>
      <c r="E27">
        <v>97.415999999999997</v>
      </c>
      <c r="F27">
        <v>95.765000000000001</v>
      </c>
      <c r="G27">
        <v>77.418000000000006</v>
      </c>
      <c r="H27">
        <v>124.82899999999999</v>
      </c>
      <c r="I27">
        <v>113.607</v>
      </c>
      <c r="J27">
        <v>88.85</v>
      </c>
      <c r="K27">
        <v>75.566999999999993</v>
      </c>
      <c r="L27">
        <v>107.97199999999999</v>
      </c>
      <c r="M27">
        <v>84.096999999999994</v>
      </c>
      <c r="N27">
        <v>66.962999999999994</v>
      </c>
      <c r="O27">
        <v>71.738</v>
      </c>
      <c r="P27">
        <v>140.30000000000001</v>
      </c>
      <c r="Q27">
        <v>85.153000000000006</v>
      </c>
      <c r="R27">
        <v>118.637</v>
      </c>
      <c r="S27">
        <v>138.376</v>
      </c>
      <c r="T27">
        <v>75.867000000000004</v>
      </c>
      <c r="U27">
        <v>89.512</v>
      </c>
      <c r="V27">
        <v>70.296000000000006</v>
      </c>
      <c r="W27">
        <v>95.305999999999997</v>
      </c>
      <c r="X27">
        <v>115.813</v>
      </c>
      <c r="Y27">
        <v>49.034999999999997</v>
      </c>
      <c r="Z27">
        <v>85.311000000000007</v>
      </c>
      <c r="AA27">
        <v>101.584</v>
      </c>
      <c r="AB27">
        <v>83.353999999999999</v>
      </c>
      <c r="AC27">
        <v>141.97800000000001</v>
      </c>
      <c r="AD27">
        <v>66.424000000000007</v>
      </c>
      <c r="AE27">
        <v>111.301</v>
      </c>
      <c r="AF27">
        <v>66.47</v>
      </c>
      <c r="AG27">
        <v>63.613</v>
      </c>
      <c r="AH27" s="32">
        <v>101.101</v>
      </c>
      <c r="AI27" s="207"/>
      <c r="AJ27" s="207"/>
      <c r="AK27" s="207"/>
      <c r="AL27" s="207"/>
      <c r="AM27" s="207"/>
      <c r="AN27" s="207"/>
      <c r="AO27" s="207"/>
      <c r="AP27" s="207"/>
      <c r="AQ27" s="207"/>
      <c r="AR27" s="207"/>
      <c r="AS27" s="207"/>
      <c r="AT27" s="207"/>
      <c r="AU27" s="207"/>
      <c r="AV27" s="207"/>
      <c r="AW27" s="207"/>
      <c r="AX27" s="207"/>
      <c r="AY27" s="207"/>
      <c r="AZ27" s="207"/>
      <c r="BA27" s="207"/>
      <c r="BB27" s="207"/>
      <c r="BC27" s="207"/>
      <c r="BD27" s="207"/>
      <c r="BE27" s="207"/>
      <c r="BF27" s="207"/>
      <c r="BG27" s="207"/>
      <c r="BH27" s="207"/>
      <c r="BI27" s="207"/>
      <c r="BJ27" s="207"/>
      <c r="BK27" s="207"/>
      <c r="BL27" s="207"/>
      <c r="BM27" s="207"/>
      <c r="BN27" s="207"/>
      <c r="BO27" s="207"/>
      <c r="BP27" s="207"/>
      <c r="BQ27" s="207"/>
      <c r="BR27" s="207"/>
      <c r="BS27" s="207"/>
      <c r="BT27" s="207"/>
      <c r="BU27" s="207"/>
      <c r="BV27" s="207"/>
      <c r="BW27" s="207"/>
      <c r="BX27" s="207"/>
      <c r="BY27" s="20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c r="DA27" s="207"/>
      <c r="DB27" s="207"/>
      <c r="DC27" s="207"/>
      <c r="DD27" s="207"/>
      <c r="DE27" s="207"/>
      <c r="DF27" s="207"/>
      <c r="DG27" s="207"/>
      <c r="DH27" s="207"/>
      <c r="DI27" s="207"/>
      <c r="DJ27" s="207"/>
      <c r="DK27" s="207"/>
      <c r="DL27" s="207"/>
      <c r="DM27" s="207"/>
      <c r="DN27" s="207"/>
      <c r="DO27" s="207"/>
      <c r="DP27" s="207"/>
      <c r="DQ27" s="207"/>
      <c r="DR27" s="207"/>
      <c r="DS27" s="207"/>
      <c r="DT27" s="207"/>
      <c r="DU27" s="207"/>
      <c r="DV27" s="207"/>
      <c r="DW27" s="207"/>
      <c r="DX27" s="207"/>
      <c r="DY27" s="207"/>
      <c r="DZ27" s="207"/>
      <c r="EA27" s="207"/>
      <c r="EB27" s="207"/>
      <c r="EC27" s="207"/>
      <c r="ED27" s="207"/>
      <c r="EE27" s="207"/>
      <c r="EF27" s="207"/>
      <c r="EG27" s="207"/>
      <c r="EH27" s="207"/>
      <c r="EI27" s="207"/>
      <c r="EJ27" s="207"/>
      <c r="EK27" s="207"/>
      <c r="EL27" s="207"/>
      <c r="EM27" s="207"/>
      <c r="EN27" s="207"/>
      <c r="EO27" s="207"/>
      <c r="EP27" s="207"/>
      <c r="EQ27" s="207"/>
      <c r="ER27" s="207"/>
      <c r="ES27" s="207"/>
      <c r="ET27" s="207"/>
      <c r="EU27" s="207"/>
      <c r="EV27" s="207"/>
      <c r="EW27" s="207"/>
      <c r="EX27" s="207"/>
      <c r="EY27" s="207"/>
      <c r="EZ27" s="207"/>
      <c r="FA27" s="207"/>
      <c r="FB27" s="207"/>
      <c r="FC27" s="207"/>
      <c r="FD27" s="207"/>
      <c r="FE27" s="207"/>
      <c r="FF27" s="207"/>
      <c r="FG27" s="207"/>
      <c r="FH27" s="207"/>
      <c r="FI27" s="207"/>
      <c r="FJ27" s="207"/>
      <c r="FK27" s="207"/>
      <c r="FL27" s="207"/>
      <c r="FM27" s="207"/>
      <c r="FN27" s="207"/>
      <c r="FO27" s="207"/>
      <c r="FP27" s="207"/>
      <c r="FQ27" s="207"/>
      <c r="FR27" s="207"/>
      <c r="FS27" s="207"/>
      <c r="FT27" s="207"/>
      <c r="FU27" s="207"/>
      <c r="FV27" s="207"/>
      <c r="FW27" s="207"/>
      <c r="FX27" s="207"/>
      <c r="FY27" s="207"/>
      <c r="FZ27" s="207"/>
      <c r="GA27" s="207"/>
      <c r="GB27" s="207"/>
      <c r="GC27" s="207"/>
      <c r="GD27" s="207"/>
      <c r="GE27" s="207"/>
      <c r="GF27" s="207"/>
      <c r="GG27" s="207"/>
      <c r="GH27" s="207"/>
      <c r="GI27" s="207"/>
      <c r="GJ27" s="207"/>
      <c r="GK27" s="207"/>
      <c r="GL27" s="207"/>
      <c r="GM27" s="207"/>
      <c r="GN27" s="207"/>
      <c r="GO27" s="207"/>
      <c r="GP27" s="207"/>
      <c r="GQ27" s="207"/>
      <c r="GR27" s="207"/>
      <c r="GS27" s="207"/>
      <c r="GT27" s="207"/>
      <c r="GU27" s="207"/>
      <c r="GV27" s="207"/>
      <c r="GW27" s="207"/>
      <c r="GX27" s="207"/>
      <c r="GY27" s="207"/>
      <c r="GZ27" s="207"/>
      <c r="HA27" s="207"/>
      <c r="HB27" s="207"/>
      <c r="HC27" s="207"/>
      <c r="HD27" s="207"/>
      <c r="HE27" s="207"/>
      <c r="HF27" s="207"/>
      <c r="HG27" s="207"/>
      <c r="HH27" s="207"/>
      <c r="HI27" s="207"/>
      <c r="HJ27" s="207"/>
      <c r="HK27" s="207"/>
      <c r="HL27" s="207"/>
      <c r="HM27" s="207"/>
      <c r="HN27" s="207"/>
      <c r="HO27" s="207"/>
      <c r="HP27" s="207"/>
      <c r="HQ27" s="207"/>
      <c r="HR27" s="207"/>
      <c r="HS27" s="207"/>
      <c r="HT27" s="207"/>
      <c r="HU27" s="207"/>
      <c r="HV27" s="207"/>
      <c r="HW27" s="207"/>
      <c r="HX27" s="207"/>
      <c r="HY27" s="207"/>
      <c r="HZ27" s="207"/>
      <c r="IA27" s="207"/>
      <c r="IB27" s="207"/>
      <c r="IC27" s="207"/>
      <c r="ID27" s="207"/>
      <c r="IE27" s="207"/>
      <c r="IF27" s="207"/>
      <c r="IG27" s="207"/>
      <c r="IH27" s="207"/>
      <c r="II27" s="207"/>
      <c r="IJ27" s="207"/>
      <c r="IK27" s="207"/>
      <c r="IL27" s="207"/>
      <c r="IM27" s="207"/>
      <c r="IN27" s="207"/>
      <c r="IO27" s="207"/>
      <c r="IP27" s="207"/>
      <c r="IQ27" s="207"/>
      <c r="IR27" s="207"/>
      <c r="IS27" s="207"/>
      <c r="IT27" s="207"/>
      <c r="IU27" s="207"/>
      <c r="IV27" s="207"/>
      <c r="IW27" s="207"/>
      <c r="IX27" s="207"/>
      <c r="IY27" s="207"/>
      <c r="IZ27" s="207"/>
      <c r="JA27" s="207"/>
      <c r="JB27" s="207"/>
      <c r="JC27" s="207"/>
      <c r="JD27" s="207"/>
      <c r="JE27" s="207"/>
      <c r="JF27" s="207"/>
      <c r="JG27" s="207"/>
      <c r="JH27" s="207"/>
      <c r="JI27" s="207"/>
      <c r="JJ27" s="207"/>
      <c r="JK27" s="207"/>
      <c r="JL27" s="207"/>
      <c r="JM27" s="207"/>
      <c r="JN27" s="207"/>
      <c r="JO27" s="207"/>
      <c r="JP27" s="207"/>
      <c r="JQ27" s="207"/>
      <c r="JR27" s="207"/>
      <c r="JS27" s="207"/>
      <c r="JT27" s="207"/>
      <c r="JU27" s="207"/>
      <c r="JV27" s="207"/>
      <c r="JW27" s="207"/>
      <c r="JX27" s="207"/>
      <c r="JY27" s="207"/>
      <c r="JZ27" s="207"/>
      <c r="KA27" s="207"/>
      <c r="KB27" s="207"/>
      <c r="KC27" s="207"/>
      <c r="KD27" s="207"/>
      <c r="KE27" s="207"/>
      <c r="KF27" s="207"/>
      <c r="KG27" s="207"/>
      <c r="KH27" s="207"/>
      <c r="KI27" s="207"/>
      <c r="KJ27" s="207"/>
      <c r="KK27" s="207"/>
      <c r="KL27" s="207"/>
      <c r="KM27" s="207"/>
      <c r="KN27" s="207"/>
      <c r="KO27" s="207"/>
      <c r="KP27" s="207"/>
      <c r="KQ27" s="207"/>
      <c r="KR27" s="207"/>
      <c r="KS27" s="207"/>
      <c r="KT27" s="207"/>
      <c r="KU27" s="207"/>
      <c r="KV27" s="207"/>
      <c r="KW27" s="207"/>
      <c r="KX27" s="207"/>
      <c r="KY27" s="207"/>
      <c r="KZ27" s="207"/>
      <c r="LA27" s="207"/>
      <c r="LB27" s="207"/>
      <c r="LC27" s="207"/>
      <c r="LD27" s="207"/>
      <c r="LE27" s="207"/>
      <c r="LF27" s="207"/>
      <c r="LG27" s="207"/>
      <c r="LH27" s="207"/>
      <c r="LI27" s="207"/>
      <c r="LJ27" s="207"/>
      <c r="LK27" s="207"/>
      <c r="LL27" s="207"/>
      <c r="LM27" s="207"/>
      <c r="LN27" s="207"/>
      <c r="LO27" s="207"/>
      <c r="LP27" s="207"/>
      <c r="LQ27" s="207"/>
      <c r="LR27" s="207"/>
      <c r="LS27" s="207"/>
      <c r="LT27" s="207"/>
      <c r="LU27" s="207"/>
      <c r="LV27" s="207"/>
      <c r="LW27" s="207"/>
      <c r="LX27" s="207"/>
      <c r="LY27" s="207"/>
      <c r="LZ27" s="207"/>
      <c r="MA27" s="207"/>
      <c r="MB27" s="207"/>
      <c r="MC27" s="207"/>
      <c r="MD27" s="207"/>
      <c r="ME27" s="207"/>
      <c r="MF27" s="207"/>
      <c r="MG27" s="207"/>
      <c r="MH27" s="207"/>
      <c r="MI27" s="207"/>
      <c r="MJ27" s="207"/>
      <c r="MK27" s="207"/>
      <c r="ML27" s="207"/>
      <c r="MM27" s="207"/>
      <c r="MN27" s="207"/>
      <c r="MO27" s="207"/>
      <c r="MP27" s="207"/>
      <c r="MQ27" s="207"/>
      <c r="MR27" s="207"/>
      <c r="MS27" s="207"/>
      <c r="MT27" s="207"/>
      <c r="MU27" s="207"/>
      <c r="MV27" s="207"/>
      <c r="MW27" s="207"/>
      <c r="MX27" s="207"/>
      <c r="MY27" s="207"/>
      <c r="MZ27" s="207"/>
      <c r="NA27" s="207"/>
      <c r="NB27" s="207"/>
      <c r="NC27" s="207"/>
      <c r="ND27" s="207"/>
      <c r="NE27" s="207"/>
      <c r="NF27" s="207"/>
      <c r="NG27" s="207"/>
      <c r="NH27" s="207"/>
      <c r="NI27" s="207"/>
      <c r="NJ27" s="207"/>
      <c r="NK27" s="207"/>
      <c r="NL27" s="207"/>
      <c r="NM27" s="207"/>
      <c r="NN27" s="207"/>
      <c r="NO27" s="207"/>
      <c r="NP27" s="207"/>
      <c r="NQ27" s="207"/>
      <c r="NR27" s="207"/>
      <c r="NS27" s="207"/>
      <c r="NT27" s="207"/>
      <c r="NU27" s="207"/>
      <c r="NV27" s="207"/>
      <c r="NW27" s="207"/>
      <c r="NX27" s="207"/>
      <c r="NY27" s="207"/>
      <c r="NZ27" s="207"/>
      <c r="OA27" s="207"/>
      <c r="OB27" s="207"/>
      <c r="OC27" s="207"/>
      <c r="OD27" s="207"/>
      <c r="OE27" s="207"/>
      <c r="OF27" s="207"/>
      <c r="OG27" s="207"/>
      <c r="OH27" s="207"/>
      <c r="OI27" s="207"/>
      <c r="OJ27" s="207"/>
      <c r="OK27" s="207"/>
      <c r="OL27" s="207"/>
      <c r="OM27" s="207"/>
      <c r="ON27" s="207"/>
      <c r="OO27" s="207"/>
      <c r="OP27" s="207"/>
      <c r="OQ27" s="207"/>
      <c r="OR27" s="207"/>
      <c r="OS27" s="207"/>
      <c r="OT27" s="207"/>
      <c r="OU27" s="207"/>
      <c r="OV27" s="207"/>
      <c r="OW27" s="207"/>
      <c r="OX27" s="207"/>
      <c r="OY27" s="207"/>
      <c r="OZ27" s="207"/>
      <c r="PA27" s="207"/>
      <c r="PB27" s="207"/>
      <c r="PC27" s="207"/>
      <c r="PD27" s="207"/>
      <c r="PE27" s="207"/>
      <c r="PF27" s="207"/>
      <c r="PG27" s="207"/>
      <c r="PH27" s="207"/>
      <c r="PI27" s="207"/>
      <c r="PJ27" s="207"/>
      <c r="PK27" s="207"/>
      <c r="PL27" s="207"/>
      <c r="PM27" s="207"/>
      <c r="PN27" s="207"/>
      <c r="PO27" s="207"/>
      <c r="PP27" s="207"/>
      <c r="PQ27" s="207"/>
      <c r="PR27" s="207"/>
      <c r="PS27" s="207"/>
      <c r="PT27" s="207"/>
      <c r="PU27" s="207"/>
      <c r="PV27" s="207"/>
      <c r="PW27" s="207"/>
      <c r="PX27" s="207"/>
      <c r="PY27" s="207"/>
      <c r="PZ27" s="207"/>
      <c r="QA27" s="207"/>
      <c r="QB27" s="207"/>
      <c r="QC27" s="207"/>
      <c r="QD27" s="207"/>
      <c r="QE27" s="207"/>
      <c r="QF27" s="207"/>
      <c r="QG27" s="207"/>
      <c r="QH27" s="207"/>
      <c r="QI27" s="207"/>
      <c r="QJ27" s="207"/>
      <c r="QK27" s="207"/>
      <c r="QL27" s="207"/>
      <c r="QM27" s="207"/>
      <c r="QN27" s="207"/>
      <c r="QO27" s="207"/>
      <c r="QP27" s="207"/>
      <c r="QQ27" s="207"/>
      <c r="QR27" s="207"/>
      <c r="QS27" s="207"/>
      <c r="QT27" s="207"/>
      <c r="QU27" s="207"/>
      <c r="QV27" s="207"/>
      <c r="QW27" s="207"/>
      <c r="QX27" s="207"/>
      <c r="QY27" s="207"/>
      <c r="QZ27" s="207"/>
      <c r="RA27" s="207"/>
      <c r="RB27" s="207"/>
      <c r="RC27" s="207"/>
      <c r="RD27" s="207"/>
      <c r="RE27" s="207"/>
      <c r="RF27" s="207"/>
      <c r="RG27" s="207"/>
      <c r="RH27" s="207"/>
      <c r="RI27" s="207"/>
      <c r="RJ27" s="207"/>
      <c r="RK27" s="207"/>
      <c r="RL27" s="207"/>
      <c r="RM27" s="207"/>
      <c r="RN27" s="207"/>
      <c r="RO27" s="207"/>
      <c r="RP27" s="207"/>
      <c r="RQ27" s="207"/>
      <c r="RR27" s="207"/>
      <c r="RS27" s="207"/>
      <c r="RT27" s="207"/>
      <c r="RU27" s="207"/>
      <c r="RV27" s="207"/>
      <c r="RW27" s="207"/>
      <c r="RX27" s="207"/>
      <c r="RY27" s="207"/>
      <c r="RZ27" s="207"/>
      <c r="SA27" s="207"/>
      <c r="SB27" s="207"/>
      <c r="SC27" s="207"/>
      <c r="SD27" s="207"/>
      <c r="SE27" s="207"/>
      <c r="SF27" s="207"/>
      <c r="SG27" s="207"/>
      <c r="SH27" s="207"/>
      <c r="SI27" s="207"/>
      <c r="SJ27" s="207"/>
      <c r="SK27" s="207"/>
      <c r="SL27" s="207"/>
      <c r="SM27" s="207"/>
      <c r="SN27" s="207"/>
      <c r="SO27" s="207"/>
      <c r="SP27" s="207"/>
      <c r="SQ27" s="207"/>
      <c r="SR27" s="207"/>
      <c r="SS27" s="207"/>
      <c r="ST27" s="207"/>
      <c r="SU27" s="207"/>
      <c r="SV27" s="207"/>
      <c r="SW27" s="207"/>
      <c r="SX27" s="207"/>
      <c r="SY27" s="207"/>
      <c r="SZ27" s="207"/>
      <c r="TA27" s="207"/>
      <c r="TB27" s="207"/>
      <c r="TC27" s="207"/>
      <c r="TD27" s="207"/>
      <c r="TE27" s="207"/>
      <c r="TF27" s="207"/>
      <c r="TG27" s="207"/>
      <c r="TH27" s="207"/>
      <c r="TI27" s="207"/>
      <c r="TJ27" s="207"/>
      <c r="TK27" s="207"/>
      <c r="TL27" s="207"/>
      <c r="TM27" s="207"/>
      <c r="TN27" s="207"/>
      <c r="TO27" s="207"/>
      <c r="TP27" s="207"/>
      <c r="TQ27" s="207"/>
      <c r="TR27" s="207"/>
      <c r="TS27" s="207"/>
      <c r="TT27" s="207"/>
      <c r="TU27" s="207"/>
      <c r="TV27" s="207"/>
      <c r="TW27" s="207"/>
      <c r="TX27" s="207"/>
      <c r="TY27" s="207"/>
      <c r="TZ27" s="207"/>
      <c r="UA27" s="207"/>
      <c r="UB27" s="207"/>
      <c r="UC27" s="207"/>
      <c r="UD27" s="207"/>
      <c r="UE27" s="207"/>
      <c r="UF27" s="207"/>
      <c r="UG27" s="207"/>
      <c r="UH27" s="207"/>
      <c r="UI27" s="207"/>
      <c r="UJ27" s="207"/>
      <c r="UK27" s="207"/>
      <c r="UL27" s="207"/>
      <c r="UM27" s="207"/>
      <c r="UN27" s="207"/>
      <c r="UO27" s="207"/>
      <c r="UP27" s="207"/>
      <c r="UQ27" s="207"/>
      <c r="UR27" s="207"/>
      <c r="US27" s="207"/>
      <c r="UT27" s="207"/>
      <c r="UU27" s="207"/>
      <c r="UV27" s="207"/>
      <c r="UW27" s="207"/>
      <c r="UX27" s="207"/>
      <c r="UY27" s="207"/>
      <c r="UZ27" s="207"/>
      <c r="VA27" s="207"/>
      <c r="VB27" s="207"/>
      <c r="VC27" s="207"/>
      <c r="VD27" s="207"/>
      <c r="VE27" s="207"/>
      <c r="VF27" s="207"/>
      <c r="VG27" s="207"/>
      <c r="VH27" s="207"/>
      <c r="VI27" s="207"/>
      <c r="VJ27" s="207"/>
      <c r="VK27" s="207"/>
      <c r="VL27" s="207"/>
      <c r="VM27" s="207"/>
      <c r="VN27" s="207"/>
      <c r="VO27" s="207"/>
      <c r="VP27" s="207"/>
      <c r="VQ27" s="207"/>
      <c r="VR27" s="207"/>
      <c r="VS27" s="207"/>
      <c r="VT27" s="207"/>
      <c r="VU27" s="207"/>
      <c r="VV27" s="207"/>
      <c r="VW27" s="207"/>
      <c r="VX27" s="207"/>
      <c r="VY27" s="207"/>
      <c r="VZ27" s="207"/>
      <c r="WA27" s="207"/>
      <c r="WB27" s="207"/>
      <c r="WC27" s="207"/>
      <c r="WD27" s="207"/>
      <c r="WE27" s="207"/>
      <c r="WF27" s="207"/>
      <c r="WG27" s="207"/>
      <c r="WH27" s="207"/>
      <c r="WI27" s="207"/>
      <c r="WJ27" s="207"/>
      <c r="WK27" s="207"/>
      <c r="WL27" s="207"/>
      <c r="WM27" s="207"/>
      <c r="WN27" s="207"/>
      <c r="WO27" s="207"/>
      <c r="WP27" s="207"/>
      <c r="WQ27" s="207"/>
      <c r="WR27" s="207"/>
      <c r="WS27" s="207"/>
      <c r="WT27" s="207"/>
      <c r="WU27" s="207"/>
      <c r="WV27" s="207"/>
      <c r="WW27" s="207"/>
      <c r="WX27" s="207"/>
      <c r="WY27" s="207"/>
      <c r="WZ27" s="207"/>
      <c r="XA27" s="207"/>
      <c r="XB27" s="207"/>
      <c r="XC27" s="207"/>
      <c r="XD27" s="207"/>
      <c r="XE27" s="207"/>
      <c r="XF27" s="207"/>
      <c r="XG27" s="207"/>
      <c r="XH27" s="207"/>
      <c r="XI27" s="207"/>
      <c r="XJ27" s="207"/>
      <c r="XK27" s="207"/>
      <c r="XL27" s="207"/>
      <c r="XM27" s="207"/>
      <c r="XN27" s="207"/>
      <c r="XO27" s="207"/>
      <c r="XP27" s="207"/>
      <c r="XQ27" s="207"/>
      <c r="XR27" s="207"/>
      <c r="XS27" s="207"/>
      <c r="XT27" s="207"/>
      <c r="XU27" s="207"/>
      <c r="XV27" s="207"/>
      <c r="XW27" s="207"/>
      <c r="XX27" s="207"/>
      <c r="XY27" s="207"/>
      <c r="XZ27" s="207"/>
      <c r="YA27" s="207"/>
      <c r="YB27" s="207"/>
      <c r="YC27" s="207"/>
      <c r="YD27" s="207"/>
      <c r="YE27" s="207"/>
      <c r="YF27" s="207"/>
      <c r="YG27" s="207"/>
      <c r="YH27" s="207"/>
      <c r="YI27" s="207"/>
      <c r="YJ27" s="207"/>
      <c r="YK27" s="207"/>
      <c r="YL27" s="207"/>
      <c r="YM27" s="207"/>
      <c r="YN27" s="207"/>
      <c r="YO27" s="207"/>
      <c r="YP27" s="207"/>
      <c r="YQ27" s="207"/>
      <c r="YR27" s="207"/>
      <c r="YS27" s="207"/>
      <c r="YT27" s="207"/>
      <c r="YU27" s="207"/>
      <c r="YV27" s="207"/>
      <c r="YW27" s="207"/>
      <c r="YX27" s="207"/>
      <c r="YY27" s="207"/>
      <c r="YZ27" s="207"/>
      <c r="ZA27" s="207"/>
      <c r="ZB27" s="207"/>
      <c r="ZC27" s="207"/>
      <c r="ZD27" s="207"/>
      <c r="ZE27" s="207"/>
      <c r="ZF27" s="207"/>
      <c r="ZG27" s="207"/>
      <c r="ZH27" s="207"/>
      <c r="ZI27" s="207"/>
      <c r="ZJ27" s="207"/>
      <c r="ZK27" s="207"/>
      <c r="ZL27" s="207"/>
      <c r="ZM27" s="207"/>
      <c r="ZN27" s="207"/>
      <c r="ZO27" s="207"/>
      <c r="ZP27" s="207"/>
      <c r="ZQ27" s="207"/>
      <c r="ZR27" s="207"/>
      <c r="ZS27" s="207"/>
      <c r="ZT27" s="207"/>
      <c r="ZU27" s="207"/>
      <c r="ZV27" s="207"/>
      <c r="ZW27" s="207"/>
      <c r="ZX27" s="207"/>
      <c r="ZY27" s="207"/>
      <c r="ZZ27" s="207"/>
      <c r="AAA27" s="207"/>
      <c r="AAB27" s="207"/>
      <c r="AAC27" s="207"/>
      <c r="AAD27" s="207"/>
      <c r="AAE27" s="207"/>
      <c r="AAF27" s="207"/>
      <c r="AAG27" s="207"/>
      <c r="AAH27" s="207"/>
      <c r="AAI27" s="207"/>
      <c r="AAJ27" s="207"/>
      <c r="AAK27" s="207"/>
      <c r="AAL27" s="207"/>
      <c r="AAM27" s="207"/>
      <c r="AAN27" s="207"/>
      <c r="AAO27" s="207"/>
      <c r="AAP27" s="207"/>
      <c r="AAQ27" s="207"/>
      <c r="AAR27" s="207"/>
      <c r="AAS27" s="207"/>
      <c r="AAT27" s="207"/>
      <c r="AAU27" s="207"/>
      <c r="AAV27" s="207"/>
      <c r="AAW27" s="207"/>
      <c r="AAX27" s="207"/>
      <c r="AAY27" s="207"/>
      <c r="AAZ27" s="207"/>
      <c r="ABA27" s="207"/>
      <c r="ABB27" s="207"/>
      <c r="ABC27" s="207"/>
      <c r="ABD27" s="207"/>
      <c r="ABE27" s="207"/>
      <c r="ABF27" s="207"/>
      <c r="ABG27" s="207"/>
      <c r="ABH27" s="207"/>
      <c r="ABI27" s="207"/>
      <c r="ABJ27" s="207"/>
      <c r="ABK27" s="207"/>
      <c r="ABL27" s="207"/>
      <c r="ABM27" s="207"/>
      <c r="ABN27" s="207"/>
      <c r="ABO27" s="207"/>
      <c r="ABP27" s="207"/>
      <c r="ABQ27" s="207"/>
      <c r="ABR27" s="207"/>
      <c r="ABS27" s="207"/>
      <c r="ABT27" s="207"/>
      <c r="ABU27" s="207"/>
      <c r="ABV27" s="207"/>
      <c r="ABW27" s="207"/>
      <c r="ABX27" s="207"/>
      <c r="ABY27" s="207"/>
      <c r="ABZ27" s="207"/>
      <c r="ACA27" s="207"/>
      <c r="ACB27" s="207"/>
      <c r="ACC27" s="207"/>
      <c r="ACD27" s="207"/>
      <c r="ACE27" s="207"/>
      <c r="ACF27" s="207"/>
      <c r="ACG27" s="207"/>
      <c r="ACH27" s="207"/>
      <c r="ACI27" s="207"/>
      <c r="ACJ27" s="207"/>
      <c r="ACK27" s="207"/>
      <c r="ACL27" s="207"/>
      <c r="ACM27" s="207"/>
      <c r="ACN27" s="207"/>
      <c r="ACO27" s="207"/>
      <c r="ACP27" s="207"/>
      <c r="ACQ27" s="207"/>
      <c r="ACR27" s="207"/>
      <c r="ACS27" s="207"/>
      <c r="ACT27" s="207"/>
      <c r="ACU27" s="207"/>
      <c r="ACV27" s="207"/>
      <c r="ACW27" s="207"/>
      <c r="ACX27" s="207"/>
      <c r="ACY27" s="207"/>
      <c r="ACZ27" s="207"/>
      <c r="ADA27" s="207"/>
      <c r="ADB27" s="207"/>
      <c r="ADC27" s="207"/>
      <c r="ADD27" s="207"/>
      <c r="ADE27" s="207"/>
      <c r="ADF27" s="207"/>
      <c r="ADG27" s="207"/>
      <c r="ADH27" s="207"/>
      <c r="ADI27" s="207"/>
      <c r="ADJ27" s="207"/>
      <c r="ADK27" s="207"/>
      <c r="ADL27" s="207"/>
      <c r="ADM27" s="207"/>
      <c r="ADN27" s="207"/>
      <c r="ADO27" s="207"/>
      <c r="ADP27" s="207"/>
      <c r="ADQ27" s="207"/>
      <c r="ADR27" s="207"/>
      <c r="ADS27" s="207"/>
      <c r="ADT27" s="207"/>
      <c r="ADU27" s="207"/>
      <c r="ADV27" s="207"/>
      <c r="ADW27" s="207"/>
      <c r="ADX27" s="207"/>
      <c r="ADY27" s="207"/>
      <c r="ADZ27" s="207"/>
      <c r="AEA27" s="207"/>
      <c r="AEB27" s="207"/>
      <c r="AEC27" s="207"/>
      <c r="AED27" s="207"/>
      <c r="AEE27" s="207"/>
      <c r="AEF27" s="207"/>
      <c r="AEG27" s="207"/>
      <c r="AEH27" s="207"/>
      <c r="AEI27" s="207"/>
      <c r="AEJ27" s="207"/>
      <c r="AEK27" s="207"/>
      <c r="AEL27" s="207"/>
      <c r="AEM27" s="207"/>
      <c r="AEN27" s="207"/>
      <c r="AEO27" s="207"/>
      <c r="AEP27" s="207"/>
      <c r="AEQ27" s="207"/>
      <c r="AER27" s="207"/>
      <c r="AES27" s="207"/>
      <c r="AET27" s="207"/>
      <c r="AEU27" s="207"/>
      <c r="AEV27" s="207"/>
      <c r="AEW27" s="207"/>
      <c r="AEX27" s="207"/>
      <c r="AEY27" s="207"/>
      <c r="AEZ27" s="207"/>
      <c r="AFA27" s="207"/>
      <c r="AFB27" s="207"/>
      <c r="AFC27" s="207"/>
      <c r="AFD27" s="207"/>
      <c r="AFE27" s="207"/>
      <c r="AFF27" s="207"/>
      <c r="AFG27" s="207"/>
      <c r="AFH27" s="207"/>
      <c r="AFI27" s="207"/>
      <c r="AFJ27" s="207"/>
      <c r="AFK27" s="207"/>
      <c r="AFL27" s="207"/>
      <c r="AFM27" s="207"/>
      <c r="AFN27" s="207"/>
      <c r="AFO27" s="207"/>
      <c r="AFP27" s="207"/>
      <c r="AFQ27" s="207"/>
      <c r="AFR27" s="207"/>
      <c r="AFS27" s="207"/>
      <c r="AFT27" s="207"/>
      <c r="AFU27" s="207"/>
      <c r="AFV27" s="207"/>
      <c r="AFW27" s="207"/>
      <c r="AFX27" s="207"/>
      <c r="AFY27" s="207"/>
      <c r="AFZ27" s="207"/>
      <c r="AGA27" s="207"/>
      <c r="AGB27" s="207"/>
      <c r="AGC27" s="207"/>
      <c r="AGD27" s="207"/>
      <c r="AGE27" s="207"/>
      <c r="AGF27" s="207"/>
      <c r="AGG27" s="207"/>
      <c r="AGH27" s="207"/>
      <c r="AGI27" s="207"/>
      <c r="AGJ27" s="207"/>
      <c r="AGK27" s="207"/>
      <c r="AGL27" s="207"/>
      <c r="AGM27" s="207"/>
      <c r="AGN27" s="207"/>
      <c r="AGO27" s="207"/>
      <c r="AGP27" s="207"/>
      <c r="AGQ27" s="207"/>
      <c r="AGR27" s="207"/>
      <c r="AGS27" s="207"/>
      <c r="AGT27" s="207"/>
      <c r="AGU27" s="207"/>
      <c r="AGV27" s="207"/>
      <c r="AGW27" s="207"/>
      <c r="AGX27" s="207"/>
      <c r="AGY27" s="207"/>
      <c r="AGZ27" s="207"/>
      <c r="AHA27" s="207"/>
      <c r="AHB27" s="207"/>
      <c r="AHC27" s="207"/>
      <c r="AHD27" s="207"/>
      <c r="AHE27" s="207"/>
      <c r="AHF27" s="207"/>
      <c r="AHG27" s="207"/>
      <c r="AHH27" s="207"/>
      <c r="AHI27" s="207"/>
      <c r="AHJ27" s="207"/>
      <c r="AHK27" s="207"/>
      <c r="AHL27" s="207"/>
      <c r="AHM27" s="207"/>
      <c r="AHN27" s="207"/>
      <c r="AHO27" s="207"/>
      <c r="AHP27" s="207"/>
      <c r="AHQ27" s="207"/>
      <c r="AHR27" s="207"/>
      <c r="AHS27" s="207"/>
      <c r="AHT27" s="207"/>
      <c r="AHU27" s="207"/>
      <c r="AHV27" s="207"/>
      <c r="AHW27" s="207"/>
      <c r="AHX27" s="207"/>
      <c r="AHY27" s="207"/>
      <c r="AHZ27" s="207"/>
      <c r="AIA27" s="207"/>
      <c r="AIB27" s="207"/>
      <c r="AIC27" s="207"/>
      <c r="AID27" s="207"/>
      <c r="AIE27" s="207"/>
      <c r="AIF27" s="207"/>
      <c r="AIG27" s="207"/>
      <c r="AIH27" s="207"/>
      <c r="AII27" s="207"/>
      <c r="AIJ27" s="207"/>
      <c r="AIK27" s="207"/>
      <c r="AIL27" s="207"/>
      <c r="AIM27" s="207"/>
      <c r="AIN27" s="207"/>
      <c r="AIO27" s="207"/>
      <c r="AIP27" s="207"/>
      <c r="AIQ27" s="207"/>
      <c r="AIR27" s="207"/>
      <c r="AIS27" s="207"/>
      <c r="AIT27" s="207"/>
      <c r="AIU27" s="207"/>
      <c r="AIV27" s="207"/>
      <c r="AIW27" s="207"/>
      <c r="AIX27" s="207"/>
      <c r="AIY27" s="207"/>
      <c r="AIZ27" s="207"/>
      <c r="AJA27" s="207"/>
      <c r="AJB27" s="207"/>
      <c r="AJC27" s="207"/>
      <c r="AJD27" s="207"/>
      <c r="AJE27" s="207"/>
      <c r="AJF27" s="207"/>
      <c r="AJG27" s="207"/>
      <c r="AJH27" s="207"/>
      <c r="AJI27" s="207"/>
      <c r="AJJ27" s="207"/>
      <c r="AJK27" s="207"/>
      <c r="AJL27" s="207"/>
      <c r="AJM27" s="207"/>
      <c r="AJN27" s="207"/>
      <c r="AJO27" s="207"/>
      <c r="AJP27" s="207"/>
      <c r="AJQ27" s="207"/>
      <c r="AJR27" s="207"/>
      <c r="AJS27" s="207"/>
      <c r="AJT27" s="207"/>
      <c r="AJU27" s="207"/>
      <c r="AJV27" s="207"/>
      <c r="AJW27" s="207"/>
      <c r="AJX27" s="207"/>
      <c r="AJY27" s="207"/>
      <c r="AJZ27" s="207"/>
      <c r="AKA27" s="207"/>
      <c r="AKB27" s="207"/>
      <c r="AKC27" s="207"/>
      <c r="AKD27" s="207"/>
      <c r="AKE27" s="207"/>
      <c r="AKF27" s="207"/>
      <c r="AKG27" s="207"/>
      <c r="AKH27" s="207"/>
      <c r="AKI27" s="207"/>
      <c r="AKJ27" s="207"/>
      <c r="AKK27" s="207"/>
      <c r="AKL27" s="207"/>
      <c r="AKM27" s="207"/>
      <c r="AKN27" s="207"/>
      <c r="AKO27" s="207"/>
      <c r="AKP27" s="207"/>
      <c r="AKQ27" s="207"/>
      <c r="AKR27" s="207"/>
      <c r="AKS27" s="207"/>
      <c r="AKT27" s="207"/>
      <c r="AKU27" s="207"/>
      <c r="AKV27" s="207"/>
      <c r="AKW27" s="207"/>
      <c r="AKX27" s="207"/>
      <c r="AKY27" s="207"/>
      <c r="AKZ27" s="207"/>
      <c r="ALA27" s="207"/>
      <c r="ALB27" s="207"/>
      <c r="ALC27" s="207"/>
      <c r="ALD27" s="207"/>
      <c r="ALE27" s="207"/>
      <c r="ALF27" s="207"/>
      <c r="ALG27" s="207"/>
      <c r="ALH27" s="207"/>
      <c r="ALI27" s="207"/>
      <c r="ALJ27" s="207"/>
      <c r="ALK27" s="207"/>
      <c r="ALL27" s="207"/>
      <c r="ALM27" s="207"/>
      <c r="ALN27" s="207"/>
      <c r="ALO27" s="207"/>
      <c r="ALP27" s="207"/>
      <c r="ALQ27" s="207"/>
    </row>
    <row r="28" spans="1:1005" ht="14.45">
      <c r="A28" s="108">
        <v>46874</v>
      </c>
      <c r="B28" s="162">
        <v>251</v>
      </c>
      <c r="C28" s="154">
        <v>251</v>
      </c>
      <c r="D28" s="158">
        <v>251</v>
      </c>
      <c r="E28">
        <v>343.113</v>
      </c>
      <c r="F28">
        <v>266.995</v>
      </c>
      <c r="G28">
        <v>304.077</v>
      </c>
      <c r="H28">
        <v>431.31700000000001</v>
      </c>
      <c r="I28">
        <v>418.22399999999999</v>
      </c>
      <c r="J28">
        <v>260.52600000000001</v>
      </c>
      <c r="K28">
        <v>283.488</v>
      </c>
      <c r="L28">
        <v>296.95699999999999</v>
      </c>
      <c r="M28">
        <v>318.447</v>
      </c>
      <c r="N28">
        <v>111.01600000000001</v>
      </c>
      <c r="O28">
        <v>200.19200000000001</v>
      </c>
      <c r="P28">
        <v>278.95999999999998</v>
      </c>
      <c r="Q28">
        <v>328.83600000000001</v>
      </c>
      <c r="R28">
        <v>290.56</v>
      </c>
      <c r="S28">
        <v>296.75099999999998</v>
      </c>
      <c r="T28">
        <v>329.79700000000003</v>
      </c>
      <c r="U28">
        <v>380.32100000000003</v>
      </c>
      <c r="V28">
        <v>161.71199999999999</v>
      </c>
      <c r="W28">
        <v>215.196</v>
      </c>
      <c r="X28">
        <v>179.547</v>
      </c>
      <c r="Y28">
        <v>124.378</v>
      </c>
      <c r="Z28">
        <v>297.488</v>
      </c>
      <c r="AA28">
        <v>211.011</v>
      </c>
      <c r="AB28">
        <v>206.983</v>
      </c>
      <c r="AC28">
        <v>316.05900000000003</v>
      </c>
      <c r="AD28">
        <v>196.666</v>
      </c>
      <c r="AE28">
        <v>248.95</v>
      </c>
      <c r="AF28">
        <v>223.18</v>
      </c>
      <c r="AG28">
        <v>173.994</v>
      </c>
      <c r="AH28" s="32">
        <v>258.58600000000001</v>
      </c>
      <c r="AI28" s="207"/>
      <c r="AJ28" s="207"/>
      <c r="AK28" s="207"/>
      <c r="AL28" s="207"/>
      <c r="AM28" s="207"/>
      <c r="AN28" s="207"/>
      <c r="AO28" s="207"/>
      <c r="AP28" s="207"/>
      <c r="AQ28" s="207"/>
      <c r="AR28" s="207"/>
      <c r="AS28" s="207"/>
      <c r="AT28" s="207"/>
      <c r="AU28" s="207"/>
      <c r="AV28" s="207"/>
      <c r="AW28" s="207"/>
      <c r="AX28" s="207"/>
      <c r="AY28" s="207"/>
      <c r="AZ28" s="207"/>
      <c r="BA28" s="207"/>
      <c r="BB28" s="207"/>
      <c r="BC28" s="207"/>
      <c r="BD28" s="207"/>
      <c r="BE28" s="207"/>
      <c r="BF28" s="207"/>
      <c r="BG28" s="207"/>
      <c r="BH28" s="207"/>
      <c r="BI28" s="207"/>
      <c r="BJ28" s="207"/>
      <c r="BK28" s="207"/>
      <c r="BL28" s="207"/>
      <c r="BM28" s="207"/>
      <c r="BN28" s="207"/>
      <c r="BO28" s="207"/>
      <c r="BP28" s="207"/>
      <c r="BQ28" s="207"/>
      <c r="BR28" s="207"/>
      <c r="BS28" s="207"/>
      <c r="BT28" s="207"/>
      <c r="BU28" s="207"/>
      <c r="BV28" s="207"/>
      <c r="BW28" s="207"/>
      <c r="BX28" s="207"/>
      <c r="BY28" s="207"/>
      <c r="BZ28" s="207"/>
      <c r="CA28" s="207"/>
      <c r="CB28" s="207"/>
      <c r="CC28" s="207"/>
      <c r="CD28" s="207"/>
      <c r="CE28" s="207"/>
      <c r="CF28" s="207"/>
      <c r="CG28" s="207"/>
      <c r="CH28" s="207"/>
      <c r="CI28" s="207"/>
      <c r="CJ28" s="207"/>
      <c r="CK28" s="207"/>
      <c r="CL28" s="207"/>
      <c r="CM28" s="207"/>
      <c r="CN28" s="207"/>
      <c r="CO28" s="207"/>
      <c r="CP28" s="207"/>
      <c r="CQ28" s="207"/>
      <c r="CR28" s="207"/>
      <c r="CS28" s="207"/>
      <c r="CT28" s="207"/>
      <c r="CU28" s="207"/>
      <c r="CV28" s="207"/>
      <c r="CW28" s="207"/>
      <c r="CX28" s="207"/>
      <c r="CY28" s="207"/>
      <c r="CZ28" s="207"/>
      <c r="DA28" s="207"/>
      <c r="DB28" s="207"/>
      <c r="DC28" s="207"/>
      <c r="DD28" s="207"/>
      <c r="DE28" s="207"/>
      <c r="DF28" s="207"/>
      <c r="DG28" s="207"/>
      <c r="DH28" s="207"/>
      <c r="DI28" s="207"/>
      <c r="DJ28" s="207"/>
      <c r="DK28" s="207"/>
      <c r="DL28" s="207"/>
      <c r="DM28" s="207"/>
      <c r="DN28" s="207"/>
      <c r="DO28" s="207"/>
      <c r="DP28" s="207"/>
      <c r="DQ28" s="207"/>
      <c r="DR28" s="207"/>
      <c r="DS28" s="207"/>
      <c r="DT28" s="207"/>
      <c r="DU28" s="207"/>
      <c r="DV28" s="207"/>
      <c r="DW28" s="207"/>
      <c r="DX28" s="207"/>
      <c r="DY28" s="207"/>
      <c r="DZ28" s="207"/>
      <c r="EA28" s="207"/>
      <c r="EB28" s="207"/>
      <c r="EC28" s="207"/>
      <c r="ED28" s="207"/>
      <c r="EE28" s="207"/>
      <c r="EF28" s="207"/>
      <c r="EG28" s="207"/>
      <c r="EH28" s="207"/>
      <c r="EI28" s="207"/>
      <c r="EJ28" s="207"/>
      <c r="EK28" s="207"/>
      <c r="EL28" s="207"/>
      <c r="EM28" s="207"/>
      <c r="EN28" s="207"/>
      <c r="EO28" s="207"/>
      <c r="EP28" s="207"/>
      <c r="EQ28" s="207"/>
      <c r="ER28" s="207"/>
      <c r="ES28" s="207"/>
      <c r="ET28" s="207"/>
      <c r="EU28" s="207"/>
      <c r="EV28" s="207"/>
      <c r="EW28" s="207"/>
      <c r="EX28" s="207"/>
      <c r="EY28" s="207"/>
      <c r="EZ28" s="207"/>
      <c r="FA28" s="207"/>
      <c r="FB28" s="207"/>
      <c r="FC28" s="207"/>
      <c r="FD28" s="207"/>
      <c r="FE28" s="207"/>
      <c r="FF28" s="207"/>
      <c r="FG28" s="207"/>
      <c r="FH28" s="207"/>
      <c r="FI28" s="207"/>
      <c r="FJ28" s="207"/>
      <c r="FK28" s="207"/>
      <c r="FL28" s="207"/>
      <c r="FM28" s="207"/>
      <c r="FN28" s="207"/>
      <c r="FO28" s="207"/>
      <c r="FP28" s="207"/>
      <c r="FQ28" s="207"/>
      <c r="FR28" s="207"/>
      <c r="FS28" s="207"/>
      <c r="FT28" s="207"/>
      <c r="FU28" s="207"/>
      <c r="FV28" s="207"/>
      <c r="FW28" s="207"/>
      <c r="FX28" s="207"/>
      <c r="FY28" s="207"/>
      <c r="FZ28" s="207"/>
      <c r="GA28" s="207"/>
      <c r="GB28" s="207"/>
      <c r="GC28" s="207"/>
      <c r="GD28" s="207"/>
      <c r="GE28" s="207"/>
      <c r="GF28" s="207"/>
      <c r="GG28" s="207"/>
      <c r="GH28" s="207"/>
      <c r="GI28" s="207"/>
      <c r="GJ28" s="207"/>
      <c r="GK28" s="207"/>
      <c r="GL28" s="207"/>
      <c r="GM28" s="207"/>
      <c r="GN28" s="207"/>
      <c r="GO28" s="207"/>
      <c r="GP28" s="207"/>
      <c r="GQ28" s="207"/>
      <c r="GR28" s="207"/>
      <c r="GS28" s="207"/>
      <c r="GT28" s="207"/>
      <c r="GU28" s="207"/>
      <c r="GV28" s="207"/>
      <c r="GW28" s="207"/>
      <c r="GX28" s="207"/>
      <c r="GY28" s="207"/>
      <c r="GZ28" s="207"/>
      <c r="HA28" s="207"/>
      <c r="HB28" s="207"/>
      <c r="HC28" s="207"/>
      <c r="HD28" s="207"/>
      <c r="HE28" s="207"/>
      <c r="HF28" s="207"/>
      <c r="HG28" s="207"/>
      <c r="HH28" s="207"/>
      <c r="HI28" s="207"/>
      <c r="HJ28" s="207"/>
      <c r="HK28" s="207"/>
      <c r="HL28" s="207"/>
      <c r="HM28" s="207"/>
      <c r="HN28" s="207"/>
      <c r="HO28" s="207"/>
      <c r="HP28" s="207"/>
      <c r="HQ28" s="207"/>
      <c r="HR28" s="207"/>
      <c r="HS28" s="207"/>
      <c r="HT28" s="207"/>
      <c r="HU28" s="207"/>
      <c r="HV28" s="207"/>
      <c r="HW28" s="207"/>
      <c r="HX28" s="207"/>
      <c r="HY28" s="207"/>
      <c r="HZ28" s="207"/>
      <c r="IA28" s="207"/>
      <c r="IB28" s="207"/>
      <c r="IC28" s="207"/>
      <c r="ID28" s="207"/>
      <c r="IE28" s="207"/>
      <c r="IF28" s="207"/>
      <c r="IG28" s="207"/>
      <c r="IH28" s="207"/>
      <c r="II28" s="207"/>
      <c r="IJ28" s="207"/>
      <c r="IK28" s="207"/>
      <c r="IL28" s="207"/>
      <c r="IM28" s="207"/>
      <c r="IN28" s="207"/>
      <c r="IO28" s="207"/>
      <c r="IP28" s="207"/>
      <c r="IQ28" s="207"/>
      <c r="IR28" s="207"/>
      <c r="IS28" s="207"/>
      <c r="IT28" s="207"/>
      <c r="IU28" s="207"/>
      <c r="IV28" s="207"/>
      <c r="IW28" s="207"/>
      <c r="IX28" s="207"/>
      <c r="IY28" s="207"/>
      <c r="IZ28" s="207"/>
      <c r="JA28" s="207"/>
      <c r="JB28" s="207"/>
      <c r="JC28" s="207"/>
      <c r="JD28" s="207"/>
      <c r="JE28" s="207"/>
      <c r="JF28" s="207"/>
      <c r="JG28" s="207"/>
      <c r="JH28" s="207"/>
      <c r="JI28" s="207"/>
      <c r="JJ28" s="207"/>
      <c r="JK28" s="207"/>
      <c r="JL28" s="207"/>
      <c r="JM28" s="207"/>
      <c r="JN28" s="207"/>
      <c r="JO28" s="207"/>
      <c r="JP28" s="207"/>
      <c r="JQ28" s="207"/>
      <c r="JR28" s="207"/>
      <c r="JS28" s="207"/>
      <c r="JT28" s="207"/>
      <c r="JU28" s="207"/>
      <c r="JV28" s="207"/>
      <c r="JW28" s="207"/>
      <c r="JX28" s="207"/>
      <c r="JY28" s="207"/>
      <c r="JZ28" s="207"/>
      <c r="KA28" s="207"/>
      <c r="KB28" s="207"/>
      <c r="KC28" s="207"/>
      <c r="KD28" s="207"/>
      <c r="KE28" s="207"/>
      <c r="KF28" s="207"/>
      <c r="KG28" s="207"/>
      <c r="KH28" s="207"/>
      <c r="KI28" s="207"/>
      <c r="KJ28" s="207"/>
      <c r="KK28" s="207"/>
      <c r="KL28" s="207"/>
      <c r="KM28" s="207"/>
      <c r="KN28" s="207"/>
      <c r="KO28" s="207"/>
      <c r="KP28" s="207"/>
      <c r="KQ28" s="207"/>
      <c r="KR28" s="207"/>
      <c r="KS28" s="207"/>
      <c r="KT28" s="207"/>
      <c r="KU28" s="207"/>
      <c r="KV28" s="207"/>
      <c r="KW28" s="207"/>
      <c r="KX28" s="207"/>
      <c r="KY28" s="207"/>
      <c r="KZ28" s="207"/>
      <c r="LA28" s="207"/>
      <c r="LB28" s="207"/>
      <c r="LC28" s="207"/>
      <c r="LD28" s="207"/>
      <c r="LE28" s="207"/>
      <c r="LF28" s="207"/>
      <c r="LG28" s="207"/>
      <c r="LH28" s="207"/>
      <c r="LI28" s="207"/>
      <c r="LJ28" s="207"/>
      <c r="LK28" s="207"/>
      <c r="LL28" s="207"/>
      <c r="LM28" s="207"/>
      <c r="LN28" s="207"/>
      <c r="LO28" s="207"/>
      <c r="LP28" s="207"/>
      <c r="LQ28" s="207"/>
      <c r="LR28" s="207"/>
      <c r="LS28" s="207"/>
      <c r="LT28" s="207"/>
      <c r="LU28" s="207"/>
      <c r="LV28" s="207"/>
      <c r="LW28" s="207"/>
      <c r="LX28" s="207"/>
      <c r="LY28" s="207"/>
      <c r="LZ28" s="207"/>
      <c r="MA28" s="207"/>
      <c r="MB28" s="207"/>
      <c r="MC28" s="207"/>
      <c r="MD28" s="207"/>
      <c r="ME28" s="207"/>
      <c r="MF28" s="207"/>
      <c r="MG28" s="207"/>
      <c r="MH28" s="207"/>
      <c r="MI28" s="207"/>
      <c r="MJ28" s="207"/>
      <c r="MK28" s="207"/>
      <c r="ML28" s="207"/>
      <c r="MM28" s="207"/>
      <c r="MN28" s="207"/>
      <c r="MO28" s="207"/>
      <c r="MP28" s="207"/>
      <c r="MQ28" s="207"/>
      <c r="MR28" s="207"/>
      <c r="MS28" s="207"/>
      <c r="MT28" s="207"/>
      <c r="MU28" s="207"/>
      <c r="MV28" s="207"/>
      <c r="MW28" s="207"/>
      <c r="MX28" s="207"/>
      <c r="MY28" s="207"/>
      <c r="MZ28" s="207"/>
      <c r="NA28" s="207"/>
      <c r="NB28" s="207"/>
      <c r="NC28" s="207"/>
      <c r="ND28" s="207"/>
      <c r="NE28" s="207"/>
      <c r="NF28" s="207"/>
      <c r="NG28" s="207"/>
      <c r="NH28" s="207"/>
      <c r="NI28" s="207"/>
      <c r="NJ28" s="207"/>
      <c r="NK28" s="207"/>
      <c r="NL28" s="207"/>
      <c r="NM28" s="207"/>
      <c r="NN28" s="207"/>
      <c r="NO28" s="207"/>
      <c r="NP28" s="207"/>
      <c r="NQ28" s="207"/>
      <c r="NR28" s="207"/>
      <c r="NS28" s="207"/>
      <c r="NT28" s="207"/>
      <c r="NU28" s="207"/>
      <c r="NV28" s="207"/>
      <c r="NW28" s="207"/>
      <c r="NX28" s="207"/>
      <c r="NY28" s="207"/>
      <c r="NZ28" s="207"/>
      <c r="OA28" s="207"/>
      <c r="OB28" s="207"/>
      <c r="OC28" s="207"/>
      <c r="OD28" s="207"/>
      <c r="OE28" s="207"/>
      <c r="OF28" s="207"/>
      <c r="OG28" s="207"/>
      <c r="OH28" s="207"/>
      <c r="OI28" s="207"/>
      <c r="OJ28" s="207"/>
      <c r="OK28" s="207"/>
      <c r="OL28" s="207"/>
      <c r="OM28" s="207"/>
      <c r="ON28" s="207"/>
      <c r="OO28" s="207"/>
      <c r="OP28" s="207"/>
      <c r="OQ28" s="207"/>
      <c r="OR28" s="207"/>
      <c r="OS28" s="207"/>
      <c r="OT28" s="207"/>
      <c r="OU28" s="207"/>
      <c r="OV28" s="207"/>
      <c r="OW28" s="207"/>
      <c r="OX28" s="207"/>
      <c r="OY28" s="207"/>
      <c r="OZ28" s="207"/>
      <c r="PA28" s="207"/>
      <c r="PB28" s="207"/>
      <c r="PC28" s="207"/>
      <c r="PD28" s="207"/>
      <c r="PE28" s="207"/>
      <c r="PF28" s="207"/>
      <c r="PG28" s="207"/>
      <c r="PH28" s="207"/>
      <c r="PI28" s="207"/>
      <c r="PJ28" s="207"/>
      <c r="PK28" s="207"/>
      <c r="PL28" s="207"/>
      <c r="PM28" s="207"/>
      <c r="PN28" s="207"/>
      <c r="PO28" s="207"/>
      <c r="PP28" s="207"/>
      <c r="PQ28" s="207"/>
      <c r="PR28" s="207"/>
      <c r="PS28" s="207"/>
      <c r="PT28" s="207"/>
      <c r="PU28" s="207"/>
      <c r="PV28" s="207"/>
      <c r="PW28" s="207"/>
      <c r="PX28" s="207"/>
      <c r="PY28" s="207"/>
      <c r="PZ28" s="207"/>
      <c r="QA28" s="207"/>
      <c r="QB28" s="207"/>
      <c r="QC28" s="207"/>
      <c r="QD28" s="207"/>
      <c r="QE28" s="207"/>
      <c r="QF28" s="207"/>
      <c r="QG28" s="207"/>
      <c r="QH28" s="207"/>
      <c r="QI28" s="207"/>
      <c r="QJ28" s="207"/>
      <c r="QK28" s="207"/>
      <c r="QL28" s="207"/>
      <c r="QM28" s="207"/>
      <c r="QN28" s="207"/>
      <c r="QO28" s="207"/>
      <c r="QP28" s="207"/>
      <c r="QQ28" s="207"/>
      <c r="QR28" s="207"/>
      <c r="QS28" s="207"/>
      <c r="QT28" s="207"/>
      <c r="QU28" s="207"/>
      <c r="QV28" s="207"/>
      <c r="QW28" s="207"/>
      <c r="QX28" s="207"/>
      <c r="QY28" s="207"/>
      <c r="QZ28" s="207"/>
      <c r="RA28" s="207"/>
      <c r="RB28" s="207"/>
      <c r="RC28" s="207"/>
      <c r="RD28" s="207"/>
      <c r="RE28" s="207"/>
      <c r="RF28" s="207"/>
      <c r="RG28" s="207"/>
      <c r="RH28" s="207"/>
      <c r="RI28" s="207"/>
      <c r="RJ28" s="207"/>
      <c r="RK28" s="207"/>
      <c r="RL28" s="207"/>
      <c r="RM28" s="207"/>
      <c r="RN28" s="207"/>
      <c r="RO28" s="207"/>
      <c r="RP28" s="207"/>
      <c r="RQ28" s="207"/>
      <c r="RR28" s="207"/>
      <c r="RS28" s="207"/>
      <c r="RT28" s="207"/>
      <c r="RU28" s="207"/>
      <c r="RV28" s="207"/>
      <c r="RW28" s="207"/>
      <c r="RX28" s="207"/>
      <c r="RY28" s="207"/>
      <c r="RZ28" s="207"/>
      <c r="SA28" s="207"/>
      <c r="SB28" s="207"/>
      <c r="SC28" s="207"/>
      <c r="SD28" s="207"/>
      <c r="SE28" s="207"/>
      <c r="SF28" s="207"/>
      <c r="SG28" s="207"/>
      <c r="SH28" s="207"/>
      <c r="SI28" s="207"/>
      <c r="SJ28" s="207"/>
      <c r="SK28" s="207"/>
      <c r="SL28" s="207"/>
      <c r="SM28" s="207"/>
      <c r="SN28" s="207"/>
      <c r="SO28" s="207"/>
      <c r="SP28" s="207"/>
      <c r="SQ28" s="207"/>
      <c r="SR28" s="207"/>
      <c r="SS28" s="207"/>
      <c r="ST28" s="207"/>
      <c r="SU28" s="207"/>
      <c r="SV28" s="207"/>
      <c r="SW28" s="207"/>
      <c r="SX28" s="207"/>
      <c r="SY28" s="207"/>
      <c r="SZ28" s="207"/>
      <c r="TA28" s="207"/>
      <c r="TB28" s="207"/>
      <c r="TC28" s="207"/>
      <c r="TD28" s="207"/>
      <c r="TE28" s="207"/>
      <c r="TF28" s="207"/>
      <c r="TG28" s="207"/>
      <c r="TH28" s="207"/>
      <c r="TI28" s="207"/>
      <c r="TJ28" s="207"/>
      <c r="TK28" s="207"/>
      <c r="TL28" s="207"/>
      <c r="TM28" s="207"/>
      <c r="TN28" s="207"/>
      <c r="TO28" s="207"/>
      <c r="TP28" s="207"/>
      <c r="TQ28" s="207"/>
      <c r="TR28" s="207"/>
      <c r="TS28" s="207"/>
      <c r="TT28" s="207"/>
      <c r="TU28" s="207"/>
      <c r="TV28" s="207"/>
      <c r="TW28" s="207"/>
      <c r="TX28" s="207"/>
      <c r="TY28" s="207"/>
      <c r="TZ28" s="207"/>
      <c r="UA28" s="207"/>
      <c r="UB28" s="207"/>
      <c r="UC28" s="207"/>
      <c r="UD28" s="207"/>
      <c r="UE28" s="207"/>
      <c r="UF28" s="207"/>
      <c r="UG28" s="207"/>
      <c r="UH28" s="207"/>
      <c r="UI28" s="207"/>
      <c r="UJ28" s="207"/>
      <c r="UK28" s="207"/>
      <c r="UL28" s="207"/>
      <c r="UM28" s="207"/>
      <c r="UN28" s="207"/>
      <c r="UO28" s="207"/>
      <c r="UP28" s="207"/>
      <c r="UQ28" s="207"/>
      <c r="UR28" s="207"/>
      <c r="US28" s="207"/>
      <c r="UT28" s="207"/>
      <c r="UU28" s="207"/>
      <c r="UV28" s="207"/>
      <c r="UW28" s="207"/>
      <c r="UX28" s="207"/>
      <c r="UY28" s="207"/>
      <c r="UZ28" s="207"/>
      <c r="VA28" s="207"/>
      <c r="VB28" s="207"/>
      <c r="VC28" s="207"/>
      <c r="VD28" s="207"/>
      <c r="VE28" s="207"/>
      <c r="VF28" s="207"/>
      <c r="VG28" s="207"/>
      <c r="VH28" s="207"/>
      <c r="VI28" s="207"/>
      <c r="VJ28" s="207"/>
      <c r="VK28" s="207"/>
      <c r="VL28" s="207"/>
      <c r="VM28" s="207"/>
      <c r="VN28" s="207"/>
      <c r="VO28" s="207"/>
      <c r="VP28" s="207"/>
      <c r="VQ28" s="207"/>
      <c r="VR28" s="207"/>
      <c r="VS28" s="207"/>
      <c r="VT28" s="207"/>
      <c r="VU28" s="207"/>
      <c r="VV28" s="207"/>
      <c r="VW28" s="207"/>
      <c r="VX28" s="207"/>
      <c r="VY28" s="207"/>
      <c r="VZ28" s="207"/>
      <c r="WA28" s="207"/>
      <c r="WB28" s="207"/>
      <c r="WC28" s="207"/>
      <c r="WD28" s="207"/>
      <c r="WE28" s="207"/>
      <c r="WF28" s="207"/>
      <c r="WG28" s="207"/>
      <c r="WH28" s="207"/>
      <c r="WI28" s="207"/>
      <c r="WJ28" s="207"/>
      <c r="WK28" s="207"/>
      <c r="WL28" s="207"/>
      <c r="WM28" s="207"/>
      <c r="WN28" s="207"/>
      <c r="WO28" s="207"/>
      <c r="WP28" s="207"/>
      <c r="WQ28" s="207"/>
      <c r="WR28" s="207"/>
      <c r="WS28" s="207"/>
      <c r="WT28" s="207"/>
      <c r="WU28" s="207"/>
      <c r="WV28" s="207"/>
      <c r="WW28" s="207"/>
      <c r="WX28" s="207"/>
      <c r="WY28" s="207"/>
      <c r="WZ28" s="207"/>
      <c r="XA28" s="207"/>
      <c r="XB28" s="207"/>
      <c r="XC28" s="207"/>
      <c r="XD28" s="207"/>
      <c r="XE28" s="207"/>
      <c r="XF28" s="207"/>
      <c r="XG28" s="207"/>
      <c r="XH28" s="207"/>
      <c r="XI28" s="207"/>
      <c r="XJ28" s="207"/>
      <c r="XK28" s="207"/>
      <c r="XL28" s="207"/>
      <c r="XM28" s="207"/>
      <c r="XN28" s="207"/>
      <c r="XO28" s="207"/>
      <c r="XP28" s="207"/>
      <c r="XQ28" s="207"/>
      <c r="XR28" s="207"/>
      <c r="XS28" s="207"/>
      <c r="XT28" s="207"/>
      <c r="XU28" s="207"/>
      <c r="XV28" s="207"/>
      <c r="XW28" s="207"/>
      <c r="XX28" s="207"/>
      <c r="XY28" s="207"/>
      <c r="XZ28" s="207"/>
      <c r="YA28" s="207"/>
      <c r="YB28" s="207"/>
      <c r="YC28" s="207"/>
      <c r="YD28" s="207"/>
      <c r="YE28" s="207"/>
      <c r="YF28" s="207"/>
      <c r="YG28" s="207"/>
      <c r="YH28" s="207"/>
      <c r="YI28" s="207"/>
      <c r="YJ28" s="207"/>
      <c r="YK28" s="207"/>
      <c r="YL28" s="207"/>
      <c r="YM28" s="207"/>
      <c r="YN28" s="207"/>
      <c r="YO28" s="207"/>
      <c r="YP28" s="207"/>
      <c r="YQ28" s="207"/>
      <c r="YR28" s="207"/>
      <c r="YS28" s="207"/>
      <c r="YT28" s="207"/>
      <c r="YU28" s="207"/>
      <c r="YV28" s="207"/>
      <c r="YW28" s="207"/>
      <c r="YX28" s="207"/>
      <c r="YY28" s="207"/>
      <c r="YZ28" s="207"/>
      <c r="ZA28" s="207"/>
      <c r="ZB28" s="207"/>
      <c r="ZC28" s="207"/>
      <c r="ZD28" s="207"/>
      <c r="ZE28" s="207"/>
      <c r="ZF28" s="207"/>
      <c r="ZG28" s="207"/>
      <c r="ZH28" s="207"/>
      <c r="ZI28" s="207"/>
      <c r="ZJ28" s="207"/>
      <c r="ZK28" s="207"/>
      <c r="ZL28" s="207"/>
      <c r="ZM28" s="207"/>
      <c r="ZN28" s="207"/>
      <c r="ZO28" s="207"/>
      <c r="ZP28" s="207"/>
      <c r="ZQ28" s="207"/>
      <c r="ZR28" s="207"/>
      <c r="ZS28" s="207"/>
      <c r="ZT28" s="207"/>
      <c r="ZU28" s="207"/>
      <c r="ZV28" s="207"/>
      <c r="ZW28" s="207"/>
      <c r="ZX28" s="207"/>
      <c r="ZY28" s="207"/>
      <c r="ZZ28" s="207"/>
      <c r="AAA28" s="207"/>
      <c r="AAB28" s="207"/>
      <c r="AAC28" s="207"/>
      <c r="AAD28" s="207"/>
      <c r="AAE28" s="207"/>
      <c r="AAF28" s="207"/>
      <c r="AAG28" s="207"/>
      <c r="AAH28" s="207"/>
      <c r="AAI28" s="207"/>
      <c r="AAJ28" s="207"/>
      <c r="AAK28" s="207"/>
      <c r="AAL28" s="207"/>
      <c r="AAM28" s="207"/>
      <c r="AAN28" s="207"/>
      <c r="AAO28" s="207"/>
      <c r="AAP28" s="207"/>
      <c r="AAQ28" s="207"/>
      <c r="AAR28" s="207"/>
      <c r="AAS28" s="207"/>
      <c r="AAT28" s="207"/>
      <c r="AAU28" s="207"/>
      <c r="AAV28" s="207"/>
      <c r="AAW28" s="207"/>
      <c r="AAX28" s="207"/>
      <c r="AAY28" s="207"/>
      <c r="AAZ28" s="207"/>
      <c r="ABA28" s="207"/>
      <c r="ABB28" s="207"/>
      <c r="ABC28" s="207"/>
      <c r="ABD28" s="207"/>
      <c r="ABE28" s="207"/>
      <c r="ABF28" s="207"/>
      <c r="ABG28" s="207"/>
      <c r="ABH28" s="207"/>
      <c r="ABI28" s="207"/>
      <c r="ABJ28" s="207"/>
      <c r="ABK28" s="207"/>
      <c r="ABL28" s="207"/>
      <c r="ABM28" s="207"/>
      <c r="ABN28" s="207"/>
      <c r="ABO28" s="207"/>
      <c r="ABP28" s="207"/>
      <c r="ABQ28" s="207"/>
      <c r="ABR28" s="207"/>
      <c r="ABS28" s="207"/>
      <c r="ABT28" s="207"/>
      <c r="ABU28" s="207"/>
      <c r="ABV28" s="207"/>
      <c r="ABW28" s="207"/>
      <c r="ABX28" s="207"/>
      <c r="ABY28" s="207"/>
      <c r="ABZ28" s="207"/>
      <c r="ACA28" s="207"/>
      <c r="ACB28" s="207"/>
      <c r="ACC28" s="207"/>
      <c r="ACD28" s="207"/>
      <c r="ACE28" s="207"/>
      <c r="ACF28" s="207"/>
      <c r="ACG28" s="207"/>
      <c r="ACH28" s="207"/>
      <c r="ACI28" s="207"/>
      <c r="ACJ28" s="207"/>
      <c r="ACK28" s="207"/>
      <c r="ACL28" s="207"/>
      <c r="ACM28" s="207"/>
      <c r="ACN28" s="207"/>
      <c r="ACO28" s="207"/>
      <c r="ACP28" s="207"/>
      <c r="ACQ28" s="207"/>
      <c r="ACR28" s="207"/>
      <c r="ACS28" s="207"/>
      <c r="ACT28" s="207"/>
      <c r="ACU28" s="207"/>
      <c r="ACV28" s="207"/>
      <c r="ACW28" s="207"/>
      <c r="ACX28" s="207"/>
      <c r="ACY28" s="207"/>
      <c r="ACZ28" s="207"/>
      <c r="ADA28" s="207"/>
      <c r="ADB28" s="207"/>
      <c r="ADC28" s="207"/>
      <c r="ADD28" s="207"/>
      <c r="ADE28" s="207"/>
      <c r="ADF28" s="207"/>
      <c r="ADG28" s="207"/>
      <c r="ADH28" s="207"/>
      <c r="ADI28" s="207"/>
      <c r="ADJ28" s="207"/>
      <c r="ADK28" s="207"/>
      <c r="ADL28" s="207"/>
      <c r="ADM28" s="207"/>
      <c r="ADN28" s="207"/>
      <c r="ADO28" s="207"/>
      <c r="ADP28" s="207"/>
      <c r="ADQ28" s="207"/>
      <c r="ADR28" s="207"/>
      <c r="ADS28" s="207"/>
      <c r="ADT28" s="207"/>
      <c r="ADU28" s="207"/>
      <c r="ADV28" s="207"/>
      <c r="ADW28" s="207"/>
      <c r="ADX28" s="207"/>
      <c r="ADY28" s="207"/>
      <c r="ADZ28" s="207"/>
      <c r="AEA28" s="207"/>
      <c r="AEB28" s="207"/>
      <c r="AEC28" s="207"/>
      <c r="AED28" s="207"/>
      <c r="AEE28" s="207"/>
      <c r="AEF28" s="207"/>
      <c r="AEG28" s="207"/>
      <c r="AEH28" s="207"/>
      <c r="AEI28" s="207"/>
      <c r="AEJ28" s="207"/>
      <c r="AEK28" s="207"/>
      <c r="AEL28" s="207"/>
      <c r="AEM28" s="207"/>
      <c r="AEN28" s="207"/>
      <c r="AEO28" s="207"/>
      <c r="AEP28" s="207"/>
      <c r="AEQ28" s="207"/>
      <c r="AER28" s="207"/>
      <c r="AES28" s="207"/>
      <c r="AET28" s="207"/>
      <c r="AEU28" s="207"/>
      <c r="AEV28" s="207"/>
      <c r="AEW28" s="207"/>
      <c r="AEX28" s="207"/>
      <c r="AEY28" s="207"/>
      <c r="AEZ28" s="207"/>
      <c r="AFA28" s="207"/>
      <c r="AFB28" s="207"/>
      <c r="AFC28" s="207"/>
      <c r="AFD28" s="207"/>
      <c r="AFE28" s="207"/>
      <c r="AFF28" s="207"/>
      <c r="AFG28" s="207"/>
      <c r="AFH28" s="207"/>
      <c r="AFI28" s="207"/>
      <c r="AFJ28" s="207"/>
      <c r="AFK28" s="207"/>
      <c r="AFL28" s="207"/>
      <c r="AFM28" s="207"/>
      <c r="AFN28" s="207"/>
      <c r="AFO28" s="207"/>
      <c r="AFP28" s="207"/>
      <c r="AFQ28" s="207"/>
      <c r="AFR28" s="207"/>
      <c r="AFS28" s="207"/>
      <c r="AFT28" s="207"/>
      <c r="AFU28" s="207"/>
      <c r="AFV28" s="207"/>
      <c r="AFW28" s="207"/>
      <c r="AFX28" s="207"/>
      <c r="AFY28" s="207"/>
      <c r="AFZ28" s="207"/>
      <c r="AGA28" s="207"/>
      <c r="AGB28" s="207"/>
      <c r="AGC28" s="207"/>
      <c r="AGD28" s="207"/>
      <c r="AGE28" s="207"/>
      <c r="AGF28" s="207"/>
      <c r="AGG28" s="207"/>
      <c r="AGH28" s="207"/>
      <c r="AGI28" s="207"/>
      <c r="AGJ28" s="207"/>
      <c r="AGK28" s="207"/>
      <c r="AGL28" s="207"/>
      <c r="AGM28" s="207"/>
      <c r="AGN28" s="207"/>
      <c r="AGO28" s="207"/>
      <c r="AGP28" s="207"/>
      <c r="AGQ28" s="207"/>
      <c r="AGR28" s="207"/>
      <c r="AGS28" s="207"/>
      <c r="AGT28" s="207"/>
      <c r="AGU28" s="207"/>
      <c r="AGV28" s="207"/>
      <c r="AGW28" s="207"/>
      <c r="AGX28" s="207"/>
      <c r="AGY28" s="207"/>
      <c r="AGZ28" s="207"/>
      <c r="AHA28" s="207"/>
      <c r="AHB28" s="207"/>
      <c r="AHC28" s="207"/>
      <c r="AHD28" s="207"/>
      <c r="AHE28" s="207"/>
      <c r="AHF28" s="207"/>
      <c r="AHG28" s="207"/>
      <c r="AHH28" s="207"/>
      <c r="AHI28" s="207"/>
      <c r="AHJ28" s="207"/>
      <c r="AHK28" s="207"/>
      <c r="AHL28" s="207"/>
      <c r="AHM28" s="207"/>
      <c r="AHN28" s="207"/>
      <c r="AHO28" s="207"/>
      <c r="AHP28" s="207"/>
      <c r="AHQ28" s="207"/>
      <c r="AHR28" s="207"/>
      <c r="AHS28" s="207"/>
      <c r="AHT28" s="207"/>
      <c r="AHU28" s="207"/>
      <c r="AHV28" s="207"/>
      <c r="AHW28" s="207"/>
      <c r="AHX28" s="207"/>
      <c r="AHY28" s="207"/>
      <c r="AHZ28" s="207"/>
      <c r="AIA28" s="207"/>
      <c r="AIB28" s="207"/>
      <c r="AIC28" s="207"/>
      <c r="AID28" s="207"/>
      <c r="AIE28" s="207"/>
      <c r="AIF28" s="207"/>
      <c r="AIG28" s="207"/>
      <c r="AIH28" s="207"/>
      <c r="AII28" s="207"/>
      <c r="AIJ28" s="207"/>
      <c r="AIK28" s="207"/>
      <c r="AIL28" s="207"/>
      <c r="AIM28" s="207"/>
      <c r="AIN28" s="207"/>
      <c r="AIO28" s="207"/>
      <c r="AIP28" s="207"/>
      <c r="AIQ28" s="207"/>
      <c r="AIR28" s="207"/>
      <c r="AIS28" s="207"/>
      <c r="AIT28" s="207"/>
      <c r="AIU28" s="207"/>
      <c r="AIV28" s="207"/>
      <c r="AIW28" s="207"/>
      <c r="AIX28" s="207"/>
      <c r="AIY28" s="207"/>
      <c r="AIZ28" s="207"/>
      <c r="AJA28" s="207"/>
      <c r="AJB28" s="207"/>
      <c r="AJC28" s="207"/>
      <c r="AJD28" s="207"/>
      <c r="AJE28" s="207"/>
      <c r="AJF28" s="207"/>
      <c r="AJG28" s="207"/>
      <c r="AJH28" s="207"/>
      <c r="AJI28" s="207"/>
      <c r="AJJ28" s="207"/>
      <c r="AJK28" s="207"/>
      <c r="AJL28" s="207"/>
      <c r="AJM28" s="207"/>
      <c r="AJN28" s="207"/>
      <c r="AJO28" s="207"/>
      <c r="AJP28" s="207"/>
      <c r="AJQ28" s="207"/>
      <c r="AJR28" s="207"/>
      <c r="AJS28" s="207"/>
      <c r="AJT28" s="207"/>
      <c r="AJU28" s="207"/>
      <c r="AJV28" s="207"/>
      <c r="AJW28" s="207"/>
      <c r="AJX28" s="207"/>
      <c r="AJY28" s="207"/>
      <c r="AJZ28" s="207"/>
      <c r="AKA28" s="207"/>
      <c r="AKB28" s="207"/>
      <c r="AKC28" s="207"/>
      <c r="AKD28" s="207"/>
      <c r="AKE28" s="207"/>
      <c r="AKF28" s="207"/>
      <c r="AKG28" s="207"/>
      <c r="AKH28" s="207"/>
      <c r="AKI28" s="207"/>
      <c r="AKJ28" s="207"/>
      <c r="AKK28" s="207"/>
      <c r="AKL28" s="207"/>
      <c r="AKM28" s="207"/>
      <c r="AKN28" s="207"/>
      <c r="AKO28" s="207"/>
      <c r="AKP28" s="207"/>
      <c r="AKQ28" s="207"/>
      <c r="AKR28" s="207"/>
      <c r="AKS28" s="207"/>
      <c r="AKT28" s="207"/>
      <c r="AKU28" s="207"/>
      <c r="AKV28" s="207"/>
      <c r="AKW28" s="207"/>
      <c r="AKX28" s="207"/>
      <c r="AKY28" s="207"/>
      <c r="AKZ28" s="207"/>
      <c r="ALA28" s="207"/>
      <c r="ALB28" s="207"/>
      <c r="ALC28" s="207"/>
      <c r="ALD28" s="207"/>
      <c r="ALE28" s="207"/>
      <c r="ALF28" s="207"/>
      <c r="ALG28" s="207"/>
      <c r="ALH28" s="207"/>
      <c r="ALI28" s="207"/>
      <c r="ALJ28" s="207"/>
      <c r="ALK28" s="207"/>
      <c r="ALL28" s="207"/>
      <c r="ALM28" s="207"/>
      <c r="ALN28" s="207"/>
      <c r="ALO28" s="207"/>
      <c r="ALP28" s="207"/>
      <c r="ALQ28" s="207" t="e">
        <v>#N/A</v>
      </c>
    </row>
    <row r="29" spans="1:1005" ht="14.45">
      <c r="A29" s="108">
        <v>46905</v>
      </c>
      <c r="B29" s="162">
        <v>293</v>
      </c>
      <c r="C29" s="154">
        <v>293</v>
      </c>
      <c r="D29" s="158">
        <v>293</v>
      </c>
      <c r="E29">
        <v>460.59399999999999</v>
      </c>
      <c r="F29">
        <v>242.78100000000001</v>
      </c>
      <c r="G29">
        <v>672.18899999999996</v>
      </c>
      <c r="H29">
        <v>350.17700000000002</v>
      </c>
      <c r="I29">
        <v>574.15800000000002</v>
      </c>
      <c r="J29">
        <v>248.78800000000001</v>
      </c>
      <c r="K29">
        <v>400.19799999999998</v>
      </c>
      <c r="L29">
        <v>178.73500000000001</v>
      </c>
      <c r="M29">
        <v>220.10499999999999</v>
      </c>
      <c r="N29">
        <v>60.817</v>
      </c>
      <c r="O29">
        <v>230.44200000000001</v>
      </c>
      <c r="P29">
        <v>164.517</v>
      </c>
      <c r="Q29">
        <v>328.62900000000002</v>
      </c>
      <c r="R29">
        <v>209.637</v>
      </c>
      <c r="S29">
        <v>210.06299999999999</v>
      </c>
      <c r="T29">
        <v>571.36900000000003</v>
      </c>
      <c r="U29">
        <v>302.089</v>
      </c>
      <c r="V29">
        <v>318.11399999999998</v>
      </c>
      <c r="W29">
        <v>514.26300000000003</v>
      </c>
      <c r="X29">
        <v>65.031000000000006</v>
      </c>
      <c r="Y29">
        <v>167.90600000000001</v>
      </c>
      <c r="Z29">
        <v>381.74799999999999</v>
      </c>
      <c r="AA29">
        <v>415.58100000000002</v>
      </c>
      <c r="AB29">
        <v>350.80599999999998</v>
      </c>
      <c r="AC29">
        <v>455.73</v>
      </c>
      <c r="AD29">
        <v>80.347999999999999</v>
      </c>
      <c r="AE29">
        <v>489.50400000000002</v>
      </c>
      <c r="AF29">
        <v>222.83099999999999</v>
      </c>
      <c r="AG29">
        <v>315.64999999999998</v>
      </c>
      <c r="AH29" s="32">
        <v>190.80699999999999</v>
      </c>
      <c r="AI29" s="207"/>
      <c r="AJ29" s="207"/>
      <c r="AK29" s="207"/>
      <c r="AL29" s="207"/>
      <c r="AM29" s="207"/>
      <c r="AN29" s="207"/>
      <c r="AO29" s="207"/>
      <c r="AP29" s="207"/>
      <c r="AQ29" s="207"/>
      <c r="AR29" s="207"/>
      <c r="AS29" s="207"/>
      <c r="AT29" s="207"/>
      <c r="AU29" s="207"/>
      <c r="AV29" s="207"/>
      <c r="AW29" s="207"/>
      <c r="AX29" s="207"/>
      <c r="AY29" s="207"/>
      <c r="AZ29" s="207"/>
      <c r="BA29" s="207"/>
      <c r="BB29" s="207"/>
      <c r="BC29" s="207"/>
      <c r="BD29" s="207"/>
      <c r="BE29" s="207"/>
      <c r="BF29" s="207"/>
      <c r="BG29" s="207"/>
      <c r="BH29" s="207"/>
      <c r="BI29" s="207"/>
      <c r="BJ29" s="207"/>
      <c r="BK29" s="207"/>
      <c r="BL29" s="207"/>
      <c r="BM29" s="207"/>
      <c r="BN29" s="207"/>
      <c r="BO29" s="207"/>
      <c r="BP29" s="207"/>
      <c r="BQ29" s="207"/>
      <c r="BR29" s="207"/>
      <c r="BS29" s="207"/>
      <c r="BT29" s="207"/>
      <c r="BU29" s="207"/>
      <c r="BV29" s="207"/>
      <c r="BW29" s="207"/>
      <c r="BX29" s="207"/>
      <c r="BY29" s="207"/>
      <c r="BZ29" s="207"/>
      <c r="CA29" s="207"/>
      <c r="CB29" s="207"/>
      <c r="CC29" s="207"/>
      <c r="CD29" s="207"/>
      <c r="CE29" s="207"/>
      <c r="CF29" s="207"/>
      <c r="CG29" s="207"/>
      <c r="CH29" s="207"/>
      <c r="CI29" s="207"/>
      <c r="CJ29" s="207"/>
      <c r="CK29" s="207"/>
      <c r="CL29" s="207"/>
      <c r="CM29" s="207"/>
      <c r="CN29" s="207"/>
      <c r="CO29" s="207"/>
      <c r="CP29" s="207"/>
      <c r="CQ29" s="207"/>
      <c r="CR29" s="207"/>
      <c r="CS29" s="207"/>
      <c r="CT29" s="207"/>
      <c r="CU29" s="207"/>
      <c r="CV29" s="207"/>
      <c r="CW29" s="207"/>
      <c r="CX29" s="207"/>
      <c r="CY29" s="207"/>
      <c r="CZ29" s="207"/>
      <c r="DA29" s="207"/>
      <c r="DB29" s="207"/>
      <c r="DC29" s="207"/>
      <c r="DD29" s="207"/>
      <c r="DE29" s="207"/>
      <c r="DF29" s="207"/>
      <c r="DG29" s="207"/>
      <c r="DH29" s="207"/>
      <c r="DI29" s="207"/>
      <c r="DJ29" s="207"/>
      <c r="DK29" s="207"/>
      <c r="DL29" s="207"/>
      <c r="DM29" s="207"/>
      <c r="DN29" s="207"/>
      <c r="DO29" s="207"/>
      <c r="DP29" s="207"/>
      <c r="DQ29" s="207"/>
      <c r="DR29" s="207"/>
      <c r="DS29" s="207"/>
      <c r="DT29" s="207"/>
      <c r="DU29" s="207"/>
      <c r="DV29" s="207"/>
      <c r="DW29" s="207"/>
      <c r="DX29" s="207"/>
      <c r="DY29" s="207"/>
      <c r="DZ29" s="207"/>
      <c r="EA29" s="207"/>
      <c r="EB29" s="207"/>
      <c r="EC29" s="207"/>
      <c r="ED29" s="207"/>
      <c r="EE29" s="207"/>
      <c r="EF29" s="207"/>
      <c r="EG29" s="207"/>
      <c r="EH29" s="207"/>
      <c r="EI29" s="207"/>
      <c r="EJ29" s="207"/>
      <c r="EK29" s="207"/>
      <c r="EL29" s="207"/>
      <c r="EM29" s="207"/>
      <c r="EN29" s="207"/>
      <c r="EO29" s="207"/>
      <c r="EP29" s="207"/>
      <c r="EQ29" s="207"/>
      <c r="ER29" s="207"/>
      <c r="ES29" s="207"/>
      <c r="ET29" s="207"/>
      <c r="EU29" s="207"/>
      <c r="EV29" s="207"/>
      <c r="EW29" s="207"/>
      <c r="EX29" s="207"/>
      <c r="EY29" s="207"/>
      <c r="EZ29" s="207"/>
      <c r="FA29" s="207"/>
      <c r="FB29" s="207"/>
      <c r="FC29" s="207"/>
      <c r="FD29" s="207"/>
      <c r="FE29" s="207"/>
      <c r="FF29" s="207"/>
      <c r="FG29" s="207"/>
      <c r="FH29" s="207"/>
      <c r="FI29" s="207"/>
      <c r="FJ29" s="207"/>
      <c r="FK29" s="207"/>
      <c r="FL29" s="207"/>
      <c r="FM29" s="207"/>
      <c r="FN29" s="207"/>
      <c r="FO29" s="207"/>
      <c r="FP29" s="207"/>
      <c r="FQ29" s="207"/>
      <c r="FR29" s="207"/>
      <c r="FS29" s="207"/>
      <c r="FT29" s="207"/>
      <c r="FU29" s="207"/>
      <c r="FV29" s="207"/>
      <c r="FW29" s="207"/>
      <c r="FX29" s="207"/>
      <c r="FY29" s="207"/>
      <c r="FZ29" s="207"/>
      <c r="GA29" s="207"/>
      <c r="GB29" s="207"/>
      <c r="GC29" s="207"/>
      <c r="GD29" s="207"/>
      <c r="GE29" s="207"/>
      <c r="GF29" s="207"/>
      <c r="GG29" s="207"/>
      <c r="GH29" s="207"/>
      <c r="GI29" s="207"/>
      <c r="GJ29" s="207"/>
      <c r="GK29" s="207"/>
      <c r="GL29" s="207"/>
      <c r="GM29" s="207"/>
      <c r="GN29" s="207"/>
      <c r="GO29" s="207"/>
      <c r="GP29" s="207"/>
      <c r="GQ29" s="207"/>
      <c r="GR29" s="207"/>
      <c r="GS29" s="207"/>
      <c r="GT29" s="207"/>
      <c r="GU29" s="207"/>
      <c r="GV29" s="207"/>
      <c r="GW29" s="207"/>
      <c r="GX29" s="207"/>
      <c r="GY29" s="207"/>
      <c r="GZ29" s="207"/>
      <c r="HA29" s="207"/>
      <c r="HB29" s="207"/>
      <c r="HC29" s="207"/>
      <c r="HD29" s="207"/>
      <c r="HE29" s="207"/>
      <c r="HF29" s="207"/>
      <c r="HG29" s="207"/>
      <c r="HH29" s="207"/>
      <c r="HI29" s="207"/>
      <c r="HJ29" s="207"/>
      <c r="HK29" s="207"/>
      <c r="HL29" s="207"/>
      <c r="HM29" s="207"/>
      <c r="HN29" s="207"/>
      <c r="HO29" s="207"/>
      <c r="HP29" s="207"/>
      <c r="HQ29" s="207"/>
      <c r="HR29" s="207"/>
      <c r="HS29" s="207"/>
      <c r="HT29" s="207"/>
      <c r="HU29" s="207"/>
      <c r="HV29" s="207"/>
      <c r="HW29" s="207"/>
      <c r="HX29" s="207"/>
      <c r="HY29" s="207"/>
      <c r="HZ29" s="207"/>
      <c r="IA29" s="207"/>
      <c r="IB29" s="207"/>
      <c r="IC29" s="207"/>
      <c r="ID29" s="207"/>
      <c r="IE29" s="207"/>
      <c r="IF29" s="207"/>
      <c r="IG29" s="207"/>
      <c r="IH29" s="207"/>
      <c r="II29" s="207"/>
      <c r="IJ29" s="207"/>
      <c r="IK29" s="207"/>
      <c r="IL29" s="207"/>
      <c r="IM29" s="207"/>
      <c r="IN29" s="207"/>
      <c r="IO29" s="207"/>
      <c r="IP29" s="207"/>
      <c r="IQ29" s="207"/>
      <c r="IR29" s="207"/>
      <c r="IS29" s="207"/>
      <c r="IT29" s="207"/>
      <c r="IU29" s="207"/>
      <c r="IV29" s="207"/>
      <c r="IW29" s="207"/>
      <c r="IX29" s="207"/>
      <c r="IY29" s="207"/>
      <c r="IZ29" s="207"/>
      <c r="JA29" s="207"/>
      <c r="JB29" s="207"/>
      <c r="JC29" s="207"/>
      <c r="JD29" s="207"/>
      <c r="JE29" s="207"/>
      <c r="JF29" s="207"/>
      <c r="JG29" s="207"/>
      <c r="JH29" s="207"/>
      <c r="JI29" s="207"/>
      <c r="JJ29" s="207"/>
      <c r="JK29" s="207"/>
      <c r="JL29" s="207"/>
      <c r="JM29" s="207"/>
      <c r="JN29" s="207"/>
      <c r="JO29" s="207"/>
      <c r="JP29" s="207"/>
      <c r="JQ29" s="207"/>
      <c r="JR29" s="207"/>
      <c r="JS29" s="207"/>
      <c r="JT29" s="207"/>
      <c r="JU29" s="207"/>
      <c r="JV29" s="207"/>
      <c r="JW29" s="207"/>
      <c r="JX29" s="207"/>
      <c r="JY29" s="207"/>
      <c r="JZ29" s="207"/>
      <c r="KA29" s="207"/>
      <c r="KB29" s="207"/>
      <c r="KC29" s="207"/>
      <c r="KD29" s="207"/>
      <c r="KE29" s="207"/>
      <c r="KF29" s="207"/>
      <c r="KG29" s="207"/>
      <c r="KH29" s="207"/>
      <c r="KI29" s="207"/>
      <c r="KJ29" s="207"/>
      <c r="KK29" s="207"/>
      <c r="KL29" s="207"/>
      <c r="KM29" s="207"/>
      <c r="KN29" s="207"/>
      <c r="KO29" s="207"/>
      <c r="KP29" s="207"/>
      <c r="KQ29" s="207"/>
      <c r="KR29" s="207"/>
      <c r="KS29" s="207"/>
      <c r="KT29" s="207"/>
      <c r="KU29" s="207"/>
      <c r="KV29" s="207"/>
      <c r="KW29" s="207"/>
      <c r="KX29" s="207"/>
      <c r="KY29" s="207"/>
      <c r="KZ29" s="207"/>
      <c r="LA29" s="207"/>
      <c r="LB29" s="207"/>
      <c r="LC29" s="207"/>
      <c r="LD29" s="207"/>
      <c r="LE29" s="207"/>
      <c r="LF29" s="207"/>
      <c r="LG29" s="207"/>
      <c r="LH29" s="207"/>
      <c r="LI29" s="207"/>
      <c r="LJ29" s="207"/>
      <c r="LK29" s="207"/>
      <c r="LL29" s="207"/>
      <c r="LM29" s="207"/>
      <c r="LN29" s="207"/>
      <c r="LO29" s="207"/>
      <c r="LP29" s="207"/>
      <c r="LQ29" s="207"/>
      <c r="LR29" s="207"/>
      <c r="LS29" s="207"/>
      <c r="LT29" s="207"/>
      <c r="LU29" s="207"/>
      <c r="LV29" s="207"/>
      <c r="LW29" s="207"/>
      <c r="LX29" s="207"/>
      <c r="LY29" s="207"/>
      <c r="LZ29" s="207"/>
      <c r="MA29" s="207"/>
      <c r="MB29" s="207"/>
      <c r="MC29" s="207"/>
      <c r="MD29" s="207"/>
      <c r="ME29" s="207"/>
      <c r="MF29" s="207"/>
      <c r="MG29" s="207"/>
      <c r="MH29" s="207"/>
      <c r="MI29" s="207"/>
      <c r="MJ29" s="207"/>
      <c r="MK29" s="207"/>
      <c r="ML29" s="207"/>
      <c r="MM29" s="207"/>
      <c r="MN29" s="207"/>
      <c r="MO29" s="207"/>
      <c r="MP29" s="207"/>
      <c r="MQ29" s="207"/>
      <c r="MR29" s="207"/>
      <c r="MS29" s="207"/>
      <c r="MT29" s="207"/>
      <c r="MU29" s="207"/>
      <c r="MV29" s="207"/>
      <c r="MW29" s="207"/>
      <c r="MX29" s="207"/>
      <c r="MY29" s="207"/>
      <c r="MZ29" s="207"/>
      <c r="NA29" s="207"/>
      <c r="NB29" s="207"/>
      <c r="NC29" s="207"/>
      <c r="ND29" s="207"/>
      <c r="NE29" s="207"/>
      <c r="NF29" s="207"/>
      <c r="NG29" s="207"/>
      <c r="NH29" s="207"/>
      <c r="NI29" s="207"/>
      <c r="NJ29" s="207"/>
      <c r="NK29" s="207"/>
      <c r="NL29" s="207"/>
      <c r="NM29" s="207"/>
      <c r="NN29" s="207"/>
      <c r="NO29" s="207"/>
      <c r="NP29" s="207"/>
      <c r="NQ29" s="207"/>
      <c r="NR29" s="207"/>
      <c r="NS29" s="207"/>
      <c r="NT29" s="207"/>
      <c r="NU29" s="207"/>
      <c r="NV29" s="207"/>
      <c r="NW29" s="207"/>
      <c r="NX29" s="207"/>
      <c r="NY29" s="207"/>
      <c r="NZ29" s="207"/>
      <c r="OA29" s="207"/>
      <c r="OB29" s="207"/>
      <c r="OC29" s="207"/>
      <c r="OD29" s="207"/>
      <c r="OE29" s="207"/>
      <c r="OF29" s="207"/>
      <c r="OG29" s="207"/>
      <c r="OH29" s="207"/>
      <c r="OI29" s="207"/>
      <c r="OJ29" s="207"/>
      <c r="OK29" s="207"/>
      <c r="OL29" s="207"/>
      <c r="OM29" s="207"/>
      <c r="ON29" s="207"/>
      <c r="OO29" s="207"/>
      <c r="OP29" s="207"/>
      <c r="OQ29" s="207"/>
      <c r="OR29" s="207"/>
      <c r="OS29" s="207"/>
      <c r="OT29" s="207"/>
      <c r="OU29" s="207"/>
      <c r="OV29" s="207"/>
      <c r="OW29" s="207"/>
      <c r="OX29" s="207"/>
      <c r="OY29" s="207"/>
      <c r="OZ29" s="207"/>
      <c r="PA29" s="207"/>
      <c r="PB29" s="207"/>
      <c r="PC29" s="207"/>
      <c r="PD29" s="207"/>
      <c r="PE29" s="207"/>
      <c r="PF29" s="207"/>
      <c r="PG29" s="207"/>
      <c r="PH29" s="207"/>
      <c r="PI29" s="207"/>
      <c r="PJ29" s="207"/>
      <c r="PK29" s="207"/>
      <c r="PL29" s="207"/>
      <c r="PM29" s="207"/>
      <c r="PN29" s="207"/>
      <c r="PO29" s="207"/>
      <c r="PP29" s="207"/>
      <c r="PQ29" s="207"/>
      <c r="PR29" s="207"/>
      <c r="PS29" s="207"/>
      <c r="PT29" s="207"/>
      <c r="PU29" s="207"/>
      <c r="PV29" s="207"/>
      <c r="PW29" s="207"/>
      <c r="PX29" s="207"/>
      <c r="PY29" s="207"/>
      <c r="PZ29" s="207"/>
      <c r="QA29" s="207"/>
      <c r="QB29" s="207"/>
      <c r="QC29" s="207"/>
      <c r="QD29" s="207"/>
      <c r="QE29" s="207"/>
      <c r="QF29" s="207"/>
      <c r="QG29" s="207"/>
      <c r="QH29" s="207"/>
      <c r="QI29" s="207"/>
      <c r="QJ29" s="207"/>
      <c r="QK29" s="207"/>
      <c r="QL29" s="207"/>
      <c r="QM29" s="207"/>
      <c r="QN29" s="207"/>
      <c r="QO29" s="207"/>
      <c r="QP29" s="207"/>
      <c r="QQ29" s="207"/>
      <c r="QR29" s="207"/>
      <c r="QS29" s="207"/>
      <c r="QT29" s="207"/>
      <c r="QU29" s="207"/>
      <c r="QV29" s="207"/>
      <c r="QW29" s="207"/>
      <c r="QX29" s="207"/>
      <c r="QY29" s="207"/>
      <c r="QZ29" s="207"/>
      <c r="RA29" s="207"/>
      <c r="RB29" s="207"/>
      <c r="RC29" s="207"/>
      <c r="RD29" s="207"/>
      <c r="RE29" s="207"/>
      <c r="RF29" s="207"/>
      <c r="RG29" s="207"/>
      <c r="RH29" s="207"/>
      <c r="RI29" s="207"/>
      <c r="RJ29" s="207"/>
      <c r="RK29" s="207"/>
      <c r="RL29" s="207"/>
      <c r="RM29" s="207"/>
      <c r="RN29" s="207"/>
      <c r="RO29" s="207"/>
      <c r="RP29" s="207"/>
      <c r="RQ29" s="207"/>
      <c r="RR29" s="207"/>
      <c r="RS29" s="207"/>
      <c r="RT29" s="207"/>
      <c r="RU29" s="207"/>
      <c r="RV29" s="207"/>
      <c r="RW29" s="207"/>
      <c r="RX29" s="207"/>
      <c r="RY29" s="207"/>
      <c r="RZ29" s="207"/>
      <c r="SA29" s="207"/>
      <c r="SB29" s="207"/>
      <c r="SC29" s="207"/>
      <c r="SD29" s="207"/>
      <c r="SE29" s="207"/>
      <c r="SF29" s="207"/>
      <c r="SG29" s="207"/>
      <c r="SH29" s="207"/>
      <c r="SI29" s="207"/>
      <c r="SJ29" s="207"/>
      <c r="SK29" s="207"/>
      <c r="SL29" s="207"/>
      <c r="SM29" s="207"/>
      <c r="SN29" s="207"/>
      <c r="SO29" s="207"/>
      <c r="SP29" s="207"/>
      <c r="SQ29" s="207"/>
      <c r="SR29" s="207"/>
      <c r="SS29" s="207"/>
      <c r="ST29" s="207"/>
      <c r="SU29" s="207"/>
      <c r="SV29" s="207"/>
      <c r="SW29" s="207"/>
      <c r="SX29" s="207"/>
      <c r="SY29" s="207"/>
      <c r="SZ29" s="207"/>
      <c r="TA29" s="207"/>
      <c r="TB29" s="207"/>
      <c r="TC29" s="207"/>
      <c r="TD29" s="207"/>
      <c r="TE29" s="207"/>
      <c r="TF29" s="207"/>
      <c r="TG29" s="207"/>
      <c r="TH29" s="207"/>
      <c r="TI29" s="207"/>
      <c r="TJ29" s="207"/>
      <c r="TK29" s="207"/>
      <c r="TL29" s="207"/>
      <c r="TM29" s="207"/>
      <c r="TN29" s="207"/>
      <c r="TO29" s="207"/>
      <c r="TP29" s="207"/>
      <c r="TQ29" s="207"/>
      <c r="TR29" s="207"/>
      <c r="TS29" s="207"/>
      <c r="TT29" s="207"/>
      <c r="TU29" s="207"/>
      <c r="TV29" s="207"/>
      <c r="TW29" s="207"/>
      <c r="TX29" s="207"/>
      <c r="TY29" s="207"/>
      <c r="TZ29" s="207"/>
      <c r="UA29" s="207"/>
      <c r="UB29" s="207"/>
      <c r="UC29" s="207"/>
      <c r="UD29" s="207"/>
      <c r="UE29" s="207"/>
      <c r="UF29" s="207"/>
      <c r="UG29" s="207"/>
      <c r="UH29" s="207"/>
      <c r="UI29" s="207"/>
      <c r="UJ29" s="207"/>
      <c r="UK29" s="207"/>
      <c r="UL29" s="207"/>
      <c r="UM29" s="207"/>
      <c r="UN29" s="207"/>
      <c r="UO29" s="207"/>
      <c r="UP29" s="207"/>
      <c r="UQ29" s="207"/>
      <c r="UR29" s="207"/>
      <c r="US29" s="207"/>
      <c r="UT29" s="207"/>
      <c r="UU29" s="207"/>
      <c r="UV29" s="207"/>
      <c r="UW29" s="207"/>
      <c r="UX29" s="207"/>
      <c r="UY29" s="207"/>
      <c r="UZ29" s="207"/>
      <c r="VA29" s="207"/>
      <c r="VB29" s="207"/>
      <c r="VC29" s="207"/>
      <c r="VD29" s="207"/>
      <c r="VE29" s="207"/>
      <c r="VF29" s="207"/>
      <c r="VG29" s="207"/>
      <c r="VH29" s="207"/>
      <c r="VI29" s="207"/>
      <c r="VJ29" s="207"/>
      <c r="VK29" s="207"/>
      <c r="VL29" s="207"/>
      <c r="VM29" s="207"/>
      <c r="VN29" s="207"/>
      <c r="VO29" s="207"/>
      <c r="VP29" s="207"/>
      <c r="VQ29" s="207"/>
      <c r="VR29" s="207"/>
      <c r="VS29" s="207"/>
      <c r="VT29" s="207"/>
      <c r="VU29" s="207"/>
      <c r="VV29" s="207"/>
      <c r="VW29" s="207"/>
      <c r="VX29" s="207"/>
      <c r="VY29" s="207"/>
      <c r="VZ29" s="207"/>
      <c r="WA29" s="207"/>
      <c r="WB29" s="207"/>
      <c r="WC29" s="207"/>
      <c r="WD29" s="207"/>
      <c r="WE29" s="207"/>
      <c r="WF29" s="207"/>
      <c r="WG29" s="207"/>
      <c r="WH29" s="207"/>
      <c r="WI29" s="207"/>
      <c r="WJ29" s="207"/>
      <c r="WK29" s="207"/>
      <c r="WL29" s="207"/>
      <c r="WM29" s="207"/>
      <c r="WN29" s="207"/>
      <c r="WO29" s="207"/>
      <c r="WP29" s="207"/>
      <c r="WQ29" s="207"/>
      <c r="WR29" s="207"/>
      <c r="WS29" s="207"/>
      <c r="WT29" s="207"/>
      <c r="WU29" s="207"/>
      <c r="WV29" s="207"/>
      <c r="WW29" s="207"/>
      <c r="WX29" s="207"/>
      <c r="WY29" s="207"/>
      <c r="WZ29" s="207"/>
      <c r="XA29" s="207"/>
      <c r="XB29" s="207"/>
      <c r="XC29" s="207"/>
      <c r="XD29" s="207"/>
      <c r="XE29" s="207"/>
      <c r="XF29" s="207"/>
      <c r="XG29" s="207"/>
      <c r="XH29" s="207"/>
      <c r="XI29" s="207"/>
      <c r="XJ29" s="207"/>
      <c r="XK29" s="207"/>
      <c r="XL29" s="207"/>
      <c r="XM29" s="207"/>
      <c r="XN29" s="207"/>
      <c r="XO29" s="207"/>
      <c r="XP29" s="207"/>
      <c r="XQ29" s="207"/>
      <c r="XR29" s="207"/>
      <c r="XS29" s="207"/>
      <c r="XT29" s="207"/>
      <c r="XU29" s="207"/>
      <c r="XV29" s="207"/>
      <c r="XW29" s="207"/>
      <c r="XX29" s="207"/>
      <c r="XY29" s="207"/>
      <c r="XZ29" s="207"/>
      <c r="YA29" s="207"/>
      <c r="YB29" s="207"/>
      <c r="YC29" s="207"/>
      <c r="YD29" s="207"/>
      <c r="YE29" s="207"/>
      <c r="YF29" s="207"/>
      <c r="YG29" s="207"/>
      <c r="YH29" s="207"/>
      <c r="YI29" s="207"/>
      <c r="YJ29" s="207"/>
      <c r="YK29" s="207"/>
      <c r="YL29" s="207"/>
      <c r="YM29" s="207"/>
      <c r="YN29" s="207"/>
      <c r="YO29" s="207"/>
      <c r="YP29" s="207"/>
      <c r="YQ29" s="207"/>
      <c r="YR29" s="207"/>
      <c r="YS29" s="207"/>
      <c r="YT29" s="207"/>
      <c r="YU29" s="207"/>
      <c r="YV29" s="207"/>
      <c r="YW29" s="207"/>
      <c r="YX29" s="207"/>
      <c r="YY29" s="207"/>
      <c r="YZ29" s="207"/>
      <c r="ZA29" s="207"/>
      <c r="ZB29" s="207"/>
      <c r="ZC29" s="207"/>
      <c r="ZD29" s="207"/>
      <c r="ZE29" s="207"/>
      <c r="ZF29" s="207"/>
      <c r="ZG29" s="207"/>
      <c r="ZH29" s="207"/>
      <c r="ZI29" s="207"/>
      <c r="ZJ29" s="207"/>
      <c r="ZK29" s="207"/>
      <c r="ZL29" s="207"/>
      <c r="ZM29" s="207"/>
      <c r="ZN29" s="207"/>
      <c r="ZO29" s="207"/>
      <c r="ZP29" s="207"/>
      <c r="ZQ29" s="207"/>
      <c r="ZR29" s="207"/>
      <c r="ZS29" s="207"/>
      <c r="ZT29" s="207"/>
      <c r="ZU29" s="207"/>
      <c r="ZV29" s="207"/>
      <c r="ZW29" s="207"/>
      <c r="ZX29" s="207"/>
      <c r="ZY29" s="207"/>
      <c r="ZZ29" s="207"/>
      <c r="AAA29" s="207"/>
      <c r="AAB29" s="207"/>
      <c r="AAC29" s="207"/>
      <c r="AAD29" s="207"/>
      <c r="AAE29" s="207"/>
      <c r="AAF29" s="207"/>
      <c r="AAG29" s="207"/>
      <c r="AAH29" s="207"/>
      <c r="AAI29" s="207"/>
      <c r="AAJ29" s="207"/>
      <c r="AAK29" s="207"/>
      <c r="AAL29" s="207"/>
      <c r="AAM29" s="207"/>
      <c r="AAN29" s="207"/>
      <c r="AAO29" s="207"/>
      <c r="AAP29" s="207"/>
      <c r="AAQ29" s="207"/>
      <c r="AAR29" s="207"/>
      <c r="AAS29" s="207"/>
      <c r="AAT29" s="207"/>
      <c r="AAU29" s="207"/>
      <c r="AAV29" s="207"/>
      <c r="AAW29" s="207"/>
      <c r="AAX29" s="207"/>
      <c r="AAY29" s="207"/>
      <c r="AAZ29" s="207"/>
      <c r="ABA29" s="207"/>
      <c r="ABB29" s="207"/>
      <c r="ABC29" s="207"/>
      <c r="ABD29" s="207"/>
      <c r="ABE29" s="207"/>
      <c r="ABF29" s="207"/>
      <c r="ABG29" s="207"/>
      <c r="ABH29" s="207"/>
      <c r="ABI29" s="207"/>
      <c r="ABJ29" s="207"/>
      <c r="ABK29" s="207"/>
      <c r="ABL29" s="207"/>
      <c r="ABM29" s="207"/>
      <c r="ABN29" s="207"/>
      <c r="ABO29" s="207"/>
      <c r="ABP29" s="207"/>
      <c r="ABQ29" s="207"/>
      <c r="ABR29" s="207"/>
      <c r="ABS29" s="207"/>
      <c r="ABT29" s="207"/>
      <c r="ABU29" s="207"/>
      <c r="ABV29" s="207"/>
      <c r="ABW29" s="207"/>
      <c r="ABX29" s="207"/>
      <c r="ABY29" s="207"/>
      <c r="ABZ29" s="207"/>
      <c r="ACA29" s="207"/>
      <c r="ACB29" s="207"/>
      <c r="ACC29" s="207"/>
      <c r="ACD29" s="207"/>
      <c r="ACE29" s="207"/>
      <c r="ACF29" s="207"/>
      <c r="ACG29" s="207"/>
      <c r="ACH29" s="207"/>
      <c r="ACI29" s="207"/>
      <c r="ACJ29" s="207"/>
      <c r="ACK29" s="207"/>
      <c r="ACL29" s="207"/>
      <c r="ACM29" s="207"/>
      <c r="ACN29" s="207"/>
      <c r="ACO29" s="207"/>
      <c r="ACP29" s="207"/>
      <c r="ACQ29" s="207"/>
      <c r="ACR29" s="207"/>
      <c r="ACS29" s="207"/>
      <c r="ACT29" s="207"/>
      <c r="ACU29" s="207"/>
      <c r="ACV29" s="207"/>
      <c r="ACW29" s="207"/>
      <c r="ACX29" s="207"/>
      <c r="ACY29" s="207"/>
      <c r="ACZ29" s="207"/>
      <c r="ADA29" s="207"/>
      <c r="ADB29" s="207"/>
      <c r="ADC29" s="207"/>
      <c r="ADD29" s="207"/>
      <c r="ADE29" s="207"/>
      <c r="ADF29" s="207"/>
      <c r="ADG29" s="207"/>
      <c r="ADH29" s="207"/>
      <c r="ADI29" s="207"/>
      <c r="ADJ29" s="207"/>
      <c r="ADK29" s="207"/>
      <c r="ADL29" s="207"/>
      <c r="ADM29" s="207"/>
      <c r="ADN29" s="207"/>
      <c r="ADO29" s="207"/>
      <c r="ADP29" s="207"/>
      <c r="ADQ29" s="207"/>
      <c r="ADR29" s="207"/>
      <c r="ADS29" s="207"/>
      <c r="ADT29" s="207"/>
      <c r="ADU29" s="207"/>
      <c r="ADV29" s="207"/>
      <c r="ADW29" s="207"/>
      <c r="ADX29" s="207"/>
      <c r="ADY29" s="207"/>
      <c r="ADZ29" s="207"/>
      <c r="AEA29" s="207"/>
      <c r="AEB29" s="207"/>
      <c r="AEC29" s="207"/>
      <c r="AED29" s="207"/>
      <c r="AEE29" s="207"/>
      <c r="AEF29" s="207"/>
      <c r="AEG29" s="207"/>
      <c r="AEH29" s="207"/>
      <c r="AEI29" s="207"/>
      <c r="AEJ29" s="207"/>
      <c r="AEK29" s="207"/>
      <c r="AEL29" s="207"/>
      <c r="AEM29" s="207"/>
      <c r="AEN29" s="207"/>
      <c r="AEO29" s="207"/>
      <c r="AEP29" s="207"/>
      <c r="AEQ29" s="207"/>
      <c r="AER29" s="207"/>
      <c r="AES29" s="207"/>
      <c r="AET29" s="207"/>
      <c r="AEU29" s="207"/>
      <c r="AEV29" s="207"/>
      <c r="AEW29" s="207"/>
      <c r="AEX29" s="207"/>
      <c r="AEY29" s="207"/>
      <c r="AEZ29" s="207"/>
      <c r="AFA29" s="207"/>
      <c r="AFB29" s="207"/>
      <c r="AFC29" s="207"/>
      <c r="AFD29" s="207"/>
      <c r="AFE29" s="207"/>
      <c r="AFF29" s="207"/>
      <c r="AFG29" s="207"/>
      <c r="AFH29" s="207"/>
      <c r="AFI29" s="207"/>
      <c r="AFJ29" s="207"/>
      <c r="AFK29" s="207"/>
      <c r="AFL29" s="207"/>
      <c r="AFM29" s="207"/>
      <c r="AFN29" s="207"/>
      <c r="AFO29" s="207"/>
      <c r="AFP29" s="207"/>
      <c r="AFQ29" s="207"/>
      <c r="AFR29" s="207"/>
      <c r="AFS29" s="207"/>
      <c r="AFT29" s="207"/>
      <c r="AFU29" s="207"/>
      <c r="AFV29" s="207"/>
      <c r="AFW29" s="207"/>
      <c r="AFX29" s="207"/>
      <c r="AFY29" s="207"/>
      <c r="AFZ29" s="207"/>
      <c r="AGA29" s="207"/>
      <c r="AGB29" s="207"/>
      <c r="AGC29" s="207"/>
      <c r="AGD29" s="207"/>
      <c r="AGE29" s="207"/>
      <c r="AGF29" s="207"/>
      <c r="AGG29" s="207"/>
      <c r="AGH29" s="207"/>
      <c r="AGI29" s="207"/>
      <c r="AGJ29" s="207"/>
      <c r="AGK29" s="207"/>
      <c r="AGL29" s="207"/>
      <c r="AGM29" s="207"/>
      <c r="AGN29" s="207"/>
      <c r="AGO29" s="207"/>
      <c r="AGP29" s="207"/>
      <c r="AGQ29" s="207"/>
      <c r="AGR29" s="207"/>
      <c r="AGS29" s="207"/>
      <c r="AGT29" s="207"/>
      <c r="AGU29" s="207"/>
      <c r="AGV29" s="207"/>
      <c r="AGW29" s="207"/>
      <c r="AGX29" s="207"/>
      <c r="AGY29" s="207"/>
      <c r="AGZ29" s="207"/>
      <c r="AHA29" s="207"/>
      <c r="AHB29" s="207"/>
      <c r="AHC29" s="207"/>
      <c r="AHD29" s="207"/>
      <c r="AHE29" s="207"/>
      <c r="AHF29" s="207"/>
      <c r="AHG29" s="207"/>
      <c r="AHH29" s="207"/>
      <c r="AHI29" s="207"/>
      <c r="AHJ29" s="207"/>
      <c r="AHK29" s="207"/>
      <c r="AHL29" s="207"/>
      <c r="AHM29" s="207"/>
      <c r="AHN29" s="207"/>
      <c r="AHO29" s="207"/>
      <c r="AHP29" s="207"/>
      <c r="AHQ29" s="207"/>
      <c r="AHR29" s="207"/>
      <c r="AHS29" s="207"/>
      <c r="AHT29" s="207"/>
      <c r="AHU29" s="207"/>
      <c r="AHV29" s="207"/>
      <c r="AHW29" s="207"/>
      <c r="AHX29" s="207"/>
      <c r="AHY29" s="207"/>
      <c r="AHZ29" s="207"/>
      <c r="AIA29" s="207"/>
      <c r="AIB29" s="207"/>
      <c r="AIC29" s="207"/>
      <c r="AID29" s="207"/>
      <c r="AIE29" s="207"/>
      <c r="AIF29" s="207"/>
      <c r="AIG29" s="207"/>
      <c r="AIH29" s="207"/>
      <c r="AII29" s="207"/>
      <c r="AIJ29" s="207"/>
      <c r="AIK29" s="207"/>
      <c r="AIL29" s="207"/>
      <c r="AIM29" s="207"/>
      <c r="AIN29" s="207"/>
      <c r="AIO29" s="207"/>
      <c r="AIP29" s="207"/>
      <c r="AIQ29" s="207"/>
      <c r="AIR29" s="207"/>
      <c r="AIS29" s="207"/>
      <c r="AIT29" s="207"/>
      <c r="AIU29" s="207"/>
      <c r="AIV29" s="207"/>
      <c r="AIW29" s="207"/>
      <c r="AIX29" s="207"/>
      <c r="AIY29" s="207"/>
      <c r="AIZ29" s="207"/>
      <c r="AJA29" s="207"/>
      <c r="AJB29" s="207"/>
      <c r="AJC29" s="207"/>
      <c r="AJD29" s="207"/>
      <c r="AJE29" s="207"/>
      <c r="AJF29" s="207"/>
      <c r="AJG29" s="207"/>
      <c r="AJH29" s="207"/>
      <c r="AJI29" s="207"/>
      <c r="AJJ29" s="207"/>
      <c r="AJK29" s="207"/>
      <c r="AJL29" s="207"/>
      <c r="AJM29" s="207"/>
      <c r="AJN29" s="207"/>
      <c r="AJO29" s="207"/>
      <c r="AJP29" s="207"/>
      <c r="AJQ29" s="207"/>
      <c r="AJR29" s="207"/>
      <c r="AJS29" s="207"/>
      <c r="AJT29" s="207"/>
      <c r="AJU29" s="207"/>
      <c r="AJV29" s="207"/>
      <c r="AJW29" s="207"/>
      <c r="AJX29" s="207"/>
      <c r="AJY29" s="207"/>
      <c r="AJZ29" s="207"/>
      <c r="AKA29" s="207"/>
      <c r="AKB29" s="207"/>
      <c r="AKC29" s="207"/>
      <c r="AKD29" s="207"/>
      <c r="AKE29" s="207"/>
      <c r="AKF29" s="207"/>
      <c r="AKG29" s="207"/>
      <c r="AKH29" s="207"/>
      <c r="AKI29" s="207"/>
      <c r="AKJ29" s="207"/>
      <c r="AKK29" s="207"/>
      <c r="AKL29" s="207"/>
      <c r="AKM29" s="207"/>
      <c r="AKN29" s="207"/>
      <c r="AKO29" s="207"/>
      <c r="AKP29" s="207"/>
      <c r="AKQ29" s="207"/>
      <c r="AKR29" s="207"/>
      <c r="AKS29" s="207"/>
      <c r="AKT29" s="207"/>
      <c r="AKU29" s="207"/>
      <c r="AKV29" s="207"/>
      <c r="AKW29" s="207"/>
      <c r="AKX29" s="207"/>
      <c r="AKY29" s="207"/>
      <c r="AKZ29" s="207"/>
      <c r="ALA29" s="207"/>
      <c r="ALB29" s="207"/>
      <c r="ALC29" s="207"/>
      <c r="ALD29" s="207"/>
      <c r="ALE29" s="207"/>
      <c r="ALF29" s="207"/>
      <c r="ALG29" s="207"/>
      <c r="ALH29" s="207"/>
      <c r="ALI29" s="207"/>
      <c r="ALJ29" s="207"/>
      <c r="ALK29" s="207"/>
      <c r="ALL29" s="207"/>
      <c r="ALM29" s="207"/>
      <c r="ALN29" s="207"/>
      <c r="ALO29" s="207"/>
      <c r="ALP29" s="207"/>
      <c r="ALQ29" s="207" t="e">
        <v>#N/A</v>
      </c>
    </row>
    <row r="30" spans="1:1005" ht="14.45">
      <c r="A30" s="108">
        <v>46935</v>
      </c>
      <c r="B30" s="162">
        <v>98</v>
      </c>
      <c r="C30" s="154">
        <v>98</v>
      </c>
      <c r="D30" s="158">
        <v>98</v>
      </c>
      <c r="E30">
        <v>191.98500000000001</v>
      </c>
      <c r="F30">
        <v>68.807000000000002</v>
      </c>
      <c r="G30">
        <v>481.46899999999999</v>
      </c>
      <c r="H30">
        <v>117.383</v>
      </c>
      <c r="I30">
        <v>183.17699999999999</v>
      </c>
      <c r="J30">
        <v>113.444</v>
      </c>
      <c r="K30">
        <v>248.13399999999999</v>
      </c>
      <c r="L30">
        <v>54.566000000000003</v>
      </c>
      <c r="M30">
        <v>62.32</v>
      </c>
      <c r="N30">
        <v>26.273</v>
      </c>
      <c r="O30">
        <v>59.726999999999997</v>
      </c>
      <c r="P30">
        <v>58.912999999999997</v>
      </c>
      <c r="Q30">
        <v>118.938</v>
      </c>
      <c r="R30">
        <v>76.292000000000002</v>
      </c>
      <c r="S30">
        <v>71.126000000000005</v>
      </c>
      <c r="T30">
        <v>234.61799999999999</v>
      </c>
      <c r="U30">
        <v>142.1</v>
      </c>
      <c r="V30">
        <v>76.320999999999998</v>
      </c>
      <c r="W30">
        <v>246.71</v>
      </c>
      <c r="X30">
        <v>31.321000000000002</v>
      </c>
      <c r="Y30">
        <v>57.899000000000001</v>
      </c>
      <c r="Z30">
        <v>109.49</v>
      </c>
      <c r="AA30">
        <v>128.005</v>
      </c>
      <c r="AB30">
        <v>104.583</v>
      </c>
      <c r="AC30">
        <v>138.59</v>
      </c>
      <c r="AD30">
        <v>34.659999999999997</v>
      </c>
      <c r="AE30">
        <v>289.83800000000002</v>
      </c>
      <c r="AF30">
        <v>65.275999999999996</v>
      </c>
      <c r="AG30">
        <v>128.101</v>
      </c>
      <c r="AH30" s="32">
        <v>70.582999999999998</v>
      </c>
      <c r="AI30" s="207"/>
      <c r="AJ30" s="207"/>
      <c r="AK30" s="207"/>
      <c r="AL30" s="207"/>
      <c r="AM30" s="207"/>
      <c r="AN30" s="207"/>
      <c r="AO30" s="207"/>
      <c r="AP30" s="207"/>
      <c r="AQ30" s="207"/>
      <c r="AR30" s="207"/>
      <c r="AS30" s="207"/>
      <c r="AT30" s="207"/>
      <c r="AU30" s="207"/>
      <c r="AV30" s="207"/>
      <c r="AW30" s="207"/>
      <c r="AX30" s="207"/>
      <c r="AY30" s="207"/>
      <c r="AZ30" s="207"/>
      <c r="BA30" s="207"/>
      <c r="BB30" s="207"/>
      <c r="BC30" s="207"/>
      <c r="BD30" s="207"/>
      <c r="BE30" s="207"/>
      <c r="BF30" s="207"/>
      <c r="BG30" s="207"/>
      <c r="BH30" s="207"/>
      <c r="BI30" s="207"/>
      <c r="BJ30" s="207"/>
      <c r="BK30" s="207"/>
      <c r="BL30" s="207"/>
      <c r="BM30" s="207"/>
      <c r="BN30" s="207"/>
      <c r="BO30" s="207"/>
      <c r="BP30" s="207"/>
      <c r="BQ30" s="207"/>
      <c r="BR30" s="207"/>
      <c r="BS30" s="207"/>
      <c r="BT30" s="207"/>
      <c r="BU30" s="207"/>
      <c r="BV30" s="207"/>
      <c r="BW30" s="207"/>
      <c r="BX30" s="207"/>
      <c r="BY30" s="207"/>
      <c r="BZ30" s="207"/>
      <c r="CA30" s="207"/>
      <c r="CB30" s="207"/>
      <c r="CC30" s="207"/>
      <c r="CD30" s="207"/>
      <c r="CE30" s="207"/>
      <c r="CF30" s="207"/>
      <c r="CG30" s="207"/>
      <c r="CH30" s="207"/>
      <c r="CI30" s="207"/>
      <c r="CJ30" s="207"/>
      <c r="CK30" s="207"/>
      <c r="CL30" s="207"/>
      <c r="CM30" s="207"/>
      <c r="CN30" s="207"/>
      <c r="CO30" s="207"/>
      <c r="CP30" s="207"/>
      <c r="CQ30" s="207"/>
      <c r="CR30" s="207"/>
      <c r="CS30" s="207"/>
      <c r="CT30" s="207"/>
      <c r="CU30" s="207"/>
      <c r="CV30" s="207"/>
      <c r="CW30" s="207"/>
      <c r="CX30" s="207"/>
      <c r="CY30" s="207"/>
      <c r="CZ30" s="207"/>
      <c r="DA30" s="207"/>
      <c r="DB30" s="207"/>
      <c r="DC30" s="207"/>
      <c r="DD30" s="207"/>
      <c r="DE30" s="207"/>
      <c r="DF30" s="207"/>
      <c r="DG30" s="207"/>
      <c r="DH30" s="207"/>
      <c r="DI30" s="207"/>
      <c r="DJ30" s="207"/>
      <c r="DK30" s="207"/>
      <c r="DL30" s="207"/>
      <c r="DM30" s="207"/>
      <c r="DN30" s="207"/>
      <c r="DO30" s="207"/>
      <c r="DP30" s="207"/>
      <c r="DQ30" s="207"/>
      <c r="DR30" s="207"/>
      <c r="DS30" s="207"/>
      <c r="DT30" s="207"/>
      <c r="DU30" s="207"/>
      <c r="DV30" s="207"/>
      <c r="DW30" s="207"/>
      <c r="DX30" s="207"/>
      <c r="DY30" s="207"/>
      <c r="DZ30" s="207"/>
      <c r="EA30" s="207"/>
      <c r="EB30" s="207"/>
      <c r="EC30" s="207"/>
      <c r="ED30" s="207"/>
      <c r="EE30" s="207"/>
      <c r="EF30" s="207"/>
      <c r="EG30" s="207"/>
      <c r="EH30" s="207"/>
      <c r="EI30" s="207"/>
      <c r="EJ30" s="207"/>
      <c r="EK30" s="207"/>
      <c r="EL30" s="207"/>
      <c r="EM30" s="207"/>
      <c r="EN30" s="207"/>
      <c r="EO30" s="207"/>
      <c r="EP30" s="207"/>
      <c r="EQ30" s="207"/>
      <c r="ER30" s="207"/>
      <c r="ES30" s="207"/>
      <c r="ET30" s="207"/>
      <c r="EU30" s="207"/>
      <c r="EV30" s="207"/>
      <c r="EW30" s="207"/>
      <c r="EX30" s="207"/>
      <c r="EY30" s="207"/>
      <c r="EZ30" s="207"/>
      <c r="FA30" s="207"/>
      <c r="FB30" s="207"/>
      <c r="FC30" s="207"/>
      <c r="FD30" s="207"/>
      <c r="FE30" s="207"/>
      <c r="FF30" s="207"/>
      <c r="FG30" s="207"/>
      <c r="FH30" s="207"/>
      <c r="FI30" s="207"/>
      <c r="FJ30" s="207"/>
      <c r="FK30" s="207"/>
      <c r="FL30" s="207"/>
      <c r="FM30" s="207"/>
      <c r="FN30" s="207"/>
      <c r="FO30" s="207"/>
      <c r="FP30" s="207"/>
      <c r="FQ30" s="207"/>
      <c r="FR30" s="207"/>
      <c r="FS30" s="207"/>
      <c r="FT30" s="207"/>
      <c r="FU30" s="207"/>
      <c r="FV30" s="207"/>
      <c r="FW30" s="207"/>
      <c r="FX30" s="207"/>
      <c r="FY30" s="207"/>
      <c r="FZ30" s="207"/>
      <c r="GA30" s="207"/>
      <c r="GB30" s="207"/>
      <c r="GC30" s="207"/>
      <c r="GD30" s="207"/>
      <c r="GE30" s="207"/>
      <c r="GF30" s="207"/>
      <c r="GG30" s="207"/>
      <c r="GH30" s="207"/>
      <c r="GI30" s="207"/>
      <c r="GJ30" s="207"/>
      <c r="GK30" s="207"/>
      <c r="GL30" s="207"/>
      <c r="GM30" s="207"/>
      <c r="GN30" s="207"/>
      <c r="GO30" s="207"/>
      <c r="GP30" s="207"/>
      <c r="GQ30" s="207"/>
      <c r="GR30" s="207"/>
      <c r="GS30" s="207"/>
      <c r="GT30" s="207"/>
      <c r="GU30" s="207"/>
      <c r="GV30" s="207"/>
      <c r="GW30" s="207"/>
      <c r="GX30" s="207"/>
      <c r="GY30" s="207"/>
      <c r="GZ30" s="207"/>
      <c r="HA30" s="207"/>
      <c r="HB30" s="207"/>
      <c r="HC30" s="207"/>
      <c r="HD30" s="207"/>
      <c r="HE30" s="207"/>
      <c r="HF30" s="207"/>
      <c r="HG30" s="207"/>
      <c r="HH30" s="207"/>
      <c r="HI30" s="207"/>
      <c r="HJ30" s="207"/>
      <c r="HK30" s="207"/>
      <c r="HL30" s="207"/>
      <c r="HM30" s="207"/>
      <c r="HN30" s="207"/>
      <c r="HO30" s="207"/>
      <c r="HP30" s="207"/>
      <c r="HQ30" s="207"/>
      <c r="HR30" s="207"/>
      <c r="HS30" s="207"/>
      <c r="HT30" s="207"/>
      <c r="HU30" s="207"/>
      <c r="HV30" s="207"/>
      <c r="HW30" s="207"/>
      <c r="HX30" s="207"/>
      <c r="HY30" s="207"/>
      <c r="HZ30" s="207"/>
      <c r="IA30" s="207"/>
      <c r="IB30" s="207"/>
      <c r="IC30" s="207"/>
      <c r="ID30" s="207"/>
      <c r="IE30" s="207"/>
      <c r="IF30" s="207"/>
      <c r="IG30" s="207"/>
      <c r="IH30" s="207"/>
      <c r="II30" s="207"/>
      <c r="IJ30" s="207"/>
      <c r="IK30" s="207"/>
      <c r="IL30" s="207"/>
      <c r="IM30" s="207"/>
      <c r="IN30" s="207"/>
      <c r="IO30" s="207"/>
      <c r="IP30" s="207"/>
      <c r="IQ30" s="207"/>
      <c r="IR30" s="207"/>
      <c r="IS30" s="207"/>
      <c r="IT30" s="207"/>
      <c r="IU30" s="207"/>
      <c r="IV30" s="207"/>
      <c r="IW30" s="207"/>
      <c r="IX30" s="207"/>
      <c r="IY30" s="207"/>
      <c r="IZ30" s="207"/>
      <c r="JA30" s="207"/>
      <c r="JB30" s="207"/>
      <c r="JC30" s="207"/>
      <c r="JD30" s="207"/>
      <c r="JE30" s="207"/>
      <c r="JF30" s="207"/>
      <c r="JG30" s="207"/>
      <c r="JH30" s="207"/>
      <c r="JI30" s="207"/>
      <c r="JJ30" s="207"/>
      <c r="JK30" s="207"/>
      <c r="JL30" s="207"/>
      <c r="JM30" s="207"/>
      <c r="JN30" s="207"/>
      <c r="JO30" s="207"/>
      <c r="JP30" s="207"/>
      <c r="JQ30" s="207"/>
      <c r="JR30" s="207"/>
      <c r="JS30" s="207"/>
      <c r="JT30" s="207"/>
      <c r="JU30" s="207"/>
      <c r="JV30" s="207"/>
      <c r="JW30" s="207"/>
      <c r="JX30" s="207"/>
      <c r="JY30" s="207"/>
      <c r="JZ30" s="207"/>
      <c r="KA30" s="207"/>
      <c r="KB30" s="207"/>
      <c r="KC30" s="207"/>
      <c r="KD30" s="207"/>
      <c r="KE30" s="207"/>
      <c r="KF30" s="207"/>
      <c r="KG30" s="207"/>
      <c r="KH30" s="207"/>
      <c r="KI30" s="207"/>
      <c r="KJ30" s="207"/>
      <c r="KK30" s="207"/>
      <c r="KL30" s="207"/>
      <c r="KM30" s="207"/>
      <c r="KN30" s="207"/>
      <c r="KO30" s="207"/>
      <c r="KP30" s="207"/>
      <c r="KQ30" s="207"/>
      <c r="KR30" s="207"/>
      <c r="KS30" s="207"/>
      <c r="KT30" s="207"/>
      <c r="KU30" s="207"/>
      <c r="KV30" s="207"/>
      <c r="KW30" s="207"/>
      <c r="KX30" s="207"/>
      <c r="KY30" s="207"/>
      <c r="KZ30" s="207"/>
      <c r="LA30" s="207"/>
      <c r="LB30" s="207"/>
      <c r="LC30" s="207"/>
      <c r="LD30" s="207"/>
      <c r="LE30" s="207"/>
      <c r="LF30" s="207"/>
      <c r="LG30" s="207"/>
      <c r="LH30" s="207"/>
      <c r="LI30" s="207"/>
      <c r="LJ30" s="207"/>
      <c r="LK30" s="207"/>
      <c r="LL30" s="207"/>
      <c r="LM30" s="207"/>
      <c r="LN30" s="207"/>
      <c r="LO30" s="207"/>
      <c r="LP30" s="207"/>
      <c r="LQ30" s="207"/>
      <c r="LR30" s="207"/>
      <c r="LS30" s="207"/>
      <c r="LT30" s="207"/>
      <c r="LU30" s="207"/>
      <c r="LV30" s="207"/>
      <c r="LW30" s="207"/>
      <c r="LX30" s="207"/>
      <c r="LY30" s="207"/>
      <c r="LZ30" s="207"/>
      <c r="MA30" s="207"/>
      <c r="MB30" s="207"/>
      <c r="MC30" s="207"/>
      <c r="MD30" s="207"/>
      <c r="ME30" s="207"/>
      <c r="MF30" s="207"/>
      <c r="MG30" s="207"/>
      <c r="MH30" s="207"/>
      <c r="MI30" s="207"/>
      <c r="MJ30" s="207"/>
      <c r="MK30" s="207"/>
      <c r="ML30" s="207"/>
      <c r="MM30" s="207"/>
      <c r="MN30" s="207"/>
      <c r="MO30" s="207"/>
      <c r="MP30" s="207"/>
      <c r="MQ30" s="207"/>
      <c r="MR30" s="207"/>
      <c r="MS30" s="207"/>
      <c r="MT30" s="207"/>
      <c r="MU30" s="207"/>
      <c r="MV30" s="207"/>
      <c r="MW30" s="207"/>
      <c r="MX30" s="207"/>
      <c r="MY30" s="207"/>
      <c r="MZ30" s="207"/>
      <c r="NA30" s="207"/>
      <c r="NB30" s="207"/>
      <c r="NC30" s="207"/>
      <c r="ND30" s="207"/>
      <c r="NE30" s="207"/>
      <c r="NF30" s="207"/>
      <c r="NG30" s="207"/>
      <c r="NH30" s="207"/>
      <c r="NI30" s="207"/>
      <c r="NJ30" s="207"/>
      <c r="NK30" s="207"/>
      <c r="NL30" s="207"/>
      <c r="NM30" s="207"/>
      <c r="NN30" s="207"/>
      <c r="NO30" s="207"/>
      <c r="NP30" s="207"/>
      <c r="NQ30" s="207"/>
      <c r="NR30" s="207"/>
      <c r="NS30" s="207"/>
      <c r="NT30" s="207"/>
      <c r="NU30" s="207"/>
      <c r="NV30" s="207"/>
      <c r="NW30" s="207"/>
      <c r="NX30" s="207"/>
      <c r="NY30" s="207"/>
      <c r="NZ30" s="207"/>
      <c r="OA30" s="207"/>
      <c r="OB30" s="207"/>
      <c r="OC30" s="207"/>
      <c r="OD30" s="207"/>
      <c r="OE30" s="207"/>
      <c r="OF30" s="207"/>
      <c r="OG30" s="207"/>
      <c r="OH30" s="207"/>
      <c r="OI30" s="207"/>
      <c r="OJ30" s="207"/>
      <c r="OK30" s="207"/>
      <c r="OL30" s="207"/>
      <c r="OM30" s="207"/>
      <c r="ON30" s="207"/>
      <c r="OO30" s="207"/>
      <c r="OP30" s="207"/>
      <c r="OQ30" s="207"/>
      <c r="OR30" s="207"/>
      <c r="OS30" s="207"/>
      <c r="OT30" s="207"/>
      <c r="OU30" s="207"/>
      <c r="OV30" s="207"/>
      <c r="OW30" s="207"/>
      <c r="OX30" s="207"/>
      <c r="OY30" s="207"/>
      <c r="OZ30" s="207"/>
      <c r="PA30" s="207"/>
      <c r="PB30" s="207"/>
      <c r="PC30" s="207"/>
      <c r="PD30" s="207"/>
      <c r="PE30" s="207"/>
      <c r="PF30" s="207"/>
      <c r="PG30" s="207"/>
      <c r="PH30" s="207"/>
      <c r="PI30" s="207"/>
      <c r="PJ30" s="207"/>
      <c r="PK30" s="207"/>
      <c r="PL30" s="207"/>
      <c r="PM30" s="207"/>
      <c r="PN30" s="207"/>
      <c r="PO30" s="207"/>
      <c r="PP30" s="207"/>
      <c r="PQ30" s="207"/>
      <c r="PR30" s="207"/>
      <c r="PS30" s="207"/>
      <c r="PT30" s="207"/>
      <c r="PU30" s="207"/>
      <c r="PV30" s="207"/>
      <c r="PW30" s="207"/>
      <c r="PX30" s="207"/>
      <c r="PY30" s="207"/>
      <c r="PZ30" s="207"/>
      <c r="QA30" s="207"/>
      <c r="QB30" s="207"/>
      <c r="QC30" s="207"/>
      <c r="QD30" s="207"/>
      <c r="QE30" s="207"/>
      <c r="QF30" s="207"/>
      <c r="QG30" s="207"/>
      <c r="QH30" s="207"/>
      <c r="QI30" s="207"/>
      <c r="QJ30" s="207"/>
      <c r="QK30" s="207"/>
      <c r="QL30" s="207"/>
      <c r="QM30" s="207"/>
      <c r="QN30" s="207"/>
      <c r="QO30" s="207"/>
      <c r="QP30" s="207"/>
      <c r="QQ30" s="207"/>
      <c r="QR30" s="207"/>
      <c r="QS30" s="207"/>
      <c r="QT30" s="207"/>
      <c r="QU30" s="207"/>
      <c r="QV30" s="207"/>
      <c r="QW30" s="207"/>
      <c r="QX30" s="207"/>
      <c r="QY30" s="207"/>
      <c r="QZ30" s="207"/>
      <c r="RA30" s="207"/>
      <c r="RB30" s="207"/>
      <c r="RC30" s="207"/>
      <c r="RD30" s="207"/>
      <c r="RE30" s="207"/>
      <c r="RF30" s="207"/>
      <c r="RG30" s="207"/>
      <c r="RH30" s="207"/>
      <c r="RI30" s="207"/>
      <c r="RJ30" s="207"/>
      <c r="RK30" s="207"/>
      <c r="RL30" s="207"/>
      <c r="RM30" s="207"/>
      <c r="RN30" s="207"/>
      <c r="RO30" s="207"/>
      <c r="RP30" s="207"/>
      <c r="RQ30" s="207"/>
      <c r="RR30" s="207"/>
      <c r="RS30" s="207"/>
      <c r="RT30" s="207"/>
      <c r="RU30" s="207"/>
      <c r="RV30" s="207"/>
      <c r="RW30" s="207"/>
      <c r="RX30" s="207"/>
      <c r="RY30" s="207"/>
      <c r="RZ30" s="207"/>
      <c r="SA30" s="207"/>
      <c r="SB30" s="207"/>
      <c r="SC30" s="207"/>
      <c r="SD30" s="207"/>
      <c r="SE30" s="207"/>
      <c r="SF30" s="207"/>
      <c r="SG30" s="207"/>
      <c r="SH30" s="207"/>
      <c r="SI30" s="207"/>
      <c r="SJ30" s="207"/>
      <c r="SK30" s="207"/>
      <c r="SL30" s="207"/>
      <c r="SM30" s="207"/>
      <c r="SN30" s="207"/>
      <c r="SO30" s="207"/>
      <c r="SP30" s="207"/>
      <c r="SQ30" s="207"/>
      <c r="SR30" s="207"/>
      <c r="SS30" s="207"/>
      <c r="ST30" s="207"/>
      <c r="SU30" s="207"/>
      <c r="SV30" s="207"/>
      <c r="SW30" s="207"/>
      <c r="SX30" s="207"/>
      <c r="SY30" s="207"/>
      <c r="SZ30" s="207"/>
      <c r="TA30" s="207"/>
      <c r="TB30" s="207"/>
      <c r="TC30" s="207"/>
      <c r="TD30" s="207"/>
      <c r="TE30" s="207"/>
      <c r="TF30" s="207"/>
      <c r="TG30" s="207"/>
      <c r="TH30" s="207"/>
      <c r="TI30" s="207"/>
      <c r="TJ30" s="207"/>
      <c r="TK30" s="207"/>
      <c r="TL30" s="207"/>
      <c r="TM30" s="207"/>
      <c r="TN30" s="207"/>
      <c r="TO30" s="207"/>
      <c r="TP30" s="207"/>
      <c r="TQ30" s="207"/>
      <c r="TR30" s="207"/>
      <c r="TS30" s="207"/>
      <c r="TT30" s="207"/>
      <c r="TU30" s="207"/>
      <c r="TV30" s="207"/>
      <c r="TW30" s="207"/>
      <c r="TX30" s="207"/>
      <c r="TY30" s="207"/>
      <c r="TZ30" s="207"/>
      <c r="UA30" s="207"/>
      <c r="UB30" s="207"/>
      <c r="UC30" s="207"/>
      <c r="UD30" s="207"/>
      <c r="UE30" s="207"/>
      <c r="UF30" s="207"/>
      <c r="UG30" s="207"/>
      <c r="UH30" s="207"/>
      <c r="UI30" s="207"/>
      <c r="UJ30" s="207"/>
      <c r="UK30" s="207"/>
      <c r="UL30" s="207"/>
      <c r="UM30" s="207"/>
      <c r="UN30" s="207"/>
      <c r="UO30" s="207"/>
      <c r="UP30" s="207"/>
      <c r="UQ30" s="207"/>
      <c r="UR30" s="207"/>
      <c r="US30" s="207"/>
      <c r="UT30" s="207"/>
      <c r="UU30" s="207"/>
      <c r="UV30" s="207"/>
      <c r="UW30" s="207"/>
      <c r="UX30" s="207"/>
      <c r="UY30" s="207"/>
      <c r="UZ30" s="207"/>
      <c r="VA30" s="207"/>
      <c r="VB30" s="207"/>
      <c r="VC30" s="207"/>
      <c r="VD30" s="207"/>
      <c r="VE30" s="207"/>
      <c r="VF30" s="207"/>
      <c r="VG30" s="207"/>
      <c r="VH30" s="207"/>
      <c r="VI30" s="207"/>
      <c r="VJ30" s="207"/>
      <c r="VK30" s="207"/>
      <c r="VL30" s="207"/>
      <c r="VM30" s="207"/>
      <c r="VN30" s="207"/>
      <c r="VO30" s="207"/>
      <c r="VP30" s="207"/>
      <c r="VQ30" s="207"/>
      <c r="VR30" s="207"/>
      <c r="VS30" s="207"/>
      <c r="VT30" s="207"/>
      <c r="VU30" s="207"/>
      <c r="VV30" s="207"/>
      <c r="VW30" s="207"/>
      <c r="VX30" s="207"/>
      <c r="VY30" s="207"/>
      <c r="VZ30" s="207"/>
      <c r="WA30" s="207"/>
      <c r="WB30" s="207"/>
      <c r="WC30" s="207"/>
      <c r="WD30" s="207"/>
      <c r="WE30" s="207"/>
      <c r="WF30" s="207"/>
      <c r="WG30" s="207"/>
      <c r="WH30" s="207"/>
      <c r="WI30" s="207"/>
      <c r="WJ30" s="207"/>
      <c r="WK30" s="207"/>
      <c r="WL30" s="207"/>
      <c r="WM30" s="207"/>
      <c r="WN30" s="207"/>
      <c r="WO30" s="207"/>
      <c r="WP30" s="207"/>
      <c r="WQ30" s="207"/>
      <c r="WR30" s="207"/>
      <c r="WS30" s="207"/>
      <c r="WT30" s="207"/>
      <c r="WU30" s="207"/>
      <c r="WV30" s="207"/>
      <c r="WW30" s="207"/>
      <c r="WX30" s="207"/>
      <c r="WY30" s="207"/>
      <c r="WZ30" s="207"/>
      <c r="XA30" s="207"/>
      <c r="XB30" s="207"/>
      <c r="XC30" s="207"/>
      <c r="XD30" s="207"/>
      <c r="XE30" s="207"/>
      <c r="XF30" s="207"/>
      <c r="XG30" s="207"/>
      <c r="XH30" s="207"/>
      <c r="XI30" s="207"/>
      <c r="XJ30" s="207"/>
      <c r="XK30" s="207"/>
      <c r="XL30" s="207"/>
      <c r="XM30" s="207"/>
      <c r="XN30" s="207"/>
      <c r="XO30" s="207"/>
      <c r="XP30" s="207"/>
      <c r="XQ30" s="207"/>
      <c r="XR30" s="207"/>
      <c r="XS30" s="207"/>
      <c r="XT30" s="207"/>
      <c r="XU30" s="207"/>
      <c r="XV30" s="207"/>
      <c r="XW30" s="207"/>
      <c r="XX30" s="207"/>
      <c r="XY30" s="207"/>
      <c r="XZ30" s="207"/>
      <c r="YA30" s="207"/>
      <c r="YB30" s="207"/>
      <c r="YC30" s="207"/>
      <c r="YD30" s="207"/>
      <c r="YE30" s="207"/>
      <c r="YF30" s="207"/>
      <c r="YG30" s="207"/>
      <c r="YH30" s="207"/>
      <c r="YI30" s="207"/>
      <c r="YJ30" s="207"/>
      <c r="YK30" s="207"/>
      <c r="YL30" s="207"/>
      <c r="YM30" s="207"/>
      <c r="YN30" s="207"/>
      <c r="YO30" s="207"/>
      <c r="YP30" s="207"/>
      <c r="YQ30" s="207"/>
      <c r="YR30" s="207"/>
      <c r="YS30" s="207"/>
      <c r="YT30" s="207"/>
      <c r="YU30" s="207"/>
      <c r="YV30" s="207"/>
      <c r="YW30" s="207"/>
      <c r="YX30" s="207"/>
      <c r="YY30" s="207"/>
      <c r="YZ30" s="207"/>
      <c r="ZA30" s="207"/>
      <c r="ZB30" s="207"/>
      <c r="ZC30" s="207"/>
      <c r="ZD30" s="207"/>
      <c r="ZE30" s="207"/>
      <c r="ZF30" s="207"/>
      <c r="ZG30" s="207"/>
      <c r="ZH30" s="207"/>
      <c r="ZI30" s="207"/>
      <c r="ZJ30" s="207"/>
      <c r="ZK30" s="207"/>
      <c r="ZL30" s="207"/>
      <c r="ZM30" s="207"/>
      <c r="ZN30" s="207"/>
      <c r="ZO30" s="207"/>
      <c r="ZP30" s="207"/>
      <c r="ZQ30" s="207"/>
      <c r="ZR30" s="207"/>
      <c r="ZS30" s="207"/>
      <c r="ZT30" s="207"/>
      <c r="ZU30" s="207"/>
      <c r="ZV30" s="207"/>
      <c r="ZW30" s="207"/>
      <c r="ZX30" s="207"/>
      <c r="ZY30" s="207"/>
      <c r="ZZ30" s="207"/>
      <c r="AAA30" s="207"/>
      <c r="AAB30" s="207"/>
      <c r="AAC30" s="207"/>
      <c r="AAD30" s="207"/>
      <c r="AAE30" s="207"/>
      <c r="AAF30" s="207"/>
      <c r="AAG30" s="207"/>
      <c r="AAH30" s="207"/>
      <c r="AAI30" s="207"/>
      <c r="AAJ30" s="207"/>
      <c r="AAK30" s="207"/>
      <c r="AAL30" s="207"/>
      <c r="AAM30" s="207"/>
      <c r="AAN30" s="207"/>
      <c r="AAO30" s="207"/>
      <c r="AAP30" s="207"/>
      <c r="AAQ30" s="207"/>
      <c r="AAR30" s="207"/>
      <c r="AAS30" s="207"/>
      <c r="AAT30" s="207"/>
      <c r="AAU30" s="207"/>
      <c r="AAV30" s="207"/>
      <c r="AAW30" s="207"/>
      <c r="AAX30" s="207"/>
      <c r="AAY30" s="207"/>
      <c r="AAZ30" s="207"/>
      <c r="ABA30" s="207"/>
      <c r="ABB30" s="207"/>
      <c r="ABC30" s="207"/>
      <c r="ABD30" s="207"/>
      <c r="ABE30" s="207"/>
      <c r="ABF30" s="207"/>
      <c r="ABG30" s="207"/>
      <c r="ABH30" s="207"/>
      <c r="ABI30" s="207"/>
      <c r="ABJ30" s="207"/>
      <c r="ABK30" s="207"/>
      <c r="ABL30" s="207"/>
      <c r="ABM30" s="207"/>
      <c r="ABN30" s="207"/>
      <c r="ABO30" s="207"/>
      <c r="ABP30" s="207"/>
      <c r="ABQ30" s="207"/>
      <c r="ABR30" s="207"/>
      <c r="ABS30" s="207"/>
      <c r="ABT30" s="207"/>
      <c r="ABU30" s="207"/>
      <c r="ABV30" s="207"/>
      <c r="ABW30" s="207"/>
      <c r="ABX30" s="207"/>
      <c r="ABY30" s="207"/>
      <c r="ABZ30" s="207"/>
      <c r="ACA30" s="207"/>
      <c r="ACB30" s="207"/>
      <c r="ACC30" s="207"/>
      <c r="ACD30" s="207"/>
      <c r="ACE30" s="207"/>
      <c r="ACF30" s="207"/>
      <c r="ACG30" s="207"/>
      <c r="ACH30" s="207"/>
      <c r="ACI30" s="207"/>
      <c r="ACJ30" s="207"/>
      <c r="ACK30" s="207"/>
      <c r="ACL30" s="207"/>
      <c r="ACM30" s="207"/>
      <c r="ACN30" s="207"/>
      <c r="ACO30" s="207"/>
      <c r="ACP30" s="207"/>
      <c r="ACQ30" s="207"/>
      <c r="ACR30" s="207"/>
      <c r="ACS30" s="207"/>
      <c r="ACT30" s="207"/>
      <c r="ACU30" s="207"/>
      <c r="ACV30" s="207"/>
      <c r="ACW30" s="207"/>
      <c r="ACX30" s="207"/>
      <c r="ACY30" s="207"/>
      <c r="ACZ30" s="207"/>
      <c r="ADA30" s="207"/>
      <c r="ADB30" s="207"/>
      <c r="ADC30" s="207"/>
      <c r="ADD30" s="207"/>
      <c r="ADE30" s="207"/>
      <c r="ADF30" s="207"/>
      <c r="ADG30" s="207"/>
      <c r="ADH30" s="207"/>
      <c r="ADI30" s="207"/>
      <c r="ADJ30" s="207"/>
      <c r="ADK30" s="207"/>
      <c r="ADL30" s="207"/>
      <c r="ADM30" s="207"/>
      <c r="ADN30" s="207"/>
      <c r="ADO30" s="207"/>
      <c r="ADP30" s="207"/>
      <c r="ADQ30" s="207"/>
      <c r="ADR30" s="207"/>
      <c r="ADS30" s="207"/>
      <c r="ADT30" s="207"/>
      <c r="ADU30" s="207"/>
      <c r="ADV30" s="207"/>
      <c r="ADW30" s="207"/>
      <c r="ADX30" s="207"/>
      <c r="ADY30" s="207"/>
      <c r="ADZ30" s="207"/>
      <c r="AEA30" s="207"/>
      <c r="AEB30" s="207"/>
      <c r="AEC30" s="207"/>
      <c r="AED30" s="207"/>
      <c r="AEE30" s="207"/>
      <c r="AEF30" s="207"/>
      <c r="AEG30" s="207"/>
      <c r="AEH30" s="207"/>
      <c r="AEI30" s="207"/>
      <c r="AEJ30" s="207"/>
      <c r="AEK30" s="207"/>
      <c r="AEL30" s="207"/>
      <c r="AEM30" s="207"/>
      <c r="AEN30" s="207"/>
      <c r="AEO30" s="207"/>
      <c r="AEP30" s="207"/>
      <c r="AEQ30" s="207"/>
      <c r="AER30" s="207"/>
      <c r="AES30" s="207"/>
      <c r="AET30" s="207"/>
      <c r="AEU30" s="207"/>
      <c r="AEV30" s="207"/>
      <c r="AEW30" s="207"/>
      <c r="AEX30" s="207"/>
      <c r="AEY30" s="207"/>
      <c r="AEZ30" s="207"/>
      <c r="AFA30" s="207"/>
      <c r="AFB30" s="207"/>
      <c r="AFC30" s="207"/>
      <c r="AFD30" s="207"/>
      <c r="AFE30" s="207"/>
      <c r="AFF30" s="207"/>
      <c r="AFG30" s="207"/>
      <c r="AFH30" s="207"/>
      <c r="AFI30" s="207"/>
      <c r="AFJ30" s="207"/>
      <c r="AFK30" s="207"/>
      <c r="AFL30" s="207"/>
      <c r="AFM30" s="207"/>
      <c r="AFN30" s="207"/>
      <c r="AFO30" s="207"/>
      <c r="AFP30" s="207"/>
      <c r="AFQ30" s="207"/>
      <c r="AFR30" s="207"/>
      <c r="AFS30" s="207"/>
      <c r="AFT30" s="207"/>
      <c r="AFU30" s="207"/>
      <c r="AFV30" s="207"/>
      <c r="AFW30" s="207"/>
      <c r="AFX30" s="207"/>
      <c r="AFY30" s="207"/>
      <c r="AFZ30" s="207"/>
      <c r="AGA30" s="207"/>
      <c r="AGB30" s="207"/>
      <c r="AGC30" s="207"/>
      <c r="AGD30" s="207"/>
      <c r="AGE30" s="207"/>
      <c r="AGF30" s="207"/>
      <c r="AGG30" s="207"/>
      <c r="AGH30" s="207"/>
      <c r="AGI30" s="207"/>
      <c r="AGJ30" s="207"/>
      <c r="AGK30" s="207"/>
      <c r="AGL30" s="207"/>
      <c r="AGM30" s="207"/>
      <c r="AGN30" s="207"/>
      <c r="AGO30" s="207"/>
      <c r="AGP30" s="207"/>
      <c r="AGQ30" s="207"/>
      <c r="AGR30" s="207"/>
      <c r="AGS30" s="207"/>
      <c r="AGT30" s="207"/>
      <c r="AGU30" s="207"/>
      <c r="AGV30" s="207"/>
      <c r="AGW30" s="207"/>
      <c r="AGX30" s="207"/>
      <c r="AGY30" s="207"/>
      <c r="AGZ30" s="207"/>
      <c r="AHA30" s="207"/>
      <c r="AHB30" s="207"/>
      <c r="AHC30" s="207"/>
      <c r="AHD30" s="207"/>
      <c r="AHE30" s="207"/>
      <c r="AHF30" s="207"/>
      <c r="AHG30" s="207"/>
      <c r="AHH30" s="207"/>
      <c r="AHI30" s="207"/>
      <c r="AHJ30" s="207"/>
      <c r="AHK30" s="207"/>
      <c r="AHL30" s="207"/>
      <c r="AHM30" s="207"/>
      <c r="AHN30" s="207"/>
      <c r="AHO30" s="207"/>
      <c r="AHP30" s="207"/>
      <c r="AHQ30" s="207"/>
      <c r="AHR30" s="207"/>
      <c r="AHS30" s="207"/>
      <c r="AHT30" s="207"/>
      <c r="AHU30" s="207"/>
      <c r="AHV30" s="207"/>
      <c r="AHW30" s="207"/>
      <c r="AHX30" s="207"/>
      <c r="AHY30" s="207"/>
      <c r="AHZ30" s="207"/>
      <c r="AIA30" s="207"/>
      <c r="AIB30" s="207"/>
      <c r="AIC30" s="207"/>
      <c r="AID30" s="207"/>
      <c r="AIE30" s="207"/>
      <c r="AIF30" s="207"/>
      <c r="AIG30" s="207"/>
      <c r="AIH30" s="207"/>
      <c r="AII30" s="207"/>
      <c r="AIJ30" s="207"/>
      <c r="AIK30" s="207"/>
      <c r="AIL30" s="207"/>
      <c r="AIM30" s="207"/>
      <c r="AIN30" s="207"/>
      <c r="AIO30" s="207"/>
      <c r="AIP30" s="207"/>
      <c r="AIQ30" s="207"/>
      <c r="AIR30" s="207"/>
      <c r="AIS30" s="207"/>
      <c r="AIT30" s="207"/>
      <c r="AIU30" s="207"/>
      <c r="AIV30" s="207"/>
      <c r="AIW30" s="207"/>
      <c r="AIX30" s="207"/>
      <c r="AIY30" s="207"/>
      <c r="AIZ30" s="207"/>
      <c r="AJA30" s="207"/>
      <c r="AJB30" s="207"/>
      <c r="AJC30" s="207"/>
      <c r="AJD30" s="207"/>
      <c r="AJE30" s="207"/>
      <c r="AJF30" s="207"/>
      <c r="AJG30" s="207"/>
      <c r="AJH30" s="207"/>
      <c r="AJI30" s="207"/>
      <c r="AJJ30" s="207"/>
      <c r="AJK30" s="207"/>
      <c r="AJL30" s="207"/>
      <c r="AJM30" s="207"/>
      <c r="AJN30" s="207"/>
      <c r="AJO30" s="207"/>
      <c r="AJP30" s="207"/>
      <c r="AJQ30" s="207"/>
      <c r="AJR30" s="207"/>
      <c r="AJS30" s="207"/>
      <c r="AJT30" s="207"/>
      <c r="AJU30" s="207"/>
      <c r="AJV30" s="207"/>
      <c r="AJW30" s="207"/>
      <c r="AJX30" s="207"/>
      <c r="AJY30" s="207"/>
      <c r="AJZ30" s="207"/>
      <c r="AKA30" s="207"/>
      <c r="AKB30" s="207"/>
      <c r="AKC30" s="207"/>
      <c r="AKD30" s="207"/>
      <c r="AKE30" s="207"/>
      <c r="AKF30" s="207"/>
      <c r="AKG30" s="207"/>
      <c r="AKH30" s="207"/>
      <c r="AKI30" s="207"/>
      <c r="AKJ30" s="207"/>
      <c r="AKK30" s="207"/>
      <c r="AKL30" s="207"/>
      <c r="AKM30" s="207"/>
      <c r="AKN30" s="207"/>
      <c r="AKO30" s="207"/>
      <c r="AKP30" s="207"/>
      <c r="AKQ30" s="207"/>
      <c r="AKR30" s="207"/>
      <c r="AKS30" s="207"/>
      <c r="AKT30" s="207"/>
      <c r="AKU30" s="207"/>
      <c r="AKV30" s="207"/>
      <c r="AKW30" s="207"/>
      <c r="AKX30" s="207"/>
      <c r="AKY30" s="207"/>
      <c r="AKZ30" s="207"/>
      <c r="ALA30" s="207"/>
      <c r="ALB30" s="207"/>
      <c r="ALC30" s="207"/>
      <c r="ALD30" s="207"/>
      <c r="ALE30" s="207"/>
      <c r="ALF30" s="207"/>
      <c r="ALG30" s="207"/>
      <c r="ALH30" s="207"/>
      <c r="ALI30" s="207"/>
      <c r="ALJ30" s="207"/>
      <c r="ALK30" s="207"/>
      <c r="ALL30" s="207"/>
      <c r="ALM30" s="207"/>
      <c r="ALN30" s="207"/>
      <c r="ALO30" s="207"/>
      <c r="ALP30" s="207"/>
      <c r="ALQ30" s="207" t="e">
        <v>#N/A</v>
      </c>
    </row>
    <row r="31" spans="1:1005" ht="14.45">
      <c r="A31" s="108">
        <v>46966</v>
      </c>
      <c r="B31" s="162">
        <v>63</v>
      </c>
      <c r="C31" s="154">
        <v>63</v>
      </c>
      <c r="D31" s="158">
        <v>63</v>
      </c>
      <c r="E31">
        <v>73.266000000000005</v>
      </c>
      <c r="F31">
        <v>46.09</v>
      </c>
      <c r="G31">
        <v>131.81</v>
      </c>
      <c r="H31">
        <v>57.996000000000002</v>
      </c>
      <c r="I31">
        <v>88.442999999999998</v>
      </c>
      <c r="J31">
        <v>55.075000000000003</v>
      </c>
      <c r="K31">
        <v>97.873999999999995</v>
      </c>
      <c r="L31">
        <v>48.616999999999997</v>
      </c>
      <c r="M31">
        <v>56.686999999999998</v>
      </c>
      <c r="N31">
        <v>23.58</v>
      </c>
      <c r="O31">
        <v>45.143999999999998</v>
      </c>
      <c r="P31">
        <v>41.34</v>
      </c>
      <c r="Q31">
        <v>62.572000000000003</v>
      </c>
      <c r="R31">
        <v>55.61</v>
      </c>
      <c r="S31">
        <v>53.591000000000001</v>
      </c>
      <c r="T31">
        <v>84.585999999999999</v>
      </c>
      <c r="U31">
        <v>58.493000000000002</v>
      </c>
      <c r="V31">
        <v>55.136000000000003</v>
      </c>
      <c r="W31">
        <v>74.876000000000005</v>
      </c>
      <c r="X31">
        <v>32.569000000000003</v>
      </c>
      <c r="Y31">
        <v>42.161000000000001</v>
      </c>
      <c r="Z31">
        <v>63.213999999999999</v>
      </c>
      <c r="AA31">
        <v>57.515999999999998</v>
      </c>
      <c r="AB31">
        <v>57.811999999999998</v>
      </c>
      <c r="AC31">
        <v>67.944000000000003</v>
      </c>
      <c r="AD31">
        <v>29.274999999999999</v>
      </c>
      <c r="AE31">
        <v>88.704999999999998</v>
      </c>
      <c r="AF31">
        <v>43.603999999999999</v>
      </c>
      <c r="AG31">
        <v>58.069000000000003</v>
      </c>
      <c r="AH31" s="32">
        <v>60.646000000000001</v>
      </c>
      <c r="AI31" s="207"/>
      <c r="AJ31" s="207"/>
      <c r="AK31" s="207"/>
      <c r="AL31" s="207"/>
      <c r="AM31" s="207"/>
      <c r="AN31" s="207"/>
      <c r="AO31" s="207"/>
      <c r="AP31" s="207"/>
      <c r="AQ31" s="207"/>
      <c r="AR31" s="207"/>
      <c r="AS31" s="207"/>
      <c r="AT31" s="207"/>
      <c r="AU31" s="207"/>
      <c r="AV31" s="207"/>
      <c r="AW31" s="207"/>
      <c r="AX31" s="207"/>
      <c r="AY31" s="207"/>
      <c r="AZ31" s="207"/>
      <c r="BA31" s="207"/>
      <c r="BB31" s="207"/>
      <c r="BC31" s="207"/>
      <c r="BD31" s="207"/>
      <c r="BE31" s="207"/>
      <c r="BF31" s="207"/>
      <c r="BG31" s="207"/>
      <c r="BH31" s="207"/>
      <c r="BI31" s="207"/>
      <c r="BJ31" s="207"/>
      <c r="BK31" s="207"/>
      <c r="BL31" s="207"/>
      <c r="BM31" s="207"/>
      <c r="BN31" s="207"/>
      <c r="BO31" s="207"/>
      <c r="BP31" s="207"/>
      <c r="BQ31" s="207"/>
      <c r="BR31" s="207"/>
      <c r="BS31" s="207"/>
      <c r="BT31" s="207"/>
      <c r="BU31" s="207"/>
      <c r="BV31" s="207"/>
      <c r="BW31" s="207"/>
      <c r="BX31" s="207"/>
      <c r="BY31" s="207"/>
      <c r="BZ31" s="207"/>
      <c r="CA31" s="207"/>
      <c r="CB31" s="207"/>
      <c r="CC31" s="207"/>
      <c r="CD31" s="207"/>
      <c r="CE31" s="207"/>
      <c r="CF31" s="207"/>
      <c r="CG31" s="207"/>
      <c r="CH31" s="207"/>
      <c r="CI31" s="207"/>
      <c r="CJ31" s="207"/>
      <c r="CK31" s="207"/>
      <c r="CL31" s="207"/>
      <c r="CM31" s="207"/>
      <c r="CN31" s="207"/>
      <c r="CO31" s="207"/>
      <c r="CP31" s="207"/>
      <c r="CQ31" s="207"/>
      <c r="CR31" s="207"/>
      <c r="CS31" s="207"/>
      <c r="CT31" s="207"/>
      <c r="CU31" s="207"/>
      <c r="CV31" s="207"/>
      <c r="CW31" s="207"/>
      <c r="CX31" s="207"/>
      <c r="CY31" s="207"/>
      <c r="CZ31" s="207"/>
      <c r="DA31" s="207"/>
      <c r="DB31" s="207"/>
      <c r="DC31" s="207"/>
      <c r="DD31" s="207"/>
      <c r="DE31" s="207"/>
      <c r="DF31" s="207"/>
      <c r="DG31" s="207"/>
      <c r="DH31" s="207"/>
      <c r="DI31" s="207"/>
      <c r="DJ31" s="207"/>
      <c r="DK31" s="207"/>
      <c r="DL31" s="207"/>
      <c r="DM31" s="207"/>
      <c r="DN31" s="207"/>
      <c r="DO31" s="207"/>
      <c r="DP31" s="207"/>
      <c r="DQ31" s="207"/>
      <c r="DR31" s="207"/>
      <c r="DS31" s="207"/>
      <c r="DT31" s="207"/>
      <c r="DU31" s="207"/>
      <c r="DV31" s="207"/>
      <c r="DW31" s="207"/>
      <c r="DX31" s="207"/>
      <c r="DY31" s="207"/>
      <c r="DZ31" s="207"/>
      <c r="EA31" s="207"/>
      <c r="EB31" s="207"/>
      <c r="EC31" s="207"/>
      <c r="ED31" s="207"/>
      <c r="EE31" s="207"/>
      <c r="EF31" s="207"/>
      <c r="EG31" s="207"/>
      <c r="EH31" s="207"/>
      <c r="EI31" s="207"/>
      <c r="EJ31" s="207"/>
      <c r="EK31" s="207"/>
      <c r="EL31" s="207"/>
      <c r="EM31" s="207"/>
      <c r="EN31" s="207"/>
      <c r="EO31" s="207"/>
      <c r="EP31" s="207"/>
      <c r="EQ31" s="207"/>
      <c r="ER31" s="207"/>
      <c r="ES31" s="207"/>
      <c r="ET31" s="207"/>
      <c r="EU31" s="207"/>
      <c r="EV31" s="207"/>
      <c r="EW31" s="207"/>
      <c r="EX31" s="207"/>
      <c r="EY31" s="207"/>
      <c r="EZ31" s="207"/>
      <c r="FA31" s="207"/>
      <c r="FB31" s="207"/>
      <c r="FC31" s="207"/>
      <c r="FD31" s="207"/>
      <c r="FE31" s="207"/>
      <c r="FF31" s="207"/>
      <c r="FG31" s="207"/>
      <c r="FH31" s="207"/>
      <c r="FI31" s="207"/>
      <c r="FJ31" s="207"/>
      <c r="FK31" s="207"/>
      <c r="FL31" s="207"/>
      <c r="FM31" s="207"/>
      <c r="FN31" s="207"/>
      <c r="FO31" s="207"/>
      <c r="FP31" s="207"/>
      <c r="FQ31" s="207"/>
      <c r="FR31" s="207"/>
      <c r="FS31" s="207"/>
      <c r="FT31" s="207"/>
      <c r="FU31" s="207"/>
      <c r="FV31" s="207"/>
      <c r="FW31" s="207"/>
      <c r="FX31" s="207"/>
      <c r="FY31" s="207"/>
      <c r="FZ31" s="207"/>
      <c r="GA31" s="207"/>
      <c r="GB31" s="207"/>
      <c r="GC31" s="207"/>
      <c r="GD31" s="207"/>
      <c r="GE31" s="207"/>
      <c r="GF31" s="207"/>
      <c r="GG31" s="207"/>
      <c r="GH31" s="207"/>
      <c r="GI31" s="207"/>
      <c r="GJ31" s="207"/>
      <c r="GK31" s="207"/>
      <c r="GL31" s="207"/>
      <c r="GM31" s="207"/>
      <c r="GN31" s="207"/>
      <c r="GO31" s="207"/>
      <c r="GP31" s="207"/>
      <c r="GQ31" s="207"/>
      <c r="GR31" s="207"/>
      <c r="GS31" s="207"/>
      <c r="GT31" s="207"/>
      <c r="GU31" s="207"/>
      <c r="GV31" s="207"/>
      <c r="GW31" s="207"/>
      <c r="GX31" s="207"/>
      <c r="GY31" s="207"/>
      <c r="GZ31" s="207"/>
      <c r="HA31" s="207"/>
      <c r="HB31" s="207"/>
      <c r="HC31" s="207"/>
      <c r="HD31" s="207"/>
      <c r="HE31" s="207"/>
      <c r="HF31" s="207"/>
      <c r="HG31" s="207"/>
      <c r="HH31" s="207"/>
      <c r="HI31" s="207"/>
      <c r="HJ31" s="207"/>
      <c r="HK31" s="207"/>
      <c r="HL31" s="207"/>
      <c r="HM31" s="207"/>
      <c r="HN31" s="207"/>
      <c r="HO31" s="207"/>
      <c r="HP31" s="207"/>
      <c r="HQ31" s="207"/>
      <c r="HR31" s="207"/>
      <c r="HS31" s="207"/>
      <c r="HT31" s="207"/>
      <c r="HU31" s="207"/>
      <c r="HV31" s="207"/>
      <c r="HW31" s="207"/>
      <c r="HX31" s="207"/>
      <c r="HY31" s="207"/>
      <c r="HZ31" s="207"/>
      <c r="IA31" s="207"/>
      <c r="IB31" s="207"/>
      <c r="IC31" s="207"/>
      <c r="ID31" s="207"/>
      <c r="IE31" s="207"/>
      <c r="IF31" s="207"/>
      <c r="IG31" s="207"/>
      <c r="IH31" s="207"/>
      <c r="II31" s="207"/>
      <c r="IJ31" s="207"/>
      <c r="IK31" s="207"/>
      <c r="IL31" s="207"/>
      <c r="IM31" s="207"/>
      <c r="IN31" s="207"/>
      <c r="IO31" s="207"/>
      <c r="IP31" s="207"/>
      <c r="IQ31" s="207"/>
      <c r="IR31" s="207"/>
      <c r="IS31" s="207"/>
      <c r="IT31" s="207"/>
      <c r="IU31" s="207"/>
      <c r="IV31" s="207"/>
      <c r="IW31" s="207"/>
      <c r="IX31" s="207"/>
      <c r="IY31" s="207"/>
      <c r="IZ31" s="207"/>
      <c r="JA31" s="207"/>
      <c r="JB31" s="207"/>
      <c r="JC31" s="207"/>
      <c r="JD31" s="207"/>
      <c r="JE31" s="207"/>
      <c r="JF31" s="207"/>
      <c r="JG31" s="207"/>
      <c r="JH31" s="207"/>
      <c r="JI31" s="207"/>
      <c r="JJ31" s="207"/>
      <c r="JK31" s="207"/>
      <c r="JL31" s="207"/>
      <c r="JM31" s="207"/>
      <c r="JN31" s="207"/>
      <c r="JO31" s="207"/>
      <c r="JP31" s="207"/>
      <c r="JQ31" s="207"/>
      <c r="JR31" s="207"/>
      <c r="JS31" s="207"/>
      <c r="JT31" s="207"/>
      <c r="JU31" s="207"/>
      <c r="JV31" s="207"/>
      <c r="JW31" s="207"/>
      <c r="JX31" s="207"/>
      <c r="JY31" s="207"/>
      <c r="JZ31" s="207"/>
      <c r="KA31" s="207"/>
      <c r="KB31" s="207"/>
      <c r="KC31" s="207"/>
      <c r="KD31" s="207"/>
      <c r="KE31" s="207"/>
      <c r="KF31" s="207"/>
      <c r="KG31" s="207"/>
      <c r="KH31" s="207"/>
      <c r="KI31" s="207"/>
      <c r="KJ31" s="207"/>
      <c r="KK31" s="207"/>
      <c r="KL31" s="207"/>
      <c r="KM31" s="207"/>
      <c r="KN31" s="207"/>
      <c r="KO31" s="207"/>
      <c r="KP31" s="207"/>
      <c r="KQ31" s="207"/>
      <c r="KR31" s="207"/>
      <c r="KS31" s="207"/>
      <c r="KT31" s="207"/>
      <c r="KU31" s="207"/>
      <c r="KV31" s="207"/>
      <c r="KW31" s="207"/>
      <c r="KX31" s="207"/>
      <c r="KY31" s="207"/>
      <c r="KZ31" s="207"/>
      <c r="LA31" s="207"/>
      <c r="LB31" s="207"/>
      <c r="LC31" s="207"/>
      <c r="LD31" s="207"/>
      <c r="LE31" s="207"/>
      <c r="LF31" s="207"/>
      <c r="LG31" s="207"/>
      <c r="LH31" s="207"/>
      <c r="LI31" s="207"/>
      <c r="LJ31" s="207"/>
      <c r="LK31" s="207"/>
      <c r="LL31" s="207"/>
      <c r="LM31" s="207"/>
      <c r="LN31" s="207"/>
      <c r="LO31" s="207"/>
      <c r="LP31" s="207"/>
      <c r="LQ31" s="207"/>
      <c r="LR31" s="207"/>
      <c r="LS31" s="207"/>
      <c r="LT31" s="207"/>
      <c r="LU31" s="207"/>
      <c r="LV31" s="207"/>
      <c r="LW31" s="207"/>
      <c r="LX31" s="207"/>
      <c r="LY31" s="207"/>
      <c r="LZ31" s="207"/>
      <c r="MA31" s="207"/>
      <c r="MB31" s="207"/>
      <c r="MC31" s="207"/>
      <c r="MD31" s="207"/>
      <c r="ME31" s="207"/>
      <c r="MF31" s="207"/>
      <c r="MG31" s="207"/>
      <c r="MH31" s="207"/>
      <c r="MI31" s="207"/>
      <c r="MJ31" s="207"/>
      <c r="MK31" s="207"/>
      <c r="ML31" s="207"/>
      <c r="MM31" s="207"/>
      <c r="MN31" s="207"/>
      <c r="MO31" s="207"/>
      <c r="MP31" s="207"/>
      <c r="MQ31" s="207"/>
      <c r="MR31" s="207"/>
      <c r="MS31" s="207"/>
      <c r="MT31" s="207"/>
      <c r="MU31" s="207"/>
      <c r="MV31" s="207"/>
      <c r="MW31" s="207"/>
      <c r="MX31" s="207"/>
      <c r="MY31" s="207"/>
      <c r="MZ31" s="207"/>
      <c r="NA31" s="207"/>
      <c r="NB31" s="207"/>
      <c r="NC31" s="207"/>
      <c r="ND31" s="207"/>
      <c r="NE31" s="207"/>
      <c r="NF31" s="207"/>
      <c r="NG31" s="207"/>
      <c r="NH31" s="207"/>
      <c r="NI31" s="207"/>
      <c r="NJ31" s="207"/>
      <c r="NK31" s="207"/>
      <c r="NL31" s="207"/>
      <c r="NM31" s="207"/>
      <c r="NN31" s="207"/>
      <c r="NO31" s="207"/>
      <c r="NP31" s="207"/>
      <c r="NQ31" s="207"/>
      <c r="NR31" s="207"/>
      <c r="NS31" s="207"/>
      <c r="NT31" s="207"/>
      <c r="NU31" s="207"/>
      <c r="NV31" s="207"/>
      <c r="NW31" s="207"/>
      <c r="NX31" s="207"/>
      <c r="NY31" s="207"/>
      <c r="NZ31" s="207"/>
      <c r="OA31" s="207"/>
      <c r="OB31" s="207"/>
      <c r="OC31" s="207"/>
      <c r="OD31" s="207"/>
      <c r="OE31" s="207"/>
      <c r="OF31" s="207"/>
      <c r="OG31" s="207"/>
      <c r="OH31" s="207"/>
      <c r="OI31" s="207"/>
      <c r="OJ31" s="207"/>
      <c r="OK31" s="207"/>
      <c r="OL31" s="207"/>
      <c r="OM31" s="207"/>
      <c r="ON31" s="207"/>
      <c r="OO31" s="207"/>
      <c r="OP31" s="207"/>
      <c r="OQ31" s="207"/>
      <c r="OR31" s="207"/>
      <c r="OS31" s="207"/>
      <c r="OT31" s="207"/>
      <c r="OU31" s="207"/>
      <c r="OV31" s="207"/>
      <c r="OW31" s="207"/>
      <c r="OX31" s="207"/>
      <c r="OY31" s="207"/>
      <c r="OZ31" s="207"/>
      <c r="PA31" s="207"/>
      <c r="PB31" s="207"/>
      <c r="PC31" s="207"/>
      <c r="PD31" s="207"/>
      <c r="PE31" s="207"/>
      <c r="PF31" s="207"/>
      <c r="PG31" s="207"/>
      <c r="PH31" s="207"/>
      <c r="PI31" s="207"/>
      <c r="PJ31" s="207"/>
      <c r="PK31" s="207"/>
      <c r="PL31" s="207"/>
      <c r="PM31" s="207"/>
      <c r="PN31" s="207"/>
      <c r="PO31" s="207"/>
      <c r="PP31" s="207"/>
      <c r="PQ31" s="207"/>
      <c r="PR31" s="207"/>
      <c r="PS31" s="207"/>
      <c r="PT31" s="207"/>
      <c r="PU31" s="207"/>
      <c r="PV31" s="207"/>
      <c r="PW31" s="207"/>
      <c r="PX31" s="207"/>
      <c r="PY31" s="207"/>
      <c r="PZ31" s="207"/>
      <c r="QA31" s="207"/>
      <c r="QB31" s="207"/>
      <c r="QC31" s="207"/>
      <c r="QD31" s="207"/>
      <c r="QE31" s="207"/>
      <c r="QF31" s="207"/>
      <c r="QG31" s="207"/>
      <c r="QH31" s="207"/>
      <c r="QI31" s="207"/>
      <c r="QJ31" s="207"/>
      <c r="QK31" s="207"/>
      <c r="QL31" s="207"/>
      <c r="QM31" s="207"/>
      <c r="QN31" s="207"/>
      <c r="QO31" s="207"/>
      <c r="QP31" s="207"/>
      <c r="QQ31" s="207"/>
      <c r="QR31" s="207"/>
      <c r="QS31" s="207"/>
      <c r="QT31" s="207"/>
      <c r="QU31" s="207"/>
      <c r="QV31" s="207"/>
      <c r="QW31" s="207"/>
      <c r="QX31" s="207"/>
      <c r="QY31" s="207"/>
      <c r="QZ31" s="207"/>
      <c r="RA31" s="207"/>
      <c r="RB31" s="207"/>
      <c r="RC31" s="207"/>
      <c r="RD31" s="207"/>
      <c r="RE31" s="207"/>
      <c r="RF31" s="207"/>
      <c r="RG31" s="207"/>
      <c r="RH31" s="207"/>
      <c r="RI31" s="207"/>
      <c r="RJ31" s="207"/>
      <c r="RK31" s="207"/>
      <c r="RL31" s="207"/>
      <c r="RM31" s="207"/>
      <c r="RN31" s="207"/>
      <c r="RO31" s="207"/>
      <c r="RP31" s="207"/>
      <c r="RQ31" s="207"/>
      <c r="RR31" s="207"/>
      <c r="RS31" s="207"/>
      <c r="RT31" s="207"/>
      <c r="RU31" s="207"/>
      <c r="RV31" s="207"/>
      <c r="RW31" s="207"/>
      <c r="RX31" s="207"/>
      <c r="RY31" s="207"/>
      <c r="RZ31" s="207"/>
      <c r="SA31" s="207"/>
      <c r="SB31" s="207"/>
      <c r="SC31" s="207"/>
      <c r="SD31" s="207"/>
      <c r="SE31" s="207"/>
      <c r="SF31" s="207"/>
      <c r="SG31" s="207"/>
      <c r="SH31" s="207"/>
      <c r="SI31" s="207"/>
      <c r="SJ31" s="207"/>
      <c r="SK31" s="207"/>
      <c r="SL31" s="207"/>
      <c r="SM31" s="207"/>
      <c r="SN31" s="207"/>
      <c r="SO31" s="207"/>
      <c r="SP31" s="207"/>
      <c r="SQ31" s="207"/>
      <c r="SR31" s="207"/>
      <c r="SS31" s="207"/>
      <c r="ST31" s="207"/>
      <c r="SU31" s="207"/>
      <c r="SV31" s="207"/>
      <c r="SW31" s="207"/>
      <c r="SX31" s="207"/>
      <c r="SY31" s="207"/>
      <c r="SZ31" s="207"/>
      <c r="TA31" s="207"/>
      <c r="TB31" s="207"/>
      <c r="TC31" s="207"/>
      <c r="TD31" s="207"/>
      <c r="TE31" s="207"/>
      <c r="TF31" s="207"/>
      <c r="TG31" s="207"/>
      <c r="TH31" s="207"/>
      <c r="TI31" s="207"/>
      <c r="TJ31" s="207"/>
      <c r="TK31" s="207"/>
      <c r="TL31" s="207"/>
      <c r="TM31" s="207"/>
      <c r="TN31" s="207"/>
      <c r="TO31" s="207"/>
      <c r="TP31" s="207"/>
      <c r="TQ31" s="207"/>
      <c r="TR31" s="207"/>
      <c r="TS31" s="207"/>
      <c r="TT31" s="207"/>
      <c r="TU31" s="207"/>
      <c r="TV31" s="207"/>
      <c r="TW31" s="207"/>
      <c r="TX31" s="207"/>
      <c r="TY31" s="207"/>
      <c r="TZ31" s="207"/>
      <c r="UA31" s="207"/>
      <c r="UB31" s="207"/>
      <c r="UC31" s="207"/>
      <c r="UD31" s="207"/>
      <c r="UE31" s="207"/>
      <c r="UF31" s="207"/>
      <c r="UG31" s="207"/>
      <c r="UH31" s="207"/>
      <c r="UI31" s="207"/>
      <c r="UJ31" s="207"/>
      <c r="UK31" s="207"/>
      <c r="UL31" s="207"/>
      <c r="UM31" s="207"/>
      <c r="UN31" s="207"/>
      <c r="UO31" s="207"/>
      <c r="UP31" s="207"/>
      <c r="UQ31" s="207"/>
      <c r="UR31" s="207"/>
      <c r="US31" s="207"/>
      <c r="UT31" s="207"/>
      <c r="UU31" s="207"/>
      <c r="UV31" s="207"/>
      <c r="UW31" s="207"/>
      <c r="UX31" s="207"/>
      <c r="UY31" s="207"/>
      <c r="UZ31" s="207"/>
      <c r="VA31" s="207"/>
      <c r="VB31" s="207"/>
      <c r="VC31" s="207"/>
      <c r="VD31" s="207"/>
      <c r="VE31" s="207"/>
      <c r="VF31" s="207"/>
      <c r="VG31" s="207"/>
      <c r="VH31" s="207"/>
      <c r="VI31" s="207"/>
      <c r="VJ31" s="207"/>
      <c r="VK31" s="207"/>
      <c r="VL31" s="207"/>
      <c r="VM31" s="207"/>
      <c r="VN31" s="207"/>
      <c r="VO31" s="207"/>
      <c r="VP31" s="207"/>
      <c r="VQ31" s="207"/>
      <c r="VR31" s="207"/>
      <c r="VS31" s="207"/>
      <c r="VT31" s="207"/>
      <c r="VU31" s="207"/>
      <c r="VV31" s="207"/>
      <c r="VW31" s="207"/>
      <c r="VX31" s="207"/>
      <c r="VY31" s="207"/>
      <c r="VZ31" s="207"/>
      <c r="WA31" s="207"/>
      <c r="WB31" s="207"/>
      <c r="WC31" s="207"/>
      <c r="WD31" s="207"/>
      <c r="WE31" s="207"/>
      <c r="WF31" s="207"/>
      <c r="WG31" s="207"/>
      <c r="WH31" s="207"/>
      <c r="WI31" s="207"/>
      <c r="WJ31" s="207"/>
      <c r="WK31" s="207"/>
      <c r="WL31" s="207"/>
      <c r="WM31" s="207"/>
      <c r="WN31" s="207"/>
      <c r="WO31" s="207"/>
      <c r="WP31" s="207"/>
      <c r="WQ31" s="207"/>
      <c r="WR31" s="207"/>
      <c r="WS31" s="207"/>
      <c r="WT31" s="207"/>
      <c r="WU31" s="207"/>
      <c r="WV31" s="207"/>
      <c r="WW31" s="207"/>
      <c r="WX31" s="207"/>
      <c r="WY31" s="207"/>
      <c r="WZ31" s="207"/>
      <c r="XA31" s="207"/>
      <c r="XB31" s="207"/>
      <c r="XC31" s="207"/>
      <c r="XD31" s="207"/>
      <c r="XE31" s="207"/>
      <c r="XF31" s="207"/>
      <c r="XG31" s="207"/>
      <c r="XH31" s="207"/>
      <c r="XI31" s="207"/>
      <c r="XJ31" s="207"/>
      <c r="XK31" s="207"/>
      <c r="XL31" s="207"/>
      <c r="XM31" s="207"/>
      <c r="XN31" s="207"/>
      <c r="XO31" s="207"/>
      <c r="XP31" s="207"/>
      <c r="XQ31" s="207"/>
      <c r="XR31" s="207"/>
      <c r="XS31" s="207"/>
      <c r="XT31" s="207"/>
      <c r="XU31" s="207"/>
      <c r="XV31" s="207"/>
      <c r="XW31" s="207"/>
      <c r="XX31" s="207"/>
      <c r="XY31" s="207"/>
      <c r="XZ31" s="207"/>
      <c r="YA31" s="207"/>
      <c r="YB31" s="207"/>
      <c r="YC31" s="207"/>
      <c r="YD31" s="207"/>
      <c r="YE31" s="207"/>
      <c r="YF31" s="207"/>
      <c r="YG31" s="207"/>
      <c r="YH31" s="207"/>
      <c r="YI31" s="207"/>
      <c r="YJ31" s="207"/>
      <c r="YK31" s="207"/>
      <c r="YL31" s="207"/>
      <c r="YM31" s="207"/>
      <c r="YN31" s="207"/>
      <c r="YO31" s="207"/>
      <c r="YP31" s="207"/>
      <c r="YQ31" s="207"/>
      <c r="YR31" s="207"/>
      <c r="YS31" s="207"/>
      <c r="YT31" s="207"/>
      <c r="YU31" s="207"/>
      <c r="YV31" s="207"/>
      <c r="YW31" s="207"/>
      <c r="YX31" s="207"/>
      <c r="YY31" s="207"/>
      <c r="YZ31" s="207"/>
      <c r="ZA31" s="207"/>
      <c r="ZB31" s="207"/>
      <c r="ZC31" s="207"/>
      <c r="ZD31" s="207"/>
      <c r="ZE31" s="207"/>
      <c r="ZF31" s="207"/>
      <c r="ZG31" s="207"/>
      <c r="ZH31" s="207"/>
      <c r="ZI31" s="207"/>
      <c r="ZJ31" s="207"/>
      <c r="ZK31" s="207"/>
      <c r="ZL31" s="207"/>
      <c r="ZM31" s="207"/>
      <c r="ZN31" s="207"/>
      <c r="ZO31" s="207"/>
      <c r="ZP31" s="207"/>
      <c r="ZQ31" s="207"/>
      <c r="ZR31" s="207"/>
      <c r="ZS31" s="207"/>
      <c r="ZT31" s="207"/>
      <c r="ZU31" s="207"/>
      <c r="ZV31" s="207"/>
      <c r="ZW31" s="207"/>
      <c r="ZX31" s="207"/>
      <c r="ZY31" s="207"/>
      <c r="ZZ31" s="207"/>
      <c r="AAA31" s="207"/>
      <c r="AAB31" s="207"/>
      <c r="AAC31" s="207"/>
      <c r="AAD31" s="207"/>
      <c r="AAE31" s="207"/>
      <c r="AAF31" s="207"/>
      <c r="AAG31" s="207"/>
      <c r="AAH31" s="207"/>
      <c r="AAI31" s="207"/>
      <c r="AAJ31" s="207"/>
      <c r="AAK31" s="207"/>
      <c r="AAL31" s="207"/>
      <c r="AAM31" s="207"/>
      <c r="AAN31" s="207"/>
      <c r="AAO31" s="207"/>
      <c r="AAP31" s="207"/>
      <c r="AAQ31" s="207"/>
      <c r="AAR31" s="207"/>
      <c r="AAS31" s="207"/>
      <c r="AAT31" s="207"/>
      <c r="AAU31" s="207"/>
      <c r="AAV31" s="207"/>
      <c r="AAW31" s="207"/>
      <c r="AAX31" s="207"/>
      <c r="AAY31" s="207"/>
      <c r="AAZ31" s="207"/>
      <c r="ABA31" s="207"/>
      <c r="ABB31" s="207"/>
      <c r="ABC31" s="207"/>
      <c r="ABD31" s="207"/>
      <c r="ABE31" s="207"/>
      <c r="ABF31" s="207"/>
      <c r="ABG31" s="207"/>
      <c r="ABH31" s="207"/>
      <c r="ABI31" s="207"/>
      <c r="ABJ31" s="207"/>
      <c r="ABK31" s="207"/>
      <c r="ABL31" s="207"/>
      <c r="ABM31" s="207"/>
      <c r="ABN31" s="207"/>
      <c r="ABO31" s="207"/>
      <c r="ABP31" s="207"/>
      <c r="ABQ31" s="207"/>
      <c r="ABR31" s="207"/>
      <c r="ABS31" s="207"/>
      <c r="ABT31" s="207"/>
      <c r="ABU31" s="207"/>
      <c r="ABV31" s="207"/>
      <c r="ABW31" s="207"/>
      <c r="ABX31" s="207"/>
      <c r="ABY31" s="207"/>
      <c r="ABZ31" s="207"/>
      <c r="ACA31" s="207"/>
      <c r="ACB31" s="207"/>
      <c r="ACC31" s="207"/>
      <c r="ACD31" s="207"/>
      <c r="ACE31" s="207"/>
      <c r="ACF31" s="207"/>
      <c r="ACG31" s="207"/>
      <c r="ACH31" s="207"/>
      <c r="ACI31" s="207"/>
      <c r="ACJ31" s="207"/>
      <c r="ACK31" s="207"/>
      <c r="ACL31" s="207"/>
      <c r="ACM31" s="207"/>
      <c r="ACN31" s="207"/>
      <c r="ACO31" s="207"/>
      <c r="ACP31" s="207"/>
      <c r="ACQ31" s="207"/>
      <c r="ACR31" s="207"/>
      <c r="ACS31" s="207"/>
      <c r="ACT31" s="207"/>
      <c r="ACU31" s="207"/>
      <c r="ACV31" s="207"/>
      <c r="ACW31" s="207"/>
      <c r="ACX31" s="207"/>
      <c r="ACY31" s="207"/>
      <c r="ACZ31" s="207"/>
      <c r="ADA31" s="207"/>
      <c r="ADB31" s="207"/>
      <c r="ADC31" s="207"/>
      <c r="ADD31" s="207"/>
      <c r="ADE31" s="207"/>
      <c r="ADF31" s="207"/>
      <c r="ADG31" s="207"/>
      <c r="ADH31" s="207"/>
      <c r="ADI31" s="207"/>
      <c r="ADJ31" s="207"/>
      <c r="ADK31" s="207"/>
      <c r="ADL31" s="207"/>
      <c r="ADM31" s="207"/>
      <c r="ADN31" s="207"/>
      <c r="ADO31" s="207"/>
      <c r="ADP31" s="207"/>
      <c r="ADQ31" s="207"/>
      <c r="ADR31" s="207"/>
      <c r="ADS31" s="207"/>
      <c r="ADT31" s="207"/>
      <c r="ADU31" s="207"/>
      <c r="ADV31" s="207"/>
      <c r="ADW31" s="207"/>
      <c r="ADX31" s="207"/>
      <c r="ADY31" s="207"/>
      <c r="ADZ31" s="207"/>
      <c r="AEA31" s="207"/>
      <c r="AEB31" s="207"/>
      <c r="AEC31" s="207"/>
      <c r="AED31" s="207"/>
      <c r="AEE31" s="207"/>
      <c r="AEF31" s="207"/>
      <c r="AEG31" s="207"/>
      <c r="AEH31" s="207"/>
      <c r="AEI31" s="207"/>
      <c r="AEJ31" s="207"/>
      <c r="AEK31" s="207"/>
      <c r="AEL31" s="207"/>
      <c r="AEM31" s="207"/>
      <c r="AEN31" s="207"/>
      <c r="AEO31" s="207"/>
      <c r="AEP31" s="207"/>
      <c r="AEQ31" s="207"/>
      <c r="AER31" s="207"/>
      <c r="AES31" s="207"/>
      <c r="AET31" s="207"/>
      <c r="AEU31" s="207"/>
      <c r="AEV31" s="207"/>
      <c r="AEW31" s="207"/>
      <c r="AEX31" s="207"/>
      <c r="AEY31" s="207"/>
      <c r="AEZ31" s="207"/>
      <c r="AFA31" s="207"/>
      <c r="AFB31" s="207"/>
      <c r="AFC31" s="207"/>
      <c r="AFD31" s="207"/>
      <c r="AFE31" s="207"/>
      <c r="AFF31" s="207"/>
      <c r="AFG31" s="207"/>
      <c r="AFH31" s="207"/>
      <c r="AFI31" s="207"/>
      <c r="AFJ31" s="207"/>
      <c r="AFK31" s="207"/>
      <c r="AFL31" s="207"/>
      <c r="AFM31" s="207"/>
      <c r="AFN31" s="207"/>
      <c r="AFO31" s="207"/>
      <c r="AFP31" s="207"/>
      <c r="AFQ31" s="207"/>
      <c r="AFR31" s="207"/>
      <c r="AFS31" s="207"/>
      <c r="AFT31" s="207"/>
      <c r="AFU31" s="207"/>
      <c r="AFV31" s="207"/>
      <c r="AFW31" s="207"/>
      <c r="AFX31" s="207"/>
      <c r="AFY31" s="207"/>
      <c r="AFZ31" s="207"/>
      <c r="AGA31" s="207"/>
      <c r="AGB31" s="207"/>
      <c r="AGC31" s="207"/>
      <c r="AGD31" s="207"/>
      <c r="AGE31" s="207"/>
      <c r="AGF31" s="207"/>
      <c r="AGG31" s="207"/>
      <c r="AGH31" s="207"/>
      <c r="AGI31" s="207"/>
      <c r="AGJ31" s="207"/>
      <c r="AGK31" s="207"/>
      <c r="AGL31" s="207"/>
      <c r="AGM31" s="207"/>
      <c r="AGN31" s="207"/>
      <c r="AGO31" s="207"/>
      <c r="AGP31" s="207"/>
      <c r="AGQ31" s="207"/>
      <c r="AGR31" s="207"/>
      <c r="AGS31" s="207"/>
      <c r="AGT31" s="207"/>
      <c r="AGU31" s="207"/>
      <c r="AGV31" s="207"/>
      <c r="AGW31" s="207"/>
      <c r="AGX31" s="207"/>
      <c r="AGY31" s="207"/>
      <c r="AGZ31" s="207"/>
      <c r="AHA31" s="207"/>
      <c r="AHB31" s="207"/>
      <c r="AHC31" s="207"/>
      <c r="AHD31" s="207"/>
      <c r="AHE31" s="207"/>
      <c r="AHF31" s="207"/>
      <c r="AHG31" s="207"/>
      <c r="AHH31" s="207"/>
      <c r="AHI31" s="207"/>
      <c r="AHJ31" s="207"/>
      <c r="AHK31" s="207"/>
      <c r="AHL31" s="207"/>
      <c r="AHM31" s="207"/>
      <c r="AHN31" s="207"/>
      <c r="AHO31" s="207"/>
      <c r="AHP31" s="207"/>
      <c r="AHQ31" s="207"/>
      <c r="AHR31" s="207"/>
      <c r="AHS31" s="207"/>
      <c r="AHT31" s="207"/>
      <c r="AHU31" s="207"/>
      <c r="AHV31" s="207"/>
      <c r="AHW31" s="207"/>
      <c r="AHX31" s="207"/>
      <c r="AHY31" s="207"/>
      <c r="AHZ31" s="207"/>
      <c r="AIA31" s="207"/>
      <c r="AIB31" s="207"/>
      <c r="AIC31" s="207"/>
      <c r="AID31" s="207"/>
      <c r="AIE31" s="207"/>
      <c r="AIF31" s="207"/>
      <c r="AIG31" s="207"/>
      <c r="AIH31" s="207"/>
      <c r="AII31" s="207"/>
      <c r="AIJ31" s="207"/>
      <c r="AIK31" s="207"/>
      <c r="AIL31" s="207"/>
      <c r="AIM31" s="207"/>
      <c r="AIN31" s="207"/>
      <c r="AIO31" s="207"/>
      <c r="AIP31" s="207"/>
      <c r="AIQ31" s="207"/>
      <c r="AIR31" s="207"/>
      <c r="AIS31" s="207"/>
      <c r="AIT31" s="207"/>
      <c r="AIU31" s="207"/>
      <c r="AIV31" s="207"/>
      <c r="AIW31" s="207"/>
      <c r="AIX31" s="207"/>
      <c r="AIY31" s="207"/>
      <c r="AIZ31" s="207"/>
      <c r="AJA31" s="207"/>
      <c r="AJB31" s="207"/>
      <c r="AJC31" s="207"/>
      <c r="AJD31" s="207"/>
      <c r="AJE31" s="207"/>
      <c r="AJF31" s="207"/>
      <c r="AJG31" s="207"/>
      <c r="AJH31" s="207"/>
      <c r="AJI31" s="207"/>
      <c r="AJJ31" s="207"/>
      <c r="AJK31" s="207"/>
      <c r="AJL31" s="207"/>
      <c r="AJM31" s="207"/>
      <c r="AJN31" s="207"/>
      <c r="AJO31" s="207"/>
      <c r="AJP31" s="207"/>
      <c r="AJQ31" s="207"/>
      <c r="AJR31" s="207"/>
      <c r="AJS31" s="207"/>
      <c r="AJT31" s="207"/>
      <c r="AJU31" s="207"/>
      <c r="AJV31" s="207"/>
      <c r="AJW31" s="207"/>
      <c r="AJX31" s="207"/>
      <c r="AJY31" s="207"/>
      <c r="AJZ31" s="207"/>
      <c r="AKA31" s="207"/>
      <c r="AKB31" s="207"/>
      <c r="AKC31" s="207"/>
      <c r="AKD31" s="207"/>
      <c r="AKE31" s="207"/>
      <c r="AKF31" s="207"/>
      <c r="AKG31" s="207"/>
      <c r="AKH31" s="207"/>
      <c r="AKI31" s="207"/>
      <c r="AKJ31" s="207"/>
      <c r="AKK31" s="207"/>
      <c r="AKL31" s="207"/>
      <c r="AKM31" s="207"/>
      <c r="AKN31" s="207"/>
      <c r="AKO31" s="207"/>
      <c r="AKP31" s="207"/>
      <c r="AKQ31" s="207"/>
      <c r="AKR31" s="207"/>
      <c r="AKS31" s="207"/>
      <c r="AKT31" s="207"/>
      <c r="AKU31" s="207"/>
      <c r="AKV31" s="207"/>
      <c r="AKW31" s="207"/>
      <c r="AKX31" s="207"/>
      <c r="AKY31" s="207"/>
      <c r="AKZ31" s="207"/>
      <c r="ALA31" s="207"/>
      <c r="ALB31" s="207"/>
      <c r="ALC31" s="207"/>
      <c r="ALD31" s="207"/>
      <c r="ALE31" s="207"/>
      <c r="ALF31" s="207"/>
      <c r="ALG31" s="207"/>
      <c r="ALH31" s="207"/>
      <c r="ALI31" s="207"/>
      <c r="ALJ31" s="207"/>
      <c r="ALK31" s="207"/>
      <c r="ALL31" s="207"/>
      <c r="ALM31" s="207"/>
      <c r="ALN31" s="207"/>
      <c r="ALO31" s="207"/>
      <c r="ALP31" s="207"/>
      <c r="ALQ31" s="207" t="e">
        <v>#N/A</v>
      </c>
    </row>
    <row r="32" spans="1:1005" ht="14.45">
      <c r="A32" s="108">
        <v>46997</v>
      </c>
      <c r="B32" s="162">
        <v>42</v>
      </c>
      <c r="C32" s="154">
        <v>42</v>
      </c>
      <c r="D32" s="158">
        <v>42</v>
      </c>
      <c r="E32">
        <v>52.895000000000003</v>
      </c>
      <c r="F32">
        <v>38.972000000000001</v>
      </c>
      <c r="G32">
        <v>70.512</v>
      </c>
      <c r="H32">
        <v>43.823999999999998</v>
      </c>
      <c r="I32">
        <v>65.183999999999997</v>
      </c>
      <c r="J32">
        <v>36.200000000000003</v>
      </c>
      <c r="K32">
        <v>53.570999999999998</v>
      </c>
      <c r="L32">
        <v>36.396000000000001</v>
      </c>
      <c r="M32">
        <v>33.720999999999997</v>
      </c>
      <c r="N32">
        <v>23.614000000000001</v>
      </c>
      <c r="O32">
        <v>65.548000000000002</v>
      </c>
      <c r="P32">
        <v>41.667999999999999</v>
      </c>
      <c r="Q32">
        <v>41.225000000000001</v>
      </c>
      <c r="R32">
        <v>41.987000000000002</v>
      </c>
      <c r="S32">
        <v>50.496000000000002</v>
      </c>
      <c r="T32">
        <v>49.192999999999998</v>
      </c>
      <c r="U32">
        <v>40.180999999999997</v>
      </c>
      <c r="V32">
        <v>31.591999999999999</v>
      </c>
      <c r="W32">
        <v>43.841999999999999</v>
      </c>
      <c r="X32">
        <v>26.437000000000001</v>
      </c>
      <c r="Y32">
        <v>60.79</v>
      </c>
      <c r="Z32">
        <v>60.615000000000002</v>
      </c>
      <c r="AA32">
        <v>41.720999999999997</v>
      </c>
      <c r="AB32">
        <v>38.823</v>
      </c>
      <c r="AC32">
        <v>43.002000000000002</v>
      </c>
      <c r="AD32">
        <v>24.221</v>
      </c>
      <c r="AE32">
        <v>46.75</v>
      </c>
      <c r="AF32">
        <v>40.381</v>
      </c>
      <c r="AG32">
        <v>36.713999999999999</v>
      </c>
      <c r="AH32" s="32">
        <v>42.2</v>
      </c>
      <c r="AI32" s="207"/>
      <c r="AJ32" s="207"/>
      <c r="AK32" s="207"/>
      <c r="AL32" s="207"/>
      <c r="AM32" s="207"/>
      <c r="AN32" s="207"/>
      <c r="AO32" s="207"/>
      <c r="AP32" s="207"/>
      <c r="AQ32" s="207"/>
      <c r="AR32" s="207"/>
      <c r="AS32" s="207"/>
      <c r="AT32" s="207"/>
      <c r="AU32" s="207"/>
      <c r="AV32" s="207"/>
      <c r="AW32" s="207"/>
      <c r="AX32" s="207"/>
      <c r="AY32" s="207"/>
      <c r="AZ32" s="207"/>
      <c r="BA32" s="207"/>
      <c r="BB32" s="207"/>
      <c r="BC32" s="207"/>
      <c r="BD32" s="207"/>
      <c r="BE32" s="207"/>
      <c r="BF32" s="207"/>
      <c r="BG32" s="207"/>
      <c r="BH32" s="207"/>
      <c r="BI32" s="207"/>
      <c r="BJ32" s="207"/>
      <c r="BK32" s="207"/>
      <c r="BL32" s="207"/>
      <c r="BM32" s="207"/>
      <c r="BN32" s="207"/>
      <c r="BO32" s="207"/>
      <c r="BP32" s="207"/>
      <c r="BQ32" s="207"/>
      <c r="BR32" s="207"/>
      <c r="BS32" s="207"/>
      <c r="BT32" s="207"/>
      <c r="BU32" s="207"/>
      <c r="BV32" s="207"/>
      <c r="BW32" s="207"/>
      <c r="BX32" s="207"/>
      <c r="BY32" s="207"/>
      <c r="BZ32" s="207"/>
      <c r="CA32" s="207"/>
      <c r="CB32" s="207"/>
      <c r="CC32" s="207"/>
      <c r="CD32" s="207"/>
      <c r="CE32" s="207"/>
      <c r="CF32" s="207"/>
      <c r="CG32" s="207"/>
      <c r="CH32" s="207"/>
      <c r="CI32" s="207"/>
      <c r="CJ32" s="207"/>
      <c r="CK32" s="207"/>
      <c r="CL32" s="207"/>
      <c r="CM32" s="207"/>
      <c r="CN32" s="207"/>
      <c r="CO32" s="207"/>
      <c r="CP32" s="207"/>
      <c r="CQ32" s="207"/>
      <c r="CR32" s="207"/>
      <c r="CS32" s="207"/>
      <c r="CT32" s="207"/>
      <c r="CU32" s="207"/>
      <c r="CV32" s="207"/>
      <c r="CW32" s="207"/>
      <c r="CX32" s="207"/>
      <c r="CY32" s="207"/>
      <c r="CZ32" s="207"/>
      <c r="DA32" s="207"/>
      <c r="DB32" s="207"/>
      <c r="DC32" s="207"/>
      <c r="DD32" s="207"/>
      <c r="DE32" s="207"/>
      <c r="DF32" s="207"/>
      <c r="DG32" s="207"/>
      <c r="DH32" s="207"/>
      <c r="DI32" s="207"/>
      <c r="DJ32" s="207"/>
      <c r="DK32" s="207"/>
      <c r="DL32" s="207"/>
      <c r="DM32" s="207"/>
      <c r="DN32" s="207"/>
      <c r="DO32" s="207"/>
      <c r="DP32" s="207"/>
      <c r="DQ32" s="207"/>
      <c r="DR32" s="207"/>
      <c r="DS32" s="207"/>
      <c r="DT32" s="207"/>
      <c r="DU32" s="207"/>
      <c r="DV32" s="207"/>
      <c r="DW32" s="207"/>
      <c r="DX32" s="207"/>
      <c r="DY32" s="207"/>
      <c r="DZ32" s="207"/>
      <c r="EA32" s="207"/>
      <c r="EB32" s="207"/>
      <c r="EC32" s="207"/>
      <c r="ED32" s="207"/>
      <c r="EE32" s="207"/>
      <c r="EF32" s="207"/>
      <c r="EG32" s="207"/>
      <c r="EH32" s="207"/>
      <c r="EI32" s="207"/>
      <c r="EJ32" s="207"/>
      <c r="EK32" s="207"/>
      <c r="EL32" s="207"/>
      <c r="EM32" s="207"/>
      <c r="EN32" s="207"/>
      <c r="EO32" s="207"/>
      <c r="EP32" s="207"/>
      <c r="EQ32" s="207"/>
      <c r="ER32" s="207"/>
      <c r="ES32" s="207"/>
      <c r="ET32" s="207"/>
      <c r="EU32" s="207"/>
      <c r="EV32" s="207"/>
      <c r="EW32" s="207"/>
      <c r="EX32" s="207"/>
      <c r="EY32" s="207"/>
      <c r="EZ32" s="207"/>
      <c r="FA32" s="207"/>
      <c r="FB32" s="207"/>
      <c r="FC32" s="207"/>
      <c r="FD32" s="207"/>
      <c r="FE32" s="207"/>
      <c r="FF32" s="207"/>
      <c r="FG32" s="207"/>
      <c r="FH32" s="207"/>
      <c r="FI32" s="207"/>
      <c r="FJ32" s="207"/>
      <c r="FK32" s="207"/>
      <c r="FL32" s="207"/>
      <c r="FM32" s="207"/>
      <c r="FN32" s="207"/>
      <c r="FO32" s="207"/>
      <c r="FP32" s="207"/>
      <c r="FQ32" s="207"/>
      <c r="FR32" s="207"/>
      <c r="FS32" s="207"/>
      <c r="FT32" s="207"/>
      <c r="FU32" s="207"/>
      <c r="FV32" s="207"/>
      <c r="FW32" s="207"/>
      <c r="FX32" s="207"/>
      <c r="FY32" s="207"/>
      <c r="FZ32" s="207"/>
      <c r="GA32" s="207"/>
      <c r="GB32" s="207"/>
      <c r="GC32" s="207"/>
      <c r="GD32" s="207"/>
      <c r="GE32" s="207"/>
      <c r="GF32" s="207"/>
      <c r="GG32" s="207"/>
      <c r="GH32" s="207"/>
      <c r="GI32" s="207"/>
      <c r="GJ32" s="207"/>
      <c r="GK32" s="207"/>
      <c r="GL32" s="207"/>
      <c r="GM32" s="207"/>
      <c r="GN32" s="207"/>
      <c r="GO32" s="207"/>
      <c r="GP32" s="207"/>
      <c r="GQ32" s="207"/>
      <c r="GR32" s="207"/>
      <c r="GS32" s="207"/>
      <c r="GT32" s="207"/>
      <c r="GU32" s="207"/>
      <c r="GV32" s="207"/>
      <c r="GW32" s="207"/>
      <c r="GX32" s="207"/>
      <c r="GY32" s="207"/>
      <c r="GZ32" s="207"/>
      <c r="HA32" s="207"/>
      <c r="HB32" s="207"/>
      <c r="HC32" s="207"/>
      <c r="HD32" s="207"/>
      <c r="HE32" s="207"/>
      <c r="HF32" s="207"/>
      <c r="HG32" s="207"/>
      <c r="HH32" s="207"/>
      <c r="HI32" s="207"/>
      <c r="HJ32" s="207"/>
      <c r="HK32" s="207"/>
      <c r="HL32" s="207"/>
      <c r="HM32" s="207"/>
      <c r="HN32" s="207"/>
      <c r="HO32" s="207"/>
      <c r="HP32" s="207"/>
      <c r="HQ32" s="207"/>
      <c r="HR32" s="207"/>
      <c r="HS32" s="207"/>
      <c r="HT32" s="207"/>
      <c r="HU32" s="207"/>
      <c r="HV32" s="207"/>
      <c r="HW32" s="207"/>
      <c r="HX32" s="207"/>
      <c r="HY32" s="207"/>
      <c r="HZ32" s="207"/>
      <c r="IA32" s="207"/>
      <c r="IB32" s="207"/>
      <c r="IC32" s="207"/>
      <c r="ID32" s="207"/>
      <c r="IE32" s="207"/>
      <c r="IF32" s="207"/>
      <c r="IG32" s="207"/>
      <c r="IH32" s="207"/>
      <c r="II32" s="207"/>
      <c r="IJ32" s="207"/>
      <c r="IK32" s="207"/>
      <c r="IL32" s="207"/>
      <c r="IM32" s="207"/>
      <c r="IN32" s="207"/>
      <c r="IO32" s="207"/>
      <c r="IP32" s="207"/>
      <c r="IQ32" s="207"/>
      <c r="IR32" s="207"/>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c r="NJ32" s="207"/>
      <c r="NK32" s="207"/>
      <c r="NL32" s="207"/>
      <c r="NM32" s="207"/>
      <c r="NN32" s="207"/>
      <c r="NO32" s="207"/>
      <c r="NP32" s="207"/>
      <c r="NQ32" s="207"/>
      <c r="NR32" s="207"/>
      <c r="NS32" s="207"/>
      <c r="NT32" s="207"/>
      <c r="NU32" s="207"/>
      <c r="NV32" s="207"/>
      <c r="NW32" s="207"/>
      <c r="NX32" s="207"/>
      <c r="NY32" s="207"/>
      <c r="NZ32" s="207"/>
      <c r="OA32" s="207"/>
      <c r="OB32" s="207"/>
      <c r="OC32" s="207"/>
      <c r="OD32" s="207"/>
      <c r="OE32" s="207"/>
      <c r="OF32" s="207"/>
      <c r="OG32" s="207"/>
      <c r="OH32" s="207"/>
      <c r="OI32" s="207"/>
      <c r="OJ32" s="207"/>
      <c r="OK32" s="207"/>
      <c r="OL32" s="207"/>
      <c r="OM32" s="207"/>
      <c r="ON32" s="207"/>
      <c r="OO32" s="207"/>
      <c r="OP32" s="207"/>
      <c r="OQ32" s="207"/>
      <c r="OR32" s="207"/>
      <c r="OS32" s="207"/>
      <c r="OT32" s="207"/>
      <c r="OU32" s="207"/>
      <c r="OV32" s="207"/>
      <c r="OW32" s="207"/>
      <c r="OX32" s="207"/>
      <c r="OY32" s="207"/>
      <c r="OZ32" s="207"/>
      <c r="PA32" s="207"/>
      <c r="PB32" s="207"/>
      <c r="PC32" s="207"/>
      <c r="PD32" s="207"/>
      <c r="PE32" s="207"/>
      <c r="PF32" s="207"/>
      <c r="PG32" s="207"/>
      <c r="PH32" s="207"/>
      <c r="PI32" s="207"/>
      <c r="PJ32" s="207"/>
      <c r="PK32" s="207"/>
      <c r="PL32" s="207"/>
      <c r="PM32" s="207"/>
      <c r="PN32" s="207"/>
      <c r="PO32" s="207"/>
      <c r="PP32" s="207"/>
      <c r="PQ32" s="207"/>
      <c r="PR32" s="207"/>
      <c r="PS32" s="207"/>
      <c r="PT32" s="207"/>
      <c r="PU32" s="207"/>
      <c r="PV32" s="207"/>
      <c r="PW32" s="207"/>
      <c r="PX32" s="207"/>
      <c r="PY32" s="207"/>
      <c r="PZ32" s="207"/>
      <c r="QA32" s="207"/>
      <c r="QB32" s="207"/>
      <c r="QC32" s="207"/>
      <c r="QD32" s="207"/>
      <c r="QE32" s="207"/>
      <c r="QF32" s="207"/>
      <c r="QG32" s="207"/>
      <c r="QH32" s="207"/>
      <c r="QI32" s="207"/>
      <c r="QJ32" s="207"/>
      <c r="QK32" s="207"/>
      <c r="QL32" s="207"/>
      <c r="QM32" s="207"/>
      <c r="QN32" s="207"/>
      <c r="QO32" s="207"/>
      <c r="QP32" s="207"/>
      <c r="QQ32" s="207"/>
      <c r="QR32" s="207"/>
      <c r="QS32" s="207"/>
      <c r="QT32" s="207"/>
      <c r="QU32" s="207"/>
      <c r="QV32" s="207"/>
      <c r="QW32" s="207"/>
      <c r="QX32" s="207"/>
      <c r="QY32" s="207"/>
      <c r="QZ32" s="207"/>
      <c r="RA32" s="207"/>
      <c r="RB32" s="207"/>
      <c r="RC32" s="207"/>
      <c r="RD32" s="207"/>
      <c r="RE32" s="207"/>
      <c r="RF32" s="207"/>
      <c r="RG32" s="207"/>
      <c r="RH32" s="207"/>
      <c r="RI32" s="207"/>
      <c r="RJ32" s="207"/>
      <c r="RK32" s="207"/>
      <c r="RL32" s="207"/>
      <c r="RM32" s="207"/>
      <c r="RN32" s="207"/>
      <c r="RO32" s="207"/>
      <c r="RP32" s="207"/>
      <c r="RQ32" s="207"/>
      <c r="RR32" s="207"/>
      <c r="RS32" s="207"/>
      <c r="RT32" s="207"/>
      <c r="RU32" s="207"/>
      <c r="RV32" s="207"/>
      <c r="RW32" s="207"/>
      <c r="RX32" s="207"/>
      <c r="RY32" s="207"/>
      <c r="RZ32" s="207"/>
      <c r="SA32" s="207"/>
      <c r="SB32" s="207"/>
      <c r="SC32" s="207"/>
      <c r="SD32" s="207"/>
      <c r="SE32" s="207"/>
      <c r="SF32" s="207"/>
      <c r="SG32" s="207"/>
      <c r="SH32" s="207"/>
      <c r="SI32" s="207"/>
      <c r="SJ32" s="207"/>
      <c r="SK32" s="207"/>
      <c r="SL32" s="207"/>
      <c r="SM32" s="207"/>
      <c r="SN32" s="207"/>
      <c r="SO32" s="207"/>
      <c r="SP32" s="207"/>
      <c r="SQ32" s="207"/>
      <c r="SR32" s="207"/>
      <c r="SS32" s="207"/>
      <c r="ST32" s="207"/>
      <c r="SU32" s="207"/>
      <c r="SV32" s="207"/>
      <c r="SW32" s="207"/>
      <c r="SX32" s="207"/>
      <c r="SY32" s="207"/>
      <c r="SZ32" s="207"/>
      <c r="TA32" s="207"/>
      <c r="TB32" s="207"/>
      <c r="TC32" s="207"/>
      <c r="TD32" s="207"/>
      <c r="TE32" s="207"/>
      <c r="TF32" s="207"/>
      <c r="TG32" s="207"/>
      <c r="TH32" s="207"/>
      <c r="TI32" s="207"/>
      <c r="TJ32" s="207"/>
      <c r="TK32" s="207"/>
      <c r="TL32" s="207"/>
      <c r="TM32" s="207"/>
      <c r="TN32" s="207"/>
      <c r="TO32" s="207"/>
      <c r="TP32" s="207"/>
      <c r="TQ32" s="207"/>
      <c r="TR32" s="207"/>
      <c r="TS32" s="207"/>
      <c r="TT32" s="207"/>
      <c r="TU32" s="207"/>
      <c r="TV32" s="207"/>
      <c r="TW32" s="207"/>
      <c r="TX32" s="207"/>
      <c r="TY32" s="207"/>
      <c r="TZ32" s="207"/>
      <c r="UA32" s="207"/>
      <c r="UB32" s="207"/>
      <c r="UC32" s="207"/>
      <c r="UD32" s="207"/>
      <c r="UE32" s="207"/>
      <c r="UF32" s="207"/>
      <c r="UG32" s="207"/>
      <c r="UH32" s="207"/>
      <c r="UI32" s="207"/>
      <c r="UJ32" s="207"/>
      <c r="UK32" s="207"/>
      <c r="UL32" s="207"/>
      <c r="UM32" s="207"/>
      <c r="UN32" s="207"/>
      <c r="UO32" s="207"/>
      <c r="UP32" s="207"/>
      <c r="UQ32" s="207"/>
      <c r="UR32" s="207"/>
      <c r="US32" s="207"/>
      <c r="UT32" s="207"/>
      <c r="UU32" s="207"/>
      <c r="UV32" s="207"/>
      <c r="UW32" s="207"/>
      <c r="UX32" s="207"/>
      <c r="UY32" s="207"/>
      <c r="UZ32" s="207"/>
      <c r="VA32" s="207"/>
      <c r="VB32" s="207"/>
      <c r="VC32" s="207"/>
      <c r="VD32" s="207"/>
      <c r="VE32" s="207"/>
      <c r="VF32" s="207"/>
      <c r="VG32" s="207"/>
      <c r="VH32" s="207"/>
      <c r="VI32" s="207"/>
      <c r="VJ32" s="207"/>
      <c r="VK32" s="207"/>
      <c r="VL32" s="207"/>
      <c r="VM32" s="207"/>
      <c r="VN32" s="207"/>
      <c r="VO32" s="207"/>
      <c r="VP32" s="207"/>
      <c r="VQ32" s="207"/>
      <c r="VR32" s="207"/>
      <c r="VS32" s="207"/>
      <c r="VT32" s="207"/>
      <c r="VU32" s="207"/>
      <c r="VV32" s="207"/>
      <c r="VW32" s="207"/>
      <c r="VX32" s="207"/>
      <c r="VY32" s="207"/>
      <c r="VZ32" s="207"/>
      <c r="WA32" s="207"/>
      <c r="WB32" s="207"/>
      <c r="WC32" s="207"/>
      <c r="WD32" s="207"/>
      <c r="WE32" s="207"/>
      <c r="WF32" s="207"/>
      <c r="WG32" s="207"/>
      <c r="WH32" s="207"/>
      <c r="WI32" s="207"/>
      <c r="WJ32" s="207"/>
      <c r="WK32" s="207"/>
      <c r="WL32" s="207"/>
      <c r="WM32" s="207"/>
      <c r="WN32" s="207"/>
      <c r="WO32" s="207"/>
      <c r="WP32" s="207"/>
      <c r="WQ32" s="207"/>
      <c r="WR32" s="207"/>
      <c r="WS32" s="207"/>
      <c r="WT32" s="207"/>
      <c r="WU32" s="207"/>
      <c r="WV32" s="207"/>
      <c r="WW32" s="207"/>
      <c r="WX32" s="207"/>
      <c r="WY32" s="207"/>
      <c r="WZ32" s="207"/>
      <c r="XA32" s="207"/>
      <c r="XB32" s="207"/>
      <c r="XC32" s="207"/>
      <c r="XD32" s="207"/>
      <c r="XE32" s="207"/>
      <c r="XF32" s="207"/>
      <c r="XG32" s="207"/>
      <c r="XH32" s="207"/>
      <c r="XI32" s="207"/>
      <c r="XJ32" s="207"/>
      <c r="XK32" s="207"/>
      <c r="XL32" s="207"/>
      <c r="XM32" s="207"/>
      <c r="XN32" s="207"/>
      <c r="XO32" s="207"/>
      <c r="XP32" s="207"/>
      <c r="XQ32" s="207"/>
      <c r="XR32" s="207"/>
      <c r="XS32" s="207"/>
      <c r="XT32" s="207"/>
      <c r="XU32" s="207"/>
      <c r="XV32" s="207"/>
      <c r="XW32" s="207"/>
      <c r="XX32" s="207"/>
      <c r="XY32" s="207"/>
      <c r="XZ32" s="207"/>
      <c r="YA32" s="207"/>
      <c r="YB32" s="207"/>
      <c r="YC32" s="207"/>
      <c r="YD32" s="207"/>
      <c r="YE32" s="207"/>
      <c r="YF32" s="207"/>
      <c r="YG32" s="207"/>
      <c r="YH32" s="207"/>
      <c r="YI32" s="207"/>
      <c r="YJ32" s="207"/>
      <c r="YK32" s="207"/>
      <c r="YL32" s="207"/>
      <c r="YM32" s="207"/>
      <c r="YN32" s="207"/>
      <c r="YO32" s="207"/>
      <c r="YP32" s="207"/>
      <c r="YQ32" s="207"/>
      <c r="YR32" s="207"/>
      <c r="YS32" s="207"/>
      <c r="YT32" s="207"/>
      <c r="YU32" s="207"/>
      <c r="YV32" s="207"/>
      <c r="YW32" s="207"/>
      <c r="YX32" s="207"/>
      <c r="YY32" s="207"/>
      <c r="YZ32" s="207"/>
      <c r="ZA32" s="207"/>
      <c r="ZB32" s="207"/>
      <c r="ZC32" s="207"/>
      <c r="ZD32" s="207"/>
      <c r="ZE32" s="207"/>
      <c r="ZF32" s="207"/>
      <c r="ZG32" s="207"/>
      <c r="ZH32" s="207"/>
      <c r="ZI32" s="207"/>
      <c r="ZJ32" s="207"/>
      <c r="ZK32" s="207"/>
      <c r="ZL32" s="207"/>
      <c r="ZM32" s="207"/>
      <c r="ZN32" s="207"/>
      <c r="ZO32" s="207"/>
      <c r="ZP32" s="207"/>
      <c r="ZQ32" s="207"/>
      <c r="ZR32" s="207"/>
      <c r="ZS32" s="207"/>
      <c r="ZT32" s="207"/>
      <c r="ZU32" s="207"/>
      <c r="ZV32" s="207"/>
      <c r="ZW32" s="207"/>
      <c r="ZX32" s="207"/>
      <c r="ZY32" s="207"/>
      <c r="ZZ32" s="207"/>
      <c r="AAA32" s="207"/>
      <c r="AAB32" s="207"/>
      <c r="AAC32" s="207"/>
      <c r="AAD32" s="207"/>
      <c r="AAE32" s="207"/>
      <c r="AAF32" s="207"/>
      <c r="AAG32" s="207"/>
      <c r="AAH32" s="207"/>
      <c r="AAI32" s="207"/>
      <c r="AAJ32" s="207"/>
      <c r="AAK32" s="207"/>
      <c r="AAL32" s="207"/>
      <c r="AAM32" s="207"/>
      <c r="AAN32" s="207"/>
      <c r="AAO32" s="207"/>
      <c r="AAP32" s="207"/>
      <c r="AAQ32" s="207"/>
      <c r="AAR32" s="207"/>
      <c r="AAS32" s="207"/>
      <c r="AAT32" s="207"/>
      <c r="AAU32" s="207"/>
      <c r="AAV32" s="207"/>
      <c r="AAW32" s="207"/>
      <c r="AAX32" s="207"/>
      <c r="AAY32" s="207"/>
      <c r="AAZ32" s="207"/>
      <c r="ABA32" s="207"/>
      <c r="ABB32" s="207"/>
      <c r="ABC32" s="207"/>
      <c r="ABD32" s="207"/>
      <c r="ABE32" s="207"/>
      <c r="ABF32" s="207"/>
      <c r="ABG32" s="207"/>
      <c r="ABH32" s="207"/>
      <c r="ABI32" s="207"/>
      <c r="ABJ32" s="207"/>
      <c r="ABK32" s="207"/>
      <c r="ABL32" s="207"/>
      <c r="ABM32" s="207"/>
      <c r="ABN32" s="207"/>
      <c r="ABO32" s="207"/>
      <c r="ABP32" s="207"/>
      <c r="ABQ32" s="207"/>
      <c r="ABR32" s="207"/>
      <c r="ABS32" s="207"/>
      <c r="ABT32" s="207"/>
      <c r="ABU32" s="207"/>
      <c r="ABV32" s="207"/>
      <c r="ABW32" s="207"/>
      <c r="ABX32" s="207"/>
      <c r="ABY32" s="207"/>
      <c r="ABZ32" s="207"/>
      <c r="ACA32" s="207"/>
      <c r="ACB32" s="207"/>
      <c r="ACC32" s="207"/>
      <c r="ACD32" s="207"/>
      <c r="ACE32" s="207"/>
      <c r="ACF32" s="207"/>
      <c r="ACG32" s="207"/>
      <c r="ACH32" s="207"/>
      <c r="ACI32" s="207"/>
      <c r="ACJ32" s="207"/>
      <c r="ACK32" s="207"/>
      <c r="ACL32" s="207"/>
      <c r="ACM32" s="207"/>
      <c r="ACN32" s="207"/>
      <c r="ACO32" s="207"/>
      <c r="ACP32" s="207"/>
      <c r="ACQ32" s="207"/>
      <c r="ACR32" s="207"/>
      <c r="ACS32" s="207"/>
      <c r="ACT32" s="207"/>
      <c r="ACU32" s="207"/>
      <c r="ACV32" s="207"/>
      <c r="ACW32" s="207"/>
      <c r="ACX32" s="207"/>
      <c r="ACY32" s="207"/>
      <c r="ACZ32" s="207"/>
      <c r="ADA32" s="207"/>
      <c r="ADB32" s="207"/>
      <c r="ADC32" s="207"/>
      <c r="ADD32" s="207"/>
      <c r="ADE32" s="207"/>
      <c r="ADF32" s="207"/>
      <c r="ADG32" s="207"/>
      <c r="ADH32" s="207"/>
      <c r="ADI32" s="207"/>
      <c r="ADJ32" s="207"/>
      <c r="ADK32" s="207"/>
      <c r="ADL32" s="207"/>
      <c r="ADM32" s="207"/>
      <c r="ADN32" s="207"/>
      <c r="ADO32" s="207"/>
      <c r="ADP32" s="207"/>
      <c r="ADQ32" s="207"/>
      <c r="ADR32" s="207"/>
      <c r="ADS32" s="207"/>
      <c r="ADT32" s="207"/>
      <c r="ADU32" s="207"/>
      <c r="ADV32" s="207"/>
      <c r="ADW32" s="207"/>
      <c r="ADX32" s="207"/>
      <c r="ADY32" s="207"/>
      <c r="ADZ32" s="207"/>
      <c r="AEA32" s="207"/>
      <c r="AEB32" s="207"/>
      <c r="AEC32" s="207"/>
      <c r="AED32" s="207"/>
      <c r="AEE32" s="207"/>
      <c r="AEF32" s="207"/>
      <c r="AEG32" s="207"/>
      <c r="AEH32" s="207"/>
      <c r="AEI32" s="207"/>
      <c r="AEJ32" s="207"/>
      <c r="AEK32" s="207"/>
      <c r="AEL32" s="207"/>
      <c r="AEM32" s="207"/>
      <c r="AEN32" s="207"/>
      <c r="AEO32" s="207"/>
      <c r="AEP32" s="207"/>
      <c r="AEQ32" s="207"/>
      <c r="AER32" s="207"/>
      <c r="AES32" s="207"/>
      <c r="AET32" s="207"/>
      <c r="AEU32" s="207"/>
      <c r="AEV32" s="207"/>
      <c r="AEW32" s="207"/>
      <c r="AEX32" s="207"/>
      <c r="AEY32" s="207"/>
      <c r="AEZ32" s="207"/>
      <c r="AFA32" s="207"/>
      <c r="AFB32" s="207"/>
      <c r="AFC32" s="207"/>
      <c r="AFD32" s="207"/>
      <c r="AFE32" s="207"/>
      <c r="AFF32" s="207"/>
      <c r="AFG32" s="207"/>
      <c r="AFH32" s="207"/>
      <c r="AFI32" s="207"/>
      <c r="AFJ32" s="207"/>
      <c r="AFK32" s="207"/>
      <c r="AFL32" s="207"/>
      <c r="AFM32" s="207"/>
      <c r="AFN32" s="207"/>
      <c r="AFO32" s="207"/>
      <c r="AFP32" s="207"/>
      <c r="AFQ32" s="207"/>
      <c r="AFR32" s="207"/>
      <c r="AFS32" s="207"/>
      <c r="AFT32" s="207"/>
      <c r="AFU32" s="207"/>
      <c r="AFV32" s="207"/>
      <c r="AFW32" s="207"/>
      <c r="AFX32" s="207"/>
      <c r="AFY32" s="207"/>
      <c r="AFZ32" s="207"/>
      <c r="AGA32" s="207"/>
      <c r="AGB32" s="207"/>
      <c r="AGC32" s="207"/>
      <c r="AGD32" s="207"/>
      <c r="AGE32" s="207"/>
      <c r="AGF32" s="207"/>
      <c r="AGG32" s="207"/>
      <c r="AGH32" s="207"/>
      <c r="AGI32" s="207"/>
      <c r="AGJ32" s="207"/>
      <c r="AGK32" s="207"/>
      <c r="AGL32" s="207"/>
      <c r="AGM32" s="207"/>
      <c r="AGN32" s="207"/>
      <c r="AGO32" s="207"/>
      <c r="AGP32" s="207"/>
      <c r="AGQ32" s="207"/>
      <c r="AGR32" s="207"/>
      <c r="AGS32" s="207"/>
      <c r="AGT32" s="207"/>
      <c r="AGU32" s="207"/>
      <c r="AGV32" s="207"/>
      <c r="AGW32" s="207"/>
      <c r="AGX32" s="207"/>
      <c r="AGY32" s="207"/>
      <c r="AGZ32" s="207"/>
      <c r="AHA32" s="207"/>
      <c r="AHB32" s="207"/>
      <c r="AHC32" s="207"/>
      <c r="AHD32" s="207"/>
      <c r="AHE32" s="207"/>
      <c r="AHF32" s="207"/>
      <c r="AHG32" s="207"/>
      <c r="AHH32" s="207"/>
      <c r="AHI32" s="207"/>
      <c r="AHJ32" s="207"/>
      <c r="AHK32" s="207"/>
      <c r="AHL32" s="207"/>
      <c r="AHM32" s="207"/>
      <c r="AHN32" s="207"/>
      <c r="AHO32" s="207"/>
      <c r="AHP32" s="207"/>
      <c r="AHQ32" s="207"/>
      <c r="AHR32" s="207"/>
      <c r="AHS32" s="207"/>
      <c r="AHT32" s="207"/>
      <c r="AHU32" s="207"/>
      <c r="AHV32" s="207"/>
      <c r="AHW32" s="207"/>
      <c r="AHX32" s="207"/>
      <c r="AHY32" s="207"/>
      <c r="AHZ32" s="207"/>
      <c r="AIA32" s="207"/>
      <c r="AIB32" s="207"/>
      <c r="AIC32" s="207"/>
      <c r="AID32" s="207"/>
      <c r="AIE32" s="207"/>
      <c r="AIF32" s="207"/>
      <c r="AIG32" s="207"/>
      <c r="AIH32" s="207"/>
      <c r="AII32" s="207"/>
      <c r="AIJ32" s="207"/>
      <c r="AIK32" s="207"/>
      <c r="AIL32" s="207"/>
      <c r="AIM32" s="207"/>
      <c r="AIN32" s="207"/>
      <c r="AIO32" s="207"/>
      <c r="AIP32" s="207"/>
      <c r="AIQ32" s="207"/>
      <c r="AIR32" s="207"/>
      <c r="AIS32" s="207"/>
      <c r="AIT32" s="207"/>
      <c r="AIU32" s="207"/>
      <c r="AIV32" s="207"/>
      <c r="AIW32" s="207"/>
      <c r="AIX32" s="207"/>
      <c r="AIY32" s="207"/>
      <c r="AIZ32" s="207"/>
      <c r="AJA32" s="207"/>
      <c r="AJB32" s="207"/>
      <c r="AJC32" s="207"/>
      <c r="AJD32" s="207"/>
      <c r="AJE32" s="207"/>
      <c r="AJF32" s="207"/>
      <c r="AJG32" s="207"/>
      <c r="AJH32" s="207"/>
      <c r="AJI32" s="207"/>
      <c r="AJJ32" s="207"/>
      <c r="AJK32" s="207"/>
      <c r="AJL32" s="207"/>
      <c r="AJM32" s="207"/>
      <c r="AJN32" s="207"/>
      <c r="AJO32" s="207"/>
      <c r="AJP32" s="207"/>
      <c r="AJQ32" s="207"/>
      <c r="AJR32" s="207"/>
      <c r="AJS32" s="207"/>
      <c r="AJT32" s="207"/>
      <c r="AJU32" s="207"/>
      <c r="AJV32" s="207"/>
      <c r="AJW32" s="207"/>
      <c r="AJX32" s="207"/>
      <c r="AJY32" s="207"/>
      <c r="AJZ32" s="207"/>
      <c r="AKA32" s="207"/>
      <c r="AKB32" s="207"/>
      <c r="AKC32" s="207"/>
      <c r="AKD32" s="207"/>
      <c r="AKE32" s="207"/>
      <c r="AKF32" s="207"/>
      <c r="AKG32" s="207"/>
      <c r="AKH32" s="207"/>
      <c r="AKI32" s="207"/>
      <c r="AKJ32" s="207"/>
      <c r="AKK32" s="207"/>
      <c r="AKL32" s="207"/>
      <c r="AKM32" s="207"/>
      <c r="AKN32" s="207"/>
      <c r="AKO32" s="207"/>
      <c r="AKP32" s="207"/>
      <c r="AKQ32" s="207"/>
      <c r="AKR32" s="207"/>
      <c r="AKS32" s="207"/>
      <c r="AKT32" s="207"/>
      <c r="AKU32" s="207"/>
      <c r="AKV32" s="207"/>
      <c r="AKW32" s="207"/>
      <c r="AKX32" s="207"/>
      <c r="AKY32" s="207"/>
      <c r="AKZ32" s="207"/>
      <c r="ALA32" s="207"/>
      <c r="ALB32" s="207"/>
      <c r="ALC32" s="207"/>
      <c r="ALD32" s="207"/>
      <c r="ALE32" s="207"/>
      <c r="ALF32" s="207"/>
      <c r="ALG32" s="207"/>
      <c r="ALH32" s="207"/>
      <c r="ALI32" s="207"/>
      <c r="ALJ32" s="207"/>
      <c r="ALK32" s="207"/>
      <c r="ALL32" s="207"/>
      <c r="ALM32" s="207"/>
      <c r="ALN32" s="207"/>
      <c r="ALO32" s="207"/>
      <c r="ALP32" s="207"/>
      <c r="ALQ32" s="207" t="e">
        <v>#N/A</v>
      </c>
    </row>
    <row r="33" spans="1:1005" ht="14.45">
      <c r="A33" s="108">
        <v>47027</v>
      </c>
      <c r="B33" s="163">
        <v>48</v>
      </c>
      <c r="C33" s="155">
        <v>38</v>
      </c>
      <c r="D33" s="158">
        <v>43</v>
      </c>
      <c r="E33">
        <v>51.777999999999999</v>
      </c>
      <c r="F33">
        <v>51.978999999999999</v>
      </c>
      <c r="G33">
        <v>67.305000000000007</v>
      </c>
      <c r="H33">
        <v>61.564</v>
      </c>
      <c r="I33">
        <v>74.13</v>
      </c>
      <c r="J33">
        <v>54.808999999999997</v>
      </c>
      <c r="K33">
        <v>43.887</v>
      </c>
      <c r="L33">
        <v>36.936999999999998</v>
      </c>
      <c r="M33">
        <v>34.356000000000002</v>
      </c>
      <c r="N33">
        <v>37.496000000000002</v>
      </c>
      <c r="O33">
        <v>39.445999999999998</v>
      </c>
      <c r="P33">
        <v>41.825000000000003</v>
      </c>
      <c r="Q33">
        <v>61.161999999999999</v>
      </c>
      <c r="R33">
        <v>84.593000000000004</v>
      </c>
      <c r="S33">
        <v>56.901000000000003</v>
      </c>
      <c r="T33">
        <v>47.987000000000002</v>
      </c>
      <c r="U33">
        <v>45.335000000000001</v>
      </c>
      <c r="V33">
        <v>36.125999999999998</v>
      </c>
      <c r="W33">
        <v>47.707999999999998</v>
      </c>
      <c r="X33">
        <v>26.696999999999999</v>
      </c>
      <c r="Y33">
        <v>58.531999999999996</v>
      </c>
      <c r="Z33">
        <v>72.691999999999993</v>
      </c>
      <c r="AA33">
        <v>39.465000000000003</v>
      </c>
      <c r="AB33">
        <v>35.942</v>
      </c>
      <c r="AC33">
        <v>46.337000000000003</v>
      </c>
      <c r="AD33">
        <v>29.234999999999999</v>
      </c>
      <c r="AE33">
        <v>43.051000000000002</v>
      </c>
      <c r="AF33">
        <v>43.051000000000002</v>
      </c>
      <c r="AG33">
        <v>32.783999999999999</v>
      </c>
      <c r="AH33" s="32">
        <v>33.201000000000001</v>
      </c>
      <c r="AI33" s="207"/>
      <c r="AJ33" s="207"/>
      <c r="AK33" s="207"/>
      <c r="AL33" s="207"/>
      <c r="AM33" s="207"/>
      <c r="AN33" s="207"/>
      <c r="AO33" s="207"/>
      <c r="AP33" s="207"/>
      <c r="AQ33" s="207"/>
      <c r="AR33" s="207"/>
      <c r="AS33" s="207"/>
      <c r="AT33" s="207"/>
      <c r="AU33" s="207"/>
      <c r="AV33" s="207"/>
      <c r="AW33" s="207"/>
      <c r="AX33" s="207"/>
      <c r="AY33" s="207"/>
      <c r="AZ33" s="207"/>
      <c r="BA33" s="207"/>
      <c r="BB33" s="207"/>
      <c r="BC33" s="207"/>
      <c r="BD33" s="207"/>
      <c r="BE33" s="207"/>
      <c r="BF33" s="207"/>
      <c r="BG33" s="207"/>
      <c r="BH33" s="207"/>
      <c r="BI33" s="207"/>
      <c r="BJ33" s="207"/>
      <c r="BK33" s="207"/>
      <c r="BL33" s="207"/>
      <c r="BM33" s="207"/>
      <c r="BN33" s="207"/>
      <c r="BO33" s="207"/>
      <c r="BP33" s="207"/>
      <c r="BQ33" s="207"/>
      <c r="BR33" s="207"/>
      <c r="BS33" s="207"/>
      <c r="BT33" s="207"/>
      <c r="BU33" s="207"/>
      <c r="BV33" s="207"/>
      <c r="BW33" s="207"/>
      <c r="BX33" s="207"/>
      <c r="BY33" s="207"/>
      <c r="BZ33" s="207"/>
      <c r="CA33" s="207"/>
      <c r="CB33" s="207"/>
      <c r="CC33" s="207"/>
      <c r="CD33" s="207"/>
      <c r="CE33" s="207"/>
      <c r="CF33" s="207"/>
      <c r="CG33" s="207"/>
      <c r="CH33" s="207"/>
      <c r="CI33" s="207"/>
      <c r="CJ33" s="207"/>
      <c r="CK33" s="207"/>
      <c r="CL33" s="207"/>
      <c r="CM33" s="207"/>
      <c r="CN33" s="207"/>
      <c r="CO33" s="207"/>
      <c r="CP33" s="207"/>
      <c r="CQ33" s="207"/>
      <c r="CR33" s="207"/>
      <c r="CS33" s="207"/>
      <c r="CT33" s="207"/>
      <c r="CU33" s="207"/>
      <c r="CV33" s="207"/>
      <c r="CW33" s="207"/>
      <c r="CX33" s="207"/>
      <c r="CY33" s="207"/>
      <c r="CZ33" s="207"/>
      <c r="DA33" s="207"/>
      <c r="DB33" s="207"/>
      <c r="DC33" s="207"/>
      <c r="DD33" s="207"/>
      <c r="DE33" s="207"/>
      <c r="DF33" s="207"/>
      <c r="DG33" s="207"/>
      <c r="DH33" s="207"/>
      <c r="DI33" s="207"/>
      <c r="DJ33" s="207"/>
      <c r="DK33" s="207"/>
      <c r="DL33" s="207"/>
      <c r="DM33" s="207"/>
      <c r="DN33" s="207"/>
      <c r="DO33" s="207"/>
      <c r="DP33" s="207"/>
      <c r="DQ33" s="207"/>
      <c r="DR33" s="207"/>
      <c r="DS33" s="207"/>
      <c r="DT33" s="207"/>
      <c r="DU33" s="207"/>
      <c r="DV33" s="207"/>
      <c r="DW33" s="207"/>
      <c r="DX33" s="207"/>
      <c r="DY33" s="207"/>
      <c r="DZ33" s="207"/>
      <c r="EA33" s="207"/>
      <c r="EB33" s="207"/>
      <c r="EC33" s="207"/>
      <c r="ED33" s="207"/>
      <c r="EE33" s="207"/>
      <c r="EF33" s="207"/>
      <c r="EG33" s="207"/>
      <c r="EH33" s="207"/>
      <c r="EI33" s="207"/>
      <c r="EJ33" s="207"/>
      <c r="EK33" s="207"/>
      <c r="EL33" s="207"/>
      <c r="EM33" s="207"/>
      <c r="EN33" s="207"/>
      <c r="EO33" s="207"/>
      <c r="EP33" s="207"/>
      <c r="EQ33" s="207"/>
      <c r="ER33" s="207"/>
      <c r="ES33" s="207"/>
      <c r="ET33" s="207"/>
      <c r="EU33" s="207"/>
      <c r="EV33" s="207"/>
      <c r="EW33" s="207"/>
      <c r="EX33" s="207"/>
      <c r="EY33" s="207"/>
      <c r="EZ33" s="207"/>
      <c r="FA33" s="207"/>
      <c r="FB33" s="207"/>
      <c r="FC33" s="207"/>
      <c r="FD33" s="207"/>
      <c r="FE33" s="207"/>
      <c r="FF33" s="207"/>
      <c r="FG33" s="207"/>
      <c r="FH33" s="207"/>
      <c r="FI33" s="207"/>
      <c r="FJ33" s="207"/>
      <c r="FK33" s="207"/>
      <c r="FL33" s="207"/>
      <c r="FM33" s="207"/>
      <c r="FN33" s="207"/>
      <c r="FO33" s="207"/>
      <c r="FP33" s="207"/>
      <c r="FQ33" s="207"/>
      <c r="FR33" s="207"/>
      <c r="FS33" s="207"/>
      <c r="FT33" s="207"/>
      <c r="FU33" s="207"/>
      <c r="FV33" s="207"/>
      <c r="FW33" s="207"/>
      <c r="FX33" s="207"/>
      <c r="FY33" s="207"/>
      <c r="FZ33" s="207"/>
      <c r="GA33" s="207"/>
      <c r="GB33" s="207"/>
      <c r="GC33" s="207"/>
      <c r="GD33" s="207"/>
      <c r="GE33" s="207"/>
      <c r="GF33" s="207"/>
      <c r="GG33" s="207"/>
      <c r="GH33" s="207"/>
      <c r="GI33" s="207"/>
      <c r="GJ33" s="207"/>
      <c r="GK33" s="207"/>
      <c r="GL33" s="207"/>
      <c r="GM33" s="207"/>
      <c r="GN33" s="207"/>
      <c r="GO33" s="207"/>
      <c r="GP33" s="207"/>
      <c r="GQ33" s="207"/>
      <c r="GR33" s="207"/>
      <c r="GS33" s="207"/>
      <c r="GT33" s="207"/>
      <c r="GU33" s="207"/>
      <c r="GV33" s="207"/>
      <c r="GW33" s="207"/>
      <c r="GX33" s="207"/>
      <c r="GY33" s="207"/>
      <c r="GZ33" s="207"/>
      <c r="HA33" s="207"/>
      <c r="HB33" s="207"/>
      <c r="HC33" s="207"/>
      <c r="HD33" s="207"/>
      <c r="HE33" s="207"/>
      <c r="HF33" s="207"/>
      <c r="HG33" s="207"/>
      <c r="HH33" s="207"/>
      <c r="HI33" s="207"/>
      <c r="HJ33" s="207"/>
      <c r="HK33" s="207"/>
      <c r="HL33" s="207"/>
      <c r="HM33" s="207"/>
      <c r="HN33" s="207"/>
      <c r="HO33" s="207"/>
      <c r="HP33" s="207"/>
      <c r="HQ33" s="207"/>
      <c r="HR33" s="207"/>
      <c r="HS33" s="207"/>
      <c r="HT33" s="207"/>
      <c r="HU33" s="207"/>
      <c r="HV33" s="207"/>
      <c r="HW33" s="207"/>
      <c r="HX33" s="207"/>
      <c r="HY33" s="207"/>
      <c r="HZ33" s="207"/>
      <c r="IA33" s="207"/>
      <c r="IB33" s="207"/>
      <c r="IC33" s="207"/>
      <c r="ID33" s="207"/>
      <c r="IE33" s="207"/>
      <c r="IF33" s="207"/>
      <c r="IG33" s="207"/>
      <c r="IH33" s="207"/>
      <c r="II33" s="207"/>
      <c r="IJ33" s="207"/>
      <c r="IK33" s="207"/>
      <c r="IL33" s="207"/>
      <c r="IM33" s="207"/>
      <c r="IN33" s="207"/>
      <c r="IO33" s="207"/>
      <c r="IP33" s="207"/>
      <c r="IQ33" s="207"/>
      <c r="IR33" s="207"/>
      <c r="IS33" s="207"/>
      <c r="IT33" s="207"/>
      <c r="IU33" s="207"/>
      <c r="IV33" s="207"/>
      <c r="IW33" s="207"/>
      <c r="IX33" s="207"/>
      <c r="IY33" s="207"/>
      <c r="IZ33" s="207"/>
      <c r="JA33" s="207"/>
      <c r="JB33" s="207"/>
      <c r="JC33" s="207"/>
      <c r="JD33" s="207"/>
      <c r="JE33" s="207"/>
      <c r="JF33" s="207"/>
      <c r="JG33" s="207"/>
      <c r="JH33" s="207"/>
      <c r="JI33" s="207"/>
      <c r="JJ33" s="207"/>
      <c r="JK33" s="207"/>
      <c r="JL33" s="207"/>
      <c r="JM33" s="207"/>
      <c r="JN33" s="207"/>
      <c r="JO33" s="207"/>
      <c r="JP33" s="207"/>
      <c r="JQ33" s="207"/>
      <c r="JR33" s="207"/>
      <c r="JS33" s="207"/>
      <c r="JT33" s="207"/>
      <c r="JU33" s="207"/>
      <c r="JV33" s="207"/>
      <c r="JW33" s="207"/>
      <c r="JX33" s="207"/>
      <c r="JY33" s="207"/>
      <c r="JZ33" s="207"/>
      <c r="KA33" s="207"/>
      <c r="KB33" s="207"/>
      <c r="KC33" s="207"/>
      <c r="KD33" s="207"/>
      <c r="KE33" s="207"/>
      <c r="KF33" s="207"/>
      <c r="KG33" s="207"/>
      <c r="KH33" s="207"/>
      <c r="KI33" s="207"/>
      <c r="KJ33" s="207"/>
      <c r="KK33" s="207"/>
      <c r="KL33" s="207"/>
      <c r="KM33" s="207"/>
      <c r="KN33" s="207"/>
      <c r="KO33" s="207"/>
      <c r="KP33" s="207"/>
      <c r="KQ33" s="207"/>
      <c r="KR33" s="207"/>
      <c r="KS33" s="207"/>
      <c r="KT33" s="207"/>
      <c r="KU33" s="207"/>
      <c r="KV33" s="207"/>
      <c r="KW33" s="207"/>
      <c r="KX33" s="207"/>
      <c r="KY33" s="207"/>
      <c r="KZ33" s="207"/>
      <c r="LA33" s="207"/>
      <c r="LB33" s="207"/>
      <c r="LC33" s="207"/>
      <c r="LD33" s="207"/>
      <c r="LE33" s="207"/>
      <c r="LF33" s="207"/>
      <c r="LG33" s="207"/>
      <c r="LH33" s="207"/>
      <c r="LI33" s="207"/>
      <c r="LJ33" s="207"/>
      <c r="LK33" s="207"/>
      <c r="LL33" s="207"/>
      <c r="LM33" s="207"/>
      <c r="LN33" s="207"/>
      <c r="LO33" s="207"/>
      <c r="LP33" s="207"/>
      <c r="LQ33" s="207"/>
      <c r="LR33" s="207"/>
      <c r="LS33" s="207"/>
      <c r="LT33" s="207"/>
      <c r="LU33" s="207"/>
      <c r="LV33" s="207"/>
      <c r="LW33" s="207"/>
      <c r="LX33" s="207"/>
      <c r="LY33" s="207"/>
      <c r="LZ33" s="207"/>
      <c r="MA33" s="207"/>
      <c r="MB33" s="207"/>
      <c r="MC33" s="207"/>
      <c r="MD33" s="207"/>
      <c r="ME33" s="207"/>
      <c r="MF33" s="207"/>
      <c r="MG33" s="207"/>
      <c r="MH33" s="207"/>
      <c r="MI33" s="207"/>
      <c r="MJ33" s="207"/>
      <c r="MK33" s="207"/>
      <c r="ML33" s="207"/>
      <c r="MM33" s="207"/>
      <c r="MN33" s="207"/>
      <c r="MO33" s="207"/>
      <c r="MP33" s="207"/>
      <c r="MQ33" s="207"/>
      <c r="MR33" s="207"/>
      <c r="MS33" s="207"/>
      <c r="MT33" s="207"/>
      <c r="MU33" s="207"/>
      <c r="MV33" s="207"/>
      <c r="MW33" s="207"/>
      <c r="MX33" s="207"/>
      <c r="MY33" s="207"/>
      <c r="MZ33" s="207"/>
      <c r="NA33" s="207"/>
      <c r="NB33" s="207"/>
      <c r="NC33" s="207"/>
      <c r="ND33" s="207"/>
      <c r="NE33" s="207"/>
      <c r="NF33" s="207"/>
      <c r="NG33" s="207"/>
      <c r="NH33" s="207"/>
      <c r="NI33" s="207"/>
      <c r="NJ33" s="207"/>
      <c r="NK33" s="207"/>
      <c r="NL33" s="207"/>
      <c r="NM33" s="207"/>
      <c r="NN33" s="207"/>
      <c r="NO33" s="207"/>
      <c r="NP33" s="207"/>
      <c r="NQ33" s="207"/>
      <c r="NR33" s="207"/>
      <c r="NS33" s="207"/>
      <c r="NT33" s="207"/>
      <c r="NU33" s="207"/>
      <c r="NV33" s="207"/>
      <c r="NW33" s="207"/>
      <c r="NX33" s="207"/>
      <c r="NY33" s="207"/>
      <c r="NZ33" s="207"/>
      <c r="OA33" s="207"/>
      <c r="OB33" s="207"/>
      <c r="OC33" s="207"/>
      <c r="OD33" s="207"/>
      <c r="OE33" s="207"/>
      <c r="OF33" s="207"/>
      <c r="OG33" s="207"/>
      <c r="OH33" s="207"/>
      <c r="OI33" s="207"/>
      <c r="OJ33" s="207"/>
      <c r="OK33" s="207"/>
      <c r="OL33" s="207"/>
      <c r="OM33" s="207"/>
      <c r="ON33" s="207"/>
      <c r="OO33" s="207"/>
      <c r="OP33" s="207"/>
      <c r="OQ33" s="207"/>
      <c r="OR33" s="207"/>
      <c r="OS33" s="207"/>
      <c r="OT33" s="207"/>
      <c r="OU33" s="207"/>
      <c r="OV33" s="207"/>
      <c r="OW33" s="207"/>
      <c r="OX33" s="207"/>
      <c r="OY33" s="207"/>
      <c r="OZ33" s="207"/>
      <c r="PA33" s="207"/>
      <c r="PB33" s="207"/>
      <c r="PC33" s="207"/>
      <c r="PD33" s="207"/>
      <c r="PE33" s="207"/>
      <c r="PF33" s="207"/>
      <c r="PG33" s="207"/>
      <c r="PH33" s="207"/>
      <c r="PI33" s="207"/>
      <c r="PJ33" s="207"/>
      <c r="PK33" s="207"/>
      <c r="PL33" s="207"/>
      <c r="PM33" s="207"/>
      <c r="PN33" s="207"/>
      <c r="PO33" s="207"/>
      <c r="PP33" s="207"/>
      <c r="PQ33" s="207"/>
      <c r="PR33" s="207"/>
      <c r="PS33" s="207"/>
      <c r="PT33" s="207"/>
      <c r="PU33" s="207"/>
      <c r="PV33" s="207"/>
      <c r="PW33" s="207"/>
      <c r="PX33" s="207"/>
      <c r="PY33" s="207"/>
      <c r="PZ33" s="207"/>
      <c r="QA33" s="207"/>
      <c r="QB33" s="207"/>
      <c r="QC33" s="207"/>
      <c r="QD33" s="207"/>
      <c r="QE33" s="207"/>
      <c r="QF33" s="207"/>
      <c r="QG33" s="207"/>
      <c r="QH33" s="207"/>
      <c r="QI33" s="207"/>
      <c r="QJ33" s="207"/>
      <c r="QK33" s="207"/>
      <c r="QL33" s="207"/>
      <c r="QM33" s="207"/>
      <c r="QN33" s="207"/>
      <c r="QO33" s="207"/>
      <c r="QP33" s="207"/>
      <c r="QQ33" s="207"/>
      <c r="QR33" s="207"/>
      <c r="QS33" s="207"/>
      <c r="QT33" s="207"/>
      <c r="QU33" s="207"/>
      <c r="QV33" s="207"/>
      <c r="QW33" s="207"/>
      <c r="QX33" s="207"/>
      <c r="QY33" s="207"/>
      <c r="QZ33" s="207"/>
      <c r="RA33" s="207"/>
      <c r="RB33" s="207"/>
      <c r="RC33" s="207"/>
      <c r="RD33" s="207"/>
      <c r="RE33" s="207"/>
      <c r="RF33" s="207"/>
      <c r="RG33" s="207"/>
      <c r="RH33" s="207"/>
      <c r="RI33" s="207"/>
      <c r="RJ33" s="207"/>
      <c r="RK33" s="207"/>
      <c r="RL33" s="207"/>
      <c r="RM33" s="207"/>
      <c r="RN33" s="207"/>
      <c r="RO33" s="207"/>
      <c r="RP33" s="207"/>
      <c r="RQ33" s="207"/>
      <c r="RR33" s="207"/>
      <c r="RS33" s="207"/>
      <c r="RT33" s="207"/>
      <c r="RU33" s="207"/>
      <c r="RV33" s="207"/>
      <c r="RW33" s="207"/>
      <c r="RX33" s="207"/>
      <c r="RY33" s="207"/>
      <c r="RZ33" s="207"/>
      <c r="SA33" s="207"/>
      <c r="SB33" s="207"/>
      <c r="SC33" s="207"/>
      <c r="SD33" s="207"/>
      <c r="SE33" s="207"/>
      <c r="SF33" s="207"/>
      <c r="SG33" s="207"/>
      <c r="SH33" s="207"/>
      <c r="SI33" s="207"/>
      <c r="SJ33" s="207"/>
      <c r="SK33" s="207"/>
      <c r="SL33" s="207"/>
      <c r="SM33" s="207"/>
      <c r="SN33" s="207"/>
      <c r="SO33" s="207"/>
      <c r="SP33" s="207"/>
      <c r="SQ33" s="207"/>
      <c r="SR33" s="207"/>
      <c r="SS33" s="207"/>
      <c r="ST33" s="207"/>
      <c r="SU33" s="207"/>
      <c r="SV33" s="207"/>
      <c r="SW33" s="207"/>
      <c r="SX33" s="207"/>
      <c r="SY33" s="207"/>
      <c r="SZ33" s="207"/>
      <c r="TA33" s="207"/>
      <c r="TB33" s="207"/>
      <c r="TC33" s="207"/>
      <c r="TD33" s="207"/>
      <c r="TE33" s="207"/>
      <c r="TF33" s="207"/>
      <c r="TG33" s="207"/>
      <c r="TH33" s="207"/>
      <c r="TI33" s="207"/>
      <c r="TJ33" s="207"/>
      <c r="TK33" s="207"/>
      <c r="TL33" s="207"/>
      <c r="TM33" s="207"/>
      <c r="TN33" s="207"/>
      <c r="TO33" s="207"/>
      <c r="TP33" s="207"/>
      <c r="TQ33" s="207"/>
      <c r="TR33" s="207"/>
      <c r="TS33" s="207"/>
      <c r="TT33" s="207"/>
      <c r="TU33" s="207"/>
      <c r="TV33" s="207"/>
      <c r="TW33" s="207"/>
      <c r="TX33" s="207"/>
      <c r="TY33" s="207"/>
      <c r="TZ33" s="207"/>
      <c r="UA33" s="207"/>
      <c r="UB33" s="207"/>
      <c r="UC33" s="207"/>
      <c r="UD33" s="207"/>
      <c r="UE33" s="207"/>
      <c r="UF33" s="207"/>
      <c r="UG33" s="207"/>
      <c r="UH33" s="207"/>
      <c r="UI33" s="207"/>
      <c r="UJ33" s="207"/>
      <c r="UK33" s="207"/>
      <c r="UL33" s="207"/>
      <c r="UM33" s="207"/>
      <c r="UN33" s="207"/>
      <c r="UO33" s="207"/>
      <c r="UP33" s="207"/>
      <c r="UQ33" s="207"/>
      <c r="UR33" s="207"/>
      <c r="US33" s="207"/>
      <c r="UT33" s="207"/>
      <c r="UU33" s="207"/>
      <c r="UV33" s="207"/>
      <c r="UW33" s="207"/>
      <c r="UX33" s="207"/>
      <c r="UY33" s="207"/>
      <c r="UZ33" s="207"/>
      <c r="VA33" s="207"/>
      <c r="VB33" s="207"/>
      <c r="VC33" s="207"/>
      <c r="VD33" s="207"/>
      <c r="VE33" s="207"/>
      <c r="VF33" s="207"/>
      <c r="VG33" s="207"/>
      <c r="VH33" s="207"/>
      <c r="VI33" s="207"/>
      <c r="VJ33" s="207"/>
      <c r="VK33" s="207"/>
      <c r="VL33" s="207"/>
      <c r="VM33" s="207"/>
      <c r="VN33" s="207"/>
      <c r="VO33" s="207"/>
      <c r="VP33" s="207"/>
      <c r="VQ33" s="207"/>
      <c r="VR33" s="207"/>
      <c r="VS33" s="207"/>
      <c r="VT33" s="207"/>
      <c r="VU33" s="207"/>
      <c r="VV33" s="207"/>
      <c r="VW33" s="207"/>
      <c r="VX33" s="207"/>
      <c r="VY33" s="207"/>
      <c r="VZ33" s="207"/>
      <c r="WA33" s="207"/>
      <c r="WB33" s="207"/>
      <c r="WC33" s="207"/>
      <c r="WD33" s="207"/>
      <c r="WE33" s="207"/>
      <c r="WF33" s="207"/>
      <c r="WG33" s="207"/>
      <c r="WH33" s="207"/>
      <c r="WI33" s="207"/>
      <c r="WJ33" s="207"/>
      <c r="WK33" s="207"/>
      <c r="WL33" s="207"/>
      <c r="WM33" s="207"/>
      <c r="WN33" s="207"/>
      <c r="WO33" s="207"/>
      <c r="WP33" s="207"/>
      <c r="WQ33" s="207"/>
      <c r="WR33" s="207"/>
      <c r="WS33" s="207"/>
      <c r="WT33" s="207"/>
      <c r="WU33" s="207"/>
      <c r="WV33" s="207"/>
      <c r="WW33" s="207"/>
      <c r="WX33" s="207"/>
      <c r="WY33" s="207"/>
      <c r="WZ33" s="207"/>
      <c r="XA33" s="207"/>
      <c r="XB33" s="207"/>
      <c r="XC33" s="207"/>
      <c r="XD33" s="207"/>
      <c r="XE33" s="207"/>
      <c r="XF33" s="207"/>
      <c r="XG33" s="207"/>
      <c r="XH33" s="207"/>
      <c r="XI33" s="207"/>
      <c r="XJ33" s="207"/>
      <c r="XK33" s="207"/>
      <c r="XL33" s="207"/>
      <c r="XM33" s="207"/>
      <c r="XN33" s="207"/>
      <c r="XO33" s="207"/>
      <c r="XP33" s="207"/>
      <c r="XQ33" s="207"/>
      <c r="XR33" s="207"/>
      <c r="XS33" s="207"/>
      <c r="XT33" s="207"/>
      <c r="XU33" s="207"/>
      <c r="XV33" s="207"/>
      <c r="XW33" s="207"/>
      <c r="XX33" s="207"/>
      <c r="XY33" s="207"/>
      <c r="XZ33" s="207"/>
      <c r="YA33" s="207"/>
      <c r="YB33" s="207"/>
      <c r="YC33" s="207"/>
      <c r="YD33" s="207"/>
      <c r="YE33" s="207"/>
      <c r="YF33" s="207"/>
      <c r="YG33" s="207"/>
      <c r="YH33" s="207"/>
      <c r="YI33" s="207"/>
      <c r="YJ33" s="207"/>
      <c r="YK33" s="207"/>
      <c r="YL33" s="207"/>
      <c r="YM33" s="207"/>
      <c r="YN33" s="207"/>
      <c r="YO33" s="207"/>
      <c r="YP33" s="207"/>
      <c r="YQ33" s="207"/>
      <c r="YR33" s="207"/>
      <c r="YS33" s="207"/>
      <c r="YT33" s="207"/>
      <c r="YU33" s="207"/>
      <c r="YV33" s="207"/>
      <c r="YW33" s="207"/>
      <c r="YX33" s="207"/>
      <c r="YY33" s="207"/>
      <c r="YZ33" s="207"/>
      <c r="ZA33" s="207"/>
      <c r="ZB33" s="207"/>
      <c r="ZC33" s="207"/>
      <c r="ZD33" s="207"/>
      <c r="ZE33" s="207"/>
      <c r="ZF33" s="207"/>
      <c r="ZG33" s="207"/>
      <c r="ZH33" s="207"/>
      <c r="ZI33" s="207"/>
      <c r="ZJ33" s="207"/>
      <c r="ZK33" s="207"/>
      <c r="ZL33" s="207"/>
      <c r="ZM33" s="207"/>
      <c r="ZN33" s="207"/>
      <c r="ZO33" s="207"/>
      <c r="ZP33" s="207"/>
      <c r="ZQ33" s="207"/>
      <c r="ZR33" s="207"/>
      <c r="ZS33" s="207"/>
      <c r="ZT33" s="207"/>
      <c r="ZU33" s="207"/>
      <c r="ZV33" s="207"/>
      <c r="ZW33" s="207"/>
      <c r="ZX33" s="207"/>
      <c r="ZY33" s="207"/>
      <c r="ZZ33" s="207"/>
      <c r="AAA33" s="207"/>
      <c r="AAB33" s="207"/>
      <c r="AAC33" s="207"/>
      <c r="AAD33" s="207"/>
      <c r="AAE33" s="207"/>
      <c r="AAF33" s="207"/>
      <c r="AAG33" s="207"/>
      <c r="AAH33" s="207"/>
      <c r="AAI33" s="207"/>
      <c r="AAJ33" s="207"/>
      <c r="AAK33" s="207"/>
      <c r="AAL33" s="207"/>
      <c r="AAM33" s="207"/>
      <c r="AAN33" s="207"/>
      <c r="AAO33" s="207"/>
      <c r="AAP33" s="207"/>
      <c r="AAQ33" s="207"/>
      <c r="AAR33" s="207"/>
      <c r="AAS33" s="207"/>
      <c r="AAT33" s="207"/>
      <c r="AAU33" s="207"/>
      <c r="AAV33" s="207"/>
      <c r="AAW33" s="207"/>
      <c r="AAX33" s="207"/>
      <c r="AAY33" s="207"/>
      <c r="AAZ33" s="207"/>
      <c r="ABA33" s="207"/>
      <c r="ABB33" s="207"/>
      <c r="ABC33" s="207"/>
      <c r="ABD33" s="207"/>
      <c r="ABE33" s="207"/>
      <c r="ABF33" s="207"/>
      <c r="ABG33" s="207"/>
      <c r="ABH33" s="207"/>
      <c r="ABI33" s="207"/>
      <c r="ABJ33" s="207"/>
      <c r="ABK33" s="207"/>
      <c r="ABL33" s="207"/>
      <c r="ABM33" s="207"/>
      <c r="ABN33" s="207"/>
      <c r="ABO33" s="207"/>
      <c r="ABP33" s="207"/>
      <c r="ABQ33" s="207"/>
      <c r="ABR33" s="207"/>
      <c r="ABS33" s="207"/>
      <c r="ABT33" s="207"/>
      <c r="ABU33" s="207"/>
      <c r="ABV33" s="207"/>
      <c r="ABW33" s="207"/>
      <c r="ABX33" s="207"/>
      <c r="ABY33" s="207"/>
      <c r="ABZ33" s="207"/>
      <c r="ACA33" s="207"/>
      <c r="ACB33" s="207"/>
      <c r="ACC33" s="207"/>
      <c r="ACD33" s="207"/>
      <c r="ACE33" s="207"/>
      <c r="ACF33" s="207"/>
      <c r="ACG33" s="207"/>
      <c r="ACH33" s="207"/>
      <c r="ACI33" s="207"/>
      <c r="ACJ33" s="207"/>
      <c r="ACK33" s="207"/>
      <c r="ACL33" s="207"/>
      <c r="ACM33" s="207"/>
      <c r="ACN33" s="207"/>
      <c r="ACO33" s="207"/>
      <c r="ACP33" s="207"/>
      <c r="ACQ33" s="207"/>
      <c r="ACR33" s="207"/>
      <c r="ACS33" s="207"/>
      <c r="ACT33" s="207"/>
      <c r="ACU33" s="207"/>
      <c r="ACV33" s="207"/>
      <c r="ACW33" s="207"/>
      <c r="ACX33" s="207"/>
      <c r="ACY33" s="207"/>
      <c r="ACZ33" s="207"/>
      <c r="ADA33" s="207"/>
      <c r="ADB33" s="207"/>
      <c r="ADC33" s="207"/>
      <c r="ADD33" s="207"/>
      <c r="ADE33" s="207"/>
      <c r="ADF33" s="207"/>
      <c r="ADG33" s="207"/>
      <c r="ADH33" s="207"/>
      <c r="ADI33" s="207"/>
      <c r="ADJ33" s="207"/>
      <c r="ADK33" s="207"/>
      <c r="ADL33" s="207"/>
      <c r="ADM33" s="207"/>
      <c r="ADN33" s="207"/>
      <c r="ADO33" s="207"/>
      <c r="ADP33" s="207"/>
      <c r="ADQ33" s="207"/>
      <c r="ADR33" s="207"/>
      <c r="ADS33" s="207"/>
      <c r="ADT33" s="207"/>
      <c r="ADU33" s="207"/>
      <c r="ADV33" s="207"/>
      <c r="ADW33" s="207"/>
      <c r="ADX33" s="207"/>
      <c r="ADY33" s="207"/>
      <c r="ADZ33" s="207"/>
      <c r="AEA33" s="207"/>
      <c r="AEB33" s="207"/>
      <c r="AEC33" s="207"/>
      <c r="AED33" s="207"/>
      <c r="AEE33" s="207"/>
      <c r="AEF33" s="207"/>
      <c r="AEG33" s="207"/>
      <c r="AEH33" s="207"/>
      <c r="AEI33" s="207"/>
      <c r="AEJ33" s="207"/>
      <c r="AEK33" s="207"/>
      <c r="AEL33" s="207"/>
      <c r="AEM33" s="207"/>
      <c r="AEN33" s="207"/>
      <c r="AEO33" s="207"/>
      <c r="AEP33" s="207"/>
      <c r="AEQ33" s="207"/>
      <c r="AER33" s="207"/>
      <c r="AES33" s="207"/>
      <c r="AET33" s="207"/>
      <c r="AEU33" s="207"/>
      <c r="AEV33" s="207"/>
      <c r="AEW33" s="207"/>
      <c r="AEX33" s="207"/>
      <c r="AEY33" s="207"/>
      <c r="AEZ33" s="207"/>
      <c r="AFA33" s="207"/>
      <c r="AFB33" s="207"/>
      <c r="AFC33" s="207"/>
      <c r="AFD33" s="207"/>
      <c r="AFE33" s="207"/>
      <c r="AFF33" s="207"/>
      <c r="AFG33" s="207"/>
      <c r="AFH33" s="207"/>
      <c r="AFI33" s="207"/>
      <c r="AFJ33" s="207"/>
      <c r="AFK33" s="207"/>
      <c r="AFL33" s="207"/>
      <c r="AFM33" s="207"/>
      <c r="AFN33" s="207"/>
      <c r="AFO33" s="207"/>
      <c r="AFP33" s="207"/>
      <c r="AFQ33" s="207"/>
      <c r="AFR33" s="207"/>
      <c r="AFS33" s="207"/>
      <c r="AFT33" s="207"/>
      <c r="AFU33" s="207"/>
      <c r="AFV33" s="207"/>
      <c r="AFW33" s="207"/>
      <c r="AFX33" s="207"/>
      <c r="AFY33" s="207"/>
      <c r="AFZ33" s="207"/>
      <c r="AGA33" s="207"/>
      <c r="AGB33" s="207"/>
      <c r="AGC33" s="207"/>
      <c r="AGD33" s="207"/>
      <c r="AGE33" s="207"/>
      <c r="AGF33" s="207"/>
      <c r="AGG33" s="207"/>
      <c r="AGH33" s="207"/>
      <c r="AGI33" s="207"/>
      <c r="AGJ33" s="207"/>
      <c r="AGK33" s="207"/>
      <c r="AGL33" s="207"/>
      <c r="AGM33" s="207"/>
      <c r="AGN33" s="207"/>
      <c r="AGO33" s="207"/>
      <c r="AGP33" s="207"/>
      <c r="AGQ33" s="207"/>
      <c r="AGR33" s="207"/>
      <c r="AGS33" s="207"/>
      <c r="AGT33" s="207"/>
      <c r="AGU33" s="207"/>
      <c r="AGV33" s="207"/>
      <c r="AGW33" s="207"/>
      <c r="AGX33" s="207"/>
      <c r="AGY33" s="207"/>
      <c r="AGZ33" s="207"/>
      <c r="AHA33" s="207"/>
      <c r="AHB33" s="207"/>
      <c r="AHC33" s="207"/>
      <c r="AHD33" s="207"/>
      <c r="AHE33" s="207"/>
      <c r="AHF33" s="207"/>
      <c r="AHG33" s="207"/>
      <c r="AHH33" s="207"/>
      <c r="AHI33" s="207"/>
      <c r="AHJ33" s="207"/>
      <c r="AHK33" s="207"/>
      <c r="AHL33" s="207"/>
      <c r="AHM33" s="207"/>
      <c r="AHN33" s="207"/>
      <c r="AHO33" s="207"/>
      <c r="AHP33" s="207"/>
      <c r="AHQ33" s="207"/>
      <c r="AHR33" s="207"/>
      <c r="AHS33" s="207"/>
      <c r="AHT33" s="207"/>
      <c r="AHU33" s="207"/>
      <c r="AHV33" s="207"/>
      <c r="AHW33" s="207"/>
      <c r="AHX33" s="207"/>
      <c r="AHY33" s="207"/>
      <c r="AHZ33" s="207"/>
      <c r="AIA33" s="207"/>
      <c r="AIB33" s="207"/>
      <c r="AIC33" s="207"/>
      <c r="AID33" s="207"/>
      <c r="AIE33" s="207"/>
      <c r="AIF33" s="207"/>
      <c r="AIG33" s="207"/>
      <c r="AIH33" s="207"/>
      <c r="AII33" s="207"/>
      <c r="AIJ33" s="207"/>
      <c r="AIK33" s="207"/>
      <c r="AIL33" s="207"/>
      <c r="AIM33" s="207"/>
      <c r="AIN33" s="207"/>
      <c r="AIO33" s="207"/>
      <c r="AIP33" s="207"/>
      <c r="AIQ33" s="207"/>
      <c r="AIR33" s="207"/>
      <c r="AIS33" s="207"/>
      <c r="AIT33" s="207"/>
      <c r="AIU33" s="207"/>
      <c r="AIV33" s="207"/>
      <c r="AIW33" s="207"/>
      <c r="AIX33" s="207"/>
      <c r="AIY33" s="207"/>
      <c r="AIZ33" s="207"/>
      <c r="AJA33" s="207"/>
      <c r="AJB33" s="207"/>
      <c r="AJC33" s="207"/>
      <c r="AJD33" s="207"/>
      <c r="AJE33" s="207"/>
      <c r="AJF33" s="207"/>
      <c r="AJG33" s="207"/>
      <c r="AJH33" s="207"/>
      <c r="AJI33" s="207"/>
      <c r="AJJ33" s="207"/>
      <c r="AJK33" s="207"/>
      <c r="AJL33" s="207"/>
      <c r="AJM33" s="207"/>
      <c r="AJN33" s="207"/>
      <c r="AJO33" s="207"/>
      <c r="AJP33" s="207"/>
      <c r="AJQ33" s="207"/>
      <c r="AJR33" s="207"/>
      <c r="AJS33" s="207"/>
      <c r="AJT33" s="207"/>
      <c r="AJU33" s="207"/>
      <c r="AJV33" s="207"/>
      <c r="AJW33" s="207"/>
      <c r="AJX33" s="207"/>
      <c r="AJY33" s="207"/>
      <c r="AJZ33" s="207"/>
      <c r="AKA33" s="207"/>
      <c r="AKB33" s="207"/>
      <c r="AKC33" s="207"/>
      <c r="AKD33" s="207"/>
      <c r="AKE33" s="207"/>
      <c r="AKF33" s="207"/>
      <c r="AKG33" s="207"/>
      <c r="AKH33" s="207"/>
      <c r="AKI33" s="207"/>
      <c r="AKJ33" s="207"/>
      <c r="AKK33" s="207"/>
      <c r="AKL33" s="207"/>
      <c r="AKM33" s="207"/>
      <c r="AKN33" s="207"/>
      <c r="AKO33" s="207"/>
      <c r="AKP33" s="207"/>
      <c r="AKQ33" s="207"/>
      <c r="AKR33" s="207"/>
      <c r="AKS33" s="207"/>
      <c r="AKT33" s="207"/>
      <c r="AKU33" s="207"/>
      <c r="AKV33" s="207"/>
      <c r="AKW33" s="207"/>
      <c r="AKX33" s="207"/>
      <c r="AKY33" s="207"/>
      <c r="AKZ33" s="207"/>
      <c r="ALA33" s="207"/>
      <c r="ALB33" s="207"/>
      <c r="ALC33" s="207"/>
      <c r="ALD33" s="207"/>
      <c r="ALE33" s="207"/>
      <c r="ALF33" s="207"/>
      <c r="ALG33" s="207"/>
      <c r="ALH33" s="207"/>
      <c r="ALI33" s="207"/>
      <c r="ALJ33" s="207"/>
      <c r="ALK33" s="207"/>
      <c r="ALL33" s="207"/>
      <c r="ALM33" s="207"/>
      <c r="ALN33" s="207"/>
      <c r="ALO33" s="207"/>
      <c r="ALP33" s="207"/>
      <c r="ALQ33" s="207" t="e">
        <v>#N/A</v>
      </c>
    </row>
    <row r="34" spans="1:1005" ht="14.45">
      <c r="A34" s="108">
        <v>47058</v>
      </c>
      <c r="B34" s="162">
        <v>39</v>
      </c>
      <c r="C34" s="154">
        <v>35</v>
      </c>
      <c r="D34" s="158">
        <v>37</v>
      </c>
      <c r="E34">
        <v>42.070999999999998</v>
      </c>
      <c r="F34">
        <v>39.732999999999997</v>
      </c>
      <c r="G34">
        <v>51.308999999999997</v>
      </c>
      <c r="H34">
        <v>49.551000000000002</v>
      </c>
      <c r="I34">
        <v>54</v>
      </c>
      <c r="J34">
        <v>45.180999999999997</v>
      </c>
      <c r="K34">
        <v>35.835999999999999</v>
      </c>
      <c r="L34">
        <v>33.030999999999999</v>
      </c>
      <c r="M34">
        <v>33.319000000000003</v>
      </c>
      <c r="N34">
        <v>24.225999999999999</v>
      </c>
      <c r="O34">
        <v>29.991</v>
      </c>
      <c r="P34">
        <v>38.256999999999998</v>
      </c>
      <c r="Q34">
        <v>46.780999999999999</v>
      </c>
      <c r="R34">
        <v>54.719000000000001</v>
      </c>
      <c r="S34">
        <v>44.015999999999998</v>
      </c>
      <c r="T34">
        <v>42.23</v>
      </c>
      <c r="U34">
        <v>41.823999999999998</v>
      </c>
      <c r="V34">
        <v>36.621000000000002</v>
      </c>
      <c r="W34">
        <v>39.186999999999998</v>
      </c>
      <c r="X34">
        <v>23.238</v>
      </c>
      <c r="Y34">
        <v>37.81</v>
      </c>
      <c r="Z34">
        <v>44.283000000000001</v>
      </c>
      <c r="AA34">
        <v>36.378</v>
      </c>
      <c r="AB34">
        <v>31.37</v>
      </c>
      <c r="AC34">
        <v>40.594999999999999</v>
      </c>
      <c r="AD34">
        <v>27.57</v>
      </c>
      <c r="AE34">
        <v>38.173999999999999</v>
      </c>
      <c r="AF34">
        <v>46.113</v>
      </c>
      <c r="AG34">
        <v>32.561</v>
      </c>
      <c r="AH34" s="32">
        <v>29.114999999999998</v>
      </c>
      <c r="AI34" s="207"/>
      <c r="AJ34" s="207"/>
      <c r="AK34" s="207"/>
      <c r="AL34" s="207"/>
      <c r="AM34" s="207"/>
      <c r="AN34" s="207"/>
      <c r="AO34" s="207"/>
      <c r="AP34" s="207"/>
      <c r="AQ34" s="207"/>
      <c r="AR34" s="207"/>
      <c r="AS34" s="207"/>
      <c r="AT34" s="207"/>
      <c r="AU34" s="207"/>
      <c r="AV34" s="207"/>
      <c r="AW34" s="207"/>
      <c r="AX34" s="207"/>
      <c r="AY34" s="207"/>
      <c r="AZ34" s="207"/>
      <c r="BA34" s="207"/>
      <c r="BB34" s="207"/>
      <c r="BC34" s="207"/>
      <c r="BD34" s="207"/>
      <c r="BE34" s="207"/>
      <c r="BF34" s="207"/>
      <c r="BG34" s="207"/>
      <c r="BH34" s="207"/>
      <c r="BI34" s="207"/>
      <c r="BJ34" s="207"/>
      <c r="BK34" s="207"/>
      <c r="BL34" s="207"/>
      <c r="BM34" s="207"/>
      <c r="BN34" s="207"/>
      <c r="BO34" s="207"/>
      <c r="BP34" s="207"/>
      <c r="BQ34" s="207"/>
      <c r="BR34" s="207"/>
      <c r="BS34" s="207"/>
      <c r="BT34" s="207"/>
      <c r="BU34" s="207"/>
      <c r="BV34" s="207"/>
      <c r="BW34" s="207"/>
      <c r="BX34" s="207"/>
      <c r="BY34" s="207"/>
      <c r="BZ34" s="207"/>
      <c r="CA34" s="207"/>
      <c r="CB34" s="207"/>
      <c r="CC34" s="207"/>
      <c r="CD34" s="207"/>
      <c r="CE34" s="207"/>
      <c r="CF34" s="207"/>
      <c r="CG34" s="207"/>
      <c r="CH34" s="207"/>
      <c r="CI34" s="207"/>
      <c r="CJ34" s="207"/>
      <c r="CK34" s="207"/>
      <c r="CL34" s="207"/>
      <c r="CM34" s="207"/>
      <c r="CN34" s="207"/>
      <c r="CO34" s="207"/>
      <c r="CP34" s="207"/>
      <c r="CQ34" s="207"/>
      <c r="CR34" s="207"/>
      <c r="CS34" s="207"/>
      <c r="CT34" s="207"/>
      <c r="CU34" s="207"/>
      <c r="CV34" s="207"/>
      <c r="CW34" s="207"/>
      <c r="CX34" s="207"/>
      <c r="CY34" s="207"/>
      <c r="CZ34" s="207"/>
      <c r="DA34" s="207"/>
      <c r="DB34" s="207"/>
      <c r="DC34" s="207"/>
      <c r="DD34" s="207"/>
      <c r="DE34" s="207"/>
      <c r="DF34" s="207"/>
      <c r="DG34" s="207"/>
      <c r="DH34" s="207"/>
      <c r="DI34" s="207"/>
      <c r="DJ34" s="207"/>
      <c r="DK34" s="207"/>
      <c r="DL34" s="207"/>
      <c r="DM34" s="207"/>
      <c r="DN34" s="207"/>
      <c r="DO34" s="207"/>
      <c r="DP34" s="207"/>
      <c r="DQ34" s="207"/>
      <c r="DR34" s="207"/>
      <c r="DS34" s="207"/>
      <c r="DT34" s="207"/>
      <c r="DU34" s="207"/>
      <c r="DV34" s="207"/>
      <c r="DW34" s="207"/>
      <c r="DX34" s="207"/>
      <c r="DY34" s="207"/>
      <c r="DZ34" s="207"/>
      <c r="EA34" s="207"/>
      <c r="EB34" s="207"/>
      <c r="EC34" s="207"/>
      <c r="ED34" s="207"/>
      <c r="EE34" s="207"/>
      <c r="EF34" s="207"/>
      <c r="EG34" s="207"/>
      <c r="EH34" s="207"/>
      <c r="EI34" s="207"/>
      <c r="EJ34" s="207"/>
      <c r="EK34" s="207"/>
      <c r="EL34" s="207"/>
      <c r="EM34" s="207"/>
      <c r="EN34" s="207"/>
      <c r="EO34" s="207"/>
      <c r="EP34" s="207"/>
      <c r="EQ34" s="207"/>
      <c r="ER34" s="207"/>
      <c r="ES34" s="207"/>
      <c r="ET34" s="207"/>
      <c r="EU34" s="207"/>
      <c r="EV34" s="207"/>
      <c r="EW34" s="207"/>
      <c r="EX34" s="207"/>
      <c r="EY34" s="207"/>
      <c r="EZ34" s="207"/>
      <c r="FA34" s="207"/>
      <c r="FB34" s="207"/>
      <c r="FC34" s="207"/>
      <c r="FD34" s="207"/>
      <c r="FE34" s="207"/>
      <c r="FF34" s="207"/>
      <c r="FG34" s="207"/>
      <c r="FH34" s="207"/>
      <c r="FI34" s="207"/>
      <c r="FJ34" s="207"/>
      <c r="FK34" s="207"/>
      <c r="FL34" s="207"/>
      <c r="FM34" s="207"/>
      <c r="FN34" s="207"/>
      <c r="FO34" s="207"/>
      <c r="FP34" s="207"/>
      <c r="FQ34" s="207"/>
      <c r="FR34" s="207"/>
      <c r="FS34" s="207"/>
      <c r="FT34" s="207"/>
      <c r="FU34" s="207"/>
      <c r="FV34" s="207"/>
      <c r="FW34" s="207"/>
      <c r="FX34" s="207"/>
      <c r="FY34" s="207"/>
      <c r="FZ34" s="207"/>
      <c r="GA34" s="207"/>
      <c r="GB34" s="207"/>
      <c r="GC34" s="207"/>
      <c r="GD34" s="207"/>
      <c r="GE34" s="207"/>
      <c r="GF34" s="207"/>
      <c r="GG34" s="207"/>
      <c r="GH34" s="207"/>
      <c r="GI34" s="207"/>
      <c r="GJ34" s="207"/>
      <c r="GK34" s="207"/>
      <c r="GL34" s="207"/>
      <c r="GM34" s="207"/>
      <c r="GN34" s="207"/>
      <c r="GO34" s="207"/>
      <c r="GP34" s="207"/>
      <c r="GQ34" s="207"/>
      <c r="GR34" s="207"/>
      <c r="GS34" s="207"/>
      <c r="GT34" s="207"/>
      <c r="GU34" s="207"/>
      <c r="GV34" s="207"/>
      <c r="GW34" s="207"/>
      <c r="GX34" s="207"/>
      <c r="GY34" s="207"/>
      <c r="GZ34" s="207"/>
      <c r="HA34" s="207"/>
      <c r="HB34" s="207"/>
      <c r="HC34" s="207"/>
      <c r="HD34" s="207"/>
      <c r="HE34" s="207"/>
      <c r="HF34" s="207"/>
      <c r="HG34" s="207"/>
      <c r="HH34" s="207"/>
      <c r="HI34" s="207"/>
      <c r="HJ34" s="207"/>
      <c r="HK34" s="207"/>
      <c r="HL34" s="207"/>
      <c r="HM34" s="207"/>
      <c r="HN34" s="207"/>
      <c r="HO34" s="207"/>
      <c r="HP34" s="207"/>
      <c r="HQ34" s="207"/>
      <c r="HR34" s="207"/>
      <c r="HS34" s="207"/>
      <c r="HT34" s="207"/>
      <c r="HU34" s="207"/>
      <c r="HV34" s="207"/>
      <c r="HW34" s="207"/>
      <c r="HX34" s="207"/>
      <c r="HY34" s="207"/>
      <c r="HZ34" s="207"/>
      <c r="IA34" s="207"/>
      <c r="IB34" s="207"/>
      <c r="IC34" s="207"/>
      <c r="ID34" s="207"/>
      <c r="IE34" s="207"/>
      <c r="IF34" s="207"/>
      <c r="IG34" s="207"/>
      <c r="IH34" s="207"/>
      <c r="II34" s="207"/>
      <c r="IJ34" s="207"/>
      <c r="IK34" s="207"/>
      <c r="IL34" s="207"/>
      <c r="IM34" s="207"/>
      <c r="IN34" s="207"/>
      <c r="IO34" s="207"/>
      <c r="IP34" s="207"/>
      <c r="IQ34" s="207"/>
      <c r="IR34" s="207"/>
      <c r="IS34" s="207"/>
      <c r="IT34" s="207"/>
      <c r="IU34" s="207"/>
      <c r="IV34" s="207"/>
      <c r="IW34" s="207"/>
      <c r="IX34" s="207"/>
      <c r="IY34" s="207"/>
      <c r="IZ34" s="207"/>
      <c r="JA34" s="207"/>
      <c r="JB34" s="207"/>
      <c r="JC34" s="207"/>
      <c r="JD34" s="207"/>
      <c r="JE34" s="207"/>
      <c r="JF34" s="207"/>
      <c r="JG34" s="207"/>
      <c r="JH34" s="207"/>
      <c r="JI34" s="207"/>
      <c r="JJ34" s="207"/>
      <c r="JK34" s="207"/>
      <c r="JL34" s="207"/>
      <c r="JM34" s="207"/>
      <c r="JN34" s="207"/>
      <c r="JO34" s="207"/>
      <c r="JP34" s="207"/>
      <c r="JQ34" s="207"/>
      <c r="JR34" s="207"/>
      <c r="JS34" s="207"/>
      <c r="JT34" s="207"/>
      <c r="JU34" s="207"/>
      <c r="JV34" s="207"/>
      <c r="JW34" s="207"/>
      <c r="JX34" s="207"/>
      <c r="JY34" s="207"/>
      <c r="JZ34" s="207"/>
      <c r="KA34" s="207"/>
      <c r="KB34" s="207"/>
      <c r="KC34" s="207"/>
      <c r="KD34" s="207"/>
      <c r="KE34" s="207"/>
      <c r="KF34" s="207"/>
      <c r="KG34" s="207"/>
      <c r="KH34" s="207"/>
      <c r="KI34" s="207"/>
      <c r="KJ34" s="207"/>
      <c r="KK34" s="207"/>
      <c r="KL34" s="207"/>
      <c r="KM34" s="207"/>
      <c r="KN34" s="207"/>
      <c r="KO34" s="207"/>
      <c r="KP34" s="207"/>
      <c r="KQ34" s="207"/>
      <c r="KR34" s="207"/>
      <c r="KS34" s="207"/>
      <c r="KT34" s="207"/>
      <c r="KU34" s="207"/>
      <c r="KV34" s="207"/>
      <c r="KW34" s="207"/>
      <c r="KX34" s="207"/>
      <c r="KY34" s="207"/>
      <c r="KZ34" s="207"/>
      <c r="LA34" s="207"/>
      <c r="LB34" s="207"/>
      <c r="LC34" s="207"/>
      <c r="LD34" s="207"/>
      <c r="LE34" s="207"/>
      <c r="LF34" s="207"/>
      <c r="LG34" s="207"/>
      <c r="LH34" s="207"/>
      <c r="LI34" s="207"/>
      <c r="LJ34" s="207"/>
      <c r="LK34" s="207"/>
      <c r="LL34" s="207"/>
      <c r="LM34" s="207"/>
      <c r="LN34" s="207"/>
      <c r="LO34" s="207"/>
      <c r="LP34" s="207"/>
      <c r="LQ34" s="207"/>
      <c r="LR34" s="207"/>
      <c r="LS34" s="207"/>
      <c r="LT34" s="207"/>
      <c r="LU34" s="207"/>
      <c r="LV34" s="207"/>
      <c r="LW34" s="207"/>
      <c r="LX34" s="207"/>
      <c r="LY34" s="207"/>
      <c r="LZ34" s="207"/>
      <c r="MA34" s="207"/>
      <c r="MB34" s="207"/>
      <c r="MC34" s="207"/>
      <c r="MD34" s="207"/>
      <c r="ME34" s="207"/>
      <c r="MF34" s="207"/>
      <c r="MG34" s="207"/>
      <c r="MH34" s="207"/>
      <c r="MI34" s="207"/>
      <c r="MJ34" s="207"/>
      <c r="MK34" s="207"/>
      <c r="ML34" s="207"/>
      <c r="MM34" s="207"/>
      <c r="MN34" s="207"/>
      <c r="MO34" s="207"/>
      <c r="MP34" s="207"/>
      <c r="MQ34" s="207"/>
      <c r="MR34" s="207"/>
      <c r="MS34" s="207"/>
      <c r="MT34" s="207"/>
      <c r="MU34" s="207"/>
      <c r="MV34" s="207"/>
      <c r="MW34" s="207"/>
      <c r="MX34" s="207"/>
      <c r="MY34" s="207"/>
      <c r="MZ34" s="207"/>
      <c r="NA34" s="207"/>
      <c r="NB34" s="207"/>
      <c r="NC34" s="207"/>
      <c r="ND34" s="207"/>
      <c r="NE34" s="207"/>
      <c r="NF34" s="207"/>
      <c r="NG34" s="207"/>
      <c r="NH34" s="207"/>
      <c r="NI34" s="207"/>
      <c r="NJ34" s="207"/>
      <c r="NK34" s="207"/>
      <c r="NL34" s="207"/>
      <c r="NM34" s="207"/>
      <c r="NN34" s="207"/>
      <c r="NO34" s="207"/>
      <c r="NP34" s="207"/>
      <c r="NQ34" s="207"/>
      <c r="NR34" s="207"/>
      <c r="NS34" s="207"/>
      <c r="NT34" s="207"/>
      <c r="NU34" s="207"/>
      <c r="NV34" s="207"/>
      <c r="NW34" s="207"/>
      <c r="NX34" s="207"/>
      <c r="NY34" s="207"/>
      <c r="NZ34" s="207"/>
      <c r="OA34" s="207"/>
      <c r="OB34" s="207"/>
      <c r="OC34" s="207"/>
      <c r="OD34" s="207"/>
      <c r="OE34" s="207"/>
      <c r="OF34" s="207"/>
      <c r="OG34" s="207"/>
      <c r="OH34" s="207"/>
      <c r="OI34" s="207"/>
      <c r="OJ34" s="207"/>
      <c r="OK34" s="207"/>
      <c r="OL34" s="207"/>
      <c r="OM34" s="207"/>
      <c r="ON34" s="207"/>
      <c r="OO34" s="207"/>
      <c r="OP34" s="207"/>
      <c r="OQ34" s="207"/>
      <c r="OR34" s="207"/>
      <c r="OS34" s="207"/>
      <c r="OT34" s="207"/>
      <c r="OU34" s="207"/>
      <c r="OV34" s="207"/>
      <c r="OW34" s="207"/>
      <c r="OX34" s="207"/>
      <c r="OY34" s="207"/>
      <c r="OZ34" s="207"/>
      <c r="PA34" s="207"/>
      <c r="PB34" s="207"/>
      <c r="PC34" s="207"/>
      <c r="PD34" s="207"/>
      <c r="PE34" s="207"/>
      <c r="PF34" s="207"/>
      <c r="PG34" s="207"/>
      <c r="PH34" s="207"/>
      <c r="PI34" s="207"/>
      <c r="PJ34" s="207"/>
      <c r="PK34" s="207"/>
      <c r="PL34" s="207"/>
      <c r="PM34" s="207"/>
      <c r="PN34" s="207"/>
      <c r="PO34" s="207"/>
      <c r="PP34" s="207"/>
      <c r="PQ34" s="207"/>
      <c r="PR34" s="207"/>
      <c r="PS34" s="207"/>
      <c r="PT34" s="207"/>
      <c r="PU34" s="207"/>
      <c r="PV34" s="207"/>
      <c r="PW34" s="207"/>
      <c r="PX34" s="207"/>
      <c r="PY34" s="207"/>
      <c r="PZ34" s="207"/>
      <c r="QA34" s="207"/>
      <c r="QB34" s="207"/>
      <c r="QC34" s="207"/>
      <c r="QD34" s="207"/>
      <c r="QE34" s="207"/>
      <c r="QF34" s="207"/>
      <c r="QG34" s="207"/>
      <c r="QH34" s="207"/>
      <c r="QI34" s="207"/>
      <c r="QJ34" s="207"/>
      <c r="QK34" s="207"/>
      <c r="QL34" s="207"/>
      <c r="QM34" s="207"/>
      <c r="QN34" s="207"/>
      <c r="QO34" s="207"/>
      <c r="QP34" s="207"/>
      <c r="QQ34" s="207"/>
      <c r="QR34" s="207"/>
      <c r="QS34" s="207"/>
      <c r="QT34" s="207"/>
      <c r="QU34" s="207"/>
      <c r="QV34" s="207"/>
      <c r="QW34" s="207"/>
      <c r="QX34" s="207"/>
      <c r="QY34" s="207"/>
      <c r="QZ34" s="207"/>
      <c r="RA34" s="207"/>
      <c r="RB34" s="207"/>
      <c r="RC34" s="207"/>
      <c r="RD34" s="207"/>
      <c r="RE34" s="207"/>
      <c r="RF34" s="207"/>
      <c r="RG34" s="207"/>
      <c r="RH34" s="207"/>
      <c r="RI34" s="207"/>
      <c r="RJ34" s="207"/>
      <c r="RK34" s="207"/>
      <c r="RL34" s="207"/>
      <c r="RM34" s="207"/>
      <c r="RN34" s="207"/>
      <c r="RO34" s="207"/>
      <c r="RP34" s="207"/>
      <c r="RQ34" s="207"/>
      <c r="RR34" s="207"/>
      <c r="RS34" s="207"/>
      <c r="RT34" s="207"/>
      <c r="RU34" s="207"/>
      <c r="RV34" s="207"/>
      <c r="RW34" s="207"/>
      <c r="RX34" s="207"/>
      <c r="RY34" s="207"/>
      <c r="RZ34" s="207"/>
      <c r="SA34" s="207"/>
      <c r="SB34" s="207"/>
      <c r="SC34" s="207"/>
      <c r="SD34" s="207"/>
      <c r="SE34" s="207"/>
      <c r="SF34" s="207"/>
      <c r="SG34" s="207"/>
      <c r="SH34" s="207"/>
      <c r="SI34" s="207"/>
      <c r="SJ34" s="207"/>
      <c r="SK34" s="207"/>
      <c r="SL34" s="207"/>
      <c r="SM34" s="207"/>
      <c r="SN34" s="207"/>
      <c r="SO34" s="207"/>
      <c r="SP34" s="207"/>
      <c r="SQ34" s="207"/>
      <c r="SR34" s="207"/>
      <c r="SS34" s="207"/>
      <c r="ST34" s="207"/>
      <c r="SU34" s="207"/>
      <c r="SV34" s="207"/>
      <c r="SW34" s="207"/>
      <c r="SX34" s="207"/>
      <c r="SY34" s="207"/>
      <c r="SZ34" s="207"/>
      <c r="TA34" s="207"/>
      <c r="TB34" s="207"/>
      <c r="TC34" s="207"/>
      <c r="TD34" s="207"/>
      <c r="TE34" s="207"/>
      <c r="TF34" s="207"/>
      <c r="TG34" s="207"/>
      <c r="TH34" s="207"/>
      <c r="TI34" s="207"/>
      <c r="TJ34" s="207"/>
      <c r="TK34" s="207"/>
      <c r="TL34" s="207"/>
      <c r="TM34" s="207"/>
      <c r="TN34" s="207"/>
      <c r="TO34" s="207"/>
      <c r="TP34" s="207"/>
      <c r="TQ34" s="207"/>
      <c r="TR34" s="207"/>
      <c r="TS34" s="207"/>
      <c r="TT34" s="207"/>
      <c r="TU34" s="207"/>
      <c r="TV34" s="207"/>
      <c r="TW34" s="207"/>
      <c r="TX34" s="207"/>
      <c r="TY34" s="207"/>
      <c r="TZ34" s="207"/>
      <c r="UA34" s="207"/>
      <c r="UB34" s="207"/>
      <c r="UC34" s="207"/>
      <c r="UD34" s="207"/>
      <c r="UE34" s="207"/>
      <c r="UF34" s="207"/>
      <c r="UG34" s="207"/>
      <c r="UH34" s="207"/>
      <c r="UI34" s="207"/>
      <c r="UJ34" s="207"/>
      <c r="UK34" s="207"/>
      <c r="UL34" s="207"/>
      <c r="UM34" s="207"/>
      <c r="UN34" s="207"/>
      <c r="UO34" s="207"/>
      <c r="UP34" s="207"/>
      <c r="UQ34" s="207"/>
      <c r="UR34" s="207"/>
      <c r="US34" s="207"/>
      <c r="UT34" s="207"/>
      <c r="UU34" s="207"/>
      <c r="UV34" s="207"/>
      <c r="UW34" s="207"/>
      <c r="UX34" s="207"/>
      <c r="UY34" s="207"/>
      <c r="UZ34" s="207"/>
      <c r="VA34" s="207"/>
      <c r="VB34" s="207"/>
      <c r="VC34" s="207"/>
      <c r="VD34" s="207"/>
      <c r="VE34" s="207"/>
      <c r="VF34" s="207"/>
      <c r="VG34" s="207"/>
      <c r="VH34" s="207"/>
      <c r="VI34" s="207"/>
      <c r="VJ34" s="207"/>
      <c r="VK34" s="207"/>
      <c r="VL34" s="207"/>
      <c r="VM34" s="207"/>
      <c r="VN34" s="207"/>
      <c r="VO34" s="207"/>
      <c r="VP34" s="207"/>
      <c r="VQ34" s="207"/>
      <c r="VR34" s="207"/>
      <c r="VS34" s="207"/>
      <c r="VT34" s="207"/>
      <c r="VU34" s="207"/>
      <c r="VV34" s="207"/>
      <c r="VW34" s="207"/>
      <c r="VX34" s="207"/>
      <c r="VY34" s="207"/>
      <c r="VZ34" s="207"/>
      <c r="WA34" s="207"/>
      <c r="WB34" s="207"/>
      <c r="WC34" s="207"/>
      <c r="WD34" s="207"/>
      <c r="WE34" s="207"/>
      <c r="WF34" s="207"/>
      <c r="WG34" s="207"/>
      <c r="WH34" s="207"/>
      <c r="WI34" s="207"/>
      <c r="WJ34" s="207"/>
      <c r="WK34" s="207"/>
      <c r="WL34" s="207"/>
      <c r="WM34" s="207"/>
      <c r="WN34" s="207"/>
      <c r="WO34" s="207"/>
      <c r="WP34" s="207"/>
      <c r="WQ34" s="207"/>
      <c r="WR34" s="207"/>
      <c r="WS34" s="207"/>
      <c r="WT34" s="207"/>
      <c r="WU34" s="207"/>
      <c r="WV34" s="207"/>
      <c r="WW34" s="207"/>
      <c r="WX34" s="207"/>
      <c r="WY34" s="207"/>
      <c r="WZ34" s="207"/>
      <c r="XA34" s="207"/>
      <c r="XB34" s="207"/>
      <c r="XC34" s="207"/>
      <c r="XD34" s="207"/>
      <c r="XE34" s="207"/>
      <c r="XF34" s="207"/>
      <c r="XG34" s="207"/>
      <c r="XH34" s="207"/>
      <c r="XI34" s="207"/>
      <c r="XJ34" s="207"/>
      <c r="XK34" s="207"/>
      <c r="XL34" s="207"/>
      <c r="XM34" s="207"/>
      <c r="XN34" s="207"/>
      <c r="XO34" s="207"/>
      <c r="XP34" s="207"/>
      <c r="XQ34" s="207"/>
      <c r="XR34" s="207"/>
      <c r="XS34" s="207"/>
      <c r="XT34" s="207"/>
      <c r="XU34" s="207"/>
      <c r="XV34" s="207"/>
      <c r="XW34" s="207"/>
      <c r="XX34" s="207"/>
      <c r="XY34" s="207"/>
      <c r="XZ34" s="207"/>
      <c r="YA34" s="207"/>
      <c r="YB34" s="207"/>
      <c r="YC34" s="207"/>
      <c r="YD34" s="207"/>
      <c r="YE34" s="207"/>
      <c r="YF34" s="207"/>
      <c r="YG34" s="207"/>
      <c r="YH34" s="207"/>
      <c r="YI34" s="207"/>
      <c r="YJ34" s="207"/>
      <c r="YK34" s="207"/>
      <c r="YL34" s="207"/>
      <c r="YM34" s="207"/>
      <c r="YN34" s="207"/>
      <c r="YO34" s="207"/>
      <c r="YP34" s="207"/>
      <c r="YQ34" s="207"/>
      <c r="YR34" s="207"/>
      <c r="YS34" s="207"/>
      <c r="YT34" s="207"/>
      <c r="YU34" s="207"/>
      <c r="YV34" s="207"/>
      <c r="YW34" s="207"/>
      <c r="YX34" s="207"/>
      <c r="YY34" s="207"/>
      <c r="YZ34" s="207"/>
      <c r="ZA34" s="207"/>
      <c r="ZB34" s="207"/>
      <c r="ZC34" s="207"/>
      <c r="ZD34" s="207"/>
      <c r="ZE34" s="207"/>
      <c r="ZF34" s="207"/>
      <c r="ZG34" s="207"/>
      <c r="ZH34" s="207"/>
      <c r="ZI34" s="207"/>
      <c r="ZJ34" s="207"/>
      <c r="ZK34" s="207"/>
      <c r="ZL34" s="207"/>
      <c r="ZM34" s="207"/>
      <c r="ZN34" s="207"/>
      <c r="ZO34" s="207"/>
      <c r="ZP34" s="207"/>
      <c r="ZQ34" s="207"/>
      <c r="ZR34" s="207"/>
      <c r="ZS34" s="207"/>
      <c r="ZT34" s="207"/>
      <c r="ZU34" s="207"/>
      <c r="ZV34" s="207"/>
      <c r="ZW34" s="207"/>
      <c r="ZX34" s="207"/>
      <c r="ZY34" s="207"/>
      <c r="ZZ34" s="207"/>
      <c r="AAA34" s="207"/>
      <c r="AAB34" s="207"/>
      <c r="AAC34" s="207"/>
      <c r="AAD34" s="207"/>
      <c r="AAE34" s="207"/>
      <c r="AAF34" s="207"/>
      <c r="AAG34" s="207"/>
      <c r="AAH34" s="207"/>
      <c r="AAI34" s="207"/>
      <c r="AAJ34" s="207"/>
      <c r="AAK34" s="207"/>
      <c r="AAL34" s="207"/>
      <c r="AAM34" s="207"/>
      <c r="AAN34" s="207"/>
      <c r="AAO34" s="207"/>
      <c r="AAP34" s="207"/>
      <c r="AAQ34" s="207"/>
      <c r="AAR34" s="207"/>
      <c r="AAS34" s="207"/>
      <c r="AAT34" s="207"/>
      <c r="AAU34" s="207"/>
      <c r="AAV34" s="207"/>
      <c r="AAW34" s="207"/>
      <c r="AAX34" s="207"/>
      <c r="AAY34" s="207"/>
      <c r="AAZ34" s="207"/>
      <c r="ABA34" s="207"/>
      <c r="ABB34" s="207"/>
      <c r="ABC34" s="207"/>
      <c r="ABD34" s="207"/>
      <c r="ABE34" s="207"/>
      <c r="ABF34" s="207"/>
      <c r="ABG34" s="207"/>
      <c r="ABH34" s="207"/>
      <c r="ABI34" s="207"/>
      <c r="ABJ34" s="207"/>
      <c r="ABK34" s="207"/>
      <c r="ABL34" s="207"/>
      <c r="ABM34" s="207"/>
      <c r="ABN34" s="207"/>
      <c r="ABO34" s="207"/>
      <c r="ABP34" s="207"/>
      <c r="ABQ34" s="207"/>
      <c r="ABR34" s="207"/>
      <c r="ABS34" s="207"/>
      <c r="ABT34" s="207"/>
      <c r="ABU34" s="207"/>
      <c r="ABV34" s="207"/>
      <c r="ABW34" s="207"/>
      <c r="ABX34" s="207"/>
      <c r="ABY34" s="207"/>
      <c r="ABZ34" s="207"/>
      <c r="ACA34" s="207"/>
      <c r="ACB34" s="207"/>
      <c r="ACC34" s="207"/>
      <c r="ACD34" s="207"/>
      <c r="ACE34" s="207"/>
      <c r="ACF34" s="207"/>
      <c r="ACG34" s="207"/>
      <c r="ACH34" s="207"/>
      <c r="ACI34" s="207"/>
      <c r="ACJ34" s="207"/>
      <c r="ACK34" s="207"/>
      <c r="ACL34" s="207"/>
      <c r="ACM34" s="207"/>
      <c r="ACN34" s="207"/>
      <c r="ACO34" s="207"/>
      <c r="ACP34" s="207"/>
      <c r="ACQ34" s="207"/>
      <c r="ACR34" s="207"/>
      <c r="ACS34" s="207"/>
      <c r="ACT34" s="207"/>
      <c r="ACU34" s="207"/>
      <c r="ACV34" s="207"/>
      <c r="ACW34" s="207"/>
      <c r="ACX34" s="207"/>
      <c r="ACY34" s="207"/>
      <c r="ACZ34" s="207"/>
      <c r="ADA34" s="207"/>
      <c r="ADB34" s="207"/>
      <c r="ADC34" s="207"/>
      <c r="ADD34" s="207"/>
      <c r="ADE34" s="207"/>
      <c r="ADF34" s="207"/>
      <c r="ADG34" s="207"/>
      <c r="ADH34" s="207"/>
      <c r="ADI34" s="207"/>
      <c r="ADJ34" s="207"/>
      <c r="ADK34" s="207"/>
      <c r="ADL34" s="207"/>
      <c r="ADM34" s="207"/>
      <c r="ADN34" s="207"/>
      <c r="ADO34" s="207"/>
      <c r="ADP34" s="207"/>
      <c r="ADQ34" s="207"/>
      <c r="ADR34" s="207"/>
      <c r="ADS34" s="207"/>
      <c r="ADT34" s="207"/>
      <c r="ADU34" s="207"/>
      <c r="ADV34" s="207"/>
      <c r="ADW34" s="207"/>
      <c r="ADX34" s="207"/>
      <c r="ADY34" s="207"/>
      <c r="ADZ34" s="207"/>
      <c r="AEA34" s="207"/>
      <c r="AEB34" s="207"/>
      <c r="AEC34" s="207"/>
      <c r="AED34" s="207"/>
      <c r="AEE34" s="207"/>
      <c r="AEF34" s="207"/>
      <c r="AEG34" s="207"/>
      <c r="AEH34" s="207"/>
      <c r="AEI34" s="207"/>
      <c r="AEJ34" s="207"/>
      <c r="AEK34" s="207"/>
      <c r="AEL34" s="207"/>
      <c r="AEM34" s="207"/>
      <c r="AEN34" s="207"/>
      <c r="AEO34" s="207"/>
      <c r="AEP34" s="207"/>
      <c r="AEQ34" s="207"/>
      <c r="AER34" s="207"/>
      <c r="AES34" s="207"/>
      <c r="AET34" s="207"/>
      <c r="AEU34" s="207"/>
      <c r="AEV34" s="207"/>
      <c r="AEW34" s="207"/>
      <c r="AEX34" s="207"/>
      <c r="AEY34" s="207"/>
      <c r="AEZ34" s="207"/>
      <c r="AFA34" s="207"/>
      <c r="AFB34" s="207"/>
      <c r="AFC34" s="207"/>
      <c r="AFD34" s="207"/>
      <c r="AFE34" s="207"/>
      <c r="AFF34" s="207"/>
      <c r="AFG34" s="207"/>
      <c r="AFH34" s="207"/>
      <c r="AFI34" s="207"/>
      <c r="AFJ34" s="207"/>
      <c r="AFK34" s="207"/>
      <c r="AFL34" s="207"/>
      <c r="AFM34" s="207"/>
      <c r="AFN34" s="207"/>
      <c r="AFO34" s="207"/>
      <c r="AFP34" s="207"/>
      <c r="AFQ34" s="207"/>
      <c r="AFR34" s="207"/>
      <c r="AFS34" s="207"/>
      <c r="AFT34" s="207"/>
      <c r="AFU34" s="207"/>
      <c r="AFV34" s="207"/>
      <c r="AFW34" s="207"/>
      <c r="AFX34" s="207"/>
      <c r="AFY34" s="207"/>
      <c r="AFZ34" s="207"/>
      <c r="AGA34" s="207"/>
      <c r="AGB34" s="207"/>
      <c r="AGC34" s="207"/>
      <c r="AGD34" s="207"/>
      <c r="AGE34" s="207"/>
      <c r="AGF34" s="207"/>
      <c r="AGG34" s="207"/>
      <c r="AGH34" s="207"/>
      <c r="AGI34" s="207"/>
      <c r="AGJ34" s="207"/>
      <c r="AGK34" s="207"/>
      <c r="AGL34" s="207"/>
      <c r="AGM34" s="207"/>
      <c r="AGN34" s="207"/>
      <c r="AGO34" s="207"/>
      <c r="AGP34" s="207"/>
      <c r="AGQ34" s="207"/>
      <c r="AGR34" s="207"/>
      <c r="AGS34" s="207"/>
      <c r="AGT34" s="207"/>
      <c r="AGU34" s="207"/>
      <c r="AGV34" s="207"/>
      <c r="AGW34" s="207"/>
      <c r="AGX34" s="207"/>
      <c r="AGY34" s="207"/>
      <c r="AGZ34" s="207"/>
      <c r="AHA34" s="207"/>
      <c r="AHB34" s="207"/>
      <c r="AHC34" s="207"/>
      <c r="AHD34" s="207"/>
      <c r="AHE34" s="207"/>
      <c r="AHF34" s="207"/>
      <c r="AHG34" s="207"/>
      <c r="AHH34" s="207"/>
      <c r="AHI34" s="207"/>
      <c r="AHJ34" s="207"/>
      <c r="AHK34" s="207"/>
      <c r="AHL34" s="207"/>
      <c r="AHM34" s="207"/>
      <c r="AHN34" s="207"/>
      <c r="AHO34" s="207"/>
      <c r="AHP34" s="207"/>
      <c r="AHQ34" s="207"/>
      <c r="AHR34" s="207"/>
      <c r="AHS34" s="207"/>
      <c r="AHT34" s="207"/>
      <c r="AHU34" s="207"/>
      <c r="AHV34" s="207"/>
      <c r="AHW34" s="207"/>
      <c r="AHX34" s="207"/>
      <c r="AHY34" s="207"/>
      <c r="AHZ34" s="207"/>
      <c r="AIA34" s="207"/>
      <c r="AIB34" s="207"/>
      <c r="AIC34" s="207"/>
      <c r="AID34" s="207"/>
      <c r="AIE34" s="207"/>
      <c r="AIF34" s="207"/>
      <c r="AIG34" s="207"/>
      <c r="AIH34" s="207"/>
      <c r="AII34" s="207"/>
      <c r="AIJ34" s="207"/>
      <c r="AIK34" s="207"/>
      <c r="AIL34" s="207"/>
      <c r="AIM34" s="207"/>
      <c r="AIN34" s="207"/>
      <c r="AIO34" s="207"/>
      <c r="AIP34" s="207"/>
      <c r="AIQ34" s="207"/>
      <c r="AIR34" s="207"/>
      <c r="AIS34" s="207"/>
      <c r="AIT34" s="207"/>
      <c r="AIU34" s="207"/>
      <c r="AIV34" s="207"/>
      <c r="AIW34" s="207"/>
      <c r="AIX34" s="207"/>
      <c r="AIY34" s="207"/>
      <c r="AIZ34" s="207"/>
      <c r="AJA34" s="207"/>
      <c r="AJB34" s="207"/>
      <c r="AJC34" s="207"/>
      <c r="AJD34" s="207"/>
      <c r="AJE34" s="207"/>
      <c r="AJF34" s="207"/>
      <c r="AJG34" s="207"/>
      <c r="AJH34" s="207"/>
      <c r="AJI34" s="207"/>
      <c r="AJJ34" s="207"/>
      <c r="AJK34" s="207"/>
      <c r="AJL34" s="207"/>
      <c r="AJM34" s="207"/>
      <c r="AJN34" s="207"/>
      <c r="AJO34" s="207"/>
      <c r="AJP34" s="207"/>
      <c r="AJQ34" s="207"/>
      <c r="AJR34" s="207"/>
      <c r="AJS34" s="207"/>
      <c r="AJT34" s="207"/>
      <c r="AJU34" s="207"/>
      <c r="AJV34" s="207"/>
      <c r="AJW34" s="207"/>
      <c r="AJX34" s="207"/>
      <c r="AJY34" s="207"/>
      <c r="AJZ34" s="207"/>
      <c r="AKA34" s="207"/>
      <c r="AKB34" s="207"/>
      <c r="AKC34" s="207"/>
      <c r="AKD34" s="207"/>
      <c r="AKE34" s="207"/>
      <c r="AKF34" s="207"/>
      <c r="AKG34" s="207"/>
      <c r="AKH34" s="207"/>
      <c r="AKI34" s="207"/>
      <c r="AKJ34" s="207"/>
      <c r="AKK34" s="207"/>
      <c r="AKL34" s="207"/>
      <c r="AKM34" s="207"/>
      <c r="AKN34" s="207"/>
      <c r="AKO34" s="207"/>
      <c r="AKP34" s="207"/>
      <c r="AKQ34" s="207"/>
      <c r="AKR34" s="207"/>
      <c r="AKS34" s="207"/>
      <c r="AKT34" s="207"/>
      <c r="AKU34" s="207"/>
      <c r="AKV34" s="207"/>
      <c r="AKW34" s="207"/>
      <c r="AKX34" s="207"/>
      <c r="AKY34" s="207"/>
      <c r="AKZ34" s="207"/>
      <c r="ALA34" s="207"/>
      <c r="ALB34" s="207"/>
      <c r="ALC34" s="207"/>
      <c r="ALD34" s="207"/>
      <c r="ALE34" s="207"/>
      <c r="ALF34" s="207"/>
      <c r="ALG34" s="207"/>
      <c r="ALH34" s="207"/>
      <c r="ALI34" s="207"/>
      <c r="ALJ34" s="207"/>
      <c r="ALK34" s="207"/>
      <c r="ALL34" s="207"/>
      <c r="ALM34" s="207"/>
      <c r="ALN34" s="207"/>
      <c r="ALO34" s="207"/>
      <c r="ALP34" s="207"/>
      <c r="ALQ34" s="207" t="e">
        <v>#N/A</v>
      </c>
    </row>
    <row r="35" spans="1:1005" ht="14.45">
      <c r="A35" s="108">
        <v>47088</v>
      </c>
      <c r="B35" s="162">
        <v>32</v>
      </c>
      <c r="C35" s="154">
        <v>32</v>
      </c>
      <c r="D35" s="158">
        <v>32</v>
      </c>
      <c r="E35">
        <v>36.014000000000003</v>
      </c>
      <c r="F35">
        <v>31.622</v>
      </c>
      <c r="G35">
        <v>47.207000000000001</v>
      </c>
      <c r="H35">
        <v>40.195999999999998</v>
      </c>
      <c r="I35">
        <v>41.436999999999998</v>
      </c>
      <c r="J35">
        <v>39.963999999999999</v>
      </c>
      <c r="K35">
        <v>32.027999999999999</v>
      </c>
      <c r="L35">
        <v>28.318999999999999</v>
      </c>
      <c r="M35">
        <v>27.488</v>
      </c>
      <c r="N35">
        <v>20.507999999999999</v>
      </c>
      <c r="O35">
        <v>27.437999999999999</v>
      </c>
      <c r="P35">
        <v>29.853000000000002</v>
      </c>
      <c r="Q35">
        <v>34.098999999999997</v>
      </c>
      <c r="R35">
        <v>37.667000000000002</v>
      </c>
      <c r="S35">
        <v>31.335000000000001</v>
      </c>
      <c r="T35">
        <v>37.564999999999998</v>
      </c>
      <c r="U35">
        <v>33.625999999999998</v>
      </c>
      <c r="V35">
        <v>30.736999999999998</v>
      </c>
      <c r="W35">
        <v>34.225999999999999</v>
      </c>
      <c r="X35">
        <v>21.338000000000001</v>
      </c>
      <c r="Y35">
        <v>28.193000000000001</v>
      </c>
      <c r="Z35">
        <v>36.296999999999997</v>
      </c>
      <c r="AA35">
        <v>32.156999999999996</v>
      </c>
      <c r="AB35">
        <v>29.303000000000001</v>
      </c>
      <c r="AC35">
        <v>37.222000000000001</v>
      </c>
      <c r="AD35">
        <v>22.46</v>
      </c>
      <c r="AE35">
        <v>35.564999999999998</v>
      </c>
      <c r="AF35">
        <v>36.064999999999998</v>
      </c>
      <c r="AG35">
        <v>29.234000000000002</v>
      </c>
      <c r="AH35" s="32">
        <v>26.277999999999999</v>
      </c>
      <c r="AI35" s="207"/>
      <c r="AJ35" s="207"/>
      <c r="AK35" s="207"/>
      <c r="AL35" s="207"/>
      <c r="AM35" s="207"/>
      <c r="AN35" s="207"/>
      <c r="AO35" s="207"/>
      <c r="AP35" s="207"/>
      <c r="AQ35" s="207"/>
      <c r="AR35" s="207"/>
      <c r="AS35" s="207"/>
      <c r="AT35" s="207"/>
      <c r="AU35" s="207"/>
      <c r="AV35" s="207"/>
      <c r="AW35" s="207"/>
      <c r="AX35" s="207"/>
      <c r="AY35" s="207"/>
      <c r="AZ35" s="207"/>
      <c r="BA35" s="207"/>
      <c r="BB35" s="207"/>
      <c r="BC35" s="207"/>
      <c r="BD35" s="207"/>
      <c r="BE35" s="207"/>
      <c r="BF35" s="207"/>
      <c r="BG35" s="207"/>
      <c r="BH35" s="207"/>
      <c r="BI35" s="207"/>
      <c r="BJ35" s="207"/>
      <c r="BK35" s="207"/>
      <c r="BL35" s="207"/>
      <c r="BM35" s="207"/>
      <c r="BN35" s="207"/>
      <c r="BO35" s="207"/>
      <c r="BP35" s="207"/>
      <c r="BQ35" s="207"/>
      <c r="BR35" s="207"/>
      <c r="BS35" s="207"/>
      <c r="BT35" s="207"/>
      <c r="BU35" s="207"/>
      <c r="BV35" s="207"/>
      <c r="BW35" s="207"/>
      <c r="BX35" s="207"/>
      <c r="BY35" s="207"/>
      <c r="BZ35" s="207"/>
      <c r="CA35" s="207"/>
      <c r="CB35" s="207"/>
      <c r="CC35" s="207"/>
      <c r="CD35" s="207"/>
      <c r="CE35" s="207"/>
      <c r="CF35" s="207"/>
      <c r="CG35" s="207"/>
      <c r="CH35" s="207"/>
      <c r="CI35" s="207"/>
      <c r="CJ35" s="207"/>
      <c r="CK35" s="207"/>
      <c r="CL35" s="207"/>
      <c r="CM35" s="207"/>
      <c r="CN35" s="207"/>
      <c r="CO35" s="207"/>
      <c r="CP35" s="207"/>
      <c r="CQ35" s="207"/>
      <c r="CR35" s="207"/>
      <c r="CS35" s="207"/>
      <c r="CT35" s="207"/>
      <c r="CU35" s="207"/>
      <c r="CV35" s="207"/>
      <c r="CW35" s="207"/>
      <c r="CX35" s="207"/>
      <c r="CY35" s="207"/>
      <c r="CZ35" s="207"/>
      <c r="DA35" s="207"/>
      <c r="DB35" s="207"/>
      <c r="DC35" s="207"/>
      <c r="DD35" s="207"/>
      <c r="DE35" s="207"/>
      <c r="DF35" s="207"/>
      <c r="DG35" s="207"/>
      <c r="DH35" s="207"/>
      <c r="DI35" s="207"/>
      <c r="DJ35" s="207"/>
      <c r="DK35" s="207"/>
      <c r="DL35" s="207"/>
      <c r="DM35" s="207"/>
      <c r="DN35" s="207"/>
      <c r="DO35" s="207"/>
      <c r="DP35" s="207"/>
      <c r="DQ35" s="207"/>
      <c r="DR35" s="207"/>
      <c r="DS35" s="207"/>
      <c r="DT35" s="207"/>
      <c r="DU35" s="207"/>
      <c r="DV35" s="207"/>
      <c r="DW35" s="207"/>
      <c r="DX35" s="207"/>
      <c r="DY35" s="207"/>
      <c r="DZ35" s="207"/>
      <c r="EA35" s="207"/>
      <c r="EB35" s="207"/>
      <c r="EC35" s="207"/>
      <c r="ED35" s="207"/>
      <c r="EE35" s="207"/>
      <c r="EF35" s="207"/>
      <c r="EG35" s="207"/>
      <c r="EH35" s="207"/>
      <c r="EI35" s="207"/>
      <c r="EJ35" s="207"/>
      <c r="EK35" s="207"/>
      <c r="EL35" s="207"/>
      <c r="EM35" s="207"/>
      <c r="EN35" s="207"/>
      <c r="EO35" s="207"/>
      <c r="EP35" s="207"/>
      <c r="EQ35" s="207"/>
      <c r="ER35" s="207"/>
      <c r="ES35" s="207"/>
      <c r="ET35" s="207"/>
      <c r="EU35" s="207"/>
      <c r="EV35" s="207"/>
      <c r="EW35" s="207"/>
      <c r="EX35" s="207"/>
      <c r="EY35" s="207"/>
      <c r="EZ35" s="207"/>
      <c r="FA35" s="207"/>
      <c r="FB35" s="207"/>
      <c r="FC35" s="207"/>
      <c r="FD35" s="207"/>
      <c r="FE35" s="207"/>
      <c r="FF35" s="207"/>
      <c r="FG35" s="207"/>
      <c r="FH35" s="207"/>
      <c r="FI35" s="207"/>
      <c r="FJ35" s="207"/>
      <c r="FK35" s="207"/>
      <c r="FL35" s="207"/>
      <c r="FM35" s="207"/>
      <c r="FN35" s="207"/>
      <c r="FO35" s="207"/>
      <c r="FP35" s="207"/>
      <c r="FQ35" s="207"/>
      <c r="FR35" s="207"/>
      <c r="FS35" s="207"/>
      <c r="FT35" s="207"/>
      <c r="FU35" s="207"/>
      <c r="FV35" s="207"/>
      <c r="FW35" s="207"/>
      <c r="FX35" s="207"/>
      <c r="FY35" s="207"/>
      <c r="FZ35" s="207"/>
      <c r="GA35" s="207"/>
      <c r="GB35" s="207"/>
      <c r="GC35" s="207"/>
      <c r="GD35" s="207"/>
      <c r="GE35" s="207"/>
      <c r="GF35" s="207"/>
      <c r="GG35" s="207"/>
      <c r="GH35" s="207"/>
      <c r="GI35" s="207"/>
      <c r="GJ35" s="207"/>
      <c r="GK35" s="207"/>
      <c r="GL35" s="207"/>
      <c r="GM35" s="207"/>
      <c r="GN35" s="207"/>
      <c r="GO35" s="207"/>
      <c r="GP35" s="207"/>
      <c r="GQ35" s="207"/>
      <c r="GR35" s="207"/>
      <c r="GS35" s="207"/>
      <c r="GT35" s="207"/>
      <c r="GU35" s="207"/>
      <c r="GV35" s="207"/>
      <c r="GW35" s="207"/>
      <c r="GX35" s="207"/>
      <c r="GY35" s="207"/>
      <c r="GZ35" s="207"/>
      <c r="HA35" s="207"/>
      <c r="HB35" s="207"/>
      <c r="HC35" s="207"/>
      <c r="HD35" s="207"/>
      <c r="HE35" s="207"/>
      <c r="HF35" s="207"/>
      <c r="HG35" s="207"/>
      <c r="HH35" s="207"/>
      <c r="HI35" s="207"/>
      <c r="HJ35" s="207"/>
      <c r="HK35" s="207"/>
      <c r="HL35" s="207"/>
      <c r="HM35" s="207"/>
      <c r="HN35" s="207"/>
      <c r="HO35" s="207"/>
      <c r="HP35" s="207"/>
      <c r="HQ35" s="207"/>
      <c r="HR35" s="207"/>
      <c r="HS35" s="207"/>
      <c r="HT35" s="207"/>
      <c r="HU35" s="207"/>
      <c r="HV35" s="207"/>
      <c r="HW35" s="207"/>
      <c r="HX35" s="207"/>
      <c r="HY35" s="207"/>
      <c r="HZ35" s="207"/>
      <c r="IA35" s="207"/>
      <c r="IB35" s="207"/>
      <c r="IC35" s="207"/>
      <c r="ID35" s="207"/>
      <c r="IE35" s="207"/>
      <c r="IF35" s="207"/>
      <c r="IG35" s="207"/>
      <c r="IH35" s="207"/>
      <c r="II35" s="207"/>
      <c r="IJ35" s="207"/>
      <c r="IK35" s="207"/>
      <c r="IL35" s="207"/>
      <c r="IM35" s="207"/>
      <c r="IN35" s="207"/>
      <c r="IO35" s="207"/>
      <c r="IP35" s="207"/>
      <c r="IQ35" s="207"/>
      <c r="IR35" s="207"/>
      <c r="IS35" s="207"/>
      <c r="IT35" s="207"/>
      <c r="IU35" s="207"/>
      <c r="IV35" s="207"/>
      <c r="IW35" s="207"/>
      <c r="IX35" s="207"/>
      <c r="IY35" s="207"/>
      <c r="IZ35" s="207"/>
      <c r="JA35" s="207"/>
      <c r="JB35" s="207"/>
      <c r="JC35" s="207"/>
      <c r="JD35" s="207"/>
      <c r="JE35" s="207"/>
      <c r="JF35" s="207"/>
      <c r="JG35" s="207"/>
      <c r="JH35" s="207"/>
      <c r="JI35" s="207"/>
      <c r="JJ35" s="207"/>
      <c r="JK35" s="207"/>
      <c r="JL35" s="207"/>
      <c r="JM35" s="207"/>
      <c r="JN35" s="207"/>
      <c r="JO35" s="207"/>
      <c r="JP35" s="207"/>
      <c r="JQ35" s="207"/>
      <c r="JR35" s="207"/>
      <c r="JS35" s="207"/>
      <c r="JT35" s="207"/>
      <c r="JU35" s="207"/>
      <c r="JV35" s="207"/>
      <c r="JW35" s="207"/>
      <c r="JX35" s="207"/>
      <c r="JY35" s="207"/>
      <c r="JZ35" s="207"/>
      <c r="KA35" s="207"/>
      <c r="KB35" s="207"/>
      <c r="KC35" s="207"/>
      <c r="KD35" s="207"/>
      <c r="KE35" s="207"/>
      <c r="KF35" s="207"/>
      <c r="KG35" s="207"/>
      <c r="KH35" s="207"/>
      <c r="KI35" s="207"/>
      <c r="KJ35" s="207"/>
      <c r="KK35" s="207"/>
      <c r="KL35" s="207"/>
      <c r="KM35" s="207"/>
      <c r="KN35" s="207"/>
      <c r="KO35" s="207"/>
      <c r="KP35" s="207"/>
      <c r="KQ35" s="207"/>
      <c r="KR35" s="207"/>
      <c r="KS35" s="207"/>
      <c r="KT35" s="207"/>
      <c r="KU35" s="207"/>
      <c r="KV35" s="207"/>
      <c r="KW35" s="207"/>
      <c r="KX35" s="207"/>
      <c r="KY35" s="207"/>
      <c r="KZ35" s="207"/>
      <c r="LA35" s="207"/>
      <c r="LB35" s="207"/>
      <c r="LC35" s="207"/>
      <c r="LD35" s="207"/>
      <c r="LE35" s="207"/>
      <c r="LF35" s="207"/>
      <c r="LG35" s="207"/>
      <c r="LH35" s="207"/>
      <c r="LI35" s="207"/>
      <c r="LJ35" s="207"/>
      <c r="LK35" s="207"/>
      <c r="LL35" s="207"/>
      <c r="LM35" s="207"/>
      <c r="LN35" s="207"/>
      <c r="LO35" s="207"/>
      <c r="LP35" s="207"/>
      <c r="LQ35" s="207"/>
      <c r="LR35" s="207"/>
      <c r="LS35" s="207"/>
      <c r="LT35" s="207"/>
      <c r="LU35" s="207"/>
      <c r="LV35" s="207"/>
      <c r="LW35" s="207"/>
      <c r="LX35" s="207"/>
      <c r="LY35" s="207"/>
      <c r="LZ35" s="207"/>
      <c r="MA35" s="207"/>
      <c r="MB35" s="207"/>
      <c r="MC35" s="207"/>
      <c r="MD35" s="207"/>
      <c r="ME35" s="207"/>
      <c r="MF35" s="207"/>
      <c r="MG35" s="207"/>
      <c r="MH35" s="207"/>
      <c r="MI35" s="207"/>
      <c r="MJ35" s="207"/>
      <c r="MK35" s="207"/>
      <c r="ML35" s="207"/>
      <c r="MM35" s="207"/>
      <c r="MN35" s="207"/>
      <c r="MO35" s="207"/>
      <c r="MP35" s="207"/>
      <c r="MQ35" s="207"/>
      <c r="MR35" s="207"/>
      <c r="MS35" s="207"/>
      <c r="MT35" s="207"/>
      <c r="MU35" s="207"/>
      <c r="MV35" s="207"/>
      <c r="MW35" s="207"/>
      <c r="MX35" s="207"/>
      <c r="MY35" s="207"/>
      <c r="MZ35" s="207"/>
      <c r="NA35" s="207"/>
      <c r="NB35" s="207"/>
      <c r="NC35" s="207"/>
      <c r="ND35" s="207"/>
      <c r="NE35" s="207"/>
      <c r="NF35" s="207"/>
      <c r="NG35" s="207"/>
      <c r="NH35" s="207"/>
      <c r="NI35" s="207"/>
      <c r="NJ35" s="207"/>
      <c r="NK35" s="207"/>
      <c r="NL35" s="207"/>
      <c r="NM35" s="207"/>
      <c r="NN35" s="207"/>
      <c r="NO35" s="207"/>
      <c r="NP35" s="207"/>
      <c r="NQ35" s="207"/>
      <c r="NR35" s="207"/>
      <c r="NS35" s="207"/>
      <c r="NT35" s="207"/>
      <c r="NU35" s="207"/>
      <c r="NV35" s="207"/>
      <c r="NW35" s="207"/>
      <c r="NX35" s="207"/>
      <c r="NY35" s="207"/>
      <c r="NZ35" s="207"/>
      <c r="OA35" s="207"/>
      <c r="OB35" s="207"/>
      <c r="OC35" s="207"/>
      <c r="OD35" s="207"/>
      <c r="OE35" s="207"/>
      <c r="OF35" s="207"/>
      <c r="OG35" s="207"/>
      <c r="OH35" s="207"/>
      <c r="OI35" s="207"/>
      <c r="OJ35" s="207"/>
      <c r="OK35" s="207"/>
      <c r="OL35" s="207"/>
      <c r="OM35" s="207"/>
      <c r="ON35" s="207"/>
      <c r="OO35" s="207"/>
      <c r="OP35" s="207"/>
      <c r="OQ35" s="207"/>
      <c r="OR35" s="207"/>
      <c r="OS35" s="207"/>
      <c r="OT35" s="207"/>
      <c r="OU35" s="207"/>
      <c r="OV35" s="207"/>
      <c r="OW35" s="207"/>
      <c r="OX35" s="207"/>
      <c r="OY35" s="207"/>
      <c r="OZ35" s="207"/>
      <c r="PA35" s="207"/>
      <c r="PB35" s="207"/>
      <c r="PC35" s="207"/>
      <c r="PD35" s="207"/>
      <c r="PE35" s="207"/>
      <c r="PF35" s="207"/>
      <c r="PG35" s="207"/>
      <c r="PH35" s="207"/>
      <c r="PI35" s="207"/>
      <c r="PJ35" s="207"/>
      <c r="PK35" s="207"/>
      <c r="PL35" s="207"/>
      <c r="PM35" s="207"/>
      <c r="PN35" s="207"/>
      <c r="PO35" s="207"/>
      <c r="PP35" s="207"/>
      <c r="PQ35" s="207"/>
      <c r="PR35" s="207"/>
      <c r="PS35" s="207"/>
      <c r="PT35" s="207"/>
      <c r="PU35" s="207"/>
      <c r="PV35" s="207"/>
      <c r="PW35" s="207"/>
      <c r="PX35" s="207"/>
      <c r="PY35" s="207"/>
      <c r="PZ35" s="207"/>
      <c r="QA35" s="207"/>
      <c r="QB35" s="207"/>
      <c r="QC35" s="207"/>
      <c r="QD35" s="207"/>
      <c r="QE35" s="207"/>
      <c r="QF35" s="207"/>
      <c r="QG35" s="207"/>
      <c r="QH35" s="207"/>
      <c r="QI35" s="207"/>
      <c r="QJ35" s="207"/>
      <c r="QK35" s="207"/>
      <c r="QL35" s="207"/>
      <c r="QM35" s="207"/>
      <c r="QN35" s="207"/>
      <c r="QO35" s="207"/>
      <c r="QP35" s="207"/>
      <c r="QQ35" s="207"/>
      <c r="QR35" s="207"/>
      <c r="QS35" s="207"/>
      <c r="QT35" s="207"/>
      <c r="QU35" s="207"/>
      <c r="QV35" s="207"/>
      <c r="QW35" s="207"/>
      <c r="QX35" s="207"/>
      <c r="QY35" s="207"/>
      <c r="QZ35" s="207"/>
      <c r="RA35" s="207"/>
      <c r="RB35" s="207"/>
      <c r="RC35" s="207"/>
      <c r="RD35" s="207"/>
      <c r="RE35" s="207"/>
      <c r="RF35" s="207"/>
      <c r="RG35" s="207"/>
      <c r="RH35" s="207"/>
      <c r="RI35" s="207"/>
      <c r="RJ35" s="207"/>
      <c r="RK35" s="207"/>
      <c r="RL35" s="207"/>
      <c r="RM35" s="207"/>
      <c r="RN35" s="207"/>
      <c r="RO35" s="207"/>
      <c r="RP35" s="207"/>
      <c r="RQ35" s="207"/>
      <c r="RR35" s="207"/>
      <c r="RS35" s="207"/>
      <c r="RT35" s="207"/>
      <c r="RU35" s="207"/>
      <c r="RV35" s="207"/>
      <c r="RW35" s="207"/>
      <c r="RX35" s="207"/>
      <c r="RY35" s="207"/>
      <c r="RZ35" s="207"/>
      <c r="SA35" s="207"/>
      <c r="SB35" s="207"/>
      <c r="SC35" s="207"/>
      <c r="SD35" s="207"/>
      <c r="SE35" s="207"/>
      <c r="SF35" s="207"/>
      <c r="SG35" s="207"/>
      <c r="SH35" s="207"/>
      <c r="SI35" s="207"/>
      <c r="SJ35" s="207"/>
      <c r="SK35" s="207"/>
      <c r="SL35" s="207"/>
      <c r="SM35" s="207"/>
      <c r="SN35" s="207"/>
      <c r="SO35" s="207"/>
      <c r="SP35" s="207"/>
      <c r="SQ35" s="207"/>
      <c r="SR35" s="207"/>
      <c r="SS35" s="207"/>
      <c r="ST35" s="207"/>
      <c r="SU35" s="207"/>
      <c r="SV35" s="207"/>
      <c r="SW35" s="207"/>
      <c r="SX35" s="207"/>
      <c r="SY35" s="207"/>
      <c r="SZ35" s="207"/>
      <c r="TA35" s="207"/>
      <c r="TB35" s="207"/>
      <c r="TC35" s="207"/>
      <c r="TD35" s="207"/>
      <c r="TE35" s="207"/>
      <c r="TF35" s="207"/>
      <c r="TG35" s="207"/>
      <c r="TH35" s="207"/>
      <c r="TI35" s="207"/>
      <c r="TJ35" s="207"/>
      <c r="TK35" s="207"/>
      <c r="TL35" s="207"/>
      <c r="TM35" s="207"/>
      <c r="TN35" s="207"/>
      <c r="TO35" s="207"/>
      <c r="TP35" s="207"/>
      <c r="TQ35" s="207"/>
      <c r="TR35" s="207"/>
      <c r="TS35" s="207"/>
      <c r="TT35" s="207"/>
      <c r="TU35" s="207"/>
      <c r="TV35" s="207"/>
      <c r="TW35" s="207"/>
      <c r="TX35" s="207"/>
      <c r="TY35" s="207"/>
      <c r="TZ35" s="207"/>
      <c r="UA35" s="207"/>
      <c r="UB35" s="207"/>
      <c r="UC35" s="207"/>
      <c r="UD35" s="207"/>
      <c r="UE35" s="207"/>
      <c r="UF35" s="207"/>
      <c r="UG35" s="207"/>
      <c r="UH35" s="207"/>
      <c r="UI35" s="207"/>
      <c r="UJ35" s="207"/>
      <c r="UK35" s="207"/>
      <c r="UL35" s="207"/>
      <c r="UM35" s="207"/>
      <c r="UN35" s="207"/>
      <c r="UO35" s="207"/>
      <c r="UP35" s="207"/>
      <c r="UQ35" s="207"/>
      <c r="UR35" s="207"/>
      <c r="US35" s="207"/>
      <c r="UT35" s="207"/>
      <c r="UU35" s="207"/>
      <c r="UV35" s="207"/>
      <c r="UW35" s="207"/>
      <c r="UX35" s="207"/>
      <c r="UY35" s="207"/>
      <c r="UZ35" s="207"/>
      <c r="VA35" s="207"/>
      <c r="VB35" s="207"/>
      <c r="VC35" s="207"/>
      <c r="VD35" s="207"/>
      <c r="VE35" s="207"/>
      <c r="VF35" s="207"/>
      <c r="VG35" s="207"/>
      <c r="VH35" s="207"/>
      <c r="VI35" s="207"/>
      <c r="VJ35" s="207"/>
      <c r="VK35" s="207"/>
      <c r="VL35" s="207"/>
      <c r="VM35" s="207"/>
      <c r="VN35" s="207"/>
      <c r="VO35" s="207"/>
      <c r="VP35" s="207"/>
      <c r="VQ35" s="207"/>
      <c r="VR35" s="207"/>
      <c r="VS35" s="207"/>
      <c r="VT35" s="207"/>
      <c r="VU35" s="207"/>
      <c r="VV35" s="207"/>
      <c r="VW35" s="207"/>
      <c r="VX35" s="207"/>
      <c r="VY35" s="207"/>
      <c r="VZ35" s="207"/>
      <c r="WA35" s="207"/>
      <c r="WB35" s="207"/>
      <c r="WC35" s="207"/>
      <c r="WD35" s="207"/>
      <c r="WE35" s="207"/>
      <c r="WF35" s="207"/>
      <c r="WG35" s="207"/>
      <c r="WH35" s="207"/>
      <c r="WI35" s="207"/>
      <c r="WJ35" s="207"/>
      <c r="WK35" s="207"/>
      <c r="WL35" s="207"/>
      <c r="WM35" s="207"/>
      <c r="WN35" s="207"/>
      <c r="WO35" s="207"/>
      <c r="WP35" s="207"/>
      <c r="WQ35" s="207"/>
      <c r="WR35" s="207"/>
      <c r="WS35" s="207"/>
      <c r="WT35" s="207"/>
      <c r="WU35" s="207"/>
      <c r="WV35" s="207"/>
      <c r="WW35" s="207"/>
      <c r="WX35" s="207"/>
      <c r="WY35" s="207"/>
      <c r="WZ35" s="207"/>
      <c r="XA35" s="207"/>
      <c r="XB35" s="207"/>
      <c r="XC35" s="207"/>
      <c r="XD35" s="207"/>
      <c r="XE35" s="207"/>
      <c r="XF35" s="207"/>
      <c r="XG35" s="207"/>
      <c r="XH35" s="207"/>
      <c r="XI35" s="207"/>
      <c r="XJ35" s="207"/>
      <c r="XK35" s="207"/>
      <c r="XL35" s="207"/>
      <c r="XM35" s="207"/>
      <c r="XN35" s="207"/>
      <c r="XO35" s="207"/>
      <c r="XP35" s="207"/>
      <c r="XQ35" s="207"/>
      <c r="XR35" s="207"/>
      <c r="XS35" s="207"/>
      <c r="XT35" s="207"/>
      <c r="XU35" s="207"/>
      <c r="XV35" s="207"/>
      <c r="XW35" s="207"/>
      <c r="XX35" s="207"/>
      <c r="XY35" s="207"/>
      <c r="XZ35" s="207"/>
      <c r="YA35" s="207"/>
      <c r="YB35" s="207"/>
      <c r="YC35" s="207"/>
      <c r="YD35" s="207"/>
      <c r="YE35" s="207"/>
      <c r="YF35" s="207"/>
      <c r="YG35" s="207"/>
      <c r="YH35" s="207"/>
      <c r="YI35" s="207"/>
      <c r="YJ35" s="207"/>
      <c r="YK35" s="207"/>
      <c r="YL35" s="207"/>
      <c r="YM35" s="207"/>
      <c r="YN35" s="207"/>
      <c r="YO35" s="207"/>
      <c r="YP35" s="207"/>
      <c r="YQ35" s="207"/>
      <c r="YR35" s="207"/>
      <c r="YS35" s="207"/>
      <c r="YT35" s="207"/>
      <c r="YU35" s="207"/>
      <c r="YV35" s="207"/>
      <c r="YW35" s="207"/>
      <c r="YX35" s="207"/>
      <c r="YY35" s="207"/>
      <c r="YZ35" s="207"/>
      <c r="ZA35" s="207"/>
      <c r="ZB35" s="207"/>
      <c r="ZC35" s="207"/>
      <c r="ZD35" s="207"/>
      <c r="ZE35" s="207"/>
      <c r="ZF35" s="207"/>
      <c r="ZG35" s="207"/>
      <c r="ZH35" s="207"/>
      <c r="ZI35" s="207"/>
      <c r="ZJ35" s="207"/>
      <c r="ZK35" s="207"/>
      <c r="ZL35" s="207"/>
      <c r="ZM35" s="207"/>
      <c r="ZN35" s="207"/>
      <c r="ZO35" s="207"/>
      <c r="ZP35" s="207"/>
      <c r="ZQ35" s="207"/>
      <c r="ZR35" s="207"/>
      <c r="ZS35" s="207"/>
      <c r="ZT35" s="207"/>
      <c r="ZU35" s="207"/>
      <c r="ZV35" s="207"/>
      <c r="ZW35" s="207"/>
      <c r="ZX35" s="207"/>
      <c r="ZY35" s="207"/>
      <c r="ZZ35" s="207"/>
      <c r="AAA35" s="207"/>
      <c r="AAB35" s="207"/>
      <c r="AAC35" s="207"/>
      <c r="AAD35" s="207"/>
      <c r="AAE35" s="207"/>
      <c r="AAF35" s="207"/>
      <c r="AAG35" s="207"/>
      <c r="AAH35" s="207"/>
      <c r="AAI35" s="207"/>
      <c r="AAJ35" s="207"/>
      <c r="AAK35" s="207"/>
      <c r="AAL35" s="207"/>
      <c r="AAM35" s="207"/>
      <c r="AAN35" s="207"/>
      <c r="AAO35" s="207"/>
      <c r="AAP35" s="207"/>
      <c r="AAQ35" s="207"/>
      <c r="AAR35" s="207"/>
      <c r="AAS35" s="207"/>
      <c r="AAT35" s="207"/>
      <c r="AAU35" s="207"/>
      <c r="AAV35" s="207"/>
      <c r="AAW35" s="207"/>
      <c r="AAX35" s="207"/>
      <c r="AAY35" s="207"/>
      <c r="AAZ35" s="207"/>
      <c r="ABA35" s="207"/>
      <c r="ABB35" s="207"/>
      <c r="ABC35" s="207"/>
      <c r="ABD35" s="207"/>
      <c r="ABE35" s="207"/>
      <c r="ABF35" s="207"/>
      <c r="ABG35" s="207"/>
      <c r="ABH35" s="207"/>
      <c r="ABI35" s="207"/>
      <c r="ABJ35" s="207"/>
      <c r="ABK35" s="207"/>
      <c r="ABL35" s="207"/>
      <c r="ABM35" s="207"/>
      <c r="ABN35" s="207"/>
      <c r="ABO35" s="207"/>
      <c r="ABP35" s="207"/>
      <c r="ABQ35" s="207"/>
      <c r="ABR35" s="207"/>
      <c r="ABS35" s="207"/>
      <c r="ABT35" s="207"/>
      <c r="ABU35" s="207"/>
      <c r="ABV35" s="207"/>
      <c r="ABW35" s="207"/>
      <c r="ABX35" s="207"/>
      <c r="ABY35" s="207"/>
      <c r="ABZ35" s="207"/>
      <c r="ACA35" s="207"/>
      <c r="ACB35" s="207"/>
      <c r="ACC35" s="207"/>
      <c r="ACD35" s="207"/>
      <c r="ACE35" s="207"/>
      <c r="ACF35" s="207"/>
      <c r="ACG35" s="207"/>
      <c r="ACH35" s="207"/>
      <c r="ACI35" s="207"/>
      <c r="ACJ35" s="207"/>
      <c r="ACK35" s="207"/>
      <c r="ACL35" s="207"/>
      <c r="ACM35" s="207"/>
      <c r="ACN35" s="207"/>
      <c r="ACO35" s="207"/>
      <c r="ACP35" s="207"/>
      <c r="ACQ35" s="207"/>
      <c r="ACR35" s="207"/>
      <c r="ACS35" s="207"/>
      <c r="ACT35" s="207"/>
      <c r="ACU35" s="207"/>
      <c r="ACV35" s="207"/>
      <c r="ACW35" s="207"/>
      <c r="ACX35" s="207"/>
      <c r="ACY35" s="207"/>
      <c r="ACZ35" s="207"/>
      <c r="ADA35" s="207"/>
      <c r="ADB35" s="207"/>
      <c r="ADC35" s="207"/>
      <c r="ADD35" s="207"/>
      <c r="ADE35" s="207"/>
      <c r="ADF35" s="207"/>
      <c r="ADG35" s="207"/>
      <c r="ADH35" s="207"/>
      <c r="ADI35" s="207"/>
      <c r="ADJ35" s="207"/>
      <c r="ADK35" s="207"/>
      <c r="ADL35" s="207"/>
      <c r="ADM35" s="207"/>
      <c r="ADN35" s="207"/>
      <c r="ADO35" s="207"/>
      <c r="ADP35" s="207"/>
      <c r="ADQ35" s="207"/>
      <c r="ADR35" s="207"/>
      <c r="ADS35" s="207"/>
      <c r="ADT35" s="207"/>
      <c r="ADU35" s="207"/>
      <c r="ADV35" s="207"/>
      <c r="ADW35" s="207"/>
      <c r="ADX35" s="207"/>
      <c r="ADY35" s="207"/>
      <c r="ADZ35" s="207"/>
      <c r="AEA35" s="207"/>
      <c r="AEB35" s="207"/>
      <c r="AEC35" s="207"/>
      <c r="AED35" s="207"/>
      <c r="AEE35" s="207"/>
      <c r="AEF35" s="207"/>
      <c r="AEG35" s="207"/>
      <c r="AEH35" s="207"/>
      <c r="AEI35" s="207"/>
      <c r="AEJ35" s="207"/>
      <c r="AEK35" s="207"/>
      <c r="AEL35" s="207"/>
      <c r="AEM35" s="207"/>
      <c r="AEN35" s="207"/>
      <c r="AEO35" s="207"/>
      <c r="AEP35" s="207"/>
      <c r="AEQ35" s="207"/>
      <c r="AER35" s="207"/>
      <c r="AES35" s="207"/>
      <c r="AET35" s="207"/>
      <c r="AEU35" s="207"/>
      <c r="AEV35" s="207"/>
      <c r="AEW35" s="207"/>
      <c r="AEX35" s="207"/>
      <c r="AEY35" s="207"/>
      <c r="AEZ35" s="207"/>
      <c r="AFA35" s="207"/>
      <c r="AFB35" s="207"/>
      <c r="AFC35" s="207"/>
      <c r="AFD35" s="207"/>
      <c r="AFE35" s="207"/>
      <c r="AFF35" s="207"/>
      <c r="AFG35" s="207"/>
      <c r="AFH35" s="207"/>
      <c r="AFI35" s="207"/>
      <c r="AFJ35" s="207"/>
      <c r="AFK35" s="207"/>
      <c r="AFL35" s="207"/>
      <c r="AFM35" s="207"/>
      <c r="AFN35" s="207"/>
      <c r="AFO35" s="207"/>
      <c r="AFP35" s="207"/>
      <c r="AFQ35" s="207"/>
      <c r="AFR35" s="207"/>
      <c r="AFS35" s="207"/>
      <c r="AFT35" s="207"/>
      <c r="AFU35" s="207"/>
      <c r="AFV35" s="207"/>
      <c r="AFW35" s="207"/>
      <c r="AFX35" s="207"/>
      <c r="AFY35" s="207"/>
      <c r="AFZ35" s="207"/>
      <c r="AGA35" s="207"/>
      <c r="AGB35" s="207"/>
      <c r="AGC35" s="207"/>
      <c r="AGD35" s="207"/>
      <c r="AGE35" s="207"/>
      <c r="AGF35" s="207"/>
      <c r="AGG35" s="207"/>
      <c r="AGH35" s="207"/>
      <c r="AGI35" s="207"/>
      <c r="AGJ35" s="207"/>
      <c r="AGK35" s="207"/>
      <c r="AGL35" s="207"/>
      <c r="AGM35" s="207"/>
      <c r="AGN35" s="207"/>
      <c r="AGO35" s="207"/>
      <c r="AGP35" s="207"/>
      <c r="AGQ35" s="207"/>
      <c r="AGR35" s="207"/>
      <c r="AGS35" s="207"/>
      <c r="AGT35" s="207"/>
      <c r="AGU35" s="207"/>
      <c r="AGV35" s="207"/>
      <c r="AGW35" s="207"/>
      <c r="AGX35" s="207"/>
      <c r="AGY35" s="207"/>
      <c r="AGZ35" s="207"/>
      <c r="AHA35" s="207"/>
      <c r="AHB35" s="207"/>
      <c r="AHC35" s="207"/>
      <c r="AHD35" s="207"/>
      <c r="AHE35" s="207"/>
      <c r="AHF35" s="207"/>
      <c r="AHG35" s="207"/>
      <c r="AHH35" s="207"/>
      <c r="AHI35" s="207"/>
      <c r="AHJ35" s="207"/>
      <c r="AHK35" s="207"/>
      <c r="AHL35" s="207"/>
      <c r="AHM35" s="207"/>
      <c r="AHN35" s="207"/>
      <c r="AHO35" s="207"/>
      <c r="AHP35" s="207"/>
      <c r="AHQ35" s="207"/>
      <c r="AHR35" s="207"/>
      <c r="AHS35" s="207"/>
      <c r="AHT35" s="207"/>
      <c r="AHU35" s="207"/>
      <c r="AHV35" s="207"/>
      <c r="AHW35" s="207"/>
      <c r="AHX35" s="207"/>
      <c r="AHY35" s="207"/>
      <c r="AHZ35" s="207"/>
      <c r="AIA35" s="207"/>
      <c r="AIB35" s="207"/>
      <c r="AIC35" s="207"/>
      <c r="AID35" s="207"/>
      <c r="AIE35" s="207"/>
      <c r="AIF35" s="207"/>
      <c r="AIG35" s="207"/>
      <c r="AIH35" s="207"/>
      <c r="AII35" s="207"/>
      <c r="AIJ35" s="207"/>
      <c r="AIK35" s="207"/>
      <c r="AIL35" s="207"/>
      <c r="AIM35" s="207"/>
      <c r="AIN35" s="207"/>
      <c r="AIO35" s="207"/>
      <c r="AIP35" s="207"/>
      <c r="AIQ35" s="207"/>
      <c r="AIR35" s="207"/>
      <c r="AIS35" s="207"/>
      <c r="AIT35" s="207"/>
      <c r="AIU35" s="207"/>
      <c r="AIV35" s="207"/>
      <c r="AIW35" s="207"/>
      <c r="AIX35" s="207"/>
      <c r="AIY35" s="207"/>
      <c r="AIZ35" s="207"/>
      <c r="AJA35" s="207"/>
      <c r="AJB35" s="207"/>
      <c r="AJC35" s="207"/>
      <c r="AJD35" s="207"/>
      <c r="AJE35" s="207"/>
      <c r="AJF35" s="207"/>
      <c r="AJG35" s="207"/>
      <c r="AJH35" s="207"/>
      <c r="AJI35" s="207"/>
      <c r="AJJ35" s="207"/>
      <c r="AJK35" s="207"/>
      <c r="AJL35" s="207"/>
      <c r="AJM35" s="207"/>
      <c r="AJN35" s="207"/>
      <c r="AJO35" s="207"/>
      <c r="AJP35" s="207"/>
      <c r="AJQ35" s="207"/>
      <c r="AJR35" s="207"/>
      <c r="AJS35" s="207"/>
      <c r="AJT35" s="207"/>
      <c r="AJU35" s="207"/>
      <c r="AJV35" s="207"/>
      <c r="AJW35" s="207"/>
      <c r="AJX35" s="207"/>
      <c r="AJY35" s="207"/>
      <c r="AJZ35" s="207"/>
      <c r="AKA35" s="207"/>
      <c r="AKB35" s="207"/>
      <c r="AKC35" s="207"/>
      <c r="AKD35" s="207"/>
      <c r="AKE35" s="207"/>
      <c r="AKF35" s="207"/>
      <c r="AKG35" s="207"/>
      <c r="AKH35" s="207"/>
      <c r="AKI35" s="207"/>
      <c r="AKJ35" s="207"/>
      <c r="AKK35" s="207"/>
      <c r="AKL35" s="207"/>
      <c r="AKM35" s="207"/>
      <c r="AKN35" s="207"/>
      <c r="AKO35" s="207"/>
      <c r="AKP35" s="207"/>
      <c r="AKQ35" s="207"/>
      <c r="AKR35" s="207"/>
      <c r="AKS35" s="207"/>
      <c r="AKT35" s="207"/>
      <c r="AKU35" s="207"/>
      <c r="AKV35" s="207"/>
      <c r="AKW35" s="207"/>
      <c r="AKX35" s="207"/>
      <c r="AKY35" s="207"/>
      <c r="AKZ35" s="207"/>
      <c r="ALA35" s="207"/>
      <c r="ALB35" s="207"/>
      <c r="ALC35" s="207"/>
      <c r="ALD35" s="207"/>
      <c r="ALE35" s="207"/>
      <c r="ALF35" s="207"/>
      <c r="ALG35" s="207"/>
      <c r="ALH35" s="207"/>
      <c r="ALI35" s="207"/>
      <c r="ALJ35" s="207"/>
      <c r="ALK35" s="207"/>
      <c r="ALL35" s="207"/>
      <c r="ALM35" s="207"/>
      <c r="ALN35" s="207"/>
      <c r="ALO35" s="207"/>
      <c r="ALP35" s="207"/>
      <c r="ALQ35" s="207" t="e">
        <v>#N/A</v>
      </c>
    </row>
    <row r="36" spans="1:1005" ht="14.45">
      <c r="A36" s="108">
        <v>47119</v>
      </c>
      <c r="B36" s="162">
        <v>31</v>
      </c>
      <c r="C36" s="154">
        <v>31</v>
      </c>
      <c r="D36" s="159">
        <v>31</v>
      </c>
      <c r="E36">
        <v>32.848999999999997</v>
      </c>
      <c r="F36">
        <v>28.65</v>
      </c>
      <c r="G36">
        <v>39.9</v>
      </c>
      <c r="H36">
        <v>34.634</v>
      </c>
      <c r="I36">
        <v>36.908999999999999</v>
      </c>
      <c r="J36">
        <v>34.536999999999999</v>
      </c>
      <c r="K36">
        <v>32.213000000000001</v>
      </c>
      <c r="L36">
        <v>26.045000000000002</v>
      </c>
      <c r="M36">
        <v>24.273</v>
      </c>
      <c r="N36">
        <v>19.722000000000001</v>
      </c>
      <c r="O36">
        <v>24.547999999999998</v>
      </c>
      <c r="P36">
        <v>29.062999999999999</v>
      </c>
      <c r="Q36">
        <v>29.524999999999999</v>
      </c>
      <c r="R36">
        <v>31.797000000000001</v>
      </c>
      <c r="S36">
        <v>26.1</v>
      </c>
      <c r="T36">
        <v>33.979999999999997</v>
      </c>
      <c r="U36">
        <v>29.808</v>
      </c>
      <c r="V36">
        <v>27.834</v>
      </c>
      <c r="W36">
        <v>32.698</v>
      </c>
      <c r="X36">
        <v>19.811</v>
      </c>
      <c r="Y36">
        <v>24.475999999999999</v>
      </c>
      <c r="Z36">
        <v>31.675999999999998</v>
      </c>
      <c r="AA36">
        <v>29.27</v>
      </c>
      <c r="AB36">
        <v>27.474</v>
      </c>
      <c r="AC36">
        <v>32.933</v>
      </c>
      <c r="AD36">
        <v>20.632000000000001</v>
      </c>
      <c r="AE36" s="32">
        <v>32.369999999999997</v>
      </c>
      <c r="AF36">
        <v>29.059000000000001</v>
      </c>
      <c r="AG36" s="207">
        <v>26.411999999999999</v>
      </c>
      <c r="AH36" s="207">
        <v>24.651</v>
      </c>
      <c r="AI36" s="207"/>
      <c r="AJ36" s="207"/>
      <c r="AK36" s="207"/>
      <c r="AL36" s="207"/>
      <c r="AM36" s="207"/>
      <c r="AN36" s="207"/>
      <c r="AO36" s="207"/>
      <c r="AP36" s="207"/>
      <c r="AQ36" s="207"/>
      <c r="AR36" s="207"/>
      <c r="AS36" s="207"/>
      <c r="AT36" s="207"/>
      <c r="AU36" s="207"/>
      <c r="AV36" s="207"/>
      <c r="AW36" s="207"/>
      <c r="AX36" s="207"/>
      <c r="AY36" s="207"/>
      <c r="AZ36" s="207"/>
      <c r="BA36" s="207"/>
      <c r="BB36" s="207"/>
      <c r="BC36" s="207"/>
      <c r="BD36" s="207"/>
      <c r="BE36" s="207"/>
      <c r="BF36" s="207"/>
      <c r="BG36" s="207"/>
      <c r="BH36" s="207"/>
      <c r="BI36" s="207"/>
      <c r="BJ36" s="207"/>
      <c r="BK36" s="207"/>
      <c r="BL36" s="207"/>
      <c r="BM36" s="207"/>
      <c r="BN36" s="207"/>
      <c r="BO36" s="207"/>
      <c r="BP36" s="207"/>
      <c r="BQ36" s="207"/>
      <c r="BR36" s="207"/>
      <c r="BS36" s="207"/>
      <c r="BT36" s="207"/>
      <c r="BU36" s="207"/>
      <c r="BV36" s="207"/>
      <c r="BW36" s="207"/>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207"/>
      <c r="DC36" s="207"/>
      <c r="DD36" s="207"/>
      <c r="DE36" s="207"/>
      <c r="DF36" s="207"/>
      <c r="DG36" s="207"/>
      <c r="DH36" s="207"/>
      <c r="DI36" s="207"/>
      <c r="DJ36" s="207"/>
      <c r="DK36" s="207"/>
      <c r="DL36" s="207"/>
      <c r="DM36" s="207"/>
      <c r="DN36" s="207"/>
      <c r="DO36" s="207"/>
      <c r="DP36" s="207"/>
      <c r="DQ36" s="207"/>
      <c r="DR36" s="207"/>
      <c r="DS36" s="207"/>
      <c r="DT36" s="207"/>
      <c r="DU36" s="207"/>
      <c r="DV36" s="207"/>
      <c r="DW36" s="207"/>
      <c r="DX36" s="207"/>
      <c r="DY36" s="207"/>
      <c r="DZ36" s="207"/>
      <c r="EA36" s="207"/>
      <c r="EB36" s="207"/>
      <c r="EC36" s="207"/>
      <c r="ED36" s="207"/>
      <c r="EE36" s="207"/>
      <c r="EF36" s="207"/>
      <c r="EG36" s="207"/>
      <c r="EH36" s="207"/>
      <c r="EI36" s="207"/>
      <c r="EJ36" s="207"/>
      <c r="EK36" s="207"/>
      <c r="EL36" s="207"/>
      <c r="EM36" s="207"/>
      <c r="EN36" s="207"/>
      <c r="EO36" s="207"/>
      <c r="EP36" s="207"/>
      <c r="EQ36" s="207"/>
      <c r="ER36" s="207"/>
      <c r="ES36" s="207"/>
      <c r="ET36" s="207"/>
      <c r="EU36" s="207"/>
      <c r="EV36" s="207"/>
      <c r="EW36" s="207"/>
      <c r="EX36" s="207"/>
      <c r="EY36" s="207"/>
      <c r="EZ36" s="207"/>
      <c r="FA36" s="207"/>
      <c r="FB36" s="207"/>
      <c r="FC36" s="207"/>
      <c r="FD36" s="207"/>
      <c r="FE36" s="207"/>
      <c r="FF36" s="207"/>
      <c r="FG36" s="207"/>
      <c r="FH36" s="207"/>
      <c r="FI36" s="207"/>
      <c r="FJ36" s="207"/>
      <c r="FK36" s="207"/>
      <c r="FL36" s="207"/>
      <c r="FM36" s="207"/>
      <c r="FN36" s="207"/>
      <c r="FO36" s="207"/>
      <c r="FP36" s="207"/>
      <c r="FQ36" s="207"/>
      <c r="FR36" s="207"/>
      <c r="FS36" s="207"/>
      <c r="FT36" s="207"/>
      <c r="FU36" s="207"/>
      <c r="FV36" s="207"/>
      <c r="FW36" s="207"/>
      <c r="FX36" s="207"/>
      <c r="FY36" s="207"/>
      <c r="FZ36" s="207"/>
      <c r="GA36" s="207"/>
      <c r="GB36" s="207"/>
      <c r="GC36" s="207"/>
      <c r="GD36" s="207"/>
      <c r="GE36" s="207"/>
      <c r="GF36" s="207"/>
      <c r="GG36" s="207"/>
      <c r="GH36" s="207"/>
      <c r="GI36" s="207"/>
      <c r="GJ36" s="207"/>
      <c r="GK36" s="207"/>
      <c r="GL36" s="207"/>
      <c r="GM36" s="207"/>
      <c r="GN36" s="207"/>
      <c r="GO36" s="207"/>
      <c r="GP36" s="207"/>
      <c r="GQ36" s="207"/>
      <c r="GR36" s="207"/>
      <c r="GS36" s="207"/>
      <c r="GT36" s="207"/>
      <c r="GU36" s="207"/>
      <c r="GV36" s="207"/>
      <c r="GW36" s="207"/>
      <c r="GX36" s="207"/>
      <c r="GY36" s="207"/>
      <c r="GZ36" s="207"/>
      <c r="HA36" s="207"/>
      <c r="HB36" s="207"/>
      <c r="HC36" s="207"/>
      <c r="HD36" s="207"/>
      <c r="HE36" s="207"/>
      <c r="HF36" s="207"/>
      <c r="HG36" s="207"/>
      <c r="HH36" s="207"/>
      <c r="HI36" s="207"/>
      <c r="HJ36" s="207"/>
      <c r="HK36" s="207"/>
      <c r="HL36" s="207"/>
      <c r="HM36" s="207"/>
      <c r="HN36" s="207"/>
      <c r="HO36" s="207"/>
      <c r="HP36" s="207"/>
      <c r="HQ36" s="207"/>
      <c r="HR36" s="207"/>
      <c r="HS36" s="207"/>
      <c r="HT36" s="207"/>
      <c r="HU36" s="207"/>
      <c r="HV36" s="207"/>
      <c r="HW36" s="207"/>
      <c r="HX36" s="207"/>
      <c r="HY36" s="207"/>
      <c r="HZ36" s="207"/>
      <c r="IA36" s="207"/>
      <c r="IB36" s="207"/>
      <c r="IC36" s="207"/>
      <c r="ID36" s="207"/>
      <c r="IE36" s="207"/>
      <c r="IF36" s="207"/>
      <c r="IG36" s="207"/>
      <c r="IH36" s="207"/>
      <c r="II36" s="207"/>
      <c r="IJ36" s="207"/>
      <c r="IK36" s="207"/>
      <c r="IL36" s="207"/>
      <c r="IM36" s="207"/>
      <c r="IN36" s="207"/>
      <c r="IO36" s="207"/>
      <c r="IP36" s="207"/>
      <c r="IQ36" s="207"/>
      <c r="IR36" s="207"/>
      <c r="IS36" s="207"/>
      <c r="IT36" s="207"/>
      <c r="IU36" s="207"/>
      <c r="IV36" s="207"/>
      <c r="IW36" s="207"/>
      <c r="IX36" s="207"/>
      <c r="IY36" s="207"/>
      <c r="IZ36" s="207"/>
      <c r="JA36" s="207"/>
      <c r="JB36" s="207"/>
      <c r="JC36" s="207"/>
      <c r="JD36" s="207"/>
      <c r="JE36" s="207"/>
      <c r="JF36" s="207"/>
      <c r="JG36" s="207"/>
      <c r="JH36" s="207"/>
      <c r="JI36" s="207"/>
      <c r="JJ36" s="207"/>
      <c r="JK36" s="207"/>
      <c r="JL36" s="207"/>
      <c r="JM36" s="207"/>
      <c r="JN36" s="207"/>
      <c r="JO36" s="207"/>
      <c r="JP36" s="207"/>
      <c r="JQ36" s="207"/>
      <c r="JR36" s="207"/>
      <c r="JS36" s="207"/>
      <c r="JT36" s="207"/>
      <c r="JU36" s="207"/>
      <c r="JV36" s="207"/>
      <c r="JW36" s="207"/>
      <c r="JX36" s="207"/>
      <c r="JY36" s="207"/>
      <c r="JZ36" s="207"/>
      <c r="KA36" s="207"/>
      <c r="KB36" s="207"/>
      <c r="KC36" s="207"/>
      <c r="KD36" s="207"/>
      <c r="KE36" s="207"/>
      <c r="KF36" s="207"/>
      <c r="KG36" s="207"/>
      <c r="KH36" s="207"/>
      <c r="KI36" s="207"/>
      <c r="KJ36" s="207"/>
      <c r="KK36" s="207"/>
      <c r="KL36" s="207"/>
      <c r="KM36" s="207"/>
      <c r="KN36" s="207"/>
      <c r="KO36" s="207"/>
      <c r="KP36" s="207"/>
      <c r="KQ36" s="207"/>
      <c r="KR36" s="207"/>
      <c r="KS36" s="207"/>
      <c r="KT36" s="207"/>
      <c r="KU36" s="207"/>
      <c r="KV36" s="207"/>
      <c r="KW36" s="207"/>
      <c r="KX36" s="207"/>
      <c r="KY36" s="207"/>
      <c r="KZ36" s="207"/>
      <c r="LA36" s="207"/>
      <c r="LB36" s="207"/>
      <c r="LC36" s="207"/>
      <c r="LD36" s="207"/>
      <c r="LE36" s="207"/>
      <c r="LF36" s="207"/>
      <c r="LG36" s="207"/>
      <c r="LH36" s="207"/>
      <c r="LI36" s="207"/>
      <c r="LJ36" s="207"/>
      <c r="LK36" s="207"/>
      <c r="LL36" s="207"/>
      <c r="LM36" s="207"/>
      <c r="LN36" s="207"/>
      <c r="LO36" s="207"/>
      <c r="LP36" s="207"/>
      <c r="LQ36" s="207"/>
      <c r="LR36" s="207"/>
      <c r="LS36" s="207"/>
      <c r="LT36" s="207"/>
      <c r="LU36" s="207"/>
      <c r="LV36" s="207"/>
      <c r="LW36" s="207"/>
      <c r="LX36" s="207"/>
      <c r="LY36" s="207"/>
      <c r="LZ36" s="207"/>
      <c r="MA36" s="207"/>
      <c r="MB36" s="207"/>
      <c r="MC36" s="207"/>
      <c r="MD36" s="207"/>
      <c r="ME36" s="207"/>
      <c r="MF36" s="207"/>
      <c r="MG36" s="207"/>
      <c r="MH36" s="207"/>
      <c r="MI36" s="207"/>
      <c r="MJ36" s="207"/>
      <c r="MK36" s="207"/>
      <c r="ML36" s="207"/>
      <c r="MM36" s="207"/>
      <c r="MN36" s="207"/>
      <c r="MO36" s="207"/>
      <c r="MP36" s="207"/>
      <c r="MQ36" s="207"/>
      <c r="MR36" s="207"/>
      <c r="MS36" s="207"/>
      <c r="MT36" s="207"/>
      <c r="MU36" s="207"/>
      <c r="MV36" s="207"/>
      <c r="MW36" s="207"/>
      <c r="MX36" s="207"/>
      <c r="MY36" s="207"/>
      <c r="MZ36" s="207"/>
      <c r="NA36" s="207"/>
      <c r="NB36" s="207"/>
      <c r="NC36" s="207"/>
      <c r="ND36" s="207"/>
      <c r="NE36" s="207"/>
      <c r="NF36" s="207"/>
      <c r="NG36" s="207"/>
      <c r="NH36" s="207"/>
      <c r="NI36" s="207"/>
      <c r="NJ36" s="207"/>
      <c r="NK36" s="207"/>
      <c r="NL36" s="207"/>
      <c r="NM36" s="207"/>
      <c r="NN36" s="207"/>
      <c r="NO36" s="207"/>
      <c r="NP36" s="207"/>
      <c r="NQ36" s="207"/>
      <c r="NR36" s="207"/>
      <c r="NS36" s="207"/>
      <c r="NT36" s="207"/>
      <c r="NU36" s="207"/>
      <c r="NV36" s="207"/>
      <c r="NW36" s="207"/>
      <c r="NX36" s="207"/>
      <c r="NY36" s="207"/>
      <c r="NZ36" s="207"/>
      <c r="OA36" s="207"/>
      <c r="OB36" s="207"/>
      <c r="OC36" s="207"/>
      <c r="OD36" s="207"/>
      <c r="OE36" s="207"/>
      <c r="OF36" s="207"/>
      <c r="OG36" s="207"/>
      <c r="OH36" s="207"/>
      <c r="OI36" s="207"/>
      <c r="OJ36" s="207"/>
      <c r="OK36" s="207"/>
      <c r="OL36" s="207"/>
      <c r="OM36" s="207"/>
      <c r="ON36" s="207"/>
      <c r="OO36" s="207"/>
      <c r="OP36" s="207"/>
      <c r="OQ36" s="207"/>
      <c r="OR36" s="207"/>
      <c r="OS36" s="207"/>
      <c r="OT36" s="207"/>
      <c r="OU36" s="207"/>
      <c r="OV36" s="207"/>
      <c r="OW36" s="207"/>
      <c r="OX36" s="207"/>
      <c r="OY36" s="207"/>
      <c r="OZ36" s="207"/>
      <c r="PA36" s="207"/>
      <c r="PB36" s="207"/>
      <c r="PC36" s="207"/>
      <c r="PD36" s="207"/>
      <c r="PE36" s="207"/>
      <c r="PF36" s="207"/>
      <c r="PG36" s="207"/>
      <c r="PH36" s="207"/>
      <c r="PI36" s="207"/>
      <c r="PJ36" s="207"/>
      <c r="PK36" s="207"/>
      <c r="PL36" s="207"/>
      <c r="PM36" s="207"/>
      <c r="PN36" s="207"/>
      <c r="PO36" s="207"/>
      <c r="PP36" s="207"/>
      <c r="PQ36" s="207"/>
      <c r="PR36" s="207"/>
      <c r="PS36" s="207"/>
      <c r="PT36" s="207"/>
      <c r="PU36" s="207"/>
      <c r="PV36" s="207"/>
      <c r="PW36" s="207"/>
      <c r="PX36" s="207"/>
      <c r="PY36" s="207"/>
      <c r="PZ36" s="207"/>
      <c r="QA36" s="207"/>
      <c r="QB36" s="207"/>
      <c r="QC36" s="207"/>
      <c r="QD36" s="207"/>
      <c r="QE36" s="207"/>
      <c r="QF36" s="207"/>
      <c r="QG36" s="207"/>
      <c r="QH36" s="207"/>
      <c r="QI36" s="207"/>
      <c r="QJ36" s="207"/>
      <c r="QK36" s="207"/>
      <c r="QL36" s="207"/>
      <c r="QM36" s="207"/>
      <c r="QN36" s="207"/>
      <c r="QO36" s="207"/>
      <c r="QP36" s="207"/>
      <c r="QQ36" s="207"/>
      <c r="QR36" s="207"/>
      <c r="QS36" s="207"/>
      <c r="QT36" s="207"/>
      <c r="QU36" s="207"/>
      <c r="QV36" s="207"/>
      <c r="QW36" s="207"/>
      <c r="QX36" s="207"/>
      <c r="QY36" s="207"/>
      <c r="QZ36" s="207"/>
      <c r="RA36" s="207"/>
      <c r="RB36" s="207"/>
      <c r="RC36" s="207"/>
      <c r="RD36" s="207"/>
      <c r="RE36" s="207"/>
      <c r="RF36" s="207"/>
      <c r="RG36" s="207"/>
      <c r="RH36" s="207"/>
      <c r="RI36" s="207"/>
      <c r="RJ36" s="207"/>
      <c r="RK36" s="207"/>
      <c r="RL36" s="207"/>
      <c r="RM36" s="207"/>
      <c r="RN36" s="207"/>
      <c r="RO36" s="207"/>
      <c r="RP36" s="207"/>
      <c r="RQ36" s="207"/>
      <c r="RR36" s="207"/>
      <c r="RS36" s="207"/>
      <c r="RT36" s="207"/>
      <c r="RU36" s="207"/>
      <c r="RV36" s="207"/>
      <c r="RW36" s="207"/>
      <c r="RX36" s="207"/>
      <c r="RY36" s="207"/>
      <c r="RZ36" s="207"/>
      <c r="SA36" s="207"/>
      <c r="SB36" s="207"/>
      <c r="SC36" s="207"/>
      <c r="SD36" s="207"/>
      <c r="SE36" s="207"/>
      <c r="SF36" s="207"/>
      <c r="SG36" s="207"/>
      <c r="SH36" s="207"/>
      <c r="SI36" s="207"/>
      <c r="SJ36" s="207"/>
      <c r="SK36" s="207"/>
      <c r="SL36" s="207"/>
      <c r="SM36" s="207"/>
      <c r="SN36" s="207"/>
      <c r="SO36" s="207"/>
      <c r="SP36" s="207"/>
      <c r="SQ36" s="207"/>
      <c r="SR36" s="207"/>
      <c r="SS36" s="207"/>
      <c r="ST36" s="207"/>
      <c r="SU36" s="207"/>
      <c r="SV36" s="207"/>
      <c r="SW36" s="207"/>
      <c r="SX36" s="207"/>
      <c r="SY36" s="207"/>
      <c r="SZ36" s="207"/>
      <c r="TA36" s="207"/>
      <c r="TB36" s="207"/>
      <c r="TC36" s="207"/>
      <c r="TD36" s="207"/>
      <c r="TE36" s="207"/>
      <c r="TF36" s="207"/>
      <c r="TG36" s="207"/>
      <c r="TH36" s="207"/>
      <c r="TI36" s="207"/>
      <c r="TJ36" s="207"/>
      <c r="TK36" s="207"/>
      <c r="TL36" s="207"/>
      <c r="TM36" s="207"/>
      <c r="TN36" s="207"/>
      <c r="TO36" s="207"/>
      <c r="TP36" s="207"/>
      <c r="TQ36" s="207"/>
      <c r="TR36" s="207"/>
      <c r="TS36" s="207"/>
      <c r="TT36" s="207"/>
      <c r="TU36" s="207"/>
      <c r="TV36" s="207"/>
      <c r="TW36" s="207"/>
      <c r="TX36" s="207"/>
      <c r="TY36" s="207"/>
      <c r="TZ36" s="207"/>
      <c r="UA36" s="207"/>
      <c r="UB36" s="207"/>
      <c r="UC36" s="207"/>
      <c r="UD36" s="207"/>
      <c r="UE36" s="207"/>
      <c r="UF36" s="207"/>
      <c r="UG36" s="207"/>
      <c r="UH36" s="207"/>
      <c r="UI36" s="207"/>
      <c r="UJ36" s="207"/>
      <c r="UK36" s="207"/>
      <c r="UL36" s="207"/>
      <c r="UM36" s="207"/>
      <c r="UN36" s="207"/>
      <c r="UO36" s="207"/>
      <c r="UP36" s="207"/>
      <c r="UQ36" s="207"/>
      <c r="UR36" s="207"/>
      <c r="US36" s="207"/>
      <c r="UT36" s="207"/>
      <c r="UU36" s="207"/>
      <c r="UV36" s="207"/>
      <c r="UW36" s="207"/>
      <c r="UX36" s="207"/>
      <c r="UY36" s="207"/>
      <c r="UZ36" s="207"/>
      <c r="VA36" s="207"/>
      <c r="VB36" s="207"/>
      <c r="VC36" s="207"/>
      <c r="VD36" s="207"/>
      <c r="VE36" s="207"/>
      <c r="VF36" s="207"/>
      <c r="VG36" s="207"/>
      <c r="VH36" s="207"/>
      <c r="VI36" s="207"/>
      <c r="VJ36" s="207"/>
      <c r="VK36" s="207"/>
      <c r="VL36" s="207"/>
      <c r="VM36" s="207"/>
      <c r="VN36" s="207"/>
      <c r="VO36" s="207"/>
      <c r="VP36" s="207"/>
      <c r="VQ36" s="207"/>
      <c r="VR36" s="207"/>
      <c r="VS36" s="207"/>
      <c r="VT36" s="207"/>
      <c r="VU36" s="207"/>
      <c r="VV36" s="207"/>
      <c r="VW36" s="207"/>
      <c r="VX36" s="207"/>
      <c r="VY36" s="207"/>
      <c r="VZ36" s="207"/>
      <c r="WA36" s="207"/>
      <c r="WB36" s="207"/>
      <c r="WC36" s="207"/>
      <c r="WD36" s="207"/>
      <c r="WE36" s="207"/>
      <c r="WF36" s="207"/>
      <c r="WG36" s="207"/>
      <c r="WH36" s="207"/>
      <c r="WI36" s="207"/>
      <c r="WJ36" s="207"/>
      <c r="WK36" s="207"/>
      <c r="WL36" s="207"/>
      <c r="WM36" s="207"/>
      <c r="WN36" s="207"/>
      <c r="WO36" s="207"/>
      <c r="WP36" s="207"/>
      <c r="WQ36" s="207"/>
      <c r="WR36" s="207"/>
      <c r="WS36" s="207"/>
      <c r="WT36" s="207"/>
      <c r="WU36" s="207"/>
      <c r="WV36" s="207"/>
      <c r="WW36" s="207"/>
      <c r="WX36" s="207"/>
      <c r="WY36" s="207"/>
      <c r="WZ36" s="207"/>
      <c r="XA36" s="207"/>
      <c r="XB36" s="207"/>
      <c r="XC36" s="207"/>
      <c r="XD36" s="207"/>
      <c r="XE36" s="207"/>
      <c r="XF36" s="207"/>
      <c r="XG36" s="207"/>
      <c r="XH36" s="207"/>
      <c r="XI36" s="207"/>
      <c r="XJ36" s="207"/>
      <c r="XK36" s="207"/>
      <c r="XL36" s="207"/>
      <c r="XM36" s="207"/>
      <c r="XN36" s="207"/>
      <c r="XO36" s="207"/>
      <c r="XP36" s="207"/>
      <c r="XQ36" s="207"/>
      <c r="XR36" s="207"/>
      <c r="XS36" s="207"/>
      <c r="XT36" s="207"/>
      <c r="XU36" s="207"/>
      <c r="XV36" s="207"/>
      <c r="XW36" s="207"/>
      <c r="XX36" s="207"/>
      <c r="XY36" s="207"/>
      <c r="XZ36" s="207"/>
      <c r="YA36" s="207"/>
      <c r="YB36" s="207"/>
      <c r="YC36" s="207"/>
      <c r="YD36" s="207"/>
      <c r="YE36" s="207"/>
      <c r="YF36" s="207"/>
      <c r="YG36" s="207"/>
      <c r="YH36" s="207"/>
      <c r="YI36" s="207"/>
      <c r="YJ36" s="207"/>
      <c r="YK36" s="207"/>
      <c r="YL36" s="207"/>
      <c r="YM36" s="207"/>
      <c r="YN36" s="207"/>
      <c r="YO36" s="207"/>
      <c r="YP36" s="207"/>
      <c r="YQ36" s="207"/>
      <c r="YR36" s="207"/>
      <c r="YS36" s="207"/>
      <c r="YT36" s="207"/>
      <c r="YU36" s="207"/>
      <c r="YV36" s="207"/>
      <c r="YW36" s="207"/>
      <c r="YX36" s="207"/>
      <c r="YY36" s="207"/>
      <c r="YZ36" s="207"/>
      <c r="ZA36" s="207"/>
      <c r="ZB36" s="207"/>
      <c r="ZC36" s="207"/>
      <c r="ZD36" s="207"/>
      <c r="ZE36" s="207"/>
      <c r="ZF36" s="207"/>
      <c r="ZG36" s="207"/>
      <c r="ZH36" s="207"/>
      <c r="ZI36" s="207"/>
      <c r="ZJ36" s="207"/>
      <c r="ZK36" s="207"/>
      <c r="ZL36" s="207"/>
      <c r="ZM36" s="207"/>
      <c r="ZN36" s="207"/>
      <c r="ZO36" s="207"/>
      <c r="ZP36" s="207"/>
      <c r="ZQ36" s="207"/>
      <c r="ZR36" s="207"/>
      <c r="ZS36" s="207"/>
      <c r="ZT36" s="207"/>
      <c r="ZU36" s="207"/>
      <c r="ZV36" s="207"/>
      <c r="ZW36" s="207"/>
      <c r="ZX36" s="207"/>
      <c r="ZY36" s="207"/>
      <c r="ZZ36" s="207"/>
      <c r="AAA36" s="207"/>
      <c r="AAB36" s="207"/>
      <c r="AAC36" s="207"/>
      <c r="AAD36" s="207"/>
      <c r="AAE36" s="207"/>
      <c r="AAF36" s="207"/>
      <c r="AAG36" s="207"/>
      <c r="AAH36" s="207"/>
      <c r="AAI36" s="207"/>
      <c r="AAJ36" s="207"/>
      <c r="AAK36" s="207"/>
      <c r="AAL36" s="207"/>
      <c r="AAM36" s="207"/>
      <c r="AAN36" s="207"/>
      <c r="AAO36" s="207"/>
      <c r="AAP36" s="207"/>
      <c r="AAQ36" s="207"/>
      <c r="AAR36" s="207"/>
      <c r="AAS36" s="207"/>
      <c r="AAT36" s="207"/>
      <c r="AAU36" s="207"/>
      <c r="AAV36" s="207"/>
      <c r="AAW36" s="207"/>
      <c r="AAX36" s="207"/>
      <c r="AAY36" s="207"/>
      <c r="AAZ36" s="207"/>
      <c r="ABA36" s="207"/>
      <c r="ABB36" s="207"/>
      <c r="ABC36" s="207"/>
      <c r="ABD36" s="207"/>
      <c r="ABE36" s="207"/>
      <c r="ABF36" s="207"/>
      <c r="ABG36" s="207"/>
      <c r="ABH36" s="207"/>
      <c r="ABI36" s="207"/>
      <c r="ABJ36" s="207"/>
      <c r="ABK36" s="207"/>
      <c r="ABL36" s="207"/>
      <c r="ABM36" s="207"/>
      <c r="ABN36" s="207"/>
      <c r="ABO36" s="207"/>
      <c r="ABP36" s="207"/>
      <c r="ABQ36" s="207"/>
      <c r="ABR36" s="207"/>
      <c r="ABS36" s="207"/>
      <c r="ABT36" s="207"/>
      <c r="ABU36" s="207"/>
      <c r="ABV36" s="207"/>
      <c r="ABW36" s="207"/>
      <c r="ABX36" s="207"/>
      <c r="ABY36" s="207"/>
      <c r="ABZ36" s="207"/>
      <c r="ACA36" s="207"/>
      <c r="ACB36" s="207"/>
      <c r="ACC36" s="207"/>
      <c r="ACD36" s="207"/>
      <c r="ACE36" s="207"/>
      <c r="ACF36" s="207"/>
      <c r="ACG36" s="207"/>
      <c r="ACH36" s="207"/>
      <c r="ACI36" s="207"/>
      <c r="ACJ36" s="207"/>
      <c r="ACK36" s="207"/>
      <c r="ACL36" s="207"/>
      <c r="ACM36" s="207"/>
      <c r="ACN36" s="207"/>
      <c r="ACO36" s="207"/>
      <c r="ACP36" s="207"/>
      <c r="ACQ36" s="207"/>
      <c r="ACR36" s="207"/>
      <c r="ACS36" s="207"/>
      <c r="ACT36" s="207"/>
      <c r="ACU36" s="207"/>
      <c r="ACV36" s="207"/>
      <c r="ACW36" s="207"/>
      <c r="ACX36" s="207"/>
      <c r="ACY36" s="207"/>
      <c r="ACZ36" s="207"/>
      <c r="ADA36" s="207"/>
      <c r="ADB36" s="207"/>
      <c r="ADC36" s="207"/>
      <c r="ADD36" s="207"/>
      <c r="ADE36" s="207"/>
      <c r="ADF36" s="207"/>
      <c r="ADG36" s="207"/>
      <c r="ADH36" s="207"/>
      <c r="ADI36" s="207"/>
      <c r="ADJ36" s="207"/>
      <c r="ADK36" s="207"/>
      <c r="ADL36" s="207"/>
      <c r="ADM36" s="207"/>
      <c r="ADN36" s="207"/>
      <c r="ADO36" s="207"/>
      <c r="ADP36" s="207"/>
      <c r="ADQ36" s="207"/>
      <c r="ADR36" s="207"/>
      <c r="ADS36" s="207"/>
      <c r="ADT36" s="207"/>
      <c r="ADU36" s="207"/>
      <c r="ADV36" s="207"/>
      <c r="ADW36" s="207"/>
      <c r="ADX36" s="207"/>
      <c r="ADY36" s="207"/>
      <c r="ADZ36" s="207"/>
      <c r="AEA36" s="207"/>
      <c r="AEB36" s="207"/>
      <c r="AEC36" s="207"/>
      <c r="AED36" s="207"/>
      <c r="AEE36" s="207"/>
      <c r="AEF36" s="207"/>
      <c r="AEG36" s="207"/>
      <c r="AEH36" s="207"/>
      <c r="AEI36" s="207"/>
      <c r="AEJ36" s="207"/>
      <c r="AEK36" s="207"/>
      <c r="AEL36" s="207"/>
      <c r="AEM36" s="207"/>
      <c r="AEN36" s="207"/>
      <c r="AEO36" s="207"/>
      <c r="AEP36" s="207"/>
      <c r="AEQ36" s="207"/>
      <c r="AER36" s="207"/>
      <c r="AES36" s="207"/>
      <c r="AET36" s="207"/>
      <c r="AEU36" s="207"/>
      <c r="AEV36" s="207"/>
      <c r="AEW36" s="207"/>
      <c r="AEX36" s="207"/>
      <c r="AEY36" s="207"/>
      <c r="AEZ36" s="207"/>
      <c r="AFA36" s="207"/>
      <c r="AFB36" s="207"/>
      <c r="AFC36" s="207"/>
      <c r="AFD36" s="207"/>
      <c r="AFE36" s="207"/>
      <c r="AFF36" s="207"/>
      <c r="AFG36" s="207"/>
      <c r="AFH36" s="207"/>
      <c r="AFI36" s="207"/>
      <c r="AFJ36" s="207"/>
      <c r="AFK36" s="207"/>
      <c r="AFL36" s="207"/>
      <c r="AFM36" s="207"/>
      <c r="AFN36" s="207"/>
      <c r="AFO36" s="207"/>
      <c r="AFP36" s="207"/>
      <c r="AFQ36" s="207"/>
      <c r="AFR36" s="207"/>
      <c r="AFS36" s="207"/>
      <c r="AFT36" s="207"/>
      <c r="AFU36" s="207"/>
      <c r="AFV36" s="207"/>
      <c r="AFW36" s="207"/>
      <c r="AFX36" s="207"/>
      <c r="AFY36" s="207"/>
      <c r="AFZ36" s="207"/>
      <c r="AGA36" s="207"/>
      <c r="AGB36" s="207"/>
      <c r="AGC36" s="207"/>
      <c r="AGD36" s="207"/>
      <c r="AGE36" s="207"/>
      <c r="AGF36" s="207"/>
      <c r="AGG36" s="207"/>
      <c r="AGH36" s="207"/>
      <c r="AGI36" s="207"/>
      <c r="AGJ36" s="207"/>
      <c r="AGK36" s="207"/>
      <c r="AGL36" s="207"/>
      <c r="AGM36" s="207"/>
      <c r="AGN36" s="207"/>
      <c r="AGO36" s="207"/>
      <c r="AGP36" s="207"/>
      <c r="AGQ36" s="207"/>
      <c r="AGR36" s="207"/>
      <c r="AGS36" s="207"/>
      <c r="AGT36" s="207"/>
      <c r="AGU36" s="207"/>
      <c r="AGV36" s="207"/>
      <c r="AGW36" s="207"/>
      <c r="AGX36" s="207"/>
      <c r="AGY36" s="207"/>
      <c r="AGZ36" s="207"/>
      <c r="AHA36" s="207"/>
      <c r="AHB36" s="207"/>
      <c r="AHC36" s="207"/>
      <c r="AHD36" s="207"/>
      <c r="AHE36" s="207"/>
      <c r="AHF36" s="207"/>
      <c r="AHG36" s="207"/>
      <c r="AHH36" s="207"/>
      <c r="AHI36" s="207"/>
      <c r="AHJ36" s="207"/>
      <c r="AHK36" s="207"/>
      <c r="AHL36" s="207"/>
      <c r="AHM36" s="207"/>
      <c r="AHN36" s="207"/>
      <c r="AHO36" s="207"/>
      <c r="AHP36" s="207"/>
      <c r="AHQ36" s="207"/>
      <c r="AHR36" s="207"/>
      <c r="AHS36" s="207"/>
      <c r="AHT36" s="207"/>
      <c r="AHU36" s="207"/>
      <c r="AHV36" s="207"/>
      <c r="AHW36" s="207"/>
      <c r="AHX36" s="207"/>
      <c r="AHY36" s="207"/>
      <c r="AHZ36" s="207"/>
      <c r="AIA36" s="207"/>
      <c r="AIB36" s="207"/>
      <c r="AIC36" s="207"/>
      <c r="AID36" s="207"/>
      <c r="AIE36" s="207"/>
      <c r="AIF36" s="207"/>
      <c r="AIG36" s="207"/>
      <c r="AIH36" s="207"/>
      <c r="AII36" s="207"/>
      <c r="AIJ36" s="207"/>
      <c r="AIK36" s="207"/>
      <c r="AIL36" s="207"/>
      <c r="AIM36" s="207"/>
      <c r="AIN36" s="207"/>
      <c r="AIO36" s="207"/>
      <c r="AIP36" s="207"/>
      <c r="AIQ36" s="207"/>
      <c r="AIR36" s="207"/>
      <c r="AIS36" s="207"/>
      <c r="AIT36" s="207"/>
      <c r="AIU36" s="207"/>
      <c r="AIV36" s="207"/>
      <c r="AIW36" s="207"/>
      <c r="AIX36" s="207"/>
      <c r="AIY36" s="207"/>
      <c r="AIZ36" s="207"/>
      <c r="AJA36" s="207"/>
      <c r="AJB36" s="207"/>
      <c r="AJC36" s="207"/>
      <c r="AJD36" s="207"/>
      <c r="AJE36" s="207"/>
      <c r="AJF36" s="207"/>
      <c r="AJG36" s="207"/>
      <c r="AJH36" s="207"/>
      <c r="AJI36" s="207"/>
      <c r="AJJ36" s="207"/>
      <c r="AJK36" s="207"/>
      <c r="AJL36" s="207"/>
      <c r="AJM36" s="207"/>
      <c r="AJN36" s="207"/>
      <c r="AJO36" s="207"/>
      <c r="AJP36" s="207"/>
      <c r="AJQ36" s="207"/>
      <c r="AJR36" s="207"/>
      <c r="AJS36" s="207"/>
      <c r="AJT36" s="207"/>
      <c r="AJU36" s="207"/>
      <c r="AJV36" s="207"/>
      <c r="AJW36" s="207"/>
      <c r="AJX36" s="207"/>
      <c r="AJY36" s="207"/>
      <c r="AJZ36" s="207"/>
      <c r="AKA36" s="207"/>
      <c r="AKB36" s="207"/>
      <c r="AKC36" s="207"/>
      <c r="AKD36" s="207"/>
      <c r="AKE36" s="207"/>
      <c r="AKF36" s="207"/>
      <c r="AKG36" s="207"/>
      <c r="AKH36" s="207"/>
      <c r="AKI36" s="207"/>
      <c r="AKJ36" s="207"/>
      <c r="AKK36" s="207"/>
      <c r="AKL36" s="207"/>
      <c r="AKM36" s="207"/>
      <c r="AKN36" s="207"/>
      <c r="AKO36" s="207"/>
      <c r="AKP36" s="207"/>
      <c r="AKQ36" s="207"/>
      <c r="AKR36" s="207"/>
      <c r="AKS36" s="207"/>
      <c r="AKT36" s="207"/>
      <c r="AKU36" s="207"/>
      <c r="AKV36" s="207"/>
      <c r="AKW36" s="207"/>
      <c r="AKX36" s="207"/>
      <c r="AKY36" s="207"/>
      <c r="AKZ36" s="207"/>
      <c r="ALA36" s="207"/>
      <c r="ALB36" s="207"/>
      <c r="ALC36" s="207"/>
      <c r="ALD36" s="207"/>
      <c r="ALE36" s="207"/>
      <c r="ALF36" s="207"/>
      <c r="ALG36" s="207"/>
      <c r="ALH36" s="207"/>
      <c r="ALI36" s="207"/>
      <c r="ALJ36" s="207"/>
      <c r="ALK36" s="207"/>
      <c r="ALL36" s="207"/>
      <c r="ALM36" s="207"/>
      <c r="ALN36" s="207"/>
      <c r="ALO36" s="207"/>
      <c r="ALP36" s="207"/>
      <c r="ALQ36" s="207" t="e">
        <v>#N/A</v>
      </c>
    </row>
    <row r="37" spans="1:1005" ht="14.45">
      <c r="A37" s="108">
        <v>47150</v>
      </c>
      <c r="B37" s="164">
        <v>29</v>
      </c>
      <c r="C37" s="156">
        <v>29</v>
      </c>
      <c r="D37" s="159">
        <v>29</v>
      </c>
      <c r="E37">
        <v>27.74</v>
      </c>
      <c r="F37">
        <v>31.408999999999999</v>
      </c>
      <c r="G37">
        <v>39.069000000000003</v>
      </c>
      <c r="H37">
        <v>28.068000000000001</v>
      </c>
      <c r="I37">
        <v>31.587</v>
      </c>
      <c r="J37">
        <v>33.466000000000001</v>
      </c>
      <c r="K37">
        <v>31.888999999999999</v>
      </c>
      <c r="L37">
        <v>24.68</v>
      </c>
      <c r="M37">
        <v>20.558</v>
      </c>
      <c r="N37">
        <v>22.611999999999998</v>
      </c>
      <c r="O37">
        <v>21.13</v>
      </c>
      <c r="P37">
        <v>25.366</v>
      </c>
      <c r="Q37">
        <v>24.193000000000001</v>
      </c>
      <c r="R37">
        <v>31.657</v>
      </c>
      <c r="S37">
        <v>21.172999999999998</v>
      </c>
      <c r="T37">
        <v>30.094999999999999</v>
      </c>
      <c r="U37">
        <v>24.678000000000001</v>
      </c>
      <c r="V37">
        <v>23.132999999999999</v>
      </c>
      <c r="W37">
        <v>27.16</v>
      </c>
      <c r="X37">
        <v>17.375</v>
      </c>
      <c r="Y37">
        <v>26.085000000000001</v>
      </c>
      <c r="Z37">
        <v>37.231000000000002</v>
      </c>
      <c r="AA37">
        <v>27.588000000000001</v>
      </c>
      <c r="AB37">
        <v>33.82</v>
      </c>
      <c r="AC37">
        <v>34.287999999999997</v>
      </c>
      <c r="AD37">
        <v>17.936</v>
      </c>
      <c r="AE37" s="32">
        <v>28.609000000000002</v>
      </c>
      <c r="AF37">
        <v>27.411999999999999</v>
      </c>
      <c r="AG37" s="207">
        <v>24.4</v>
      </c>
      <c r="AH37" s="207">
        <v>22.681000000000001</v>
      </c>
      <c r="AI37" s="207"/>
      <c r="AJ37" s="207"/>
      <c r="AK37" s="207"/>
      <c r="AL37" s="207"/>
      <c r="AM37" s="207"/>
      <c r="AN37" s="207"/>
      <c r="AO37" s="207"/>
      <c r="AP37" s="207"/>
      <c r="AQ37" s="207"/>
      <c r="AR37" s="207"/>
      <c r="AS37" s="207"/>
      <c r="AT37" s="207"/>
      <c r="AU37" s="207"/>
      <c r="AV37" s="207"/>
      <c r="AW37" s="207"/>
      <c r="AX37" s="207"/>
      <c r="AY37" s="207"/>
      <c r="AZ37" s="207"/>
      <c r="BA37" s="207"/>
      <c r="BB37" s="207"/>
      <c r="BC37" s="207"/>
      <c r="BD37" s="207"/>
      <c r="BE37" s="207"/>
      <c r="BF37" s="207"/>
      <c r="BG37" s="207"/>
      <c r="BH37" s="207"/>
      <c r="BI37" s="207"/>
      <c r="BJ37" s="207"/>
      <c r="BK37" s="207"/>
      <c r="BL37" s="207"/>
      <c r="BM37" s="207"/>
      <c r="BN37" s="207"/>
      <c r="BO37" s="207"/>
      <c r="BP37" s="207"/>
      <c r="BQ37" s="207"/>
      <c r="BR37" s="207"/>
      <c r="BS37" s="207"/>
      <c r="BT37" s="207"/>
      <c r="BU37" s="207"/>
      <c r="BV37" s="207"/>
      <c r="BW37" s="207"/>
      <c r="BX37" s="207"/>
      <c r="BY37" s="207"/>
      <c r="BZ37" s="207"/>
      <c r="CA37" s="207"/>
      <c r="CB37" s="207"/>
      <c r="CC37" s="207"/>
      <c r="CD37" s="207"/>
      <c r="CE37" s="207"/>
      <c r="CF37" s="207"/>
      <c r="CG37" s="207"/>
      <c r="CH37" s="207"/>
      <c r="CI37" s="207"/>
      <c r="CJ37" s="207"/>
      <c r="CK37" s="207"/>
      <c r="CL37" s="207"/>
      <c r="CM37" s="207"/>
      <c r="CN37" s="207"/>
      <c r="CO37" s="207"/>
      <c r="CP37" s="207"/>
      <c r="CQ37" s="207"/>
      <c r="CR37" s="207"/>
      <c r="CS37" s="207"/>
      <c r="CT37" s="207"/>
      <c r="CU37" s="207"/>
      <c r="CV37" s="207"/>
      <c r="CW37" s="207"/>
      <c r="CX37" s="207"/>
      <c r="CY37" s="207"/>
      <c r="CZ37" s="207"/>
      <c r="DA37" s="207"/>
      <c r="DB37" s="207"/>
      <c r="DC37" s="207"/>
      <c r="DD37" s="207"/>
      <c r="DE37" s="207"/>
      <c r="DF37" s="207"/>
      <c r="DG37" s="207"/>
      <c r="DH37" s="207"/>
      <c r="DI37" s="207"/>
      <c r="DJ37" s="207"/>
      <c r="DK37" s="207"/>
      <c r="DL37" s="207"/>
      <c r="DM37" s="207"/>
      <c r="DN37" s="207"/>
      <c r="DO37" s="207"/>
      <c r="DP37" s="207"/>
      <c r="DQ37" s="207"/>
      <c r="DR37" s="207"/>
      <c r="DS37" s="207"/>
      <c r="DT37" s="207"/>
      <c r="DU37" s="207"/>
      <c r="DV37" s="207"/>
      <c r="DW37" s="207"/>
      <c r="DX37" s="207"/>
      <c r="DY37" s="207"/>
      <c r="DZ37" s="207"/>
      <c r="EA37" s="207"/>
      <c r="EB37" s="207"/>
      <c r="EC37" s="207"/>
      <c r="ED37" s="207"/>
      <c r="EE37" s="207"/>
      <c r="EF37" s="207"/>
      <c r="EG37" s="207"/>
      <c r="EH37" s="207"/>
      <c r="EI37" s="207"/>
      <c r="EJ37" s="207"/>
      <c r="EK37" s="207"/>
      <c r="EL37" s="207"/>
      <c r="EM37" s="207"/>
      <c r="EN37" s="207"/>
      <c r="EO37" s="207"/>
      <c r="EP37" s="207"/>
      <c r="EQ37" s="207"/>
      <c r="ER37" s="207"/>
      <c r="ES37" s="207"/>
      <c r="ET37" s="207"/>
      <c r="EU37" s="207"/>
      <c r="EV37" s="207"/>
      <c r="EW37" s="207"/>
      <c r="EX37" s="207"/>
      <c r="EY37" s="207"/>
      <c r="EZ37" s="207"/>
      <c r="FA37" s="207"/>
      <c r="FB37" s="207"/>
      <c r="FC37" s="207"/>
      <c r="FD37" s="207"/>
      <c r="FE37" s="207"/>
      <c r="FF37" s="207"/>
      <c r="FG37" s="207"/>
      <c r="FH37" s="207"/>
      <c r="FI37" s="207"/>
      <c r="FJ37" s="207"/>
      <c r="FK37" s="207"/>
      <c r="FL37" s="207"/>
      <c r="FM37" s="207"/>
      <c r="FN37" s="207"/>
      <c r="FO37" s="207"/>
      <c r="FP37" s="207"/>
      <c r="FQ37" s="207"/>
      <c r="FR37" s="207"/>
      <c r="FS37" s="207"/>
      <c r="FT37" s="207"/>
      <c r="FU37" s="207"/>
      <c r="FV37" s="207"/>
      <c r="FW37" s="207"/>
      <c r="FX37" s="207"/>
      <c r="FY37" s="207"/>
      <c r="FZ37" s="207"/>
      <c r="GA37" s="207"/>
      <c r="GB37" s="207"/>
      <c r="GC37" s="207"/>
      <c r="GD37" s="207"/>
      <c r="GE37" s="207"/>
      <c r="GF37" s="207"/>
      <c r="GG37" s="207"/>
      <c r="GH37" s="207"/>
      <c r="GI37" s="207"/>
      <c r="GJ37" s="207"/>
      <c r="GK37" s="207"/>
      <c r="GL37" s="207"/>
      <c r="GM37" s="207"/>
      <c r="GN37" s="207"/>
      <c r="GO37" s="207"/>
      <c r="GP37" s="207"/>
      <c r="GQ37" s="207"/>
      <c r="GR37" s="207"/>
      <c r="GS37" s="207"/>
      <c r="GT37" s="207"/>
      <c r="GU37" s="207"/>
      <c r="GV37" s="207"/>
      <c r="GW37" s="207"/>
      <c r="GX37" s="207"/>
      <c r="GY37" s="207"/>
      <c r="GZ37" s="207"/>
      <c r="HA37" s="207"/>
      <c r="HB37" s="207"/>
      <c r="HC37" s="207"/>
      <c r="HD37" s="207"/>
      <c r="HE37" s="207"/>
      <c r="HF37" s="207"/>
      <c r="HG37" s="207"/>
      <c r="HH37" s="207"/>
      <c r="HI37" s="207"/>
      <c r="HJ37" s="207"/>
      <c r="HK37" s="207"/>
      <c r="HL37" s="207"/>
      <c r="HM37" s="207"/>
      <c r="HN37" s="207"/>
      <c r="HO37" s="207"/>
      <c r="HP37" s="207"/>
      <c r="HQ37" s="207"/>
      <c r="HR37" s="207"/>
      <c r="HS37" s="207"/>
      <c r="HT37" s="207"/>
      <c r="HU37" s="207"/>
      <c r="HV37" s="207"/>
      <c r="HW37" s="207"/>
      <c r="HX37" s="207"/>
      <c r="HY37" s="207"/>
      <c r="HZ37" s="207"/>
      <c r="IA37" s="207"/>
      <c r="IB37" s="207"/>
      <c r="IC37" s="207"/>
      <c r="ID37" s="207"/>
      <c r="IE37" s="207"/>
      <c r="IF37" s="207"/>
      <c r="IG37" s="207"/>
      <c r="IH37" s="207"/>
      <c r="II37" s="207"/>
      <c r="IJ37" s="207"/>
      <c r="IK37" s="207"/>
      <c r="IL37" s="207"/>
      <c r="IM37" s="207"/>
      <c r="IN37" s="207"/>
      <c r="IO37" s="207"/>
      <c r="IP37" s="207"/>
      <c r="IQ37" s="207"/>
      <c r="IR37" s="207"/>
      <c r="IS37" s="207"/>
      <c r="IT37" s="207"/>
      <c r="IU37" s="207"/>
      <c r="IV37" s="207"/>
      <c r="IW37" s="207"/>
      <c r="IX37" s="207"/>
      <c r="IY37" s="207"/>
      <c r="IZ37" s="207"/>
      <c r="JA37" s="207"/>
      <c r="JB37" s="207"/>
      <c r="JC37" s="207"/>
      <c r="JD37" s="207"/>
      <c r="JE37" s="207"/>
      <c r="JF37" s="207"/>
      <c r="JG37" s="207"/>
      <c r="JH37" s="207"/>
      <c r="JI37" s="207"/>
      <c r="JJ37" s="207"/>
      <c r="JK37" s="207"/>
      <c r="JL37" s="207"/>
      <c r="JM37" s="207"/>
      <c r="JN37" s="207"/>
      <c r="JO37" s="207"/>
      <c r="JP37" s="207"/>
      <c r="JQ37" s="207"/>
      <c r="JR37" s="207"/>
      <c r="JS37" s="207"/>
      <c r="JT37" s="207"/>
      <c r="JU37" s="207"/>
      <c r="JV37" s="207"/>
      <c r="JW37" s="207"/>
      <c r="JX37" s="207"/>
      <c r="JY37" s="207"/>
      <c r="JZ37" s="207"/>
      <c r="KA37" s="207"/>
      <c r="KB37" s="207"/>
      <c r="KC37" s="207"/>
      <c r="KD37" s="207"/>
      <c r="KE37" s="207"/>
      <c r="KF37" s="207"/>
      <c r="KG37" s="207"/>
      <c r="KH37" s="207"/>
      <c r="KI37" s="207"/>
      <c r="KJ37" s="207"/>
      <c r="KK37" s="207"/>
      <c r="KL37" s="207"/>
      <c r="KM37" s="207"/>
      <c r="KN37" s="207"/>
      <c r="KO37" s="207"/>
      <c r="KP37" s="207"/>
      <c r="KQ37" s="207"/>
      <c r="KR37" s="207"/>
      <c r="KS37" s="207"/>
      <c r="KT37" s="207"/>
      <c r="KU37" s="207"/>
      <c r="KV37" s="207"/>
      <c r="KW37" s="207"/>
      <c r="KX37" s="207"/>
      <c r="KY37" s="207"/>
      <c r="KZ37" s="207"/>
      <c r="LA37" s="207"/>
      <c r="LB37" s="207"/>
      <c r="LC37" s="207"/>
      <c r="LD37" s="207"/>
      <c r="LE37" s="207"/>
      <c r="LF37" s="207"/>
      <c r="LG37" s="207"/>
      <c r="LH37" s="207"/>
      <c r="LI37" s="207"/>
      <c r="LJ37" s="207"/>
      <c r="LK37" s="207"/>
      <c r="LL37" s="207"/>
      <c r="LM37" s="207"/>
      <c r="LN37" s="207"/>
      <c r="LO37" s="207"/>
      <c r="LP37" s="207"/>
      <c r="LQ37" s="207"/>
      <c r="LR37" s="207"/>
      <c r="LS37" s="207"/>
      <c r="LT37" s="207"/>
      <c r="LU37" s="207"/>
      <c r="LV37" s="207"/>
      <c r="LW37" s="207"/>
      <c r="LX37" s="207"/>
      <c r="LY37" s="207"/>
      <c r="LZ37" s="207"/>
      <c r="MA37" s="207"/>
      <c r="MB37" s="207"/>
      <c r="MC37" s="207"/>
      <c r="MD37" s="207"/>
      <c r="ME37" s="207"/>
      <c r="MF37" s="207"/>
      <c r="MG37" s="207"/>
      <c r="MH37" s="207"/>
      <c r="MI37" s="207"/>
      <c r="MJ37" s="207"/>
      <c r="MK37" s="207"/>
      <c r="ML37" s="207"/>
      <c r="MM37" s="207"/>
      <c r="MN37" s="207"/>
      <c r="MO37" s="207"/>
      <c r="MP37" s="207"/>
      <c r="MQ37" s="207"/>
      <c r="MR37" s="207"/>
      <c r="MS37" s="207"/>
      <c r="MT37" s="207"/>
      <c r="MU37" s="207"/>
      <c r="MV37" s="207"/>
      <c r="MW37" s="207"/>
      <c r="MX37" s="207"/>
      <c r="MY37" s="207"/>
      <c r="MZ37" s="207"/>
      <c r="NA37" s="207"/>
      <c r="NB37" s="207"/>
      <c r="NC37" s="207"/>
      <c r="ND37" s="207"/>
      <c r="NE37" s="207"/>
      <c r="NF37" s="207"/>
      <c r="NG37" s="207"/>
      <c r="NH37" s="207"/>
      <c r="NI37" s="207"/>
      <c r="NJ37" s="207"/>
      <c r="NK37" s="207"/>
      <c r="NL37" s="207"/>
      <c r="NM37" s="207"/>
      <c r="NN37" s="207"/>
      <c r="NO37" s="207"/>
      <c r="NP37" s="207"/>
      <c r="NQ37" s="207"/>
      <c r="NR37" s="207"/>
      <c r="NS37" s="207"/>
      <c r="NT37" s="207"/>
      <c r="NU37" s="207"/>
      <c r="NV37" s="207"/>
      <c r="NW37" s="207"/>
      <c r="NX37" s="207"/>
      <c r="NY37" s="207"/>
      <c r="NZ37" s="207"/>
      <c r="OA37" s="207"/>
      <c r="OB37" s="207"/>
      <c r="OC37" s="207"/>
      <c r="OD37" s="207"/>
      <c r="OE37" s="207"/>
      <c r="OF37" s="207"/>
      <c r="OG37" s="207"/>
      <c r="OH37" s="207"/>
      <c r="OI37" s="207"/>
      <c r="OJ37" s="207"/>
      <c r="OK37" s="207"/>
      <c r="OL37" s="207"/>
      <c r="OM37" s="207"/>
      <c r="ON37" s="207"/>
      <c r="OO37" s="207"/>
      <c r="OP37" s="207"/>
      <c r="OQ37" s="207"/>
      <c r="OR37" s="207"/>
      <c r="OS37" s="207"/>
      <c r="OT37" s="207"/>
      <c r="OU37" s="207"/>
      <c r="OV37" s="207"/>
      <c r="OW37" s="207"/>
      <c r="OX37" s="207"/>
      <c r="OY37" s="207"/>
      <c r="OZ37" s="207"/>
      <c r="PA37" s="207"/>
      <c r="PB37" s="207"/>
      <c r="PC37" s="207"/>
      <c r="PD37" s="207"/>
      <c r="PE37" s="207"/>
      <c r="PF37" s="207"/>
      <c r="PG37" s="207"/>
      <c r="PH37" s="207"/>
      <c r="PI37" s="207"/>
      <c r="PJ37" s="207"/>
      <c r="PK37" s="207"/>
      <c r="PL37" s="207"/>
      <c r="PM37" s="207"/>
      <c r="PN37" s="207"/>
      <c r="PO37" s="207"/>
      <c r="PP37" s="207"/>
      <c r="PQ37" s="207"/>
      <c r="PR37" s="207"/>
      <c r="PS37" s="207"/>
      <c r="PT37" s="207"/>
      <c r="PU37" s="207"/>
      <c r="PV37" s="207"/>
      <c r="PW37" s="207"/>
      <c r="PX37" s="207"/>
      <c r="PY37" s="207"/>
      <c r="PZ37" s="207"/>
      <c r="QA37" s="207"/>
      <c r="QB37" s="207"/>
      <c r="QC37" s="207"/>
      <c r="QD37" s="207"/>
      <c r="QE37" s="207"/>
      <c r="QF37" s="207"/>
      <c r="QG37" s="207"/>
      <c r="QH37" s="207"/>
      <c r="QI37" s="207"/>
      <c r="QJ37" s="207"/>
      <c r="QK37" s="207"/>
      <c r="QL37" s="207"/>
      <c r="QM37" s="207"/>
      <c r="QN37" s="207"/>
      <c r="QO37" s="207"/>
      <c r="QP37" s="207"/>
      <c r="QQ37" s="207"/>
      <c r="QR37" s="207"/>
      <c r="QS37" s="207"/>
      <c r="QT37" s="207"/>
      <c r="QU37" s="207"/>
      <c r="QV37" s="207"/>
      <c r="QW37" s="207"/>
      <c r="QX37" s="207"/>
      <c r="QY37" s="207"/>
      <c r="QZ37" s="207"/>
      <c r="RA37" s="207"/>
      <c r="RB37" s="207"/>
      <c r="RC37" s="207"/>
      <c r="RD37" s="207"/>
      <c r="RE37" s="207"/>
      <c r="RF37" s="207"/>
      <c r="RG37" s="207"/>
      <c r="RH37" s="207"/>
      <c r="RI37" s="207"/>
      <c r="RJ37" s="207"/>
      <c r="RK37" s="207"/>
      <c r="RL37" s="207"/>
      <c r="RM37" s="207"/>
      <c r="RN37" s="207"/>
      <c r="RO37" s="207"/>
      <c r="RP37" s="207"/>
      <c r="RQ37" s="207"/>
      <c r="RR37" s="207"/>
      <c r="RS37" s="207"/>
      <c r="RT37" s="207"/>
      <c r="RU37" s="207"/>
      <c r="RV37" s="207"/>
      <c r="RW37" s="207"/>
      <c r="RX37" s="207"/>
      <c r="RY37" s="207"/>
      <c r="RZ37" s="207"/>
      <c r="SA37" s="207"/>
      <c r="SB37" s="207"/>
      <c r="SC37" s="207"/>
      <c r="SD37" s="207"/>
      <c r="SE37" s="207"/>
      <c r="SF37" s="207"/>
      <c r="SG37" s="207"/>
      <c r="SH37" s="207"/>
      <c r="SI37" s="207"/>
      <c r="SJ37" s="207"/>
      <c r="SK37" s="207"/>
      <c r="SL37" s="207"/>
      <c r="SM37" s="207"/>
      <c r="SN37" s="207"/>
      <c r="SO37" s="207"/>
      <c r="SP37" s="207"/>
      <c r="SQ37" s="207"/>
      <c r="SR37" s="207"/>
      <c r="SS37" s="207"/>
      <c r="ST37" s="207"/>
      <c r="SU37" s="207"/>
      <c r="SV37" s="207"/>
      <c r="SW37" s="207"/>
      <c r="SX37" s="207"/>
      <c r="SY37" s="207"/>
      <c r="SZ37" s="207"/>
      <c r="TA37" s="207"/>
      <c r="TB37" s="207"/>
      <c r="TC37" s="207"/>
      <c r="TD37" s="207"/>
      <c r="TE37" s="207"/>
      <c r="TF37" s="207"/>
      <c r="TG37" s="207"/>
      <c r="TH37" s="207"/>
      <c r="TI37" s="207"/>
      <c r="TJ37" s="207"/>
      <c r="TK37" s="207"/>
      <c r="TL37" s="207"/>
      <c r="TM37" s="207"/>
      <c r="TN37" s="207"/>
      <c r="TO37" s="207"/>
      <c r="TP37" s="207"/>
      <c r="TQ37" s="207"/>
      <c r="TR37" s="207"/>
      <c r="TS37" s="207"/>
      <c r="TT37" s="207"/>
      <c r="TU37" s="207"/>
      <c r="TV37" s="207"/>
      <c r="TW37" s="207"/>
      <c r="TX37" s="207"/>
      <c r="TY37" s="207"/>
      <c r="TZ37" s="207"/>
      <c r="UA37" s="207"/>
      <c r="UB37" s="207"/>
      <c r="UC37" s="207"/>
      <c r="UD37" s="207"/>
      <c r="UE37" s="207"/>
      <c r="UF37" s="207"/>
      <c r="UG37" s="207"/>
      <c r="UH37" s="207"/>
      <c r="UI37" s="207"/>
      <c r="UJ37" s="207"/>
      <c r="UK37" s="207"/>
      <c r="UL37" s="207"/>
      <c r="UM37" s="207"/>
      <c r="UN37" s="207"/>
      <c r="UO37" s="207"/>
      <c r="UP37" s="207"/>
      <c r="UQ37" s="207"/>
      <c r="UR37" s="207"/>
      <c r="US37" s="207"/>
      <c r="UT37" s="207"/>
      <c r="UU37" s="207"/>
      <c r="UV37" s="207"/>
      <c r="UW37" s="207"/>
      <c r="UX37" s="207"/>
      <c r="UY37" s="207"/>
      <c r="UZ37" s="207"/>
      <c r="VA37" s="207"/>
      <c r="VB37" s="207"/>
      <c r="VC37" s="207"/>
      <c r="VD37" s="207"/>
      <c r="VE37" s="207"/>
      <c r="VF37" s="207"/>
      <c r="VG37" s="207"/>
      <c r="VH37" s="207"/>
      <c r="VI37" s="207"/>
      <c r="VJ37" s="207"/>
      <c r="VK37" s="207"/>
      <c r="VL37" s="207"/>
      <c r="VM37" s="207"/>
      <c r="VN37" s="207"/>
      <c r="VO37" s="207"/>
      <c r="VP37" s="207"/>
      <c r="VQ37" s="207"/>
      <c r="VR37" s="207"/>
      <c r="VS37" s="207"/>
      <c r="VT37" s="207"/>
      <c r="VU37" s="207"/>
      <c r="VV37" s="207"/>
      <c r="VW37" s="207"/>
      <c r="VX37" s="207"/>
      <c r="VY37" s="207"/>
      <c r="VZ37" s="207"/>
      <c r="WA37" s="207"/>
      <c r="WB37" s="207"/>
      <c r="WC37" s="207"/>
      <c r="WD37" s="207"/>
      <c r="WE37" s="207"/>
      <c r="WF37" s="207"/>
      <c r="WG37" s="207"/>
      <c r="WH37" s="207"/>
      <c r="WI37" s="207"/>
      <c r="WJ37" s="207"/>
      <c r="WK37" s="207"/>
      <c r="WL37" s="207"/>
      <c r="WM37" s="207"/>
      <c r="WN37" s="207"/>
      <c r="WO37" s="207"/>
      <c r="WP37" s="207"/>
      <c r="WQ37" s="207"/>
      <c r="WR37" s="207"/>
      <c r="WS37" s="207"/>
      <c r="WT37" s="207"/>
      <c r="WU37" s="207"/>
      <c r="WV37" s="207"/>
      <c r="WW37" s="207"/>
      <c r="WX37" s="207"/>
      <c r="WY37" s="207"/>
      <c r="WZ37" s="207"/>
      <c r="XA37" s="207"/>
      <c r="XB37" s="207"/>
      <c r="XC37" s="207"/>
      <c r="XD37" s="207"/>
      <c r="XE37" s="207"/>
      <c r="XF37" s="207"/>
      <c r="XG37" s="207"/>
      <c r="XH37" s="207"/>
      <c r="XI37" s="207"/>
      <c r="XJ37" s="207"/>
      <c r="XK37" s="207"/>
      <c r="XL37" s="207"/>
      <c r="XM37" s="207"/>
      <c r="XN37" s="207"/>
      <c r="XO37" s="207"/>
      <c r="XP37" s="207"/>
      <c r="XQ37" s="207"/>
      <c r="XR37" s="207"/>
      <c r="XS37" s="207"/>
      <c r="XT37" s="207"/>
      <c r="XU37" s="207"/>
      <c r="XV37" s="207"/>
      <c r="XW37" s="207"/>
      <c r="XX37" s="207"/>
      <c r="XY37" s="207"/>
      <c r="XZ37" s="207"/>
      <c r="YA37" s="207"/>
      <c r="YB37" s="207"/>
      <c r="YC37" s="207"/>
      <c r="YD37" s="207"/>
      <c r="YE37" s="207"/>
      <c r="YF37" s="207"/>
      <c r="YG37" s="207"/>
      <c r="YH37" s="207"/>
      <c r="YI37" s="207"/>
      <c r="YJ37" s="207"/>
      <c r="YK37" s="207"/>
      <c r="YL37" s="207"/>
      <c r="YM37" s="207"/>
      <c r="YN37" s="207"/>
      <c r="YO37" s="207"/>
      <c r="YP37" s="207"/>
      <c r="YQ37" s="207"/>
      <c r="YR37" s="207"/>
      <c r="YS37" s="207"/>
      <c r="YT37" s="207"/>
      <c r="YU37" s="207"/>
      <c r="YV37" s="207"/>
      <c r="YW37" s="207"/>
      <c r="YX37" s="207"/>
      <c r="YY37" s="207"/>
      <c r="YZ37" s="207"/>
      <c r="ZA37" s="207"/>
      <c r="ZB37" s="207"/>
      <c r="ZC37" s="207"/>
      <c r="ZD37" s="207"/>
      <c r="ZE37" s="207"/>
      <c r="ZF37" s="207"/>
      <c r="ZG37" s="207"/>
      <c r="ZH37" s="207"/>
      <c r="ZI37" s="207"/>
      <c r="ZJ37" s="207"/>
      <c r="ZK37" s="207"/>
      <c r="ZL37" s="207"/>
      <c r="ZM37" s="207"/>
      <c r="ZN37" s="207"/>
      <c r="ZO37" s="207"/>
      <c r="ZP37" s="207"/>
      <c r="ZQ37" s="207"/>
      <c r="ZR37" s="207"/>
      <c r="ZS37" s="207"/>
      <c r="ZT37" s="207"/>
      <c r="ZU37" s="207"/>
      <c r="ZV37" s="207"/>
      <c r="ZW37" s="207"/>
      <c r="ZX37" s="207"/>
      <c r="ZY37" s="207"/>
      <c r="ZZ37" s="207"/>
      <c r="AAA37" s="207"/>
      <c r="AAB37" s="207"/>
      <c r="AAC37" s="207"/>
      <c r="AAD37" s="207"/>
      <c r="AAE37" s="207"/>
      <c r="AAF37" s="207"/>
      <c r="AAG37" s="207"/>
      <c r="AAH37" s="207"/>
      <c r="AAI37" s="207"/>
      <c r="AAJ37" s="207"/>
      <c r="AAK37" s="207"/>
      <c r="AAL37" s="207"/>
      <c r="AAM37" s="207"/>
      <c r="AAN37" s="207"/>
      <c r="AAO37" s="207"/>
      <c r="AAP37" s="207"/>
      <c r="AAQ37" s="207"/>
      <c r="AAR37" s="207"/>
      <c r="AAS37" s="207"/>
      <c r="AAT37" s="207"/>
      <c r="AAU37" s="207"/>
      <c r="AAV37" s="207"/>
      <c r="AAW37" s="207"/>
      <c r="AAX37" s="207"/>
      <c r="AAY37" s="207"/>
      <c r="AAZ37" s="207"/>
      <c r="ABA37" s="207"/>
      <c r="ABB37" s="207"/>
      <c r="ABC37" s="207"/>
      <c r="ABD37" s="207"/>
      <c r="ABE37" s="207"/>
      <c r="ABF37" s="207"/>
      <c r="ABG37" s="207"/>
      <c r="ABH37" s="207"/>
      <c r="ABI37" s="207"/>
      <c r="ABJ37" s="207"/>
      <c r="ABK37" s="207"/>
      <c r="ABL37" s="207"/>
      <c r="ABM37" s="207"/>
      <c r="ABN37" s="207"/>
      <c r="ABO37" s="207"/>
      <c r="ABP37" s="207"/>
      <c r="ABQ37" s="207"/>
      <c r="ABR37" s="207"/>
      <c r="ABS37" s="207"/>
      <c r="ABT37" s="207"/>
      <c r="ABU37" s="207"/>
      <c r="ABV37" s="207"/>
      <c r="ABW37" s="207"/>
      <c r="ABX37" s="207"/>
      <c r="ABY37" s="207"/>
      <c r="ABZ37" s="207"/>
      <c r="ACA37" s="207"/>
      <c r="ACB37" s="207"/>
      <c r="ACC37" s="207"/>
      <c r="ACD37" s="207"/>
      <c r="ACE37" s="207"/>
      <c r="ACF37" s="207"/>
      <c r="ACG37" s="207"/>
      <c r="ACH37" s="207"/>
      <c r="ACI37" s="207"/>
      <c r="ACJ37" s="207"/>
      <c r="ACK37" s="207"/>
      <c r="ACL37" s="207"/>
      <c r="ACM37" s="207"/>
      <c r="ACN37" s="207"/>
      <c r="ACO37" s="207"/>
      <c r="ACP37" s="207"/>
      <c r="ACQ37" s="207"/>
      <c r="ACR37" s="207"/>
      <c r="ACS37" s="207"/>
      <c r="ACT37" s="207"/>
      <c r="ACU37" s="207"/>
      <c r="ACV37" s="207"/>
      <c r="ACW37" s="207"/>
      <c r="ACX37" s="207"/>
      <c r="ACY37" s="207"/>
      <c r="ACZ37" s="207"/>
      <c r="ADA37" s="207"/>
      <c r="ADB37" s="207"/>
      <c r="ADC37" s="207"/>
      <c r="ADD37" s="207"/>
      <c r="ADE37" s="207"/>
      <c r="ADF37" s="207"/>
      <c r="ADG37" s="207"/>
      <c r="ADH37" s="207"/>
      <c r="ADI37" s="207"/>
      <c r="ADJ37" s="207"/>
      <c r="ADK37" s="207"/>
      <c r="ADL37" s="207"/>
      <c r="ADM37" s="207"/>
      <c r="ADN37" s="207"/>
      <c r="ADO37" s="207"/>
      <c r="ADP37" s="207"/>
      <c r="ADQ37" s="207"/>
      <c r="ADR37" s="207"/>
      <c r="ADS37" s="207"/>
      <c r="ADT37" s="207"/>
      <c r="ADU37" s="207"/>
      <c r="ADV37" s="207"/>
      <c r="ADW37" s="207"/>
      <c r="ADX37" s="207"/>
      <c r="ADY37" s="207"/>
      <c r="ADZ37" s="207"/>
      <c r="AEA37" s="207"/>
      <c r="AEB37" s="207"/>
      <c r="AEC37" s="207"/>
      <c r="AED37" s="207"/>
      <c r="AEE37" s="207"/>
      <c r="AEF37" s="207"/>
      <c r="AEG37" s="207"/>
      <c r="AEH37" s="207"/>
      <c r="AEI37" s="207"/>
      <c r="AEJ37" s="207"/>
      <c r="AEK37" s="207"/>
      <c r="AEL37" s="207"/>
      <c r="AEM37" s="207"/>
      <c r="AEN37" s="207"/>
      <c r="AEO37" s="207"/>
      <c r="AEP37" s="207"/>
      <c r="AEQ37" s="207"/>
      <c r="AER37" s="207"/>
      <c r="AES37" s="207"/>
      <c r="AET37" s="207"/>
      <c r="AEU37" s="207"/>
      <c r="AEV37" s="207"/>
      <c r="AEW37" s="207"/>
      <c r="AEX37" s="207"/>
      <c r="AEY37" s="207"/>
      <c r="AEZ37" s="207"/>
      <c r="AFA37" s="207"/>
      <c r="AFB37" s="207"/>
      <c r="AFC37" s="207"/>
      <c r="AFD37" s="207"/>
      <c r="AFE37" s="207"/>
      <c r="AFF37" s="207"/>
      <c r="AFG37" s="207"/>
      <c r="AFH37" s="207"/>
      <c r="AFI37" s="207"/>
      <c r="AFJ37" s="207"/>
      <c r="AFK37" s="207"/>
      <c r="AFL37" s="207"/>
      <c r="AFM37" s="207"/>
      <c r="AFN37" s="207"/>
      <c r="AFO37" s="207"/>
      <c r="AFP37" s="207"/>
      <c r="AFQ37" s="207"/>
      <c r="AFR37" s="207"/>
      <c r="AFS37" s="207"/>
      <c r="AFT37" s="207"/>
      <c r="AFU37" s="207"/>
      <c r="AFV37" s="207"/>
      <c r="AFW37" s="207"/>
      <c r="AFX37" s="207"/>
      <c r="AFY37" s="207"/>
      <c r="AFZ37" s="207"/>
      <c r="AGA37" s="207"/>
      <c r="AGB37" s="207"/>
      <c r="AGC37" s="207"/>
      <c r="AGD37" s="207"/>
      <c r="AGE37" s="207"/>
      <c r="AGF37" s="207"/>
      <c r="AGG37" s="207"/>
      <c r="AGH37" s="207"/>
      <c r="AGI37" s="207"/>
      <c r="AGJ37" s="207"/>
      <c r="AGK37" s="207"/>
      <c r="AGL37" s="207"/>
      <c r="AGM37" s="207"/>
      <c r="AGN37" s="207"/>
      <c r="AGO37" s="207"/>
      <c r="AGP37" s="207"/>
      <c r="AGQ37" s="207"/>
      <c r="AGR37" s="207"/>
      <c r="AGS37" s="207"/>
      <c r="AGT37" s="207"/>
      <c r="AGU37" s="207"/>
      <c r="AGV37" s="207"/>
      <c r="AGW37" s="207"/>
      <c r="AGX37" s="207"/>
      <c r="AGY37" s="207"/>
      <c r="AGZ37" s="207"/>
      <c r="AHA37" s="207"/>
      <c r="AHB37" s="207"/>
      <c r="AHC37" s="207"/>
      <c r="AHD37" s="207"/>
      <c r="AHE37" s="207"/>
      <c r="AHF37" s="207"/>
      <c r="AHG37" s="207"/>
      <c r="AHH37" s="207"/>
      <c r="AHI37" s="207"/>
      <c r="AHJ37" s="207"/>
      <c r="AHK37" s="207"/>
      <c r="AHL37" s="207"/>
      <c r="AHM37" s="207"/>
      <c r="AHN37" s="207"/>
      <c r="AHO37" s="207"/>
      <c r="AHP37" s="207"/>
      <c r="AHQ37" s="207"/>
      <c r="AHR37" s="207"/>
      <c r="AHS37" s="207"/>
      <c r="AHT37" s="207"/>
      <c r="AHU37" s="207"/>
      <c r="AHV37" s="207"/>
      <c r="AHW37" s="207"/>
      <c r="AHX37" s="207"/>
      <c r="AHY37" s="207"/>
      <c r="AHZ37" s="207"/>
      <c r="AIA37" s="207"/>
      <c r="AIB37" s="207"/>
      <c r="AIC37" s="207"/>
      <c r="AID37" s="207"/>
      <c r="AIE37" s="207"/>
      <c r="AIF37" s="207"/>
      <c r="AIG37" s="207"/>
      <c r="AIH37" s="207"/>
      <c r="AII37" s="207"/>
      <c r="AIJ37" s="207"/>
      <c r="AIK37" s="207"/>
      <c r="AIL37" s="207"/>
      <c r="AIM37" s="207"/>
      <c r="AIN37" s="207"/>
      <c r="AIO37" s="207"/>
      <c r="AIP37" s="207"/>
      <c r="AIQ37" s="207"/>
      <c r="AIR37" s="207"/>
      <c r="AIS37" s="207"/>
      <c r="AIT37" s="207"/>
      <c r="AIU37" s="207"/>
      <c r="AIV37" s="207"/>
      <c r="AIW37" s="207"/>
      <c r="AIX37" s="207"/>
      <c r="AIY37" s="207"/>
      <c r="AIZ37" s="207"/>
      <c r="AJA37" s="207"/>
      <c r="AJB37" s="207"/>
      <c r="AJC37" s="207"/>
      <c r="AJD37" s="207"/>
      <c r="AJE37" s="207"/>
      <c r="AJF37" s="207"/>
      <c r="AJG37" s="207"/>
      <c r="AJH37" s="207"/>
      <c r="AJI37" s="207"/>
      <c r="AJJ37" s="207"/>
      <c r="AJK37" s="207"/>
      <c r="AJL37" s="207"/>
      <c r="AJM37" s="207"/>
      <c r="AJN37" s="207"/>
      <c r="AJO37" s="207"/>
      <c r="AJP37" s="207"/>
      <c r="AJQ37" s="207"/>
      <c r="AJR37" s="207"/>
      <c r="AJS37" s="207"/>
      <c r="AJT37" s="207"/>
      <c r="AJU37" s="207"/>
      <c r="AJV37" s="207"/>
      <c r="AJW37" s="207"/>
      <c r="AJX37" s="207"/>
      <c r="AJY37" s="207"/>
      <c r="AJZ37" s="207"/>
      <c r="AKA37" s="207"/>
      <c r="AKB37" s="207"/>
      <c r="AKC37" s="207"/>
      <c r="AKD37" s="207"/>
      <c r="AKE37" s="207"/>
      <c r="AKF37" s="207"/>
      <c r="AKG37" s="207"/>
      <c r="AKH37" s="207"/>
      <c r="AKI37" s="207"/>
      <c r="AKJ37" s="207"/>
      <c r="AKK37" s="207"/>
      <c r="AKL37" s="207"/>
      <c r="AKM37" s="207"/>
      <c r="AKN37" s="207"/>
      <c r="AKO37" s="207"/>
      <c r="AKP37" s="207"/>
      <c r="AKQ37" s="207"/>
      <c r="AKR37" s="207"/>
      <c r="AKS37" s="207"/>
      <c r="AKT37" s="207"/>
      <c r="AKU37" s="207"/>
      <c r="AKV37" s="207"/>
      <c r="AKW37" s="207"/>
      <c r="AKX37" s="207"/>
      <c r="AKY37" s="207"/>
      <c r="AKZ37" s="207"/>
      <c r="ALA37" s="207"/>
      <c r="ALB37" s="207"/>
      <c r="ALC37" s="207"/>
      <c r="ALD37" s="207"/>
      <c r="ALE37" s="207"/>
      <c r="ALF37" s="207"/>
      <c r="ALG37" s="207"/>
      <c r="ALH37" s="207"/>
      <c r="ALI37" s="207"/>
      <c r="ALJ37" s="207"/>
      <c r="ALK37" s="207"/>
      <c r="ALL37" s="207"/>
      <c r="ALM37" s="207"/>
      <c r="ALN37" s="207"/>
      <c r="ALO37" s="207"/>
      <c r="ALP37" s="207"/>
      <c r="ALQ37" s="207" t="e">
        <v>#N/A</v>
      </c>
    </row>
    <row r="38" spans="1:1005" ht="14.45">
      <c r="A38" s="108">
        <v>47178</v>
      </c>
      <c r="B38" s="164">
        <v>46</v>
      </c>
      <c r="C38" s="156">
        <v>46</v>
      </c>
      <c r="D38" s="159">
        <v>46</v>
      </c>
      <c r="E38">
        <v>50.991999999999997</v>
      </c>
      <c r="F38">
        <v>62.4</v>
      </c>
      <c r="G38">
        <v>52.137999999999998</v>
      </c>
      <c r="H38">
        <v>59.902999999999999</v>
      </c>
      <c r="I38">
        <v>54.536999999999999</v>
      </c>
      <c r="J38">
        <v>52.360999999999997</v>
      </c>
      <c r="K38">
        <v>40.076000000000001</v>
      </c>
      <c r="L38">
        <v>37.421999999999997</v>
      </c>
      <c r="M38">
        <v>27.565999999999999</v>
      </c>
      <c r="N38">
        <v>38.749000000000002</v>
      </c>
      <c r="O38">
        <v>59.628</v>
      </c>
      <c r="P38">
        <v>33.045999999999999</v>
      </c>
      <c r="Q38">
        <v>35.988</v>
      </c>
      <c r="R38">
        <v>82.248999999999995</v>
      </c>
      <c r="S38">
        <v>24.382999999999999</v>
      </c>
      <c r="T38">
        <v>55.313000000000002</v>
      </c>
      <c r="U38">
        <v>30.390999999999998</v>
      </c>
      <c r="V38">
        <v>40.813000000000002</v>
      </c>
      <c r="W38">
        <v>52.122999999999998</v>
      </c>
      <c r="X38">
        <v>26.286999999999999</v>
      </c>
      <c r="Y38">
        <v>37.264000000000003</v>
      </c>
      <c r="Z38">
        <v>67.451999999999998</v>
      </c>
      <c r="AA38">
        <v>49.093000000000004</v>
      </c>
      <c r="AB38">
        <v>79.027000000000001</v>
      </c>
      <c r="AC38">
        <v>37.337000000000003</v>
      </c>
      <c r="AD38">
        <v>28.648</v>
      </c>
      <c r="AE38" s="32">
        <v>44.984999999999999</v>
      </c>
      <c r="AF38">
        <v>37.359000000000002</v>
      </c>
      <c r="AG38" s="207">
        <v>44.908000000000001</v>
      </c>
      <c r="AH38" s="207">
        <v>43.459000000000003</v>
      </c>
      <c r="AI38" s="207"/>
      <c r="AJ38" s="207"/>
      <c r="AK38" s="207"/>
      <c r="AL38" s="207"/>
      <c r="AM38" s="207"/>
      <c r="AN38" s="207"/>
      <c r="AO38" s="207"/>
      <c r="AP38" s="207"/>
      <c r="AQ38" s="207"/>
      <c r="AR38" s="207"/>
      <c r="AS38" s="207"/>
      <c r="AT38" s="207"/>
      <c r="AU38" s="207"/>
      <c r="AV38" s="207"/>
      <c r="AW38" s="207"/>
      <c r="AX38" s="207"/>
      <c r="AY38" s="207"/>
      <c r="AZ38" s="207"/>
      <c r="BA38" s="207"/>
      <c r="BB38" s="207"/>
      <c r="BC38" s="207"/>
      <c r="BD38" s="207"/>
      <c r="BE38" s="207"/>
      <c r="BF38" s="207"/>
      <c r="BG38" s="207"/>
      <c r="BH38" s="207"/>
      <c r="BI38" s="207"/>
      <c r="BJ38" s="207"/>
      <c r="BK38" s="207"/>
      <c r="BL38" s="207"/>
      <c r="BM38" s="207"/>
      <c r="BN38" s="207"/>
      <c r="BO38" s="207"/>
      <c r="BP38" s="207"/>
      <c r="BQ38" s="207"/>
      <c r="BR38" s="207"/>
      <c r="BS38" s="207"/>
      <c r="BT38" s="207"/>
      <c r="BU38" s="207"/>
      <c r="BV38" s="207"/>
      <c r="BW38" s="207"/>
      <c r="BX38" s="207"/>
      <c r="BY38" s="207"/>
      <c r="BZ38" s="207"/>
      <c r="CA38" s="207"/>
      <c r="CB38" s="207"/>
      <c r="CC38" s="207"/>
      <c r="CD38" s="207"/>
      <c r="CE38" s="207"/>
      <c r="CF38" s="207"/>
      <c r="CG38" s="207"/>
      <c r="CH38" s="207"/>
      <c r="CI38" s="207"/>
      <c r="CJ38" s="207"/>
      <c r="CK38" s="207"/>
      <c r="CL38" s="207"/>
      <c r="CM38" s="207"/>
      <c r="CN38" s="207"/>
      <c r="CO38" s="207"/>
      <c r="CP38" s="207"/>
      <c r="CQ38" s="207"/>
      <c r="CR38" s="207"/>
      <c r="CS38" s="207"/>
      <c r="CT38" s="207"/>
      <c r="CU38" s="207"/>
      <c r="CV38" s="207"/>
      <c r="CW38" s="207"/>
      <c r="CX38" s="207"/>
      <c r="CY38" s="207"/>
      <c r="CZ38" s="207"/>
      <c r="DA38" s="207"/>
      <c r="DB38" s="207"/>
      <c r="DC38" s="207"/>
      <c r="DD38" s="207"/>
      <c r="DE38" s="207"/>
      <c r="DF38" s="207"/>
      <c r="DG38" s="207"/>
      <c r="DH38" s="207"/>
      <c r="DI38" s="207"/>
      <c r="DJ38" s="207"/>
      <c r="DK38" s="207"/>
      <c r="DL38" s="207"/>
      <c r="DM38" s="207"/>
      <c r="DN38" s="207"/>
      <c r="DO38" s="207"/>
      <c r="DP38" s="207"/>
      <c r="DQ38" s="207"/>
      <c r="DR38" s="207"/>
      <c r="DS38" s="207"/>
      <c r="DT38" s="207"/>
      <c r="DU38" s="207"/>
      <c r="DV38" s="207"/>
      <c r="DW38" s="207"/>
      <c r="DX38" s="207"/>
      <c r="DY38" s="207"/>
      <c r="DZ38" s="207"/>
      <c r="EA38" s="207"/>
      <c r="EB38" s="207"/>
      <c r="EC38" s="207"/>
      <c r="ED38" s="207"/>
      <c r="EE38" s="207"/>
      <c r="EF38" s="207"/>
      <c r="EG38" s="207"/>
      <c r="EH38" s="207"/>
      <c r="EI38" s="207"/>
      <c r="EJ38" s="207"/>
      <c r="EK38" s="207"/>
      <c r="EL38" s="207"/>
      <c r="EM38" s="207"/>
      <c r="EN38" s="207"/>
      <c r="EO38" s="207"/>
      <c r="EP38" s="207"/>
      <c r="EQ38" s="207"/>
      <c r="ER38" s="207"/>
      <c r="ES38" s="207"/>
      <c r="ET38" s="207"/>
      <c r="EU38" s="207"/>
      <c r="EV38" s="207"/>
      <c r="EW38" s="207"/>
      <c r="EX38" s="207"/>
      <c r="EY38" s="207"/>
      <c r="EZ38" s="207"/>
      <c r="FA38" s="207"/>
      <c r="FB38" s="207"/>
      <c r="FC38" s="207"/>
      <c r="FD38" s="207"/>
      <c r="FE38" s="207"/>
      <c r="FF38" s="207"/>
      <c r="FG38" s="207"/>
      <c r="FH38" s="207"/>
      <c r="FI38" s="207"/>
      <c r="FJ38" s="207"/>
      <c r="FK38" s="207"/>
      <c r="FL38" s="207"/>
      <c r="FM38" s="207"/>
      <c r="FN38" s="207"/>
      <c r="FO38" s="207"/>
      <c r="FP38" s="207"/>
      <c r="FQ38" s="207"/>
      <c r="FR38" s="207"/>
      <c r="FS38" s="207"/>
      <c r="FT38" s="207"/>
      <c r="FU38" s="207"/>
      <c r="FV38" s="207"/>
      <c r="FW38" s="207"/>
      <c r="FX38" s="207"/>
      <c r="FY38" s="207"/>
      <c r="FZ38" s="207"/>
      <c r="GA38" s="207"/>
      <c r="GB38" s="207"/>
      <c r="GC38" s="207"/>
      <c r="GD38" s="207"/>
      <c r="GE38" s="207"/>
      <c r="GF38" s="207"/>
      <c r="GG38" s="207"/>
      <c r="GH38" s="207"/>
      <c r="GI38" s="207"/>
      <c r="GJ38" s="207"/>
      <c r="GK38" s="207"/>
      <c r="GL38" s="207"/>
      <c r="GM38" s="207"/>
      <c r="GN38" s="207"/>
      <c r="GO38" s="207"/>
      <c r="GP38" s="207"/>
      <c r="GQ38" s="207"/>
      <c r="GR38" s="207"/>
      <c r="GS38" s="207"/>
      <c r="GT38" s="207"/>
      <c r="GU38" s="207"/>
      <c r="GV38" s="207"/>
      <c r="GW38" s="207"/>
      <c r="GX38" s="207"/>
      <c r="GY38" s="207"/>
      <c r="GZ38" s="207"/>
      <c r="HA38" s="207"/>
      <c r="HB38" s="207"/>
      <c r="HC38" s="207"/>
      <c r="HD38" s="207"/>
      <c r="HE38" s="207"/>
      <c r="HF38" s="207"/>
      <c r="HG38" s="207"/>
      <c r="HH38" s="207"/>
      <c r="HI38" s="207"/>
      <c r="HJ38" s="207"/>
      <c r="HK38" s="207"/>
      <c r="HL38" s="207"/>
      <c r="HM38" s="207"/>
      <c r="HN38" s="207"/>
      <c r="HO38" s="207"/>
      <c r="HP38" s="207"/>
      <c r="HQ38" s="207"/>
      <c r="HR38" s="207"/>
      <c r="HS38" s="207"/>
      <c r="HT38" s="207"/>
      <c r="HU38" s="207"/>
      <c r="HV38" s="207"/>
      <c r="HW38" s="207"/>
      <c r="HX38" s="207"/>
      <c r="HY38" s="207"/>
      <c r="HZ38" s="207"/>
      <c r="IA38" s="207"/>
      <c r="IB38" s="207"/>
      <c r="IC38" s="207"/>
      <c r="ID38" s="207"/>
      <c r="IE38" s="207"/>
      <c r="IF38" s="207"/>
      <c r="IG38" s="207"/>
      <c r="IH38" s="207"/>
      <c r="II38" s="207"/>
      <c r="IJ38" s="207"/>
      <c r="IK38" s="207"/>
      <c r="IL38" s="207"/>
      <c r="IM38" s="207"/>
      <c r="IN38" s="207"/>
      <c r="IO38" s="207"/>
      <c r="IP38" s="207"/>
      <c r="IQ38" s="207"/>
      <c r="IR38" s="207"/>
      <c r="IS38" s="207"/>
      <c r="IT38" s="207"/>
      <c r="IU38" s="207"/>
      <c r="IV38" s="207"/>
      <c r="IW38" s="207"/>
      <c r="IX38" s="207"/>
      <c r="IY38" s="207"/>
      <c r="IZ38" s="207"/>
      <c r="JA38" s="207"/>
      <c r="JB38" s="207"/>
      <c r="JC38" s="207"/>
      <c r="JD38" s="207"/>
      <c r="JE38" s="207"/>
      <c r="JF38" s="207"/>
      <c r="JG38" s="207"/>
      <c r="JH38" s="207"/>
      <c r="JI38" s="207"/>
      <c r="JJ38" s="207"/>
      <c r="JK38" s="207"/>
      <c r="JL38" s="207"/>
      <c r="JM38" s="207"/>
      <c r="JN38" s="207"/>
      <c r="JO38" s="207"/>
      <c r="JP38" s="207"/>
      <c r="JQ38" s="207"/>
      <c r="JR38" s="207"/>
      <c r="JS38" s="207"/>
      <c r="JT38" s="207"/>
      <c r="JU38" s="207"/>
      <c r="JV38" s="207"/>
      <c r="JW38" s="207"/>
      <c r="JX38" s="207"/>
      <c r="JY38" s="207"/>
      <c r="JZ38" s="207"/>
      <c r="KA38" s="207"/>
      <c r="KB38" s="207"/>
      <c r="KC38" s="207"/>
      <c r="KD38" s="207"/>
      <c r="KE38" s="207"/>
      <c r="KF38" s="207"/>
      <c r="KG38" s="207"/>
      <c r="KH38" s="207"/>
      <c r="KI38" s="207"/>
      <c r="KJ38" s="207"/>
      <c r="KK38" s="207"/>
      <c r="KL38" s="207"/>
      <c r="KM38" s="207"/>
      <c r="KN38" s="207"/>
      <c r="KO38" s="207"/>
      <c r="KP38" s="207"/>
      <c r="KQ38" s="207"/>
      <c r="KR38" s="207"/>
      <c r="KS38" s="207"/>
      <c r="KT38" s="207"/>
      <c r="KU38" s="207"/>
      <c r="KV38" s="207"/>
      <c r="KW38" s="207"/>
      <c r="KX38" s="207"/>
      <c r="KY38" s="207"/>
      <c r="KZ38" s="207"/>
      <c r="LA38" s="207"/>
      <c r="LB38" s="207"/>
      <c r="LC38" s="207"/>
      <c r="LD38" s="207"/>
      <c r="LE38" s="207"/>
      <c r="LF38" s="207"/>
      <c r="LG38" s="207"/>
      <c r="LH38" s="207"/>
      <c r="LI38" s="207"/>
      <c r="LJ38" s="207"/>
      <c r="LK38" s="207"/>
      <c r="LL38" s="207"/>
      <c r="LM38" s="207"/>
      <c r="LN38" s="207"/>
      <c r="LO38" s="207"/>
      <c r="LP38" s="207"/>
      <c r="LQ38" s="207"/>
      <c r="LR38" s="207"/>
      <c r="LS38" s="207"/>
      <c r="LT38" s="207"/>
      <c r="LU38" s="207"/>
      <c r="LV38" s="207"/>
      <c r="LW38" s="207"/>
      <c r="LX38" s="207"/>
      <c r="LY38" s="207"/>
      <c r="LZ38" s="207"/>
      <c r="MA38" s="207"/>
      <c r="MB38" s="207"/>
      <c r="MC38" s="207"/>
      <c r="MD38" s="207"/>
      <c r="ME38" s="207"/>
      <c r="MF38" s="207"/>
      <c r="MG38" s="207"/>
      <c r="MH38" s="207"/>
      <c r="MI38" s="207"/>
      <c r="MJ38" s="207"/>
      <c r="MK38" s="207"/>
      <c r="ML38" s="207"/>
      <c r="MM38" s="207"/>
      <c r="MN38" s="207"/>
      <c r="MO38" s="207"/>
      <c r="MP38" s="207"/>
      <c r="MQ38" s="207"/>
      <c r="MR38" s="207"/>
      <c r="MS38" s="207"/>
      <c r="MT38" s="207"/>
      <c r="MU38" s="207"/>
      <c r="MV38" s="207"/>
      <c r="MW38" s="207"/>
      <c r="MX38" s="207"/>
      <c r="MY38" s="207"/>
      <c r="MZ38" s="207"/>
      <c r="NA38" s="207"/>
      <c r="NB38" s="207"/>
      <c r="NC38" s="207"/>
      <c r="ND38" s="207"/>
      <c r="NE38" s="207"/>
      <c r="NF38" s="207"/>
      <c r="NG38" s="207"/>
      <c r="NH38" s="207"/>
      <c r="NI38" s="207"/>
      <c r="NJ38" s="207"/>
      <c r="NK38" s="207"/>
      <c r="NL38" s="207"/>
      <c r="NM38" s="207"/>
      <c r="NN38" s="207"/>
      <c r="NO38" s="207"/>
      <c r="NP38" s="207"/>
      <c r="NQ38" s="207"/>
      <c r="NR38" s="207"/>
      <c r="NS38" s="207"/>
      <c r="NT38" s="207"/>
      <c r="NU38" s="207"/>
      <c r="NV38" s="207"/>
      <c r="NW38" s="207"/>
      <c r="NX38" s="207"/>
      <c r="NY38" s="207"/>
      <c r="NZ38" s="207"/>
      <c r="OA38" s="207"/>
      <c r="OB38" s="207"/>
      <c r="OC38" s="207"/>
      <c r="OD38" s="207"/>
      <c r="OE38" s="207"/>
      <c r="OF38" s="207"/>
      <c r="OG38" s="207"/>
      <c r="OH38" s="207"/>
      <c r="OI38" s="207"/>
      <c r="OJ38" s="207"/>
      <c r="OK38" s="207"/>
      <c r="OL38" s="207"/>
      <c r="OM38" s="207"/>
      <c r="ON38" s="207"/>
      <c r="OO38" s="207"/>
      <c r="OP38" s="207"/>
      <c r="OQ38" s="207"/>
      <c r="OR38" s="207"/>
      <c r="OS38" s="207"/>
      <c r="OT38" s="207"/>
      <c r="OU38" s="207"/>
      <c r="OV38" s="207"/>
      <c r="OW38" s="207"/>
      <c r="OX38" s="207"/>
      <c r="OY38" s="207"/>
      <c r="OZ38" s="207"/>
      <c r="PA38" s="207"/>
      <c r="PB38" s="207"/>
      <c r="PC38" s="207"/>
      <c r="PD38" s="207"/>
      <c r="PE38" s="207"/>
      <c r="PF38" s="207"/>
      <c r="PG38" s="207"/>
      <c r="PH38" s="207"/>
      <c r="PI38" s="207"/>
      <c r="PJ38" s="207"/>
      <c r="PK38" s="207"/>
      <c r="PL38" s="207"/>
      <c r="PM38" s="207"/>
      <c r="PN38" s="207"/>
      <c r="PO38" s="207"/>
      <c r="PP38" s="207"/>
      <c r="PQ38" s="207"/>
      <c r="PR38" s="207"/>
      <c r="PS38" s="207"/>
      <c r="PT38" s="207"/>
      <c r="PU38" s="207"/>
      <c r="PV38" s="207"/>
      <c r="PW38" s="207"/>
      <c r="PX38" s="207"/>
      <c r="PY38" s="207"/>
      <c r="PZ38" s="207"/>
      <c r="QA38" s="207"/>
      <c r="QB38" s="207"/>
      <c r="QC38" s="207"/>
      <c r="QD38" s="207"/>
      <c r="QE38" s="207"/>
      <c r="QF38" s="207"/>
      <c r="QG38" s="207"/>
      <c r="QH38" s="207"/>
      <c r="QI38" s="207"/>
      <c r="QJ38" s="207"/>
      <c r="QK38" s="207"/>
      <c r="QL38" s="207"/>
      <c r="QM38" s="207"/>
      <c r="QN38" s="207"/>
      <c r="QO38" s="207"/>
      <c r="QP38" s="207"/>
      <c r="QQ38" s="207"/>
      <c r="QR38" s="207"/>
      <c r="QS38" s="207"/>
      <c r="QT38" s="207"/>
      <c r="QU38" s="207"/>
      <c r="QV38" s="207"/>
      <c r="QW38" s="207"/>
      <c r="QX38" s="207"/>
      <c r="QY38" s="207"/>
      <c r="QZ38" s="207"/>
      <c r="RA38" s="207"/>
      <c r="RB38" s="207"/>
      <c r="RC38" s="207"/>
      <c r="RD38" s="207"/>
      <c r="RE38" s="207"/>
      <c r="RF38" s="207"/>
      <c r="RG38" s="207"/>
      <c r="RH38" s="207"/>
      <c r="RI38" s="207"/>
      <c r="RJ38" s="207"/>
      <c r="RK38" s="207"/>
      <c r="RL38" s="207"/>
      <c r="RM38" s="207"/>
      <c r="RN38" s="207"/>
      <c r="RO38" s="207"/>
      <c r="RP38" s="207"/>
      <c r="RQ38" s="207"/>
      <c r="RR38" s="207"/>
      <c r="RS38" s="207"/>
      <c r="RT38" s="207"/>
      <c r="RU38" s="207"/>
      <c r="RV38" s="207"/>
      <c r="RW38" s="207"/>
      <c r="RX38" s="207"/>
      <c r="RY38" s="207"/>
      <c r="RZ38" s="207"/>
      <c r="SA38" s="207"/>
      <c r="SB38" s="207"/>
      <c r="SC38" s="207"/>
      <c r="SD38" s="207"/>
      <c r="SE38" s="207"/>
      <c r="SF38" s="207"/>
      <c r="SG38" s="207"/>
      <c r="SH38" s="207"/>
      <c r="SI38" s="207"/>
      <c r="SJ38" s="207"/>
      <c r="SK38" s="207"/>
      <c r="SL38" s="207"/>
      <c r="SM38" s="207"/>
      <c r="SN38" s="207"/>
      <c r="SO38" s="207"/>
      <c r="SP38" s="207"/>
      <c r="SQ38" s="207"/>
      <c r="SR38" s="207"/>
      <c r="SS38" s="207"/>
      <c r="ST38" s="207"/>
      <c r="SU38" s="207"/>
      <c r="SV38" s="207"/>
      <c r="SW38" s="207"/>
      <c r="SX38" s="207"/>
      <c r="SY38" s="207"/>
      <c r="SZ38" s="207"/>
      <c r="TA38" s="207"/>
      <c r="TB38" s="207"/>
      <c r="TC38" s="207"/>
      <c r="TD38" s="207"/>
      <c r="TE38" s="207"/>
      <c r="TF38" s="207"/>
      <c r="TG38" s="207"/>
      <c r="TH38" s="207"/>
      <c r="TI38" s="207"/>
      <c r="TJ38" s="207"/>
      <c r="TK38" s="207"/>
      <c r="TL38" s="207"/>
      <c r="TM38" s="207"/>
      <c r="TN38" s="207"/>
      <c r="TO38" s="207"/>
      <c r="TP38" s="207"/>
      <c r="TQ38" s="207"/>
      <c r="TR38" s="207"/>
      <c r="TS38" s="207"/>
      <c r="TT38" s="207"/>
      <c r="TU38" s="207"/>
      <c r="TV38" s="207"/>
      <c r="TW38" s="207"/>
      <c r="TX38" s="207"/>
      <c r="TY38" s="207"/>
      <c r="TZ38" s="207"/>
      <c r="UA38" s="207"/>
      <c r="UB38" s="207"/>
      <c r="UC38" s="207"/>
      <c r="UD38" s="207"/>
      <c r="UE38" s="207"/>
      <c r="UF38" s="207"/>
      <c r="UG38" s="207"/>
      <c r="UH38" s="207"/>
      <c r="UI38" s="207"/>
      <c r="UJ38" s="207"/>
      <c r="UK38" s="207"/>
      <c r="UL38" s="207"/>
      <c r="UM38" s="207"/>
      <c r="UN38" s="207"/>
      <c r="UO38" s="207"/>
      <c r="UP38" s="207"/>
      <c r="UQ38" s="207"/>
      <c r="UR38" s="207"/>
      <c r="US38" s="207"/>
      <c r="UT38" s="207"/>
      <c r="UU38" s="207"/>
      <c r="UV38" s="207"/>
      <c r="UW38" s="207"/>
      <c r="UX38" s="207"/>
      <c r="UY38" s="207"/>
      <c r="UZ38" s="207"/>
      <c r="VA38" s="207"/>
      <c r="VB38" s="207"/>
      <c r="VC38" s="207"/>
      <c r="VD38" s="207"/>
      <c r="VE38" s="207"/>
      <c r="VF38" s="207"/>
      <c r="VG38" s="207"/>
      <c r="VH38" s="207"/>
      <c r="VI38" s="207"/>
      <c r="VJ38" s="207"/>
      <c r="VK38" s="207"/>
      <c r="VL38" s="207"/>
      <c r="VM38" s="207"/>
      <c r="VN38" s="207"/>
      <c r="VO38" s="207"/>
      <c r="VP38" s="207"/>
      <c r="VQ38" s="207"/>
      <c r="VR38" s="207"/>
      <c r="VS38" s="207"/>
      <c r="VT38" s="207"/>
      <c r="VU38" s="207"/>
      <c r="VV38" s="207"/>
      <c r="VW38" s="207"/>
      <c r="VX38" s="207"/>
      <c r="VY38" s="207"/>
      <c r="VZ38" s="207"/>
      <c r="WA38" s="207"/>
      <c r="WB38" s="207"/>
      <c r="WC38" s="207"/>
      <c r="WD38" s="207"/>
      <c r="WE38" s="207"/>
      <c r="WF38" s="207"/>
      <c r="WG38" s="207"/>
      <c r="WH38" s="207"/>
      <c r="WI38" s="207"/>
      <c r="WJ38" s="207"/>
      <c r="WK38" s="207"/>
      <c r="WL38" s="207"/>
      <c r="WM38" s="207"/>
      <c r="WN38" s="207"/>
      <c r="WO38" s="207"/>
      <c r="WP38" s="207"/>
      <c r="WQ38" s="207"/>
      <c r="WR38" s="207"/>
      <c r="WS38" s="207"/>
      <c r="WT38" s="207"/>
      <c r="WU38" s="207"/>
      <c r="WV38" s="207"/>
      <c r="WW38" s="207"/>
      <c r="WX38" s="207"/>
      <c r="WY38" s="207"/>
      <c r="WZ38" s="207"/>
      <c r="XA38" s="207"/>
      <c r="XB38" s="207"/>
      <c r="XC38" s="207"/>
      <c r="XD38" s="207"/>
      <c r="XE38" s="207"/>
      <c r="XF38" s="207"/>
      <c r="XG38" s="207"/>
      <c r="XH38" s="207"/>
      <c r="XI38" s="207"/>
      <c r="XJ38" s="207"/>
      <c r="XK38" s="207"/>
      <c r="XL38" s="207"/>
      <c r="XM38" s="207"/>
      <c r="XN38" s="207"/>
      <c r="XO38" s="207"/>
      <c r="XP38" s="207"/>
      <c r="XQ38" s="207"/>
      <c r="XR38" s="207"/>
      <c r="XS38" s="207"/>
      <c r="XT38" s="207"/>
      <c r="XU38" s="207"/>
      <c r="XV38" s="207"/>
      <c r="XW38" s="207"/>
      <c r="XX38" s="207"/>
      <c r="XY38" s="207"/>
      <c r="XZ38" s="207"/>
      <c r="YA38" s="207"/>
      <c r="YB38" s="207"/>
      <c r="YC38" s="207"/>
      <c r="YD38" s="207"/>
      <c r="YE38" s="207"/>
      <c r="YF38" s="207"/>
      <c r="YG38" s="207"/>
      <c r="YH38" s="207"/>
      <c r="YI38" s="207"/>
      <c r="YJ38" s="207"/>
      <c r="YK38" s="207"/>
      <c r="YL38" s="207"/>
      <c r="YM38" s="207"/>
      <c r="YN38" s="207"/>
      <c r="YO38" s="207"/>
      <c r="YP38" s="207"/>
      <c r="YQ38" s="207"/>
      <c r="YR38" s="207"/>
      <c r="YS38" s="207"/>
      <c r="YT38" s="207"/>
      <c r="YU38" s="207"/>
      <c r="YV38" s="207"/>
      <c r="YW38" s="207"/>
      <c r="YX38" s="207"/>
      <c r="YY38" s="207"/>
      <c r="YZ38" s="207"/>
      <c r="ZA38" s="207"/>
      <c r="ZB38" s="207"/>
      <c r="ZC38" s="207"/>
      <c r="ZD38" s="207"/>
      <c r="ZE38" s="207"/>
      <c r="ZF38" s="207"/>
      <c r="ZG38" s="207"/>
      <c r="ZH38" s="207"/>
      <c r="ZI38" s="207"/>
      <c r="ZJ38" s="207"/>
      <c r="ZK38" s="207"/>
      <c r="ZL38" s="207"/>
      <c r="ZM38" s="207"/>
      <c r="ZN38" s="207"/>
      <c r="ZO38" s="207"/>
      <c r="ZP38" s="207"/>
      <c r="ZQ38" s="207"/>
      <c r="ZR38" s="207"/>
      <c r="ZS38" s="207"/>
      <c r="ZT38" s="207"/>
      <c r="ZU38" s="207"/>
      <c r="ZV38" s="207"/>
      <c r="ZW38" s="207"/>
      <c r="ZX38" s="207"/>
      <c r="ZY38" s="207"/>
      <c r="ZZ38" s="207"/>
      <c r="AAA38" s="207"/>
      <c r="AAB38" s="207"/>
      <c r="AAC38" s="207"/>
      <c r="AAD38" s="207"/>
      <c r="AAE38" s="207"/>
      <c r="AAF38" s="207"/>
      <c r="AAG38" s="207"/>
      <c r="AAH38" s="207"/>
      <c r="AAI38" s="207"/>
      <c r="AAJ38" s="207"/>
      <c r="AAK38" s="207"/>
      <c r="AAL38" s="207"/>
      <c r="AAM38" s="207"/>
      <c r="AAN38" s="207"/>
      <c r="AAO38" s="207"/>
      <c r="AAP38" s="207"/>
      <c r="AAQ38" s="207"/>
      <c r="AAR38" s="207"/>
      <c r="AAS38" s="207"/>
      <c r="AAT38" s="207"/>
      <c r="AAU38" s="207"/>
      <c r="AAV38" s="207"/>
      <c r="AAW38" s="207"/>
      <c r="AAX38" s="207"/>
      <c r="AAY38" s="207"/>
      <c r="AAZ38" s="207"/>
      <c r="ABA38" s="207"/>
      <c r="ABB38" s="207"/>
      <c r="ABC38" s="207"/>
      <c r="ABD38" s="207"/>
      <c r="ABE38" s="207"/>
      <c r="ABF38" s="207"/>
      <c r="ABG38" s="207"/>
      <c r="ABH38" s="207"/>
      <c r="ABI38" s="207"/>
      <c r="ABJ38" s="207"/>
      <c r="ABK38" s="207"/>
      <c r="ABL38" s="207"/>
      <c r="ABM38" s="207"/>
      <c r="ABN38" s="207"/>
      <c r="ABO38" s="207"/>
      <c r="ABP38" s="207"/>
      <c r="ABQ38" s="207"/>
      <c r="ABR38" s="207"/>
      <c r="ABS38" s="207"/>
      <c r="ABT38" s="207"/>
      <c r="ABU38" s="207"/>
      <c r="ABV38" s="207"/>
      <c r="ABW38" s="207"/>
      <c r="ABX38" s="207"/>
      <c r="ABY38" s="207"/>
      <c r="ABZ38" s="207"/>
      <c r="ACA38" s="207"/>
      <c r="ACB38" s="207"/>
      <c r="ACC38" s="207"/>
      <c r="ACD38" s="207"/>
      <c r="ACE38" s="207"/>
      <c r="ACF38" s="207"/>
      <c r="ACG38" s="207"/>
      <c r="ACH38" s="207"/>
      <c r="ACI38" s="207"/>
      <c r="ACJ38" s="207"/>
      <c r="ACK38" s="207"/>
      <c r="ACL38" s="207"/>
      <c r="ACM38" s="207"/>
      <c r="ACN38" s="207"/>
      <c r="ACO38" s="207"/>
      <c r="ACP38" s="207"/>
      <c r="ACQ38" s="207"/>
      <c r="ACR38" s="207"/>
      <c r="ACS38" s="207"/>
      <c r="ACT38" s="207"/>
      <c r="ACU38" s="207"/>
      <c r="ACV38" s="207"/>
      <c r="ACW38" s="207"/>
      <c r="ACX38" s="207"/>
      <c r="ACY38" s="207"/>
      <c r="ACZ38" s="207"/>
      <c r="ADA38" s="207"/>
      <c r="ADB38" s="207"/>
      <c r="ADC38" s="207"/>
      <c r="ADD38" s="207"/>
      <c r="ADE38" s="207"/>
      <c r="ADF38" s="207"/>
      <c r="ADG38" s="207"/>
      <c r="ADH38" s="207"/>
      <c r="ADI38" s="207"/>
      <c r="ADJ38" s="207"/>
      <c r="ADK38" s="207"/>
      <c r="ADL38" s="207"/>
      <c r="ADM38" s="207"/>
      <c r="ADN38" s="207"/>
      <c r="ADO38" s="207"/>
      <c r="ADP38" s="207"/>
      <c r="ADQ38" s="207"/>
      <c r="ADR38" s="207"/>
      <c r="ADS38" s="207"/>
      <c r="ADT38" s="207"/>
      <c r="ADU38" s="207"/>
      <c r="ADV38" s="207"/>
      <c r="ADW38" s="207"/>
      <c r="ADX38" s="207"/>
      <c r="ADY38" s="207"/>
      <c r="ADZ38" s="207"/>
      <c r="AEA38" s="207"/>
      <c r="AEB38" s="207"/>
      <c r="AEC38" s="207"/>
      <c r="AED38" s="207"/>
      <c r="AEE38" s="207"/>
      <c r="AEF38" s="207"/>
      <c r="AEG38" s="207"/>
      <c r="AEH38" s="207"/>
      <c r="AEI38" s="207"/>
      <c r="AEJ38" s="207"/>
      <c r="AEK38" s="207"/>
      <c r="AEL38" s="207"/>
      <c r="AEM38" s="207"/>
      <c r="AEN38" s="207"/>
      <c r="AEO38" s="207"/>
      <c r="AEP38" s="207"/>
      <c r="AEQ38" s="207"/>
      <c r="AER38" s="207"/>
      <c r="AES38" s="207"/>
      <c r="AET38" s="207"/>
      <c r="AEU38" s="207"/>
      <c r="AEV38" s="207"/>
      <c r="AEW38" s="207"/>
      <c r="AEX38" s="207"/>
      <c r="AEY38" s="207"/>
      <c r="AEZ38" s="207"/>
      <c r="AFA38" s="207"/>
      <c r="AFB38" s="207"/>
      <c r="AFC38" s="207"/>
      <c r="AFD38" s="207"/>
      <c r="AFE38" s="207"/>
      <c r="AFF38" s="207"/>
      <c r="AFG38" s="207"/>
      <c r="AFH38" s="207"/>
      <c r="AFI38" s="207"/>
      <c r="AFJ38" s="207"/>
      <c r="AFK38" s="207"/>
      <c r="AFL38" s="207"/>
      <c r="AFM38" s="207"/>
      <c r="AFN38" s="207"/>
      <c r="AFO38" s="207"/>
      <c r="AFP38" s="207"/>
      <c r="AFQ38" s="207"/>
      <c r="AFR38" s="207"/>
      <c r="AFS38" s="207"/>
      <c r="AFT38" s="207"/>
      <c r="AFU38" s="207"/>
      <c r="AFV38" s="207"/>
      <c r="AFW38" s="207"/>
      <c r="AFX38" s="207"/>
      <c r="AFY38" s="207"/>
      <c r="AFZ38" s="207"/>
      <c r="AGA38" s="207"/>
      <c r="AGB38" s="207"/>
      <c r="AGC38" s="207"/>
      <c r="AGD38" s="207"/>
      <c r="AGE38" s="207"/>
      <c r="AGF38" s="207"/>
      <c r="AGG38" s="207"/>
      <c r="AGH38" s="207"/>
      <c r="AGI38" s="207"/>
      <c r="AGJ38" s="207"/>
      <c r="AGK38" s="207"/>
      <c r="AGL38" s="207"/>
      <c r="AGM38" s="207"/>
      <c r="AGN38" s="207"/>
      <c r="AGO38" s="207"/>
      <c r="AGP38" s="207"/>
      <c r="AGQ38" s="207"/>
      <c r="AGR38" s="207"/>
      <c r="AGS38" s="207"/>
      <c r="AGT38" s="207"/>
      <c r="AGU38" s="207"/>
      <c r="AGV38" s="207"/>
      <c r="AGW38" s="207"/>
      <c r="AGX38" s="207"/>
      <c r="AGY38" s="207"/>
      <c r="AGZ38" s="207"/>
      <c r="AHA38" s="207"/>
      <c r="AHB38" s="207"/>
      <c r="AHC38" s="207"/>
      <c r="AHD38" s="207"/>
      <c r="AHE38" s="207"/>
      <c r="AHF38" s="207"/>
      <c r="AHG38" s="207"/>
      <c r="AHH38" s="207"/>
      <c r="AHI38" s="207"/>
      <c r="AHJ38" s="207"/>
      <c r="AHK38" s="207"/>
      <c r="AHL38" s="207"/>
      <c r="AHM38" s="207"/>
      <c r="AHN38" s="207"/>
      <c r="AHO38" s="207"/>
      <c r="AHP38" s="207"/>
      <c r="AHQ38" s="207"/>
      <c r="AHR38" s="207"/>
      <c r="AHS38" s="207"/>
      <c r="AHT38" s="207"/>
      <c r="AHU38" s="207"/>
      <c r="AHV38" s="207"/>
      <c r="AHW38" s="207"/>
      <c r="AHX38" s="207"/>
      <c r="AHY38" s="207"/>
      <c r="AHZ38" s="207"/>
      <c r="AIA38" s="207"/>
      <c r="AIB38" s="207"/>
      <c r="AIC38" s="207"/>
      <c r="AID38" s="207"/>
      <c r="AIE38" s="207"/>
      <c r="AIF38" s="207"/>
      <c r="AIG38" s="207"/>
      <c r="AIH38" s="207"/>
      <c r="AII38" s="207"/>
      <c r="AIJ38" s="207"/>
      <c r="AIK38" s="207"/>
      <c r="AIL38" s="207"/>
      <c r="AIM38" s="207"/>
      <c r="AIN38" s="207"/>
      <c r="AIO38" s="207"/>
      <c r="AIP38" s="207"/>
      <c r="AIQ38" s="207"/>
      <c r="AIR38" s="207"/>
      <c r="AIS38" s="207"/>
      <c r="AIT38" s="207"/>
      <c r="AIU38" s="207"/>
      <c r="AIV38" s="207"/>
      <c r="AIW38" s="207"/>
      <c r="AIX38" s="207"/>
      <c r="AIY38" s="207"/>
      <c r="AIZ38" s="207"/>
      <c r="AJA38" s="207"/>
      <c r="AJB38" s="207"/>
      <c r="AJC38" s="207"/>
      <c r="AJD38" s="207"/>
      <c r="AJE38" s="207"/>
      <c r="AJF38" s="207"/>
      <c r="AJG38" s="207"/>
      <c r="AJH38" s="207"/>
      <c r="AJI38" s="207"/>
      <c r="AJJ38" s="207"/>
      <c r="AJK38" s="207"/>
      <c r="AJL38" s="207"/>
      <c r="AJM38" s="207"/>
      <c r="AJN38" s="207"/>
      <c r="AJO38" s="207"/>
      <c r="AJP38" s="207"/>
      <c r="AJQ38" s="207"/>
      <c r="AJR38" s="207"/>
      <c r="AJS38" s="207"/>
      <c r="AJT38" s="207"/>
      <c r="AJU38" s="207"/>
      <c r="AJV38" s="207"/>
      <c r="AJW38" s="207"/>
      <c r="AJX38" s="207"/>
      <c r="AJY38" s="207"/>
      <c r="AJZ38" s="207"/>
      <c r="AKA38" s="207"/>
      <c r="AKB38" s="207"/>
      <c r="AKC38" s="207"/>
      <c r="AKD38" s="207"/>
      <c r="AKE38" s="207"/>
      <c r="AKF38" s="207"/>
      <c r="AKG38" s="207"/>
      <c r="AKH38" s="207"/>
      <c r="AKI38" s="207"/>
      <c r="AKJ38" s="207"/>
      <c r="AKK38" s="207"/>
      <c r="AKL38" s="207"/>
      <c r="AKM38" s="207"/>
      <c r="AKN38" s="207"/>
      <c r="AKO38" s="207"/>
      <c r="AKP38" s="207"/>
      <c r="AKQ38" s="207"/>
      <c r="AKR38" s="207"/>
      <c r="AKS38" s="207"/>
      <c r="AKT38" s="207"/>
      <c r="AKU38" s="207"/>
      <c r="AKV38" s="207"/>
      <c r="AKW38" s="207"/>
      <c r="AKX38" s="207"/>
      <c r="AKY38" s="207"/>
      <c r="AKZ38" s="207"/>
      <c r="ALA38" s="207"/>
      <c r="ALB38" s="207"/>
      <c r="ALC38" s="207"/>
      <c r="ALD38" s="207"/>
      <c r="ALE38" s="207"/>
      <c r="ALF38" s="207"/>
      <c r="ALG38" s="207"/>
      <c r="ALH38" s="207"/>
      <c r="ALI38" s="207"/>
      <c r="ALJ38" s="207"/>
      <c r="ALK38" s="207"/>
      <c r="ALL38" s="207"/>
      <c r="ALM38" s="207"/>
      <c r="ALN38" s="207"/>
      <c r="ALO38" s="207"/>
      <c r="ALP38" s="207"/>
      <c r="ALQ38" s="207" t="e">
        <v>#N/A</v>
      </c>
    </row>
    <row r="39" spans="1:1005" ht="14.45">
      <c r="A39" s="108">
        <v>47209</v>
      </c>
      <c r="B39" s="164">
        <v>100</v>
      </c>
      <c r="C39" s="156">
        <v>100</v>
      </c>
      <c r="D39" s="159">
        <v>100</v>
      </c>
      <c r="E39">
        <v>96.331999999999994</v>
      </c>
      <c r="F39">
        <v>81.198999999999998</v>
      </c>
      <c r="G39">
        <v>125.471</v>
      </c>
      <c r="H39">
        <v>114.026</v>
      </c>
      <c r="I39">
        <v>91.046000000000006</v>
      </c>
      <c r="J39">
        <v>78.923000000000002</v>
      </c>
      <c r="K39">
        <v>109.593</v>
      </c>
      <c r="L39">
        <v>82.445999999999998</v>
      </c>
      <c r="M39">
        <v>67.924999999999997</v>
      </c>
      <c r="N39">
        <v>73.509</v>
      </c>
      <c r="O39">
        <v>138.90299999999999</v>
      </c>
      <c r="P39">
        <v>83.846000000000004</v>
      </c>
      <c r="Q39">
        <v>119.745</v>
      </c>
      <c r="R39">
        <v>140.15299999999999</v>
      </c>
      <c r="S39">
        <v>76.712000000000003</v>
      </c>
      <c r="T39">
        <v>86.418999999999997</v>
      </c>
      <c r="U39">
        <v>74.242000000000004</v>
      </c>
      <c r="V39">
        <v>97.733000000000004</v>
      </c>
      <c r="W39">
        <v>116.52500000000001</v>
      </c>
      <c r="X39">
        <v>50.863999999999997</v>
      </c>
      <c r="Y39">
        <v>84.935000000000002</v>
      </c>
      <c r="Z39">
        <v>101.443</v>
      </c>
      <c r="AA39">
        <v>85.837999999999994</v>
      </c>
      <c r="AB39">
        <v>144.09100000000001</v>
      </c>
      <c r="AC39">
        <v>67.936999999999998</v>
      </c>
      <c r="AD39">
        <v>115.79600000000001</v>
      </c>
      <c r="AE39" s="32">
        <v>66.662000000000006</v>
      </c>
      <c r="AF39">
        <v>67.015000000000001</v>
      </c>
      <c r="AG39" s="207">
        <v>102.369</v>
      </c>
      <c r="AH39" s="207">
        <v>99.147999999999996</v>
      </c>
      <c r="AI39" s="207"/>
      <c r="AJ39" s="207"/>
      <c r="AK39" s="207"/>
      <c r="AL39" s="207"/>
      <c r="AM39" s="207"/>
      <c r="AN39" s="207"/>
      <c r="AO39" s="207"/>
      <c r="AP39" s="207"/>
      <c r="AQ39" s="207"/>
      <c r="AR39" s="207"/>
      <c r="AS39" s="207"/>
      <c r="AT39" s="207"/>
      <c r="AU39" s="207"/>
      <c r="AV39" s="207"/>
      <c r="AW39" s="207"/>
      <c r="AX39" s="207"/>
      <c r="AY39" s="207"/>
      <c r="AZ39" s="207"/>
      <c r="BA39" s="207"/>
      <c r="BB39" s="207"/>
      <c r="BC39" s="207"/>
      <c r="BD39" s="207"/>
      <c r="BE39" s="207"/>
      <c r="BF39" s="207"/>
      <c r="BG39" s="207"/>
      <c r="BH39" s="207"/>
      <c r="BI39" s="207"/>
      <c r="BJ39" s="207"/>
      <c r="BK39" s="207"/>
      <c r="BL39" s="207"/>
      <c r="BM39" s="207"/>
      <c r="BN39" s="207"/>
      <c r="BO39" s="207"/>
      <c r="BP39" s="207"/>
      <c r="BQ39" s="207"/>
      <c r="BR39" s="207"/>
      <c r="BS39" s="207"/>
      <c r="BT39" s="207"/>
      <c r="BU39" s="207"/>
      <c r="BV39" s="207"/>
      <c r="BW39" s="207"/>
      <c r="BX39" s="207"/>
      <c r="BY39" s="207"/>
      <c r="BZ39" s="207"/>
      <c r="CA39" s="207"/>
      <c r="CB39" s="207"/>
      <c r="CC39" s="207"/>
      <c r="CD39" s="207"/>
      <c r="CE39" s="207"/>
      <c r="CF39" s="207"/>
      <c r="CG39" s="207"/>
      <c r="CH39" s="207"/>
      <c r="CI39" s="207"/>
      <c r="CJ39" s="207"/>
      <c r="CK39" s="207"/>
      <c r="CL39" s="207"/>
      <c r="CM39" s="207"/>
      <c r="CN39" s="207"/>
      <c r="CO39" s="207"/>
      <c r="CP39" s="207"/>
      <c r="CQ39" s="207"/>
      <c r="CR39" s="207"/>
      <c r="CS39" s="207"/>
      <c r="CT39" s="207"/>
      <c r="CU39" s="207"/>
      <c r="CV39" s="207"/>
      <c r="CW39" s="207"/>
      <c r="CX39" s="207"/>
      <c r="CY39" s="207"/>
      <c r="CZ39" s="207"/>
      <c r="DA39" s="207"/>
      <c r="DB39" s="207"/>
      <c r="DC39" s="207"/>
      <c r="DD39" s="207"/>
      <c r="DE39" s="207"/>
      <c r="DF39" s="207"/>
      <c r="DG39" s="207"/>
      <c r="DH39" s="207"/>
      <c r="DI39" s="207"/>
      <c r="DJ39" s="207"/>
      <c r="DK39" s="207"/>
      <c r="DL39" s="207"/>
      <c r="DM39" s="207"/>
      <c r="DN39" s="207"/>
      <c r="DO39" s="207"/>
      <c r="DP39" s="207"/>
      <c r="DQ39" s="207"/>
      <c r="DR39" s="207"/>
      <c r="DS39" s="207"/>
      <c r="DT39" s="207"/>
      <c r="DU39" s="207"/>
      <c r="DV39" s="207"/>
      <c r="DW39" s="207"/>
      <c r="DX39" s="207"/>
      <c r="DY39" s="207"/>
      <c r="DZ39" s="207"/>
      <c r="EA39" s="207"/>
      <c r="EB39" s="207"/>
      <c r="EC39" s="207"/>
      <c r="ED39" s="207"/>
      <c r="EE39" s="207"/>
      <c r="EF39" s="207"/>
      <c r="EG39" s="207"/>
      <c r="EH39" s="207"/>
      <c r="EI39" s="207"/>
      <c r="EJ39" s="207"/>
      <c r="EK39" s="207"/>
      <c r="EL39" s="207"/>
      <c r="EM39" s="207"/>
      <c r="EN39" s="207"/>
      <c r="EO39" s="207"/>
      <c r="EP39" s="207"/>
      <c r="EQ39" s="207"/>
      <c r="ER39" s="207"/>
      <c r="ES39" s="207"/>
      <c r="ET39" s="207"/>
      <c r="EU39" s="207"/>
      <c r="EV39" s="207"/>
      <c r="EW39" s="207"/>
      <c r="EX39" s="207"/>
      <c r="EY39" s="207"/>
      <c r="EZ39" s="207"/>
      <c r="FA39" s="207"/>
      <c r="FB39" s="207"/>
      <c r="FC39" s="207"/>
      <c r="FD39" s="207"/>
      <c r="FE39" s="207"/>
      <c r="FF39" s="207"/>
      <c r="FG39" s="207"/>
      <c r="FH39" s="207"/>
      <c r="FI39" s="207"/>
      <c r="FJ39" s="207"/>
      <c r="FK39" s="207"/>
      <c r="FL39" s="207"/>
      <c r="FM39" s="207"/>
      <c r="FN39" s="207"/>
      <c r="FO39" s="207"/>
      <c r="FP39" s="207"/>
      <c r="FQ39" s="207"/>
      <c r="FR39" s="207"/>
      <c r="FS39" s="207"/>
      <c r="FT39" s="207"/>
      <c r="FU39" s="207"/>
      <c r="FV39" s="207"/>
      <c r="FW39" s="207"/>
      <c r="FX39" s="207"/>
      <c r="FY39" s="207"/>
      <c r="FZ39" s="207"/>
      <c r="GA39" s="207"/>
      <c r="GB39" s="207"/>
      <c r="GC39" s="207"/>
      <c r="GD39" s="207"/>
      <c r="GE39" s="207"/>
      <c r="GF39" s="207"/>
      <c r="GG39" s="207"/>
      <c r="GH39" s="207"/>
      <c r="GI39" s="207"/>
      <c r="GJ39" s="207"/>
      <c r="GK39" s="207"/>
      <c r="GL39" s="207"/>
      <c r="GM39" s="207"/>
      <c r="GN39" s="207"/>
      <c r="GO39" s="207"/>
      <c r="GP39" s="207"/>
      <c r="GQ39" s="207"/>
      <c r="GR39" s="207"/>
      <c r="GS39" s="207"/>
      <c r="GT39" s="207"/>
      <c r="GU39" s="207"/>
      <c r="GV39" s="207"/>
      <c r="GW39" s="207"/>
      <c r="GX39" s="207"/>
      <c r="GY39" s="207"/>
      <c r="GZ39" s="207"/>
      <c r="HA39" s="207"/>
      <c r="HB39" s="207"/>
      <c r="HC39" s="207"/>
      <c r="HD39" s="207"/>
      <c r="HE39" s="207"/>
      <c r="HF39" s="207"/>
      <c r="HG39" s="207"/>
      <c r="HH39" s="207"/>
      <c r="HI39" s="207"/>
      <c r="HJ39" s="207"/>
      <c r="HK39" s="207"/>
      <c r="HL39" s="207"/>
      <c r="HM39" s="207"/>
      <c r="HN39" s="207"/>
      <c r="HO39" s="207"/>
      <c r="HP39" s="207"/>
      <c r="HQ39" s="207"/>
      <c r="HR39" s="207"/>
      <c r="HS39" s="207"/>
      <c r="HT39" s="207"/>
      <c r="HU39" s="207"/>
      <c r="HV39" s="207"/>
      <c r="HW39" s="207"/>
      <c r="HX39" s="207"/>
      <c r="HY39" s="207"/>
      <c r="HZ39" s="207"/>
      <c r="IA39" s="207"/>
      <c r="IB39" s="207"/>
      <c r="IC39" s="207"/>
      <c r="ID39" s="207"/>
      <c r="IE39" s="207"/>
      <c r="IF39" s="207"/>
      <c r="IG39" s="207"/>
      <c r="IH39" s="207"/>
      <c r="II39" s="207"/>
      <c r="IJ39" s="207"/>
      <c r="IK39" s="207"/>
      <c r="IL39" s="207"/>
      <c r="IM39" s="207"/>
      <c r="IN39" s="207"/>
      <c r="IO39" s="207"/>
      <c r="IP39" s="207"/>
      <c r="IQ39" s="207"/>
      <c r="IR39" s="207"/>
      <c r="IS39" s="207"/>
      <c r="IT39" s="207"/>
      <c r="IU39" s="207"/>
      <c r="IV39" s="207"/>
      <c r="IW39" s="207"/>
      <c r="IX39" s="207"/>
      <c r="IY39" s="207"/>
      <c r="IZ39" s="207"/>
      <c r="JA39" s="207"/>
      <c r="JB39" s="207"/>
      <c r="JC39" s="207"/>
      <c r="JD39" s="207"/>
      <c r="JE39" s="207"/>
      <c r="JF39" s="207"/>
      <c r="JG39" s="207"/>
      <c r="JH39" s="207"/>
      <c r="JI39" s="207"/>
      <c r="JJ39" s="207"/>
      <c r="JK39" s="207"/>
      <c r="JL39" s="207"/>
      <c r="JM39" s="207"/>
      <c r="JN39" s="207"/>
      <c r="JO39" s="207"/>
      <c r="JP39" s="207"/>
      <c r="JQ39" s="207"/>
      <c r="JR39" s="207"/>
      <c r="JS39" s="207"/>
      <c r="JT39" s="207"/>
      <c r="JU39" s="207"/>
      <c r="JV39" s="207"/>
      <c r="JW39" s="207"/>
      <c r="JX39" s="207"/>
      <c r="JY39" s="207"/>
      <c r="JZ39" s="207"/>
      <c r="KA39" s="207"/>
      <c r="KB39" s="207"/>
      <c r="KC39" s="207"/>
      <c r="KD39" s="207"/>
      <c r="KE39" s="207"/>
      <c r="KF39" s="207"/>
      <c r="KG39" s="207"/>
      <c r="KH39" s="207"/>
      <c r="KI39" s="207"/>
      <c r="KJ39" s="207"/>
      <c r="KK39" s="207"/>
      <c r="KL39" s="207"/>
      <c r="KM39" s="207"/>
      <c r="KN39" s="207"/>
      <c r="KO39" s="207"/>
      <c r="KP39" s="207"/>
      <c r="KQ39" s="207"/>
      <c r="KR39" s="207"/>
      <c r="KS39" s="207"/>
      <c r="KT39" s="207"/>
      <c r="KU39" s="207"/>
      <c r="KV39" s="207"/>
      <c r="KW39" s="207"/>
      <c r="KX39" s="207"/>
      <c r="KY39" s="207"/>
      <c r="KZ39" s="207"/>
      <c r="LA39" s="207"/>
      <c r="LB39" s="207"/>
      <c r="LC39" s="207"/>
      <c r="LD39" s="207"/>
      <c r="LE39" s="207"/>
      <c r="LF39" s="207"/>
      <c r="LG39" s="207"/>
      <c r="LH39" s="207"/>
      <c r="LI39" s="207"/>
      <c r="LJ39" s="207"/>
      <c r="LK39" s="207"/>
      <c r="LL39" s="207"/>
      <c r="LM39" s="207"/>
      <c r="LN39" s="207"/>
      <c r="LO39" s="207"/>
      <c r="LP39" s="207"/>
      <c r="LQ39" s="207"/>
      <c r="LR39" s="207"/>
      <c r="LS39" s="207"/>
      <c r="LT39" s="207"/>
      <c r="LU39" s="207"/>
      <c r="LV39" s="207"/>
      <c r="LW39" s="207"/>
      <c r="LX39" s="207"/>
      <c r="LY39" s="207"/>
      <c r="LZ39" s="207"/>
      <c r="MA39" s="207"/>
      <c r="MB39" s="207"/>
      <c r="MC39" s="207"/>
      <c r="MD39" s="207"/>
      <c r="ME39" s="207"/>
      <c r="MF39" s="207"/>
      <c r="MG39" s="207"/>
      <c r="MH39" s="207"/>
      <c r="MI39" s="207"/>
      <c r="MJ39" s="207"/>
      <c r="MK39" s="207"/>
      <c r="ML39" s="207"/>
      <c r="MM39" s="207"/>
      <c r="MN39" s="207"/>
      <c r="MO39" s="207"/>
      <c r="MP39" s="207"/>
      <c r="MQ39" s="207"/>
      <c r="MR39" s="207"/>
      <c r="MS39" s="207"/>
      <c r="MT39" s="207"/>
      <c r="MU39" s="207"/>
      <c r="MV39" s="207"/>
      <c r="MW39" s="207"/>
      <c r="MX39" s="207"/>
      <c r="MY39" s="207"/>
      <c r="MZ39" s="207"/>
      <c r="NA39" s="207"/>
      <c r="NB39" s="207"/>
      <c r="NC39" s="207"/>
      <c r="ND39" s="207"/>
      <c r="NE39" s="207"/>
      <c r="NF39" s="207"/>
      <c r="NG39" s="207"/>
      <c r="NH39" s="207"/>
      <c r="NI39" s="207"/>
      <c r="NJ39" s="207"/>
      <c r="NK39" s="207"/>
      <c r="NL39" s="207"/>
      <c r="NM39" s="207"/>
      <c r="NN39" s="207"/>
      <c r="NO39" s="207"/>
      <c r="NP39" s="207"/>
      <c r="NQ39" s="207"/>
      <c r="NR39" s="207"/>
      <c r="NS39" s="207"/>
      <c r="NT39" s="207"/>
      <c r="NU39" s="207"/>
      <c r="NV39" s="207"/>
      <c r="NW39" s="207"/>
      <c r="NX39" s="207"/>
      <c r="NY39" s="207"/>
      <c r="NZ39" s="207"/>
      <c r="OA39" s="207"/>
      <c r="OB39" s="207"/>
      <c r="OC39" s="207"/>
      <c r="OD39" s="207"/>
      <c r="OE39" s="207"/>
      <c r="OF39" s="207"/>
      <c r="OG39" s="207"/>
      <c r="OH39" s="207"/>
      <c r="OI39" s="207"/>
      <c r="OJ39" s="207"/>
      <c r="OK39" s="207"/>
      <c r="OL39" s="207"/>
      <c r="OM39" s="207"/>
      <c r="ON39" s="207"/>
      <c r="OO39" s="207"/>
      <c r="OP39" s="207"/>
      <c r="OQ39" s="207"/>
      <c r="OR39" s="207"/>
      <c r="OS39" s="207"/>
      <c r="OT39" s="207"/>
      <c r="OU39" s="207"/>
      <c r="OV39" s="207"/>
      <c r="OW39" s="207"/>
      <c r="OX39" s="207"/>
      <c r="OY39" s="207"/>
      <c r="OZ39" s="207"/>
      <c r="PA39" s="207"/>
      <c r="PB39" s="207"/>
      <c r="PC39" s="207"/>
      <c r="PD39" s="207"/>
      <c r="PE39" s="207"/>
      <c r="PF39" s="207"/>
      <c r="PG39" s="207"/>
      <c r="PH39" s="207"/>
      <c r="PI39" s="207"/>
      <c r="PJ39" s="207"/>
      <c r="PK39" s="207"/>
      <c r="PL39" s="207"/>
      <c r="PM39" s="207"/>
      <c r="PN39" s="207"/>
      <c r="PO39" s="207"/>
      <c r="PP39" s="207"/>
      <c r="PQ39" s="207"/>
      <c r="PR39" s="207"/>
      <c r="PS39" s="207"/>
      <c r="PT39" s="207"/>
      <c r="PU39" s="207"/>
      <c r="PV39" s="207"/>
      <c r="PW39" s="207"/>
      <c r="PX39" s="207"/>
      <c r="PY39" s="207"/>
      <c r="PZ39" s="207"/>
      <c r="QA39" s="207"/>
      <c r="QB39" s="207"/>
      <c r="QC39" s="207"/>
      <c r="QD39" s="207"/>
      <c r="QE39" s="207"/>
      <c r="QF39" s="207"/>
      <c r="QG39" s="207"/>
      <c r="QH39" s="207"/>
      <c r="QI39" s="207"/>
      <c r="QJ39" s="207"/>
      <c r="QK39" s="207"/>
      <c r="QL39" s="207"/>
      <c r="QM39" s="207"/>
      <c r="QN39" s="207"/>
      <c r="QO39" s="207"/>
      <c r="QP39" s="207"/>
      <c r="QQ39" s="207"/>
      <c r="QR39" s="207"/>
      <c r="QS39" s="207"/>
      <c r="QT39" s="207"/>
      <c r="QU39" s="207"/>
      <c r="QV39" s="207"/>
      <c r="QW39" s="207"/>
      <c r="QX39" s="207"/>
      <c r="QY39" s="207"/>
      <c r="QZ39" s="207"/>
      <c r="RA39" s="207"/>
      <c r="RB39" s="207"/>
      <c r="RC39" s="207"/>
      <c r="RD39" s="207"/>
      <c r="RE39" s="207"/>
      <c r="RF39" s="207"/>
      <c r="RG39" s="207"/>
      <c r="RH39" s="207"/>
      <c r="RI39" s="207"/>
      <c r="RJ39" s="207"/>
      <c r="RK39" s="207"/>
      <c r="RL39" s="207"/>
      <c r="RM39" s="207"/>
      <c r="RN39" s="207"/>
      <c r="RO39" s="207"/>
      <c r="RP39" s="207"/>
      <c r="RQ39" s="207"/>
      <c r="RR39" s="207"/>
      <c r="RS39" s="207"/>
      <c r="RT39" s="207"/>
      <c r="RU39" s="207"/>
      <c r="RV39" s="207"/>
      <c r="RW39" s="207"/>
      <c r="RX39" s="207"/>
      <c r="RY39" s="207"/>
      <c r="RZ39" s="207"/>
      <c r="SA39" s="207"/>
      <c r="SB39" s="207"/>
      <c r="SC39" s="207"/>
      <c r="SD39" s="207"/>
      <c r="SE39" s="207"/>
      <c r="SF39" s="207"/>
      <c r="SG39" s="207"/>
      <c r="SH39" s="207"/>
      <c r="SI39" s="207"/>
      <c r="SJ39" s="207"/>
      <c r="SK39" s="207"/>
      <c r="SL39" s="207"/>
      <c r="SM39" s="207"/>
      <c r="SN39" s="207"/>
      <c r="SO39" s="207"/>
      <c r="SP39" s="207"/>
      <c r="SQ39" s="207"/>
      <c r="SR39" s="207"/>
      <c r="SS39" s="207"/>
      <c r="ST39" s="207"/>
      <c r="SU39" s="207"/>
      <c r="SV39" s="207"/>
      <c r="SW39" s="207"/>
      <c r="SX39" s="207"/>
      <c r="SY39" s="207"/>
      <c r="SZ39" s="207"/>
      <c r="TA39" s="207"/>
      <c r="TB39" s="207"/>
      <c r="TC39" s="207"/>
      <c r="TD39" s="207"/>
      <c r="TE39" s="207"/>
      <c r="TF39" s="207"/>
      <c r="TG39" s="207"/>
      <c r="TH39" s="207"/>
      <c r="TI39" s="207"/>
      <c r="TJ39" s="207"/>
      <c r="TK39" s="207"/>
      <c r="TL39" s="207"/>
      <c r="TM39" s="207"/>
      <c r="TN39" s="207"/>
      <c r="TO39" s="207"/>
      <c r="TP39" s="207"/>
      <c r="TQ39" s="207"/>
      <c r="TR39" s="207"/>
      <c r="TS39" s="207"/>
      <c r="TT39" s="207"/>
      <c r="TU39" s="207"/>
      <c r="TV39" s="207"/>
      <c r="TW39" s="207"/>
      <c r="TX39" s="207"/>
      <c r="TY39" s="207"/>
      <c r="TZ39" s="207"/>
      <c r="UA39" s="207"/>
      <c r="UB39" s="207"/>
      <c r="UC39" s="207"/>
      <c r="UD39" s="207"/>
      <c r="UE39" s="207"/>
      <c r="UF39" s="207"/>
      <c r="UG39" s="207"/>
      <c r="UH39" s="207"/>
      <c r="UI39" s="207"/>
      <c r="UJ39" s="207"/>
      <c r="UK39" s="207"/>
      <c r="UL39" s="207"/>
      <c r="UM39" s="207"/>
      <c r="UN39" s="207"/>
      <c r="UO39" s="207"/>
      <c r="UP39" s="207"/>
      <c r="UQ39" s="207"/>
      <c r="UR39" s="207"/>
      <c r="US39" s="207"/>
      <c r="UT39" s="207"/>
      <c r="UU39" s="207"/>
      <c r="UV39" s="207"/>
      <c r="UW39" s="207"/>
      <c r="UX39" s="207"/>
      <c r="UY39" s="207"/>
      <c r="UZ39" s="207"/>
      <c r="VA39" s="207"/>
      <c r="VB39" s="207"/>
      <c r="VC39" s="207"/>
      <c r="VD39" s="207"/>
      <c r="VE39" s="207"/>
      <c r="VF39" s="207"/>
      <c r="VG39" s="207"/>
      <c r="VH39" s="207"/>
      <c r="VI39" s="207"/>
      <c r="VJ39" s="207"/>
      <c r="VK39" s="207"/>
      <c r="VL39" s="207"/>
      <c r="VM39" s="207"/>
      <c r="VN39" s="207"/>
      <c r="VO39" s="207"/>
      <c r="VP39" s="207"/>
      <c r="VQ39" s="207"/>
      <c r="VR39" s="207"/>
      <c r="VS39" s="207"/>
      <c r="VT39" s="207"/>
      <c r="VU39" s="207"/>
      <c r="VV39" s="207"/>
      <c r="VW39" s="207"/>
      <c r="VX39" s="207"/>
      <c r="VY39" s="207"/>
      <c r="VZ39" s="207"/>
      <c r="WA39" s="207"/>
      <c r="WB39" s="207"/>
      <c r="WC39" s="207"/>
      <c r="WD39" s="207"/>
      <c r="WE39" s="207"/>
      <c r="WF39" s="207"/>
      <c r="WG39" s="207"/>
      <c r="WH39" s="207"/>
      <c r="WI39" s="207"/>
      <c r="WJ39" s="207"/>
      <c r="WK39" s="207"/>
      <c r="WL39" s="207"/>
      <c r="WM39" s="207"/>
      <c r="WN39" s="207"/>
      <c r="WO39" s="207"/>
      <c r="WP39" s="207"/>
      <c r="WQ39" s="207"/>
      <c r="WR39" s="207"/>
      <c r="WS39" s="207"/>
      <c r="WT39" s="207"/>
      <c r="WU39" s="207"/>
      <c r="WV39" s="207"/>
      <c r="WW39" s="207"/>
      <c r="WX39" s="207"/>
      <c r="WY39" s="207"/>
      <c r="WZ39" s="207"/>
      <c r="XA39" s="207"/>
      <c r="XB39" s="207"/>
      <c r="XC39" s="207"/>
      <c r="XD39" s="207"/>
      <c r="XE39" s="207"/>
      <c r="XF39" s="207"/>
      <c r="XG39" s="207"/>
      <c r="XH39" s="207"/>
      <c r="XI39" s="207"/>
      <c r="XJ39" s="207"/>
      <c r="XK39" s="207"/>
      <c r="XL39" s="207"/>
      <c r="XM39" s="207"/>
      <c r="XN39" s="207"/>
      <c r="XO39" s="207"/>
      <c r="XP39" s="207"/>
      <c r="XQ39" s="207"/>
      <c r="XR39" s="207"/>
      <c r="XS39" s="207"/>
      <c r="XT39" s="207"/>
      <c r="XU39" s="207"/>
      <c r="XV39" s="207"/>
      <c r="XW39" s="207"/>
      <c r="XX39" s="207"/>
      <c r="XY39" s="207"/>
      <c r="XZ39" s="207"/>
      <c r="YA39" s="207"/>
      <c r="YB39" s="207"/>
      <c r="YC39" s="207"/>
      <c r="YD39" s="207"/>
      <c r="YE39" s="207"/>
      <c r="YF39" s="207"/>
      <c r="YG39" s="207"/>
      <c r="YH39" s="207"/>
      <c r="YI39" s="207"/>
      <c r="YJ39" s="207"/>
      <c r="YK39" s="207"/>
      <c r="YL39" s="207"/>
      <c r="YM39" s="207"/>
      <c r="YN39" s="207"/>
      <c r="YO39" s="207"/>
      <c r="YP39" s="207"/>
      <c r="YQ39" s="207"/>
      <c r="YR39" s="207"/>
      <c r="YS39" s="207"/>
      <c r="YT39" s="207"/>
      <c r="YU39" s="207"/>
      <c r="YV39" s="207"/>
      <c r="YW39" s="207"/>
      <c r="YX39" s="207"/>
      <c r="YY39" s="207"/>
      <c r="YZ39" s="207"/>
      <c r="ZA39" s="207"/>
      <c r="ZB39" s="207"/>
      <c r="ZC39" s="207"/>
      <c r="ZD39" s="207"/>
      <c r="ZE39" s="207"/>
      <c r="ZF39" s="207"/>
      <c r="ZG39" s="207"/>
      <c r="ZH39" s="207"/>
      <c r="ZI39" s="207"/>
      <c r="ZJ39" s="207"/>
      <c r="ZK39" s="207"/>
      <c r="ZL39" s="207"/>
      <c r="ZM39" s="207"/>
      <c r="ZN39" s="207"/>
      <c r="ZO39" s="207"/>
      <c r="ZP39" s="207"/>
      <c r="ZQ39" s="207"/>
      <c r="ZR39" s="207"/>
      <c r="ZS39" s="207"/>
      <c r="ZT39" s="207"/>
      <c r="ZU39" s="207"/>
      <c r="ZV39" s="207"/>
      <c r="ZW39" s="207"/>
      <c r="ZX39" s="207"/>
      <c r="ZY39" s="207"/>
      <c r="ZZ39" s="207"/>
      <c r="AAA39" s="207"/>
      <c r="AAB39" s="207"/>
      <c r="AAC39" s="207"/>
      <c r="AAD39" s="207"/>
      <c r="AAE39" s="207"/>
      <c r="AAF39" s="207"/>
      <c r="AAG39" s="207"/>
      <c r="AAH39" s="207"/>
      <c r="AAI39" s="207"/>
      <c r="AAJ39" s="207"/>
      <c r="AAK39" s="207"/>
      <c r="AAL39" s="207"/>
      <c r="AAM39" s="207"/>
      <c r="AAN39" s="207"/>
      <c r="AAO39" s="207"/>
      <c r="AAP39" s="207"/>
      <c r="AAQ39" s="207"/>
      <c r="AAR39" s="207"/>
      <c r="AAS39" s="207"/>
      <c r="AAT39" s="207"/>
      <c r="AAU39" s="207"/>
      <c r="AAV39" s="207"/>
      <c r="AAW39" s="207"/>
      <c r="AAX39" s="207"/>
      <c r="AAY39" s="207"/>
      <c r="AAZ39" s="207"/>
      <c r="ABA39" s="207"/>
      <c r="ABB39" s="207"/>
      <c r="ABC39" s="207"/>
      <c r="ABD39" s="207"/>
      <c r="ABE39" s="207"/>
      <c r="ABF39" s="207"/>
      <c r="ABG39" s="207"/>
      <c r="ABH39" s="207"/>
      <c r="ABI39" s="207"/>
      <c r="ABJ39" s="207"/>
      <c r="ABK39" s="207"/>
      <c r="ABL39" s="207"/>
      <c r="ABM39" s="207"/>
      <c r="ABN39" s="207"/>
      <c r="ABO39" s="207"/>
      <c r="ABP39" s="207"/>
      <c r="ABQ39" s="207"/>
      <c r="ABR39" s="207"/>
      <c r="ABS39" s="207"/>
      <c r="ABT39" s="207"/>
      <c r="ABU39" s="207"/>
      <c r="ABV39" s="207"/>
      <c r="ABW39" s="207"/>
      <c r="ABX39" s="207"/>
      <c r="ABY39" s="207"/>
      <c r="ABZ39" s="207"/>
      <c r="ACA39" s="207"/>
      <c r="ACB39" s="207"/>
      <c r="ACC39" s="207"/>
      <c r="ACD39" s="207"/>
      <c r="ACE39" s="207"/>
      <c r="ACF39" s="207"/>
      <c r="ACG39" s="207"/>
      <c r="ACH39" s="207"/>
      <c r="ACI39" s="207"/>
      <c r="ACJ39" s="207"/>
      <c r="ACK39" s="207"/>
      <c r="ACL39" s="207"/>
      <c r="ACM39" s="207"/>
      <c r="ACN39" s="207"/>
      <c r="ACO39" s="207"/>
      <c r="ACP39" s="207"/>
      <c r="ACQ39" s="207"/>
      <c r="ACR39" s="207"/>
      <c r="ACS39" s="207"/>
      <c r="ACT39" s="207"/>
      <c r="ACU39" s="207"/>
      <c r="ACV39" s="207"/>
      <c r="ACW39" s="207"/>
      <c r="ACX39" s="207"/>
      <c r="ACY39" s="207"/>
      <c r="ACZ39" s="207"/>
      <c r="ADA39" s="207"/>
      <c r="ADB39" s="207"/>
      <c r="ADC39" s="207"/>
      <c r="ADD39" s="207"/>
      <c r="ADE39" s="207"/>
      <c r="ADF39" s="207"/>
      <c r="ADG39" s="207"/>
      <c r="ADH39" s="207"/>
      <c r="ADI39" s="207"/>
      <c r="ADJ39" s="207"/>
      <c r="ADK39" s="207"/>
      <c r="ADL39" s="207"/>
      <c r="ADM39" s="207"/>
      <c r="ADN39" s="207"/>
      <c r="ADO39" s="207"/>
      <c r="ADP39" s="207"/>
      <c r="ADQ39" s="207"/>
      <c r="ADR39" s="207"/>
      <c r="ADS39" s="207"/>
      <c r="ADT39" s="207"/>
      <c r="ADU39" s="207"/>
      <c r="ADV39" s="207"/>
      <c r="ADW39" s="207"/>
      <c r="ADX39" s="207"/>
      <c r="ADY39" s="207"/>
      <c r="ADZ39" s="207"/>
      <c r="AEA39" s="207"/>
      <c r="AEB39" s="207"/>
      <c r="AEC39" s="207"/>
      <c r="AED39" s="207"/>
      <c r="AEE39" s="207"/>
      <c r="AEF39" s="207"/>
      <c r="AEG39" s="207"/>
      <c r="AEH39" s="207"/>
      <c r="AEI39" s="207"/>
      <c r="AEJ39" s="207"/>
      <c r="AEK39" s="207"/>
      <c r="AEL39" s="207"/>
      <c r="AEM39" s="207"/>
      <c r="AEN39" s="207"/>
      <c r="AEO39" s="207"/>
      <c r="AEP39" s="207"/>
      <c r="AEQ39" s="207"/>
      <c r="AER39" s="207"/>
      <c r="AES39" s="207"/>
      <c r="AET39" s="207"/>
      <c r="AEU39" s="207"/>
      <c r="AEV39" s="207"/>
      <c r="AEW39" s="207"/>
      <c r="AEX39" s="207"/>
      <c r="AEY39" s="207"/>
      <c r="AEZ39" s="207"/>
      <c r="AFA39" s="207"/>
      <c r="AFB39" s="207"/>
      <c r="AFC39" s="207"/>
      <c r="AFD39" s="207"/>
      <c r="AFE39" s="207"/>
      <c r="AFF39" s="207"/>
      <c r="AFG39" s="207"/>
      <c r="AFH39" s="207"/>
      <c r="AFI39" s="207"/>
      <c r="AFJ39" s="207"/>
      <c r="AFK39" s="207"/>
      <c r="AFL39" s="207"/>
      <c r="AFM39" s="207"/>
      <c r="AFN39" s="207"/>
      <c r="AFO39" s="207"/>
      <c r="AFP39" s="207"/>
      <c r="AFQ39" s="207"/>
      <c r="AFR39" s="207"/>
      <c r="AFS39" s="207"/>
      <c r="AFT39" s="207"/>
      <c r="AFU39" s="207"/>
      <c r="AFV39" s="207"/>
      <c r="AFW39" s="207"/>
      <c r="AFX39" s="207"/>
      <c r="AFY39" s="207"/>
      <c r="AFZ39" s="207"/>
      <c r="AGA39" s="207"/>
      <c r="AGB39" s="207"/>
      <c r="AGC39" s="207"/>
      <c r="AGD39" s="207"/>
      <c r="AGE39" s="207"/>
      <c r="AGF39" s="207"/>
      <c r="AGG39" s="207"/>
      <c r="AGH39" s="207"/>
      <c r="AGI39" s="207"/>
      <c r="AGJ39" s="207"/>
      <c r="AGK39" s="207"/>
      <c r="AGL39" s="207"/>
      <c r="AGM39" s="207"/>
      <c r="AGN39" s="207"/>
      <c r="AGO39" s="207"/>
      <c r="AGP39" s="207"/>
      <c r="AGQ39" s="207"/>
      <c r="AGR39" s="207"/>
      <c r="AGS39" s="207"/>
      <c r="AGT39" s="207"/>
      <c r="AGU39" s="207"/>
      <c r="AGV39" s="207"/>
      <c r="AGW39" s="207"/>
      <c r="AGX39" s="207"/>
      <c r="AGY39" s="207"/>
      <c r="AGZ39" s="207"/>
      <c r="AHA39" s="207"/>
      <c r="AHB39" s="207"/>
      <c r="AHC39" s="207"/>
      <c r="AHD39" s="207"/>
      <c r="AHE39" s="207"/>
      <c r="AHF39" s="207"/>
      <c r="AHG39" s="207"/>
      <c r="AHH39" s="207"/>
      <c r="AHI39" s="207"/>
      <c r="AHJ39" s="207"/>
      <c r="AHK39" s="207"/>
      <c r="AHL39" s="207"/>
      <c r="AHM39" s="207"/>
      <c r="AHN39" s="207"/>
      <c r="AHO39" s="207"/>
      <c r="AHP39" s="207"/>
      <c r="AHQ39" s="207"/>
      <c r="AHR39" s="207"/>
      <c r="AHS39" s="207"/>
      <c r="AHT39" s="207"/>
      <c r="AHU39" s="207"/>
      <c r="AHV39" s="207"/>
      <c r="AHW39" s="207"/>
      <c r="AHX39" s="207"/>
      <c r="AHY39" s="207"/>
      <c r="AHZ39" s="207"/>
      <c r="AIA39" s="207"/>
      <c r="AIB39" s="207"/>
      <c r="AIC39" s="207"/>
      <c r="AID39" s="207"/>
      <c r="AIE39" s="207"/>
      <c r="AIF39" s="207"/>
      <c r="AIG39" s="207"/>
      <c r="AIH39" s="207"/>
      <c r="AII39" s="207"/>
      <c r="AIJ39" s="207"/>
      <c r="AIK39" s="207"/>
      <c r="AIL39" s="207"/>
      <c r="AIM39" s="207"/>
      <c r="AIN39" s="207"/>
      <c r="AIO39" s="207"/>
      <c r="AIP39" s="207"/>
      <c r="AIQ39" s="207"/>
      <c r="AIR39" s="207"/>
      <c r="AIS39" s="207"/>
      <c r="AIT39" s="207"/>
      <c r="AIU39" s="207"/>
      <c r="AIV39" s="207"/>
      <c r="AIW39" s="207"/>
      <c r="AIX39" s="207"/>
      <c r="AIY39" s="207"/>
      <c r="AIZ39" s="207"/>
      <c r="AJA39" s="207"/>
      <c r="AJB39" s="207"/>
      <c r="AJC39" s="207"/>
      <c r="AJD39" s="207"/>
      <c r="AJE39" s="207"/>
      <c r="AJF39" s="207"/>
      <c r="AJG39" s="207"/>
      <c r="AJH39" s="207"/>
      <c r="AJI39" s="207"/>
      <c r="AJJ39" s="207"/>
      <c r="AJK39" s="207"/>
      <c r="AJL39" s="207"/>
      <c r="AJM39" s="207"/>
      <c r="AJN39" s="207"/>
      <c r="AJO39" s="207"/>
      <c r="AJP39" s="207"/>
      <c r="AJQ39" s="207"/>
      <c r="AJR39" s="207"/>
      <c r="AJS39" s="207"/>
      <c r="AJT39" s="207"/>
      <c r="AJU39" s="207"/>
      <c r="AJV39" s="207"/>
      <c r="AJW39" s="207"/>
      <c r="AJX39" s="207"/>
      <c r="AJY39" s="207"/>
      <c r="AJZ39" s="207"/>
      <c r="AKA39" s="207"/>
      <c r="AKB39" s="207"/>
      <c r="AKC39" s="207"/>
      <c r="AKD39" s="207"/>
      <c r="AKE39" s="207"/>
      <c r="AKF39" s="207"/>
      <c r="AKG39" s="207"/>
      <c r="AKH39" s="207"/>
      <c r="AKI39" s="207"/>
      <c r="AKJ39" s="207"/>
      <c r="AKK39" s="207"/>
      <c r="AKL39" s="207"/>
      <c r="AKM39" s="207"/>
      <c r="AKN39" s="207"/>
      <c r="AKO39" s="207"/>
      <c r="AKP39" s="207"/>
      <c r="AKQ39" s="207"/>
      <c r="AKR39" s="207"/>
      <c r="AKS39" s="207"/>
      <c r="AKT39" s="207"/>
      <c r="AKU39" s="207"/>
      <c r="AKV39" s="207"/>
      <c r="AKW39" s="207"/>
      <c r="AKX39" s="207"/>
      <c r="AKY39" s="207"/>
      <c r="AKZ39" s="207"/>
      <c r="ALA39" s="207"/>
      <c r="ALB39" s="207"/>
      <c r="ALC39" s="207"/>
      <c r="ALD39" s="207"/>
      <c r="ALE39" s="207"/>
      <c r="ALF39" s="207"/>
      <c r="ALG39" s="207"/>
      <c r="ALH39" s="207"/>
      <c r="ALI39" s="207"/>
      <c r="ALJ39" s="207"/>
      <c r="ALK39" s="207"/>
      <c r="ALL39" s="207"/>
      <c r="ALM39" s="207"/>
      <c r="ALN39" s="207"/>
      <c r="ALO39" s="207"/>
      <c r="ALP39" s="207"/>
      <c r="ALQ39" s="207" t="e">
        <v>#N/A</v>
      </c>
    </row>
    <row r="40" spans="1:1005" ht="14.45">
      <c r="A40" s="108">
        <v>47239</v>
      </c>
      <c r="B40" s="164">
        <v>251</v>
      </c>
      <c r="C40" s="156">
        <v>251</v>
      </c>
      <c r="D40" s="159">
        <v>251</v>
      </c>
      <c r="E40">
        <v>266.94299999999998</v>
      </c>
      <c r="F40">
        <v>311.70600000000002</v>
      </c>
      <c r="G40">
        <v>430.709</v>
      </c>
      <c r="H40">
        <v>414.15499999999997</v>
      </c>
      <c r="I40">
        <v>262.00799999999998</v>
      </c>
      <c r="J40">
        <v>289.62099999999998</v>
      </c>
      <c r="K40">
        <v>297.94600000000003</v>
      </c>
      <c r="L40">
        <v>316.40600000000001</v>
      </c>
      <c r="M40">
        <v>111.432</v>
      </c>
      <c r="N40">
        <v>202.547</v>
      </c>
      <c r="O40">
        <v>277.91199999999998</v>
      </c>
      <c r="P40">
        <v>319.70600000000002</v>
      </c>
      <c r="Q40">
        <v>291.33499999999998</v>
      </c>
      <c r="R40">
        <v>299.33100000000002</v>
      </c>
      <c r="S40">
        <v>331.59500000000003</v>
      </c>
      <c r="T40">
        <v>373.49599999999998</v>
      </c>
      <c r="U40">
        <v>164.852</v>
      </c>
      <c r="V40">
        <v>218.23400000000001</v>
      </c>
      <c r="W40">
        <v>179.976</v>
      </c>
      <c r="X40">
        <v>126.048</v>
      </c>
      <c r="Y40">
        <v>296.72399999999999</v>
      </c>
      <c r="Z40">
        <v>211.084</v>
      </c>
      <c r="AA40">
        <v>209.10499999999999</v>
      </c>
      <c r="AB40">
        <v>306.13200000000001</v>
      </c>
      <c r="AC40">
        <v>197.21799999999999</v>
      </c>
      <c r="AD40">
        <v>255.55099999999999</v>
      </c>
      <c r="AE40" s="32">
        <v>222.684</v>
      </c>
      <c r="AF40">
        <v>170.524</v>
      </c>
      <c r="AG40" s="207">
        <v>259.61500000000001</v>
      </c>
      <c r="AH40" s="207">
        <v>346.428</v>
      </c>
      <c r="AI40" s="207"/>
      <c r="AJ40" s="207"/>
      <c r="AK40" s="207"/>
      <c r="AL40" s="207"/>
      <c r="AM40" s="207"/>
      <c r="AN40" s="207"/>
      <c r="AO40" s="207"/>
      <c r="AP40" s="207"/>
      <c r="AQ40" s="207"/>
      <c r="AR40" s="207"/>
      <c r="AS40" s="207"/>
      <c r="AT40" s="207"/>
      <c r="AU40" s="207"/>
      <c r="AV40" s="207"/>
      <c r="AW40" s="207"/>
      <c r="AX40" s="207"/>
      <c r="AY40" s="207"/>
      <c r="AZ40" s="207"/>
      <c r="BA40" s="207"/>
      <c r="BB40" s="207"/>
      <c r="BC40" s="207"/>
      <c r="BD40" s="207"/>
      <c r="BE40" s="207"/>
      <c r="BF40" s="207"/>
      <c r="BG40" s="207"/>
      <c r="BH40" s="207"/>
      <c r="BI40" s="207"/>
      <c r="BJ40" s="207"/>
      <c r="BK40" s="207"/>
      <c r="BL40" s="207"/>
      <c r="BM40" s="207"/>
      <c r="BN40" s="207"/>
      <c r="BO40" s="207"/>
      <c r="BP40" s="207"/>
      <c r="BQ40" s="207"/>
      <c r="BR40" s="207"/>
      <c r="BS40" s="207"/>
      <c r="BT40" s="207"/>
      <c r="BU40" s="207"/>
      <c r="BV40" s="207"/>
      <c r="BW40" s="207"/>
      <c r="BX40" s="207"/>
      <c r="BY40" s="207"/>
      <c r="BZ40" s="207"/>
      <c r="CA40" s="207"/>
      <c r="CB40" s="207"/>
      <c r="CC40" s="207"/>
      <c r="CD40" s="207"/>
      <c r="CE40" s="207"/>
      <c r="CF40" s="207"/>
      <c r="CG40" s="207"/>
      <c r="CH40" s="207"/>
      <c r="CI40" s="207"/>
      <c r="CJ40" s="207"/>
      <c r="CK40" s="207"/>
      <c r="CL40" s="207"/>
      <c r="CM40" s="207"/>
      <c r="CN40" s="207"/>
      <c r="CO40" s="207"/>
      <c r="CP40" s="207"/>
      <c r="CQ40" s="207"/>
      <c r="CR40" s="207"/>
      <c r="CS40" s="207"/>
      <c r="CT40" s="207"/>
      <c r="CU40" s="207"/>
      <c r="CV40" s="207"/>
      <c r="CW40" s="207"/>
      <c r="CX40" s="207"/>
      <c r="CY40" s="207"/>
      <c r="CZ40" s="207"/>
      <c r="DA40" s="207"/>
      <c r="DB40" s="207"/>
      <c r="DC40" s="207"/>
      <c r="DD40" s="207"/>
      <c r="DE40" s="207"/>
      <c r="DF40" s="207"/>
      <c r="DG40" s="207"/>
      <c r="DH40" s="207"/>
      <c r="DI40" s="207"/>
      <c r="DJ40" s="207"/>
      <c r="DK40" s="207"/>
      <c r="DL40" s="207"/>
      <c r="DM40" s="207"/>
      <c r="DN40" s="207"/>
      <c r="DO40" s="207"/>
      <c r="DP40" s="207"/>
      <c r="DQ40" s="207"/>
      <c r="DR40" s="207"/>
      <c r="DS40" s="207"/>
      <c r="DT40" s="207"/>
      <c r="DU40" s="207"/>
      <c r="DV40" s="207"/>
      <c r="DW40" s="207"/>
      <c r="DX40" s="207"/>
      <c r="DY40" s="207"/>
      <c r="DZ40" s="207"/>
      <c r="EA40" s="207"/>
      <c r="EB40" s="207"/>
      <c r="EC40" s="207"/>
      <c r="ED40" s="207"/>
      <c r="EE40" s="207"/>
      <c r="EF40" s="207"/>
      <c r="EG40" s="207"/>
      <c r="EH40" s="207"/>
      <c r="EI40" s="207"/>
      <c r="EJ40" s="207"/>
      <c r="EK40" s="207"/>
      <c r="EL40" s="207"/>
      <c r="EM40" s="207"/>
      <c r="EN40" s="207"/>
      <c r="EO40" s="207"/>
      <c r="EP40" s="207"/>
      <c r="EQ40" s="207"/>
      <c r="ER40" s="207"/>
      <c r="ES40" s="207"/>
      <c r="ET40" s="207"/>
      <c r="EU40" s="207"/>
      <c r="EV40" s="207"/>
      <c r="EW40" s="207"/>
      <c r="EX40" s="207"/>
      <c r="EY40" s="207"/>
      <c r="EZ40" s="207"/>
      <c r="FA40" s="207"/>
      <c r="FB40" s="207"/>
      <c r="FC40" s="207"/>
      <c r="FD40" s="207"/>
      <c r="FE40" s="207"/>
      <c r="FF40" s="207"/>
      <c r="FG40" s="207"/>
      <c r="FH40" s="207"/>
      <c r="FI40" s="207"/>
      <c r="FJ40" s="207"/>
      <c r="FK40" s="207"/>
      <c r="FL40" s="207"/>
      <c r="FM40" s="207"/>
      <c r="FN40" s="207"/>
      <c r="FO40" s="207"/>
      <c r="FP40" s="207"/>
      <c r="FQ40" s="207"/>
      <c r="FR40" s="207"/>
      <c r="FS40" s="207"/>
      <c r="FT40" s="207"/>
      <c r="FU40" s="207"/>
      <c r="FV40" s="207"/>
      <c r="FW40" s="207"/>
      <c r="FX40" s="207"/>
      <c r="FY40" s="207"/>
      <c r="FZ40" s="207"/>
      <c r="GA40" s="207"/>
      <c r="GB40" s="207"/>
      <c r="GC40" s="207"/>
      <c r="GD40" s="207"/>
      <c r="GE40" s="207"/>
      <c r="GF40" s="207"/>
      <c r="GG40" s="207"/>
      <c r="GH40" s="207"/>
      <c r="GI40" s="207"/>
      <c r="GJ40" s="207"/>
      <c r="GK40" s="207"/>
      <c r="GL40" s="207"/>
      <c r="GM40" s="207"/>
      <c r="GN40" s="207"/>
      <c r="GO40" s="207"/>
      <c r="GP40" s="207"/>
      <c r="GQ40" s="207"/>
      <c r="GR40" s="207"/>
      <c r="GS40" s="207"/>
      <c r="GT40" s="207"/>
      <c r="GU40" s="207"/>
      <c r="GV40" s="207"/>
      <c r="GW40" s="207"/>
      <c r="GX40" s="207"/>
      <c r="GY40" s="207"/>
      <c r="GZ40" s="207"/>
      <c r="HA40" s="207"/>
      <c r="HB40" s="207"/>
      <c r="HC40" s="207"/>
      <c r="HD40" s="207"/>
      <c r="HE40" s="207"/>
      <c r="HF40" s="207"/>
      <c r="HG40" s="207"/>
      <c r="HH40" s="207"/>
      <c r="HI40" s="207"/>
      <c r="HJ40" s="207"/>
      <c r="HK40" s="207"/>
      <c r="HL40" s="207"/>
      <c r="HM40" s="207"/>
      <c r="HN40" s="207"/>
      <c r="HO40" s="207"/>
      <c r="HP40" s="207"/>
      <c r="HQ40" s="207"/>
      <c r="HR40" s="207"/>
      <c r="HS40" s="207"/>
      <c r="HT40" s="207"/>
      <c r="HU40" s="207"/>
      <c r="HV40" s="207"/>
      <c r="HW40" s="207"/>
      <c r="HX40" s="207"/>
      <c r="HY40" s="207"/>
      <c r="HZ40" s="207"/>
      <c r="IA40" s="207"/>
      <c r="IB40" s="207"/>
      <c r="IC40" s="207"/>
      <c r="ID40" s="207"/>
      <c r="IE40" s="207"/>
      <c r="IF40" s="207"/>
      <c r="IG40" s="207"/>
      <c r="IH40" s="207"/>
      <c r="II40" s="207"/>
      <c r="IJ40" s="207"/>
      <c r="IK40" s="207"/>
      <c r="IL40" s="207"/>
      <c r="IM40" s="207"/>
      <c r="IN40" s="207"/>
      <c r="IO40" s="207"/>
      <c r="IP40" s="207"/>
      <c r="IQ40" s="207"/>
      <c r="IR40" s="207"/>
      <c r="IS40" s="207"/>
      <c r="IT40" s="207"/>
      <c r="IU40" s="207"/>
      <c r="IV40" s="207"/>
      <c r="IW40" s="207"/>
      <c r="IX40" s="207"/>
      <c r="IY40" s="207"/>
      <c r="IZ40" s="207"/>
      <c r="JA40" s="207"/>
      <c r="JB40" s="207"/>
      <c r="JC40" s="207"/>
      <c r="JD40" s="207"/>
      <c r="JE40" s="207"/>
      <c r="JF40" s="207"/>
      <c r="JG40" s="207"/>
      <c r="JH40" s="207"/>
      <c r="JI40" s="207"/>
      <c r="JJ40" s="207"/>
      <c r="JK40" s="207"/>
      <c r="JL40" s="207"/>
      <c r="JM40" s="207"/>
      <c r="JN40" s="207"/>
      <c r="JO40" s="207"/>
      <c r="JP40" s="207"/>
      <c r="JQ40" s="207"/>
      <c r="JR40" s="207"/>
      <c r="JS40" s="207"/>
      <c r="JT40" s="207"/>
      <c r="JU40" s="207"/>
      <c r="JV40" s="207"/>
      <c r="JW40" s="207"/>
      <c r="JX40" s="207"/>
      <c r="JY40" s="207"/>
      <c r="JZ40" s="207"/>
      <c r="KA40" s="207"/>
      <c r="KB40" s="207"/>
      <c r="KC40" s="207"/>
      <c r="KD40" s="207"/>
      <c r="KE40" s="207"/>
      <c r="KF40" s="207"/>
      <c r="KG40" s="207"/>
      <c r="KH40" s="207"/>
      <c r="KI40" s="207"/>
      <c r="KJ40" s="207"/>
      <c r="KK40" s="207"/>
      <c r="KL40" s="207"/>
      <c r="KM40" s="207"/>
      <c r="KN40" s="207"/>
      <c r="KO40" s="207"/>
      <c r="KP40" s="207"/>
      <c r="KQ40" s="207"/>
      <c r="KR40" s="207"/>
      <c r="KS40" s="207"/>
      <c r="KT40" s="207"/>
      <c r="KU40" s="207"/>
      <c r="KV40" s="207"/>
      <c r="KW40" s="207"/>
      <c r="KX40" s="207"/>
      <c r="KY40" s="207"/>
      <c r="KZ40" s="207"/>
      <c r="LA40" s="207"/>
      <c r="LB40" s="207"/>
      <c r="LC40" s="207"/>
      <c r="LD40" s="207"/>
      <c r="LE40" s="207"/>
      <c r="LF40" s="207"/>
      <c r="LG40" s="207"/>
      <c r="LH40" s="207"/>
      <c r="LI40" s="207"/>
      <c r="LJ40" s="207"/>
      <c r="LK40" s="207"/>
      <c r="LL40" s="207"/>
      <c r="LM40" s="207"/>
      <c r="LN40" s="207"/>
      <c r="LO40" s="207"/>
      <c r="LP40" s="207"/>
      <c r="LQ40" s="207"/>
      <c r="LR40" s="207"/>
      <c r="LS40" s="207"/>
      <c r="LT40" s="207"/>
      <c r="LU40" s="207"/>
      <c r="LV40" s="207"/>
      <c r="LW40" s="207"/>
      <c r="LX40" s="207"/>
      <c r="LY40" s="207"/>
      <c r="LZ40" s="207"/>
      <c r="MA40" s="207"/>
      <c r="MB40" s="207"/>
      <c r="MC40" s="207"/>
      <c r="MD40" s="207"/>
      <c r="ME40" s="207"/>
      <c r="MF40" s="207"/>
      <c r="MG40" s="207"/>
      <c r="MH40" s="207"/>
      <c r="MI40" s="207"/>
      <c r="MJ40" s="207"/>
      <c r="MK40" s="207"/>
      <c r="ML40" s="207"/>
      <c r="MM40" s="207"/>
      <c r="MN40" s="207"/>
      <c r="MO40" s="207"/>
      <c r="MP40" s="207"/>
      <c r="MQ40" s="207"/>
      <c r="MR40" s="207"/>
      <c r="MS40" s="207"/>
      <c r="MT40" s="207"/>
      <c r="MU40" s="207"/>
      <c r="MV40" s="207"/>
      <c r="MW40" s="207"/>
      <c r="MX40" s="207"/>
      <c r="MY40" s="207"/>
      <c r="MZ40" s="207"/>
      <c r="NA40" s="207"/>
      <c r="NB40" s="207"/>
      <c r="NC40" s="207"/>
      <c r="ND40" s="207"/>
      <c r="NE40" s="207"/>
      <c r="NF40" s="207"/>
      <c r="NG40" s="207"/>
      <c r="NH40" s="207"/>
      <c r="NI40" s="207"/>
      <c r="NJ40" s="207"/>
      <c r="NK40" s="207"/>
      <c r="NL40" s="207"/>
      <c r="NM40" s="207"/>
      <c r="NN40" s="207"/>
      <c r="NO40" s="207"/>
      <c r="NP40" s="207"/>
      <c r="NQ40" s="207"/>
      <c r="NR40" s="207"/>
      <c r="NS40" s="207"/>
      <c r="NT40" s="207"/>
      <c r="NU40" s="207"/>
      <c r="NV40" s="207"/>
      <c r="NW40" s="207"/>
      <c r="NX40" s="207"/>
      <c r="NY40" s="207"/>
      <c r="NZ40" s="207"/>
      <c r="OA40" s="207"/>
      <c r="OB40" s="207"/>
      <c r="OC40" s="207"/>
      <c r="OD40" s="207"/>
      <c r="OE40" s="207"/>
      <c r="OF40" s="207"/>
      <c r="OG40" s="207"/>
      <c r="OH40" s="207"/>
      <c r="OI40" s="207"/>
      <c r="OJ40" s="207"/>
      <c r="OK40" s="207"/>
      <c r="OL40" s="207"/>
      <c r="OM40" s="207"/>
      <c r="ON40" s="207"/>
      <c r="OO40" s="207"/>
      <c r="OP40" s="207"/>
      <c r="OQ40" s="207"/>
      <c r="OR40" s="207"/>
      <c r="OS40" s="207"/>
      <c r="OT40" s="207"/>
      <c r="OU40" s="207"/>
      <c r="OV40" s="207"/>
      <c r="OW40" s="207"/>
      <c r="OX40" s="207"/>
      <c r="OY40" s="207"/>
      <c r="OZ40" s="207"/>
      <c r="PA40" s="207"/>
      <c r="PB40" s="207"/>
      <c r="PC40" s="207"/>
      <c r="PD40" s="207"/>
      <c r="PE40" s="207"/>
      <c r="PF40" s="207"/>
      <c r="PG40" s="207"/>
      <c r="PH40" s="207"/>
      <c r="PI40" s="207"/>
      <c r="PJ40" s="207"/>
      <c r="PK40" s="207"/>
      <c r="PL40" s="207"/>
      <c r="PM40" s="207"/>
      <c r="PN40" s="207"/>
      <c r="PO40" s="207"/>
      <c r="PP40" s="207"/>
      <c r="PQ40" s="207"/>
      <c r="PR40" s="207"/>
      <c r="PS40" s="207"/>
      <c r="PT40" s="207"/>
      <c r="PU40" s="207"/>
      <c r="PV40" s="207"/>
      <c r="PW40" s="207"/>
      <c r="PX40" s="207"/>
      <c r="PY40" s="207"/>
      <c r="PZ40" s="207"/>
      <c r="QA40" s="207"/>
      <c r="QB40" s="207"/>
      <c r="QC40" s="207"/>
      <c r="QD40" s="207"/>
      <c r="QE40" s="207"/>
      <c r="QF40" s="207"/>
      <c r="QG40" s="207"/>
      <c r="QH40" s="207"/>
      <c r="QI40" s="207"/>
      <c r="QJ40" s="207"/>
      <c r="QK40" s="207"/>
      <c r="QL40" s="207"/>
      <c r="QM40" s="207"/>
      <c r="QN40" s="207"/>
      <c r="QO40" s="207"/>
      <c r="QP40" s="207"/>
      <c r="QQ40" s="207"/>
      <c r="QR40" s="207"/>
      <c r="QS40" s="207"/>
      <c r="QT40" s="207"/>
      <c r="QU40" s="207"/>
      <c r="QV40" s="207"/>
      <c r="QW40" s="207"/>
      <c r="QX40" s="207"/>
      <c r="QY40" s="207"/>
      <c r="QZ40" s="207"/>
      <c r="RA40" s="207"/>
      <c r="RB40" s="207"/>
      <c r="RC40" s="207"/>
      <c r="RD40" s="207"/>
      <c r="RE40" s="207"/>
      <c r="RF40" s="207"/>
      <c r="RG40" s="207"/>
      <c r="RH40" s="207"/>
      <c r="RI40" s="207"/>
      <c r="RJ40" s="207"/>
      <c r="RK40" s="207"/>
      <c r="RL40" s="207"/>
      <c r="RM40" s="207"/>
      <c r="RN40" s="207"/>
      <c r="RO40" s="207"/>
      <c r="RP40" s="207"/>
      <c r="RQ40" s="207"/>
      <c r="RR40" s="207"/>
      <c r="RS40" s="207"/>
      <c r="RT40" s="207"/>
      <c r="RU40" s="207"/>
      <c r="RV40" s="207"/>
      <c r="RW40" s="207"/>
      <c r="RX40" s="207"/>
      <c r="RY40" s="207"/>
      <c r="RZ40" s="207"/>
      <c r="SA40" s="207"/>
      <c r="SB40" s="207"/>
      <c r="SC40" s="207"/>
      <c r="SD40" s="207"/>
      <c r="SE40" s="207"/>
      <c r="SF40" s="207"/>
      <c r="SG40" s="207"/>
      <c r="SH40" s="207"/>
      <c r="SI40" s="207"/>
      <c r="SJ40" s="207"/>
      <c r="SK40" s="207"/>
      <c r="SL40" s="207"/>
      <c r="SM40" s="207"/>
      <c r="SN40" s="207"/>
      <c r="SO40" s="207"/>
      <c r="SP40" s="207"/>
      <c r="SQ40" s="207"/>
      <c r="SR40" s="207"/>
      <c r="SS40" s="207"/>
      <c r="ST40" s="207"/>
      <c r="SU40" s="207"/>
      <c r="SV40" s="207"/>
      <c r="SW40" s="207"/>
      <c r="SX40" s="207"/>
      <c r="SY40" s="207"/>
      <c r="SZ40" s="207"/>
      <c r="TA40" s="207"/>
      <c r="TB40" s="207"/>
      <c r="TC40" s="207"/>
      <c r="TD40" s="207"/>
      <c r="TE40" s="207"/>
      <c r="TF40" s="207"/>
      <c r="TG40" s="207"/>
      <c r="TH40" s="207"/>
      <c r="TI40" s="207"/>
      <c r="TJ40" s="207"/>
      <c r="TK40" s="207"/>
      <c r="TL40" s="207"/>
      <c r="TM40" s="207"/>
      <c r="TN40" s="207"/>
      <c r="TO40" s="207"/>
      <c r="TP40" s="207"/>
      <c r="TQ40" s="207"/>
      <c r="TR40" s="207"/>
      <c r="TS40" s="207"/>
      <c r="TT40" s="207"/>
      <c r="TU40" s="207"/>
      <c r="TV40" s="207"/>
      <c r="TW40" s="207"/>
      <c r="TX40" s="207"/>
      <c r="TY40" s="207"/>
      <c r="TZ40" s="207"/>
      <c r="UA40" s="207"/>
      <c r="UB40" s="207"/>
      <c r="UC40" s="207"/>
      <c r="UD40" s="207"/>
      <c r="UE40" s="207"/>
      <c r="UF40" s="207"/>
      <c r="UG40" s="207"/>
      <c r="UH40" s="207"/>
      <c r="UI40" s="207"/>
      <c r="UJ40" s="207"/>
      <c r="UK40" s="207"/>
      <c r="UL40" s="207"/>
      <c r="UM40" s="207"/>
      <c r="UN40" s="207"/>
      <c r="UO40" s="207"/>
      <c r="UP40" s="207"/>
      <c r="UQ40" s="207"/>
      <c r="UR40" s="207"/>
      <c r="US40" s="207"/>
      <c r="UT40" s="207"/>
      <c r="UU40" s="207"/>
      <c r="UV40" s="207"/>
      <c r="UW40" s="207"/>
      <c r="UX40" s="207"/>
      <c r="UY40" s="207"/>
      <c r="UZ40" s="207"/>
      <c r="VA40" s="207"/>
      <c r="VB40" s="207"/>
      <c r="VC40" s="207"/>
      <c r="VD40" s="207"/>
      <c r="VE40" s="207"/>
      <c r="VF40" s="207"/>
      <c r="VG40" s="207"/>
      <c r="VH40" s="207"/>
      <c r="VI40" s="207"/>
      <c r="VJ40" s="207"/>
      <c r="VK40" s="207"/>
      <c r="VL40" s="207"/>
      <c r="VM40" s="207"/>
      <c r="VN40" s="207"/>
      <c r="VO40" s="207"/>
      <c r="VP40" s="207"/>
      <c r="VQ40" s="207"/>
      <c r="VR40" s="207"/>
      <c r="VS40" s="207"/>
      <c r="VT40" s="207"/>
      <c r="VU40" s="207"/>
      <c r="VV40" s="207"/>
      <c r="VW40" s="207"/>
      <c r="VX40" s="207"/>
      <c r="VY40" s="207"/>
      <c r="VZ40" s="207"/>
      <c r="WA40" s="207"/>
      <c r="WB40" s="207"/>
      <c r="WC40" s="207"/>
      <c r="WD40" s="207"/>
      <c r="WE40" s="207"/>
      <c r="WF40" s="207"/>
      <c r="WG40" s="207"/>
      <c r="WH40" s="207"/>
      <c r="WI40" s="207"/>
      <c r="WJ40" s="207"/>
      <c r="WK40" s="207"/>
      <c r="WL40" s="207"/>
      <c r="WM40" s="207"/>
      <c r="WN40" s="207"/>
      <c r="WO40" s="207"/>
      <c r="WP40" s="207"/>
      <c r="WQ40" s="207"/>
      <c r="WR40" s="207"/>
      <c r="WS40" s="207"/>
      <c r="WT40" s="207"/>
      <c r="WU40" s="207"/>
      <c r="WV40" s="207"/>
      <c r="WW40" s="207"/>
      <c r="WX40" s="207"/>
      <c r="WY40" s="207"/>
      <c r="WZ40" s="207"/>
      <c r="XA40" s="207"/>
      <c r="XB40" s="207"/>
      <c r="XC40" s="207"/>
      <c r="XD40" s="207"/>
      <c r="XE40" s="207"/>
      <c r="XF40" s="207"/>
      <c r="XG40" s="207"/>
      <c r="XH40" s="207"/>
      <c r="XI40" s="207"/>
      <c r="XJ40" s="207"/>
      <c r="XK40" s="207"/>
      <c r="XL40" s="207"/>
      <c r="XM40" s="207"/>
      <c r="XN40" s="207"/>
      <c r="XO40" s="207"/>
      <c r="XP40" s="207"/>
      <c r="XQ40" s="207"/>
      <c r="XR40" s="207"/>
      <c r="XS40" s="207"/>
      <c r="XT40" s="207"/>
      <c r="XU40" s="207"/>
      <c r="XV40" s="207"/>
      <c r="XW40" s="207"/>
      <c r="XX40" s="207"/>
      <c r="XY40" s="207"/>
      <c r="XZ40" s="207"/>
      <c r="YA40" s="207"/>
      <c r="YB40" s="207"/>
      <c r="YC40" s="207"/>
      <c r="YD40" s="207"/>
      <c r="YE40" s="207"/>
      <c r="YF40" s="207"/>
      <c r="YG40" s="207"/>
      <c r="YH40" s="207"/>
      <c r="YI40" s="207"/>
      <c r="YJ40" s="207"/>
      <c r="YK40" s="207"/>
      <c r="YL40" s="207"/>
      <c r="YM40" s="207"/>
      <c r="YN40" s="207"/>
      <c r="YO40" s="207"/>
      <c r="YP40" s="207"/>
      <c r="YQ40" s="207"/>
      <c r="YR40" s="207"/>
      <c r="YS40" s="207"/>
      <c r="YT40" s="207"/>
      <c r="YU40" s="207"/>
      <c r="YV40" s="207"/>
      <c r="YW40" s="207"/>
      <c r="YX40" s="207"/>
      <c r="YY40" s="207"/>
      <c r="YZ40" s="207"/>
      <c r="ZA40" s="207"/>
      <c r="ZB40" s="207"/>
      <c r="ZC40" s="207"/>
      <c r="ZD40" s="207"/>
      <c r="ZE40" s="207"/>
      <c r="ZF40" s="207"/>
      <c r="ZG40" s="207"/>
      <c r="ZH40" s="207"/>
      <c r="ZI40" s="207"/>
      <c r="ZJ40" s="207"/>
      <c r="ZK40" s="207"/>
      <c r="ZL40" s="207"/>
      <c r="ZM40" s="207"/>
      <c r="ZN40" s="207"/>
      <c r="ZO40" s="207"/>
      <c r="ZP40" s="207"/>
      <c r="ZQ40" s="207"/>
      <c r="ZR40" s="207"/>
      <c r="ZS40" s="207"/>
      <c r="ZT40" s="207"/>
      <c r="ZU40" s="207"/>
      <c r="ZV40" s="207"/>
      <c r="ZW40" s="207"/>
      <c r="ZX40" s="207"/>
      <c r="ZY40" s="207"/>
      <c r="ZZ40" s="207"/>
      <c r="AAA40" s="207"/>
      <c r="AAB40" s="207"/>
      <c r="AAC40" s="207"/>
      <c r="AAD40" s="207"/>
      <c r="AAE40" s="207"/>
      <c r="AAF40" s="207"/>
      <c r="AAG40" s="207"/>
      <c r="AAH40" s="207"/>
      <c r="AAI40" s="207"/>
      <c r="AAJ40" s="207"/>
      <c r="AAK40" s="207"/>
      <c r="AAL40" s="207"/>
      <c r="AAM40" s="207"/>
      <c r="AAN40" s="207"/>
      <c r="AAO40" s="207"/>
      <c r="AAP40" s="207"/>
      <c r="AAQ40" s="207"/>
      <c r="AAR40" s="207"/>
      <c r="AAS40" s="207"/>
      <c r="AAT40" s="207"/>
      <c r="AAU40" s="207"/>
      <c r="AAV40" s="207"/>
      <c r="AAW40" s="207"/>
      <c r="AAX40" s="207"/>
      <c r="AAY40" s="207"/>
      <c r="AAZ40" s="207"/>
      <c r="ABA40" s="207"/>
      <c r="ABB40" s="207"/>
      <c r="ABC40" s="207"/>
      <c r="ABD40" s="207"/>
      <c r="ABE40" s="207"/>
      <c r="ABF40" s="207"/>
      <c r="ABG40" s="207"/>
      <c r="ABH40" s="207"/>
      <c r="ABI40" s="207"/>
      <c r="ABJ40" s="207"/>
      <c r="ABK40" s="207"/>
      <c r="ABL40" s="207"/>
      <c r="ABM40" s="207"/>
      <c r="ABN40" s="207"/>
      <c r="ABO40" s="207"/>
      <c r="ABP40" s="207"/>
      <c r="ABQ40" s="207"/>
      <c r="ABR40" s="207"/>
      <c r="ABS40" s="207"/>
      <c r="ABT40" s="207"/>
      <c r="ABU40" s="207"/>
      <c r="ABV40" s="207"/>
      <c r="ABW40" s="207"/>
      <c r="ABX40" s="207"/>
      <c r="ABY40" s="207"/>
      <c r="ABZ40" s="207"/>
      <c r="ACA40" s="207"/>
      <c r="ACB40" s="207"/>
      <c r="ACC40" s="207"/>
      <c r="ACD40" s="207"/>
      <c r="ACE40" s="207"/>
      <c r="ACF40" s="207"/>
      <c r="ACG40" s="207"/>
      <c r="ACH40" s="207"/>
      <c r="ACI40" s="207"/>
      <c r="ACJ40" s="207"/>
      <c r="ACK40" s="207"/>
      <c r="ACL40" s="207"/>
      <c r="ACM40" s="207"/>
      <c r="ACN40" s="207"/>
      <c r="ACO40" s="207"/>
      <c r="ACP40" s="207"/>
      <c r="ACQ40" s="207"/>
      <c r="ACR40" s="207"/>
      <c r="ACS40" s="207"/>
      <c r="ACT40" s="207"/>
      <c r="ACU40" s="207"/>
      <c r="ACV40" s="207"/>
      <c r="ACW40" s="207"/>
      <c r="ACX40" s="207"/>
      <c r="ACY40" s="207"/>
      <c r="ACZ40" s="207"/>
      <c r="ADA40" s="207"/>
      <c r="ADB40" s="207"/>
      <c r="ADC40" s="207"/>
      <c r="ADD40" s="207"/>
      <c r="ADE40" s="207"/>
      <c r="ADF40" s="207"/>
      <c r="ADG40" s="207"/>
      <c r="ADH40" s="207"/>
      <c r="ADI40" s="207"/>
      <c r="ADJ40" s="207"/>
      <c r="ADK40" s="207"/>
      <c r="ADL40" s="207"/>
      <c r="ADM40" s="207"/>
      <c r="ADN40" s="207"/>
      <c r="ADO40" s="207"/>
      <c r="ADP40" s="207"/>
      <c r="ADQ40" s="207"/>
      <c r="ADR40" s="207"/>
      <c r="ADS40" s="207"/>
      <c r="ADT40" s="207"/>
      <c r="ADU40" s="207"/>
      <c r="ADV40" s="207"/>
      <c r="ADW40" s="207"/>
      <c r="ADX40" s="207"/>
      <c r="ADY40" s="207"/>
      <c r="ADZ40" s="207"/>
      <c r="AEA40" s="207"/>
      <c r="AEB40" s="207"/>
      <c r="AEC40" s="207"/>
      <c r="AED40" s="207"/>
      <c r="AEE40" s="207"/>
      <c r="AEF40" s="207"/>
      <c r="AEG40" s="207"/>
      <c r="AEH40" s="207"/>
      <c r="AEI40" s="207"/>
      <c r="AEJ40" s="207"/>
      <c r="AEK40" s="207"/>
      <c r="AEL40" s="207"/>
      <c r="AEM40" s="207"/>
      <c r="AEN40" s="207"/>
      <c r="AEO40" s="207"/>
      <c r="AEP40" s="207"/>
      <c r="AEQ40" s="207"/>
      <c r="AER40" s="207"/>
      <c r="AES40" s="207"/>
      <c r="AET40" s="207"/>
      <c r="AEU40" s="207"/>
      <c r="AEV40" s="207"/>
      <c r="AEW40" s="207"/>
      <c r="AEX40" s="207"/>
      <c r="AEY40" s="207"/>
      <c r="AEZ40" s="207"/>
      <c r="AFA40" s="207"/>
      <c r="AFB40" s="207"/>
      <c r="AFC40" s="207"/>
      <c r="AFD40" s="207"/>
      <c r="AFE40" s="207"/>
      <c r="AFF40" s="207"/>
      <c r="AFG40" s="207"/>
      <c r="AFH40" s="207"/>
      <c r="AFI40" s="207"/>
      <c r="AFJ40" s="207"/>
      <c r="AFK40" s="207"/>
      <c r="AFL40" s="207"/>
      <c r="AFM40" s="207"/>
      <c r="AFN40" s="207"/>
      <c r="AFO40" s="207"/>
      <c r="AFP40" s="207"/>
      <c r="AFQ40" s="207"/>
      <c r="AFR40" s="207"/>
      <c r="AFS40" s="207"/>
      <c r="AFT40" s="207"/>
      <c r="AFU40" s="207"/>
      <c r="AFV40" s="207"/>
      <c r="AFW40" s="207"/>
      <c r="AFX40" s="207"/>
      <c r="AFY40" s="207"/>
      <c r="AFZ40" s="207"/>
      <c r="AGA40" s="207"/>
      <c r="AGB40" s="207"/>
      <c r="AGC40" s="207"/>
      <c r="AGD40" s="207"/>
      <c r="AGE40" s="207"/>
      <c r="AGF40" s="207"/>
      <c r="AGG40" s="207"/>
      <c r="AGH40" s="207"/>
      <c r="AGI40" s="207"/>
      <c r="AGJ40" s="207"/>
      <c r="AGK40" s="207"/>
      <c r="AGL40" s="207"/>
      <c r="AGM40" s="207"/>
      <c r="AGN40" s="207"/>
      <c r="AGO40" s="207"/>
      <c r="AGP40" s="207"/>
      <c r="AGQ40" s="207"/>
      <c r="AGR40" s="207"/>
      <c r="AGS40" s="207"/>
      <c r="AGT40" s="207"/>
      <c r="AGU40" s="207"/>
      <c r="AGV40" s="207"/>
      <c r="AGW40" s="207"/>
      <c r="AGX40" s="207"/>
      <c r="AGY40" s="207"/>
      <c r="AGZ40" s="207"/>
      <c r="AHA40" s="207"/>
      <c r="AHB40" s="207"/>
      <c r="AHC40" s="207"/>
      <c r="AHD40" s="207"/>
      <c r="AHE40" s="207"/>
      <c r="AHF40" s="207"/>
      <c r="AHG40" s="207"/>
      <c r="AHH40" s="207"/>
      <c r="AHI40" s="207"/>
      <c r="AHJ40" s="207"/>
      <c r="AHK40" s="207"/>
      <c r="AHL40" s="207"/>
      <c r="AHM40" s="207"/>
      <c r="AHN40" s="207"/>
      <c r="AHO40" s="207"/>
      <c r="AHP40" s="207"/>
      <c r="AHQ40" s="207"/>
      <c r="AHR40" s="207"/>
      <c r="AHS40" s="207"/>
      <c r="AHT40" s="207"/>
      <c r="AHU40" s="207"/>
      <c r="AHV40" s="207"/>
      <c r="AHW40" s="207"/>
      <c r="AHX40" s="207"/>
      <c r="AHY40" s="207"/>
      <c r="AHZ40" s="207"/>
      <c r="AIA40" s="207"/>
      <c r="AIB40" s="207"/>
      <c r="AIC40" s="207"/>
      <c r="AID40" s="207"/>
      <c r="AIE40" s="207"/>
      <c r="AIF40" s="207"/>
      <c r="AIG40" s="207"/>
      <c r="AIH40" s="207"/>
      <c r="AII40" s="207"/>
      <c r="AIJ40" s="207"/>
      <c r="AIK40" s="207"/>
      <c r="AIL40" s="207"/>
      <c r="AIM40" s="207"/>
      <c r="AIN40" s="207"/>
      <c r="AIO40" s="207"/>
      <c r="AIP40" s="207"/>
      <c r="AIQ40" s="207"/>
      <c r="AIR40" s="207"/>
      <c r="AIS40" s="207"/>
      <c r="AIT40" s="207"/>
      <c r="AIU40" s="207"/>
      <c r="AIV40" s="207"/>
      <c r="AIW40" s="207"/>
      <c r="AIX40" s="207"/>
      <c r="AIY40" s="207"/>
      <c r="AIZ40" s="207"/>
      <c r="AJA40" s="207"/>
      <c r="AJB40" s="207"/>
      <c r="AJC40" s="207"/>
      <c r="AJD40" s="207"/>
      <c r="AJE40" s="207"/>
      <c r="AJF40" s="207"/>
      <c r="AJG40" s="207"/>
      <c r="AJH40" s="207"/>
      <c r="AJI40" s="207"/>
      <c r="AJJ40" s="207"/>
      <c r="AJK40" s="207"/>
      <c r="AJL40" s="207"/>
      <c r="AJM40" s="207"/>
      <c r="AJN40" s="207"/>
      <c r="AJO40" s="207"/>
      <c r="AJP40" s="207"/>
      <c r="AJQ40" s="207"/>
      <c r="AJR40" s="207"/>
      <c r="AJS40" s="207"/>
      <c r="AJT40" s="207"/>
      <c r="AJU40" s="207"/>
      <c r="AJV40" s="207"/>
      <c r="AJW40" s="207"/>
      <c r="AJX40" s="207"/>
      <c r="AJY40" s="207"/>
      <c r="AJZ40" s="207"/>
      <c r="AKA40" s="207"/>
      <c r="AKB40" s="207"/>
      <c r="AKC40" s="207"/>
      <c r="AKD40" s="207"/>
      <c r="AKE40" s="207"/>
      <c r="AKF40" s="207"/>
      <c r="AKG40" s="207"/>
      <c r="AKH40" s="207"/>
      <c r="AKI40" s="207"/>
      <c r="AKJ40" s="207"/>
      <c r="AKK40" s="207"/>
      <c r="AKL40" s="207"/>
      <c r="AKM40" s="207"/>
      <c r="AKN40" s="207"/>
      <c r="AKO40" s="207"/>
      <c r="AKP40" s="207"/>
      <c r="AKQ40" s="207"/>
      <c r="AKR40" s="207"/>
      <c r="AKS40" s="207"/>
      <c r="AKT40" s="207"/>
      <c r="AKU40" s="207"/>
      <c r="AKV40" s="207"/>
      <c r="AKW40" s="207"/>
      <c r="AKX40" s="207"/>
      <c r="AKY40" s="207"/>
      <c r="AKZ40" s="207"/>
      <c r="ALA40" s="207"/>
      <c r="ALB40" s="207"/>
      <c r="ALC40" s="207"/>
      <c r="ALD40" s="207"/>
      <c r="ALE40" s="207"/>
      <c r="ALF40" s="207"/>
      <c r="ALG40" s="207"/>
      <c r="ALH40" s="207"/>
      <c r="ALI40" s="207"/>
      <c r="ALJ40" s="207"/>
      <c r="ALK40" s="207"/>
      <c r="ALL40" s="207"/>
      <c r="ALM40" s="207"/>
      <c r="ALN40" s="207"/>
      <c r="ALO40" s="207"/>
      <c r="ALP40" s="207"/>
      <c r="ALQ40" s="207" t="e">
        <v>#N/A</v>
      </c>
    </row>
    <row r="41" spans="1:1005" ht="14.45">
      <c r="A41" s="108">
        <v>47270</v>
      </c>
      <c r="B41" s="164">
        <v>293</v>
      </c>
      <c r="C41" s="156">
        <v>293</v>
      </c>
      <c r="D41" s="159">
        <v>293</v>
      </c>
      <c r="E41">
        <v>242.17</v>
      </c>
      <c r="F41">
        <v>677.66899999999998</v>
      </c>
      <c r="G41">
        <v>349.55700000000002</v>
      </c>
      <c r="H41">
        <v>577.71199999999999</v>
      </c>
      <c r="I41">
        <v>248.96199999999999</v>
      </c>
      <c r="J41">
        <v>403.17099999999999</v>
      </c>
      <c r="K41">
        <v>179.11799999999999</v>
      </c>
      <c r="L41">
        <v>227.71100000000001</v>
      </c>
      <c r="M41">
        <v>61.011000000000003</v>
      </c>
      <c r="N41">
        <v>231.441</v>
      </c>
      <c r="O41">
        <v>163.82900000000001</v>
      </c>
      <c r="P41">
        <v>333.83199999999999</v>
      </c>
      <c r="Q41">
        <v>209.53299999999999</v>
      </c>
      <c r="R41">
        <v>209.89400000000001</v>
      </c>
      <c r="S41">
        <v>572.74599999999998</v>
      </c>
      <c r="T41">
        <v>303.714</v>
      </c>
      <c r="U41">
        <v>319.73899999999998</v>
      </c>
      <c r="V41">
        <v>516.29999999999995</v>
      </c>
      <c r="W41">
        <v>64.989000000000004</v>
      </c>
      <c r="X41">
        <v>172.53299999999999</v>
      </c>
      <c r="Y41">
        <v>380.74400000000003</v>
      </c>
      <c r="Z41">
        <v>415.23500000000001</v>
      </c>
      <c r="AA41">
        <v>351.577</v>
      </c>
      <c r="AB41">
        <v>458.42700000000002</v>
      </c>
      <c r="AC41">
        <v>80.608999999999995</v>
      </c>
      <c r="AD41">
        <v>494.83300000000003</v>
      </c>
      <c r="AE41" s="32">
        <v>222.09800000000001</v>
      </c>
      <c r="AF41">
        <v>318.041</v>
      </c>
      <c r="AG41" s="207">
        <v>191.02099999999999</v>
      </c>
      <c r="AH41" s="207">
        <v>461.911</v>
      </c>
      <c r="AI41" s="207"/>
      <c r="AJ41" s="207"/>
      <c r="AK41" s="207"/>
      <c r="AL41" s="207"/>
      <c r="AM41" s="207"/>
      <c r="AN41" s="207"/>
      <c r="AO41" s="207"/>
      <c r="AP41" s="207"/>
      <c r="AQ41" s="207"/>
      <c r="AR41" s="207"/>
      <c r="AS41" s="207"/>
      <c r="AT41" s="207"/>
      <c r="AU41" s="207"/>
      <c r="AV41" s="207"/>
      <c r="AW41" s="207"/>
      <c r="AX41" s="207"/>
      <c r="AY41" s="207"/>
      <c r="AZ41" s="207"/>
      <c r="BA41" s="207"/>
      <c r="BB41" s="207"/>
      <c r="BC41" s="207"/>
      <c r="BD41" s="207"/>
      <c r="BE41" s="207"/>
      <c r="BF41" s="207"/>
      <c r="BG41" s="207"/>
      <c r="BH41" s="207"/>
      <c r="BI41" s="207"/>
      <c r="BJ41" s="207"/>
      <c r="BK41" s="207"/>
      <c r="BL41" s="207"/>
      <c r="BM41" s="207"/>
      <c r="BN41" s="207"/>
      <c r="BO41" s="207"/>
      <c r="BP41" s="207"/>
      <c r="BQ41" s="207"/>
      <c r="BR41" s="207"/>
      <c r="BS41" s="207"/>
      <c r="BT41" s="207"/>
      <c r="BU41" s="207"/>
      <c r="BV41" s="207"/>
      <c r="BW41" s="207"/>
      <c r="BX41" s="207"/>
      <c r="BY41" s="207"/>
      <c r="BZ41" s="207"/>
      <c r="CA41" s="207"/>
      <c r="CB41" s="207"/>
      <c r="CC41" s="207"/>
      <c r="CD41" s="207"/>
      <c r="CE41" s="207"/>
      <c r="CF41" s="207"/>
      <c r="CG41" s="207"/>
      <c r="CH41" s="207"/>
      <c r="CI41" s="207"/>
      <c r="CJ41" s="207"/>
      <c r="CK41" s="207"/>
      <c r="CL41" s="207"/>
      <c r="CM41" s="207"/>
      <c r="CN41" s="207"/>
      <c r="CO41" s="207"/>
      <c r="CP41" s="207"/>
      <c r="CQ41" s="207"/>
      <c r="CR41" s="207"/>
      <c r="CS41" s="207"/>
      <c r="CT41" s="207"/>
      <c r="CU41" s="207"/>
      <c r="CV41" s="207"/>
      <c r="CW41" s="207"/>
      <c r="CX41" s="207"/>
      <c r="CY41" s="207"/>
      <c r="CZ41" s="207"/>
      <c r="DA41" s="207"/>
      <c r="DB41" s="207"/>
      <c r="DC41" s="207"/>
      <c r="DD41" s="207"/>
      <c r="DE41" s="207"/>
      <c r="DF41" s="207"/>
      <c r="DG41" s="207"/>
      <c r="DH41" s="207"/>
      <c r="DI41" s="207"/>
      <c r="DJ41" s="207"/>
      <c r="DK41" s="207"/>
      <c r="DL41" s="207"/>
      <c r="DM41" s="207"/>
      <c r="DN41" s="207"/>
      <c r="DO41" s="207"/>
      <c r="DP41" s="207"/>
      <c r="DQ41" s="207"/>
      <c r="DR41" s="207"/>
      <c r="DS41" s="207"/>
      <c r="DT41" s="207"/>
      <c r="DU41" s="207"/>
      <c r="DV41" s="207"/>
      <c r="DW41" s="207"/>
      <c r="DX41" s="207"/>
      <c r="DY41" s="207"/>
      <c r="DZ41" s="207"/>
      <c r="EA41" s="207"/>
      <c r="EB41" s="207"/>
      <c r="EC41" s="207"/>
      <c r="ED41" s="207"/>
      <c r="EE41" s="207"/>
      <c r="EF41" s="207"/>
      <c r="EG41" s="207"/>
      <c r="EH41" s="207"/>
      <c r="EI41" s="207"/>
      <c r="EJ41" s="207"/>
      <c r="EK41" s="207"/>
      <c r="EL41" s="207"/>
      <c r="EM41" s="207"/>
      <c r="EN41" s="207"/>
      <c r="EO41" s="207"/>
      <c r="EP41" s="207"/>
      <c r="EQ41" s="207"/>
      <c r="ER41" s="207"/>
      <c r="ES41" s="207"/>
      <c r="ET41" s="207"/>
      <c r="EU41" s="207"/>
      <c r="EV41" s="207"/>
      <c r="EW41" s="207"/>
      <c r="EX41" s="207"/>
      <c r="EY41" s="207"/>
      <c r="EZ41" s="207"/>
      <c r="FA41" s="207"/>
      <c r="FB41" s="207"/>
      <c r="FC41" s="207"/>
      <c r="FD41" s="207"/>
      <c r="FE41" s="207"/>
      <c r="FF41" s="207"/>
      <c r="FG41" s="207"/>
      <c r="FH41" s="207"/>
      <c r="FI41" s="207"/>
      <c r="FJ41" s="207"/>
      <c r="FK41" s="207"/>
      <c r="FL41" s="207"/>
      <c r="FM41" s="207"/>
      <c r="FN41" s="207"/>
      <c r="FO41" s="207"/>
      <c r="FP41" s="207"/>
      <c r="FQ41" s="207"/>
      <c r="FR41" s="207"/>
      <c r="FS41" s="207"/>
      <c r="FT41" s="207"/>
      <c r="FU41" s="207"/>
      <c r="FV41" s="207"/>
      <c r="FW41" s="207"/>
      <c r="FX41" s="207"/>
      <c r="FY41" s="207"/>
      <c r="FZ41" s="207"/>
      <c r="GA41" s="207"/>
      <c r="GB41" s="207"/>
      <c r="GC41" s="207"/>
      <c r="GD41" s="207"/>
      <c r="GE41" s="207"/>
      <c r="GF41" s="207"/>
      <c r="GG41" s="207"/>
      <c r="GH41" s="207"/>
      <c r="GI41" s="207"/>
      <c r="GJ41" s="207"/>
      <c r="GK41" s="207"/>
      <c r="GL41" s="207"/>
      <c r="GM41" s="207"/>
      <c r="GN41" s="207"/>
      <c r="GO41" s="207"/>
      <c r="GP41" s="207"/>
      <c r="GQ41" s="207"/>
      <c r="GR41" s="207"/>
      <c r="GS41" s="207"/>
      <c r="GT41" s="207"/>
      <c r="GU41" s="207"/>
      <c r="GV41" s="207"/>
      <c r="GW41" s="207"/>
      <c r="GX41" s="207"/>
      <c r="GY41" s="207"/>
      <c r="GZ41" s="207"/>
      <c r="HA41" s="207"/>
      <c r="HB41" s="207"/>
      <c r="HC41" s="207"/>
      <c r="HD41" s="207"/>
      <c r="HE41" s="207"/>
      <c r="HF41" s="207"/>
      <c r="HG41" s="207"/>
      <c r="HH41" s="207"/>
      <c r="HI41" s="207"/>
      <c r="HJ41" s="207"/>
      <c r="HK41" s="207"/>
      <c r="HL41" s="207"/>
      <c r="HM41" s="207"/>
      <c r="HN41" s="207"/>
      <c r="HO41" s="207"/>
      <c r="HP41" s="207"/>
      <c r="HQ41" s="207"/>
      <c r="HR41" s="207"/>
      <c r="HS41" s="207"/>
      <c r="HT41" s="207"/>
      <c r="HU41" s="207"/>
      <c r="HV41" s="207"/>
      <c r="HW41" s="207"/>
      <c r="HX41" s="207"/>
      <c r="HY41" s="207"/>
      <c r="HZ41" s="207"/>
      <c r="IA41" s="207"/>
      <c r="IB41" s="207"/>
      <c r="IC41" s="207"/>
      <c r="ID41" s="207"/>
      <c r="IE41" s="207"/>
      <c r="IF41" s="207"/>
      <c r="IG41" s="207"/>
      <c r="IH41" s="207"/>
      <c r="II41" s="207"/>
      <c r="IJ41" s="207"/>
      <c r="IK41" s="207"/>
      <c r="IL41" s="207"/>
      <c r="IM41" s="207"/>
      <c r="IN41" s="207"/>
      <c r="IO41" s="207"/>
      <c r="IP41" s="207"/>
      <c r="IQ41" s="207"/>
      <c r="IR41" s="207"/>
      <c r="IS41" s="207"/>
      <c r="IT41" s="207"/>
      <c r="IU41" s="207"/>
      <c r="IV41" s="207"/>
      <c r="IW41" s="207"/>
      <c r="IX41" s="207"/>
      <c r="IY41" s="207"/>
      <c r="IZ41" s="207"/>
      <c r="JA41" s="207"/>
      <c r="JB41" s="207"/>
      <c r="JC41" s="207"/>
      <c r="JD41" s="207"/>
      <c r="JE41" s="207"/>
      <c r="JF41" s="207"/>
      <c r="JG41" s="207"/>
      <c r="JH41" s="207"/>
      <c r="JI41" s="207"/>
      <c r="JJ41" s="207"/>
      <c r="JK41" s="207"/>
      <c r="JL41" s="207"/>
      <c r="JM41" s="207"/>
      <c r="JN41" s="207"/>
      <c r="JO41" s="207"/>
      <c r="JP41" s="207"/>
      <c r="JQ41" s="207"/>
      <c r="JR41" s="207"/>
      <c r="JS41" s="207"/>
      <c r="JT41" s="207"/>
      <c r="JU41" s="207"/>
      <c r="JV41" s="207"/>
      <c r="JW41" s="207"/>
      <c r="JX41" s="207"/>
      <c r="JY41" s="207"/>
      <c r="JZ41" s="207"/>
      <c r="KA41" s="207"/>
      <c r="KB41" s="207"/>
      <c r="KC41" s="207"/>
      <c r="KD41" s="207"/>
      <c r="KE41" s="207"/>
      <c r="KF41" s="207"/>
      <c r="KG41" s="207"/>
      <c r="KH41" s="207"/>
      <c r="KI41" s="207"/>
      <c r="KJ41" s="207"/>
      <c r="KK41" s="207"/>
      <c r="KL41" s="207"/>
      <c r="KM41" s="207"/>
      <c r="KN41" s="207"/>
      <c r="KO41" s="207"/>
      <c r="KP41" s="207"/>
      <c r="KQ41" s="207"/>
      <c r="KR41" s="207"/>
      <c r="KS41" s="207"/>
      <c r="KT41" s="207"/>
      <c r="KU41" s="207"/>
      <c r="KV41" s="207"/>
      <c r="KW41" s="207"/>
      <c r="KX41" s="207"/>
      <c r="KY41" s="207"/>
      <c r="KZ41" s="207"/>
      <c r="LA41" s="207"/>
      <c r="LB41" s="207"/>
      <c r="LC41" s="207"/>
      <c r="LD41" s="207"/>
      <c r="LE41" s="207"/>
      <c r="LF41" s="207"/>
      <c r="LG41" s="207"/>
      <c r="LH41" s="207"/>
      <c r="LI41" s="207"/>
      <c r="LJ41" s="207"/>
      <c r="LK41" s="207"/>
      <c r="LL41" s="207"/>
      <c r="LM41" s="207"/>
      <c r="LN41" s="207"/>
      <c r="LO41" s="207"/>
      <c r="LP41" s="207"/>
      <c r="LQ41" s="207"/>
      <c r="LR41" s="207"/>
      <c r="LS41" s="207"/>
      <c r="LT41" s="207"/>
      <c r="LU41" s="207"/>
      <c r="LV41" s="207"/>
      <c r="LW41" s="207"/>
      <c r="LX41" s="207"/>
      <c r="LY41" s="207"/>
      <c r="LZ41" s="207"/>
      <c r="MA41" s="207"/>
      <c r="MB41" s="207"/>
      <c r="MC41" s="207"/>
      <c r="MD41" s="207"/>
      <c r="ME41" s="207"/>
      <c r="MF41" s="207"/>
      <c r="MG41" s="207"/>
      <c r="MH41" s="207"/>
      <c r="MI41" s="207"/>
      <c r="MJ41" s="207"/>
      <c r="MK41" s="207"/>
      <c r="ML41" s="207"/>
      <c r="MM41" s="207"/>
      <c r="MN41" s="207"/>
      <c r="MO41" s="207"/>
      <c r="MP41" s="207"/>
      <c r="MQ41" s="207"/>
      <c r="MR41" s="207"/>
      <c r="MS41" s="207"/>
      <c r="MT41" s="207"/>
      <c r="MU41" s="207"/>
      <c r="MV41" s="207"/>
      <c r="MW41" s="207"/>
      <c r="MX41" s="207"/>
      <c r="MY41" s="207"/>
      <c r="MZ41" s="207"/>
      <c r="NA41" s="207"/>
      <c r="NB41" s="207"/>
      <c r="NC41" s="207"/>
      <c r="ND41" s="207"/>
      <c r="NE41" s="207"/>
      <c r="NF41" s="207"/>
      <c r="NG41" s="207"/>
      <c r="NH41" s="207"/>
      <c r="NI41" s="207"/>
      <c r="NJ41" s="207"/>
      <c r="NK41" s="207"/>
      <c r="NL41" s="207"/>
      <c r="NM41" s="207"/>
      <c r="NN41" s="207"/>
      <c r="NO41" s="207"/>
      <c r="NP41" s="207"/>
      <c r="NQ41" s="207"/>
      <c r="NR41" s="207"/>
      <c r="NS41" s="207"/>
      <c r="NT41" s="207"/>
      <c r="NU41" s="207"/>
      <c r="NV41" s="207"/>
      <c r="NW41" s="207"/>
      <c r="NX41" s="207"/>
      <c r="NY41" s="207"/>
      <c r="NZ41" s="207"/>
      <c r="OA41" s="207"/>
      <c r="OB41" s="207"/>
      <c r="OC41" s="207"/>
      <c r="OD41" s="207"/>
      <c r="OE41" s="207"/>
      <c r="OF41" s="207"/>
      <c r="OG41" s="207"/>
      <c r="OH41" s="207"/>
      <c r="OI41" s="207"/>
      <c r="OJ41" s="207"/>
      <c r="OK41" s="207"/>
      <c r="OL41" s="207"/>
      <c r="OM41" s="207"/>
      <c r="ON41" s="207"/>
      <c r="OO41" s="207"/>
      <c r="OP41" s="207"/>
      <c r="OQ41" s="207"/>
      <c r="OR41" s="207"/>
      <c r="OS41" s="207"/>
      <c r="OT41" s="207"/>
      <c r="OU41" s="207"/>
      <c r="OV41" s="207"/>
      <c r="OW41" s="207"/>
      <c r="OX41" s="207"/>
      <c r="OY41" s="207"/>
      <c r="OZ41" s="207"/>
      <c r="PA41" s="207"/>
      <c r="PB41" s="207"/>
      <c r="PC41" s="207"/>
      <c r="PD41" s="207"/>
      <c r="PE41" s="207"/>
      <c r="PF41" s="207"/>
      <c r="PG41" s="207"/>
      <c r="PH41" s="207"/>
      <c r="PI41" s="207"/>
      <c r="PJ41" s="207"/>
      <c r="PK41" s="207"/>
      <c r="PL41" s="207"/>
      <c r="PM41" s="207"/>
      <c r="PN41" s="207"/>
      <c r="PO41" s="207"/>
      <c r="PP41" s="207"/>
      <c r="PQ41" s="207"/>
      <c r="PR41" s="207"/>
      <c r="PS41" s="207"/>
      <c r="PT41" s="207"/>
      <c r="PU41" s="207"/>
      <c r="PV41" s="207"/>
      <c r="PW41" s="207"/>
      <c r="PX41" s="207"/>
      <c r="PY41" s="207"/>
      <c r="PZ41" s="207"/>
      <c r="QA41" s="207"/>
      <c r="QB41" s="207"/>
      <c r="QC41" s="207"/>
      <c r="QD41" s="207"/>
      <c r="QE41" s="207"/>
      <c r="QF41" s="207"/>
      <c r="QG41" s="207"/>
      <c r="QH41" s="207"/>
      <c r="QI41" s="207"/>
      <c r="QJ41" s="207"/>
      <c r="QK41" s="207"/>
      <c r="QL41" s="207"/>
      <c r="QM41" s="207"/>
      <c r="QN41" s="207"/>
      <c r="QO41" s="207"/>
      <c r="QP41" s="207"/>
      <c r="QQ41" s="207"/>
      <c r="QR41" s="207"/>
      <c r="QS41" s="207"/>
      <c r="QT41" s="207"/>
      <c r="QU41" s="207"/>
      <c r="QV41" s="207"/>
      <c r="QW41" s="207"/>
      <c r="QX41" s="207"/>
      <c r="QY41" s="207"/>
      <c r="QZ41" s="207"/>
      <c r="RA41" s="207"/>
      <c r="RB41" s="207"/>
      <c r="RC41" s="207"/>
      <c r="RD41" s="207"/>
      <c r="RE41" s="207"/>
      <c r="RF41" s="207"/>
      <c r="RG41" s="207"/>
      <c r="RH41" s="207"/>
      <c r="RI41" s="207"/>
      <c r="RJ41" s="207"/>
      <c r="RK41" s="207"/>
      <c r="RL41" s="207"/>
      <c r="RM41" s="207"/>
      <c r="RN41" s="207"/>
      <c r="RO41" s="207"/>
      <c r="RP41" s="207"/>
      <c r="RQ41" s="207"/>
      <c r="RR41" s="207"/>
      <c r="RS41" s="207"/>
      <c r="RT41" s="207"/>
      <c r="RU41" s="207"/>
      <c r="RV41" s="207"/>
      <c r="RW41" s="207"/>
      <c r="RX41" s="207"/>
      <c r="RY41" s="207"/>
      <c r="RZ41" s="207"/>
      <c r="SA41" s="207"/>
      <c r="SB41" s="207"/>
      <c r="SC41" s="207"/>
      <c r="SD41" s="207"/>
      <c r="SE41" s="207"/>
      <c r="SF41" s="207"/>
      <c r="SG41" s="207"/>
      <c r="SH41" s="207"/>
      <c r="SI41" s="207"/>
      <c r="SJ41" s="207"/>
      <c r="SK41" s="207"/>
      <c r="SL41" s="207"/>
      <c r="SM41" s="207"/>
      <c r="SN41" s="207"/>
      <c r="SO41" s="207"/>
      <c r="SP41" s="207"/>
      <c r="SQ41" s="207"/>
      <c r="SR41" s="207"/>
      <c r="SS41" s="207"/>
      <c r="ST41" s="207"/>
      <c r="SU41" s="207"/>
      <c r="SV41" s="207"/>
      <c r="SW41" s="207"/>
      <c r="SX41" s="207"/>
      <c r="SY41" s="207"/>
      <c r="SZ41" s="207"/>
      <c r="TA41" s="207"/>
      <c r="TB41" s="207"/>
      <c r="TC41" s="207"/>
      <c r="TD41" s="207"/>
      <c r="TE41" s="207"/>
      <c r="TF41" s="207"/>
      <c r="TG41" s="207"/>
      <c r="TH41" s="207"/>
      <c r="TI41" s="207"/>
      <c r="TJ41" s="207"/>
      <c r="TK41" s="207"/>
      <c r="TL41" s="207"/>
      <c r="TM41" s="207"/>
      <c r="TN41" s="207"/>
      <c r="TO41" s="207"/>
      <c r="TP41" s="207"/>
      <c r="TQ41" s="207"/>
      <c r="TR41" s="207"/>
      <c r="TS41" s="207"/>
      <c r="TT41" s="207"/>
      <c r="TU41" s="207"/>
      <c r="TV41" s="207"/>
      <c r="TW41" s="207"/>
      <c r="TX41" s="207"/>
      <c r="TY41" s="207"/>
      <c r="TZ41" s="207"/>
      <c r="UA41" s="207"/>
      <c r="UB41" s="207"/>
      <c r="UC41" s="207"/>
      <c r="UD41" s="207"/>
      <c r="UE41" s="207"/>
      <c r="UF41" s="207"/>
      <c r="UG41" s="207"/>
      <c r="UH41" s="207"/>
      <c r="UI41" s="207"/>
      <c r="UJ41" s="207"/>
      <c r="UK41" s="207"/>
      <c r="UL41" s="207"/>
      <c r="UM41" s="207"/>
      <c r="UN41" s="207"/>
      <c r="UO41" s="207"/>
      <c r="UP41" s="207"/>
      <c r="UQ41" s="207"/>
      <c r="UR41" s="207"/>
      <c r="US41" s="207"/>
      <c r="UT41" s="207"/>
      <c r="UU41" s="207"/>
      <c r="UV41" s="207"/>
      <c r="UW41" s="207"/>
      <c r="UX41" s="207"/>
      <c r="UY41" s="207"/>
      <c r="UZ41" s="207"/>
      <c r="VA41" s="207"/>
      <c r="VB41" s="207"/>
      <c r="VC41" s="207"/>
      <c r="VD41" s="207"/>
      <c r="VE41" s="207"/>
      <c r="VF41" s="207"/>
      <c r="VG41" s="207"/>
      <c r="VH41" s="207"/>
      <c r="VI41" s="207"/>
      <c r="VJ41" s="207"/>
      <c r="VK41" s="207"/>
      <c r="VL41" s="207"/>
      <c r="VM41" s="207"/>
      <c r="VN41" s="207"/>
      <c r="VO41" s="207"/>
      <c r="VP41" s="207"/>
      <c r="VQ41" s="207"/>
      <c r="VR41" s="207"/>
      <c r="VS41" s="207"/>
      <c r="VT41" s="207"/>
      <c r="VU41" s="207"/>
      <c r="VV41" s="207"/>
      <c r="VW41" s="207"/>
      <c r="VX41" s="207"/>
      <c r="VY41" s="207"/>
      <c r="VZ41" s="207"/>
      <c r="WA41" s="207"/>
      <c r="WB41" s="207"/>
      <c r="WC41" s="207"/>
      <c r="WD41" s="207"/>
      <c r="WE41" s="207"/>
      <c r="WF41" s="207"/>
      <c r="WG41" s="207"/>
      <c r="WH41" s="207"/>
      <c r="WI41" s="207"/>
      <c r="WJ41" s="207"/>
      <c r="WK41" s="207"/>
      <c r="WL41" s="207"/>
      <c r="WM41" s="207"/>
      <c r="WN41" s="207"/>
      <c r="WO41" s="207"/>
      <c r="WP41" s="207"/>
      <c r="WQ41" s="207"/>
      <c r="WR41" s="207"/>
      <c r="WS41" s="207"/>
      <c r="WT41" s="207"/>
      <c r="WU41" s="207"/>
      <c r="WV41" s="207"/>
      <c r="WW41" s="207"/>
      <c r="WX41" s="207"/>
      <c r="WY41" s="207"/>
      <c r="WZ41" s="207"/>
      <c r="XA41" s="207"/>
      <c r="XB41" s="207"/>
      <c r="XC41" s="207"/>
      <c r="XD41" s="207"/>
      <c r="XE41" s="207"/>
      <c r="XF41" s="207"/>
      <c r="XG41" s="207"/>
      <c r="XH41" s="207"/>
      <c r="XI41" s="207"/>
      <c r="XJ41" s="207"/>
      <c r="XK41" s="207"/>
      <c r="XL41" s="207"/>
      <c r="XM41" s="207"/>
      <c r="XN41" s="207"/>
      <c r="XO41" s="207"/>
      <c r="XP41" s="207"/>
      <c r="XQ41" s="207"/>
      <c r="XR41" s="207"/>
      <c r="XS41" s="207"/>
      <c r="XT41" s="207"/>
      <c r="XU41" s="207"/>
      <c r="XV41" s="207"/>
      <c r="XW41" s="207"/>
      <c r="XX41" s="207"/>
      <c r="XY41" s="207"/>
      <c r="XZ41" s="207"/>
      <c r="YA41" s="207"/>
      <c r="YB41" s="207"/>
      <c r="YC41" s="207"/>
      <c r="YD41" s="207"/>
      <c r="YE41" s="207"/>
      <c r="YF41" s="207"/>
      <c r="YG41" s="207"/>
      <c r="YH41" s="207"/>
      <c r="YI41" s="207"/>
      <c r="YJ41" s="207"/>
      <c r="YK41" s="207"/>
      <c r="YL41" s="207"/>
      <c r="YM41" s="207"/>
      <c r="YN41" s="207"/>
      <c r="YO41" s="207"/>
      <c r="YP41" s="207"/>
      <c r="YQ41" s="207"/>
      <c r="YR41" s="207"/>
      <c r="YS41" s="207"/>
      <c r="YT41" s="207"/>
      <c r="YU41" s="207"/>
      <c r="YV41" s="207"/>
      <c r="YW41" s="207"/>
      <c r="YX41" s="207"/>
      <c r="YY41" s="207"/>
      <c r="YZ41" s="207"/>
      <c r="ZA41" s="207"/>
      <c r="ZB41" s="207"/>
      <c r="ZC41" s="207"/>
      <c r="ZD41" s="207"/>
      <c r="ZE41" s="207"/>
      <c r="ZF41" s="207"/>
      <c r="ZG41" s="207"/>
      <c r="ZH41" s="207"/>
      <c r="ZI41" s="207"/>
      <c r="ZJ41" s="207"/>
      <c r="ZK41" s="207"/>
      <c r="ZL41" s="207"/>
      <c r="ZM41" s="207"/>
      <c r="ZN41" s="207"/>
      <c r="ZO41" s="207"/>
      <c r="ZP41" s="207"/>
      <c r="ZQ41" s="207"/>
      <c r="ZR41" s="207"/>
      <c r="ZS41" s="207"/>
      <c r="ZT41" s="207"/>
      <c r="ZU41" s="207"/>
      <c r="ZV41" s="207"/>
      <c r="ZW41" s="207"/>
      <c r="ZX41" s="207"/>
      <c r="ZY41" s="207"/>
      <c r="ZZ41" s="207"/>
      <c r="AAA41" s="207"/>
      <c r="AAB41" s="207"/>
      <c r="AAC41" s="207"/>
      <c r="AAD41" s="207"/>
      <c r="AAE41" s="207"/>
      <c r="AAF41" s="207"/>
      <c r="AAG41" s="207"/>
      <c r="AAH41" s="207"/>
      <c r="AAI41" s="207"/>
      <c r="AAJ41" s="207"/>
      <c r="AAK41" s="207"/>
      <c r="AAL41" s="207"/>
      <c r="AAM41" s="207"/>
      <c r="AAN41" s="207"/>
      <c r="AAO41" s="207"/>
      <c r="AAP41" s="207"/>
      <c r="AAQ41" s="207"/>
      <c r="AAR41" s="207"/>
      <c r="AAS41" s="207"/>
      <c r="AAT41" s="207"/>
      <c r="AAU41" s="207"/>
      <c r="AAV41" s="207"/>
      <c r="AAW41" s="207"/>
      <c r="AAX41" s="207"/>
      <c r="AAY41" s="207"/>
      <c r="AAZ41" s="207"/>
      <c r="ABA41" s="207"/>
      <c r="ABB41" s="207"/>
      <c r="ABC41" s="207"/>
      <c r="ABD41" s="207"/>
      <c r="ABE41" s="207"/>
      <c r="ABF41" s="207"/>
      <c r="ABG41" s="207"/>
      <c r="ABH41" s="207"/>
      <c r="ABI41" s="207"/>
      <c r="ABJ41" s="207"/>
      <c r="ABK41" s="207"/>
      <c r="ABL41" s="207"/>
      <c r="ABM41" s="207"/>
      <c r="ABN41" s="207"/>
      <c r="ABO41" s="207"/>
      <c r="ABP41" s="207"/>
      <c r="ABQ41" s="207"/>
      <c r="ABR41" s="207"/>
      <c r="ABS41" s="207"/>
      <c r="ABT41" s="207"/>
      <c r="ABU41" s="207"/>
      <c r="ABV41" s="207"/>
      <c r="ABW41" s="207"/>
      <c r="ABX41" s="207"/>
      <c r="ABY41" s="207"/>
      <c r="ABZ41" s="207"/>
      <c r="ACA41" s="207"/>
      <c r="ACB41" s="207"/>
      <c r="ACC41" s="207"/>
      <c r="ACD41" s="207"/>
      <c r="ACE41" s="207"/>
      <c r="ACF41" s="207"/>
      <c r="ACG41" s="207"/>
      <c r="ACH41" s="207"/>
      <c r="ACI41" s="207"/>
      <c r="ACJ41" s="207"/>
      <c r="ACK41" s="207"/>
      <c r="ACL41" s="207"/>
      <c r="ACM41" s="207"/>
      <c r="ACN41" s="207"/>
      <c r="ACO41" s="207"/>
      <c r="ACP41" s="207"/>
      <c r="ACQ41" s="207"/>
      <c r="ACR41" s="207"/>
      <c r="ACS41" s="207"/>
      <c r="ACT41" s="207"/>
      <c r="ACU41" s="207"/>
      <c r="ACV41" s="207"/>
      <c r="ACW41" s="207"/>
      <c r="ACX41" s="207"/>
      <c r="ACY41" s="207"/>
      <c r="ACZ41" s="207"/>
      <c r="ADA41" s="207"/>
      <c r="ADB41" s="207"/>
      <c r="ADC41" s="207"/>
      <c r="ADD41" s="207"/>
      <c r="ADE41" s="207"/>
      <c r="ADF41" s="207"/>
      <c r="ADG41" s="207"/>
      <c r="ADH41" s="207"/>
      <c r="ADI41" s="207"/>
      <c r="ADJ41" s="207"/>
      <c r="ADK41" s="207"/>
      <c r="ADL41" s="207"/>
      <c r="ADM41" s="207"/>
      <c r="ADN41" s="207"/>
      <c r="ADO41" s="207"/>
      <c r="ADP41" s="207"/>
      <c r="ADQ41" s="207"/>
      <c r="ADR41" s="207"/>
      <c r="ADS41" s="207"/>
      <c r="ADT41" s="207"/>
      <c r="ADU41" s="207"/>
      <c r="ADV41" s="207"/>
      <c r="ADW41" s="207"/>
      <c r="ADX41" s="207"/>
      <c r="ADY41" s="207"/>
      <c r="ADZ41" s="207"/>
      <c r="AEA41" s="207"/>
      <c r="AEB41" s="207"/>
      <c r="AEC41" s="207"/>
      <c r="AED41" s="207"/>
      <c r="AEE41" s="207"/>
      <c r="AEF41" s="207"/>
      <c r="AEG41" s="207"/>
      <c r="AEH41" s="207"/>
      <c r="AEI41" s="207"/>
      <c r="AEJ41" s="207"/>
      <c r="AEK41" s="207"/>
      <c r="AEL41" s="207"/>
      <c r="AEM41" s="207"/>
      <c r="AEN41" s="207"/>
      <c r="AEO41" s="207"/>
      <c r="AEP41" s="207"/>
      <c r="AEQ41" s="207"/>
      <c r="AER41" s="207"/>
      <c r="AES41" s="207"/>
      <c r="AET41" s="207"/>
      <c r="AEU41" s="207"/>
      <c r="AEV41" s="207"/>
      <c r="AEW41" s="207"/>
      <c r="AEX41" s="207"/>
      <c r="AEY41" s="207"/>
      <c r="AEZ41" s="207"/>
      <c r="AFA41" s="207"/>
      <c r="AFB41" s="207"/>
      <c r="AFC41" s="207"/>
      <c r="AFD41" s="207"/>
      <c r="AFE41" s="207"/>
      <c r="AFF41" s="207"/>
      <c r="AFG41" s="207"/>
      <c r="AFH41" s="207"/>
      <c r="AFI41" s="207"/>
      <c r="AFJ41" s="207"/>
      <c r="AFK41" s="207"/>
      <c r="AFL41" s="207"/>
      <c r="AFM41" s="207"/>
      <c r="AFN41" s="207"/>
      <c r="AFO41" s="207"/>
      <c r="AFP41" s="207"/>
      <c r="AFQ41" s="207"/>
      <c r="AFR41" s="207"/>
      <c r="AFS41" s="207"/>
      <c r="AFT41" s="207"/>
      <c r="AFU41" s="207"/>
      <c r="AFV41" s="207"/>
      <c r="AFW41" s="207"/>
      <c r="AFX41" s="207"/>
      <c r="AFY41" s="207"/>
      <c r="AFZ41" s="207"/>
      <c r="AGA41" s="207"/>
      <c r="AGB41" s="207"/>
      <c r="AGC41" s="207"/>
      <c r="AGD41" s="207"/>
      <c r="AGE41" s="207"/>
      <c r="AGF41" s="207"/>
      <c r="AGG41" s="207"/>
      <c r="AGH41" s="207"/>
      <c r="AGI41" s="207"/>
      <c r="AGJ41" s="207"/>
      <c r="AGK41" s="207"/>
      <c r="AGL41" s="207"/>
      <c r="AGM41" s="207"/>
      <c r="AGN41" s="207"/>
      <c r="AGO41" s="207"/>
      <c r="AGP41" s="207"/>
      <c r="AGQ41" s="207"/>
      <c r="AGR41" s="207"/>
      <c r="AGS41" s="207"/>
      <c r="AGT41" s="207"/>
      <c r="AGU41" s="207"/>
      <c r="AGV41" s="207"/>
      <c r="AGW41" s="207"/>
      <c r="AGX41" s="207"/>
      <c r="AGY41" s="207"/>
      <c r="AGZ41" s="207"/>
      <c r="AHA41" s="207"/>
      <c r="AHB41" s="207"/>
      <c r="AHC41" s="207"/>
      <c r="AHD41" s="207"/>
      <c r="AHE41" s="207"/>
      <c r="AHF41" s="207"/>
      <c r="AHG41" s="207"/>
      <c r="AHH41" s="207"/>
      <c r="AHI41" s="207"/>
      <c r="AHJ41" s="207"/>
      <c r="AHK41" s="207"/>
      <c r="AHL41" s="207"/>
      <c r="AHM41" s="207"/>
      <c r="AHN41" s="207"/>
      <c r="AHO41" s="207"/>
      <c r="AHP41" s="207"/>
      <c r="AHQ41" s="207"/>
      <c r="AHR41" s="207"/>
      <c r="AHS41" s="207"/>
      <c r="AHT41" s="207"/>
      <c r="AHU41" s="207"/>
      <c r="AHV41" s="207"/>
      <c r="AHW41" s="207"/>
      <c r="AHX41" s="207"/>
      <c r="AHY41" s="207"/>
      <c r="AHZ41" s="207"/>
      <c r="AIA41" s="207"/>
      <c r="AIB41" s="207"/>
      <c r="AIC41" s="207"/>
      <c r="AID41" s="207"/>
      <c r="AIE41" s="207"/>
      <c r="AIF41" s="207"/>
      <c r="AIG41" s="207"/>
      <c r="AIH41" s="207"/>
      <c r="AII41" s="207"/>
      <c r="AIJ41" s="207"/>
      <c r="AIK41" s="207"/>
      <c r="AIL41" s="207"/>
      <c r="AIM41" s="207"/>
      <c r="AIN41" s="207"/>
      <c r="AIO41" s="207"/>
      <c r="AIP41" s="207"/>
      <c r="AIQ41" s="207"/>
      <c r="AIR41" s="207"/>
      <c r="AIS41" s="207"/>
      <c r="AIT41" s="207"/>
      <c r="AIU41" s="207"/>
      <c r="AIV41" s="207"/>
      <c r="AIW41" s="207"/>
      <c r="AIX41" s="207"/>
      <c r="AIY41" s="207"/>
      <c r="AIZ41" s="207"/>
      <c r="AJA41" s="207"/>
      <c r="AJB41" s="207"/>
      <c r="AJC41" s="207"/>
      <c r="AJD41" s="207"/>
      <c r="AJE41" s="207"/>
      <c r="AJF41" s="207"/>
      <c r="AJG41" s="207"/>
      <c r="AJH41" s="207"/>
      <c r="AJI41" s="207"/>
      <c r="AJJ41" s="207"/>
      <c r="AJK41" s="207"/>
      <c r="AJL41" s="207"/>
      <c r="AJM41" s="207"/>
      <c r="AJN41" s="207"/>
      <c r="AJO41" s="207"/>
      <c r="AJP41" s="207"/>
      <c r="AJQ41" s="207"/>
      <c r="AJR41" s="207"/>
      <c r="AJS41" s="207"/>
      <c r="AJT41" s="207"/>
      <c r="AJU41" s="207"/>
      <c r="AJV41" s="207"/>
      <c r="AJW41" s="207"/>
      <c r="AJX41" s="207"/>
      <c r="AJY41" s="207"/>
      <c r="AJZ41" s="207"/>
      <c r="AKA41" s="207"/>
      <c r="AKB41" s="207"/>
      <c r="AKC41" s="207"/>
      <c r="AKD41" s="207"/>
      <c r="AKE41" s="207"/>
      <c r="AKF41" s="207"/>
      <c r="AKG41" s="207"/>
      <c r="AKH41" s="207"/>
      <c r="AKI41" s="207"/>
      <c r="AKJ41" s="207"/>
      <c r="AKK41" s="207"/>
      <c r="AKL41" s="207"/>
      <c r="AKM41" s="207"/>
      <c r="AKN41" s="207"/>
      <c r="AKO41" s="207"/>
      <c r="AKP41" s="207"/>
      <c r="AKQ41" s="207"/>
      <c r="AKR41" s="207"/>
      <c r="AKS41" s="207"/>
      <c r="AKT41" s="207"/>
      <c r="AKU41" s="207"/>
      <c r="AKV41" s="207"/>
      <c r="AKW41" s="207"/>
      <c r="AKX41" s="207"/>
      <c r="AKY41" s="207"/>
      <c r="AKZ41" s="207"/>
      <c r="ALA41" s="207"/>
      <c r="ALB41" s="207"/>
      <c r="ALC41" s="207"/>
      <c r="ALD41" s="207"/>
      <c r="ALE41" s="207"/>
      <c r="ALF41" s="207"/>
      <c r="ALG41" s="207"/>
      <c r="ALH41" s="207"/>
      <c r="ALI41" s="207"/>
      <c r="ALJ41" s="207"/>
      <c r="ALK41" s="207"/>
      <c r="ALL41" s="207"/>
      <c r="ALM41" s="207"/>
      <c r="ALN41" s="207"/>
      <c r="ALO41" s="207"/>
      <c r="ALP41" s="207"/>
      <c r="ALQ41" s="207" t="e">
        <v>#N/A</v>
      </c>
    </row>
    <row r="42" spans="1:1005" ht="14.45">
      <c r="A42" s="108">
        <v>47300</v>
      </c>
      <c r="B42" s="164">
        <v>98</v>
      </c>
      <c r="C42" s="156">
        <v>98</v>
      </c>
      <c r="D42" s="159">
        <v>98</v>
      </c>
      <c r="E42">
        <v>68.44</v>
      </c>
      <c r="F42" s="207">
        <v>482.40100000000001</v>
      </c>
      <c r="G42" s="207">
        <v>116.943</v>
      </c>
      <c r="H42" s="207">
        <v>190.70099999999999</v>
      </c>
      <c r="I42" s="207">
        <v>113.36</v>
      </c>
      <c r="J42" s="207">
        <v>249.15</v>
      </c>
      <c r="K42" s="207">
        <v>54.694000000000003</v>
      </c>
      <c r="L42" s="207">
        <v>63.720999999999997</v>
      </c>
      <c r="M42" s="207">
        <v>26.327000000000002</v>
      </c>
      <c r="N42" s="207">
        <v>59.747</v>
      </c>
      <c r="O42" s="207">
        <v>58.295000000000002</v>
      </c>
      <c r="P42" s="207">
        <v>124.14400000000001</v>
      </c>
      <c r="Q42" s="207">
        <v>76.006</v>
      </c>
      <c r="R42" s="207">
        <v>70.863</v>
      </c>
      <c r="S42" s="207">
        <v>234.48500000000001</v>
      </c>
      <c r="T42" s="207">
        <v>147.43600000000001</v>
      </c>
      <c r="U42" s="207">
        <v>77.010999999999996</v>
      </c>
      <c r="V42" s="207">
        <v>246.798</v>
      </c>
      <c r="W42" s="207">
        <v>31.103000000000002</v>
      </c>
      <c r="X42" s="207">
        <v>59.878999999999998</v>
      </c>
      <c r="Y42" s="207">
        <v>108.655</v>
      </c>
      <c r="Z42" s="207">
        <v>127.58499999999999</v>
      </c>
      <c r="AA42" s="207">
        <v>104.752</v>
      </c>
      <c r="AB42" s="207">
        <v>142.505</v>
      </c>
      <c r="AC42" s="207">
        <v>34.701000000000001</v>
      </c>
      <c r="AD42" s="207">
        <v>290.642</v>
      </c>
      <c r="AE42" s="32">
        <v>64.820999999999998</v>
      </c>
      <c r="AF42" s="207">
        <v>133.803</v>
      </c>
      <c r="AG42" s="207">
        <v>70.475999999999999</v>
      </c>
      <c r="AH42" s="207">
        <v>191.96700000000001</v>
      </c>
      <c r="AI42" s="207"/>
      <c r="AJ42" s="207"/>
      <c r="AK42" s="207"/>
      <c r="AL42" s="207"/>
      <c r="AM42" s="207"/>
      <c r="AN42" s="207"/>
      <c r="AO42" s="207"/>
      <c r="AP42" s="207"/>
      <c r="AQ42" s="207"/>
      <c r="AR42" s="207"/>
      <c r="AS42" s="207"/>
      <c r="AT42" s="207"/>
      <c r="AU42" s="207"/>
      <c r="AV42" s="207"/>
      <c r="AW42" s="207"/>
      <c r="AX42" s="207"/>
      <c r="AY42" s="207"/>
      <c r="AZ42" s="207"/>
      <c r="BA42" s="207"/>
      <c r="BB42" s="207"/>
      <c r="BC42" s="207"/>
      <c r="BD42" s="207"/>
      <c r="BE42" s="207"/>
      <c r="BF42" s="207"/>
      <c r="BG42" s="207"/>
      <c r="BH42" s="207"/>
      <c r="BI42" s="207"/>
      <c r="BJ42" s="207"/>
      <c r="BK42" s="207"/>
      <c r="BL42" s="207"/>
      <c r="BM42" s="207"/>
      <c r="BN42" s="207"/>
      <c r="BO42" s="207"/>
      <c r="BP42" s="207"/>
      <c r="BQ42" s="207"/>
      <c r="BR42" s="207"/>
      <c r="BS42" s="207"/>
      <c r="BT42" s="207"/>
      <c r="BU42" s="207"/>
      <c r="BV42" s="207"/>
      <c r="BW42" s="207"/>
      <c r="BX42" s="207"/>
      <c r="BY42" s="207"/>
      <c r="BZ42" s="207"/>
      <c r="CA42" s="207"/>
      <c r="CB42" s="207"/>
      <c r="CC42" s="207"/>
      <c r="CD42" s="207"/>
      <c r="CE42" s="207"/>
      <c r="CF42" s="207"/>
      <c r="CG42" s="207"/>
      <c r="CH42" s="207"/>
      <c r="CI42" s="207"/>
      <c r="CJ42" s="207"/>
      <c r="CK42" s="207"/>
      <c r="CL42" s="207"/>
      <c r="CM42" s="207"/>
      <c r="CN42" s="207"/>
      <c r="CO42" s="207"/>
      <c r="CP42" s="207"/>
      <c r="CQ42" s="207"/>
      <c r="CR42" s="207"/>
      <c r="CS42" s="207"/>
      <c r="CT42" s="207"/>
      <c r="CU42" s="207"/>
      <c r="CV42" s="207"/>
      <c r="CW42" s="207"/>
      <c r="CX42" s="207"/>
      <c r="CY42" s="207"/>
      <c r="CZ42" s="207"/>
      <c r="DA42" s="207"/>
      <c r="DB42" s="207"/>
      <c r="DC42" s="207"/>
      <c r="DD42" s="207"/>
      <c r="DE42" s="207"/>
      <c r="DF42" s="207"/>
      <c r="DG42" s="207"/>
      <c r="DH42" s="207"/>
      <c r="DI42" s="207"/>
      <c r="DJ42" s="207"/>
      <c r="DK42" s="207"/>
      <c r="DL42" s="207"/>
      <c r="DM42" s="207"/>
      <c r="DN42" s="207"/>
      <c r="DO42" s="207"/>
      <c r="DP42" s="207"/>
      <c r="DQ42" s="207"/>
      <c r="DR42" s="207"/>
      <c r="DS42" s="207"/>
      <c r="DT42" s="207"/>
      <c r="DU42" s="207"/>
      <c r="DV42" s="207"/>
      <c r="DW42" s="207"/>
      <c r="DX42" s="207"/>
      <c r="DY42" s="207"/>
      <c r="DZ42" s="207"/>
      <c r="EA42" s="207"/>
      <c r="EB42" s="207"/>
      <c r="EC42" s="207"/>
      <c r="ED42" s="207"/>
      <c r="EE42" s="207"/>
      <c r="EF42" s="207"/>
      <c r="EG42" s="207"/>
      <c r="EH42" s="207"/>
      <c r="EI42" s="207"/>
      <c r="EJ42" s="207"/>
      <c r="EK42" s="207"/>
      <c r="EL42" s="207"/>
      <c r="EM42" s="207"/>
      <c r="EN42" s="207"/>
      <c r="EO42" s="207"/>
      <c r="EP42" s="207"/>
      <c r="EQ42" s="207"/>
      <c r="ER42" s="207"/>
      <c r="ES42" s="207"/>
      <c r="ET42" s="207"/>
      <c r="EU42" s="207"/>
      <c r="EV42" s="207"/>
      <c r="EW42" s="207"/>
      <c r="EX42" s="207"/>
      <c r="EY42" s="207"/>
      <c r="EZ42" s="207"/>
      <c r="FA42" s="207"/>
      <c r="FB42" s="207"/>
      <c r="FC42" s="207"/>
      <c r="FD42" s="207"/>
      <c r="FE42" s="207"/>
      <c r="FF42" s="207"/>
      <c r="FG42" s="207"/>
      <c r="FH42" s="207"/>
      <c r="FI42" s="207"/>
      <c r="FJ42" s="207"/>
      <c r="FK42" s="207"/>
      <c r="FL42" s="207"/>
      <c r="FM42" s="207"/>
      <c r="FN42" s="207"/>
      <c r="FO42" s="207"/>
      <c r="FP42" s="207"/>
      <c r="FQ42" s="207"/>
      <c r="FR42" s="207"/>
      <c r="FS42" s="207"/>
      <c r="FT42" s="207"/>
      <c r="FU42" s="207"/>
      <c r="FV42" s="207"/>
      <c r="FW42" s="207"/>
      <c r="FX42" s="207"/>
      <c r="FY42" s="207"/>
      <c r="FZ42" s="207"/>
      <c r="GA42" s="207"/>
      <c r="GB42" s="207"/>
      <c r="GC42" s="207"/>
      <c r="GD42" s="207"/>
      <c r="GE42" s="207"/>
      <c r="GF42" s="207"/>
      <c r="GG42" s="207"/>
      <c r="GH42" s="207"/>
      <c r="GI42" s="207"/>
      <c r="GJ42" s="207"/>
      <c r="GK42" s="207"/>
      <c r="GL42" s="207"/>
      <c r="GM42" s="207"/>
      <c r="GN42" s="207"/>
      <c r="GO42" s="207"/>
      <c r="GP42" s="207"/>
      <c r="GQ42" s="207"/>
      <c r="GR42" s="207"/>
      <c r="GS42" s="207"/>
      <c r="GT42" s="207"/>
      <c r="GU42" s="207"/>
      <c r="GV42" s="207"/>
      <c r="GW42" s="207"/>
      <c r="GX42" s="207"/>
      <c r="GY42" s="207"/>
      <c r="GZ42" s="207"/>
      <c r="HA42" s="207"/>
      <c r="HB42" s="207"/>
      <c r="HC42" s="207"/>
      <c r="HD42" s="207"/>
      <c r="HE42" s="207"/>
      <c r="HF42" s="207"/>
      <c r="HG42" s="207"/>
      <c r="HH42" s="207"/>
      <c r="HI42" s="207"/>
      <c r="HJ42" s="207"/>
      <c r="HK42" s="207"/>
      <c r="HL42" s="207"/>
      <c r="HM42" s="207"/>
      <c r="HN42" s="207"/>
      <c r="HO42" s="207"/>
      <c r="HP42" s="207"/>
      <c r="HQ42" s="207"/>
      <c r="HR42" s="207"/>
      <c r="HS42" s="207"/>
      <c r="HT42" s="207"/>
      <c r="HU42" s="207"/>
      <c r="HV42" s="207"/>
      <c r="HW42" s="207"/>
      <c r="HX42" s="207"/>
      <c r="HY42" s="207"/>
      <c r="HZ42" s="207"/>
      <c r="IA42" s="207"/>
      <c r="IB42" s="207"/>
      <c r="IC42" s="207"/>
      <c r="ID42" s="207"/>
      <c r="IE42" s="207"/>
      <c r="IF42" s="207"/>
      <c r="IG42" s="207"/>
      <c r="IH42" s="207"/>
      <c r="II42" s="207"/>
      <c r="IJ42" s="207"/>
      <c r="IK42" s="207"/>
      <c r="IL42" s="207"/>
      <c r="IM42" s="207"/>
      <c r="IN42" s="207"/>
      <c r="IO42" s="207"/>
      <c r="IP42" s="207"/>
      <c r="IQ42" s="207"/>
      <c r="IR42" s="207"/>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c r="NJ42" s="207"/>
      <c r="NK42" s="207"/>
      <c r="NL42" s="207"/>
      <c r="NM42" s="207"/>
      <c r="NN42" s="207"/>
      <c r="NO42" s="207"/>
      <c r="NP42" s="207"/>
      <c r="NQ42" s="207"/>
      <c r="NR42" s="207"/>
      <c r="NS42" s="207"/>
      <c r="NT42" s="207"/>
      <c r="NU42" s="207"/>
      <c r="NV42" s="207"/>
      <c r="NW42" s="207"/>
      <c r="NX42" s="207"/>
      <c r="NY42" s="207"/>
      <c r="NZ42" s="207"/>
      <c r="OA42" s="207"/>
      <c r="OB42" s="207"/>
      <c r="OC42" s="207"/>
      <c r="OD42" s="207"/>
      <c r="OE42" s="207"/>
      <c r="OF42" s="207"/>
      <c r="OG42" s="207"/>
      <c r="OH42" s="207"/>
      <c r="OI42" s="207"/>
      <c r="OJ42" s="207"/>
      <c r="OK42" s="207"/>
      <c r="OL42" s="207"/>
      <c r="OM42" s="207"/>
      <c r="ON42" s="207"/>
      <c r="OO42" s="207"/>
      <c r="OP42" s="207"/>
      <c r="OQ42" s="207"/>
      <c r="OR42" s="207"/>
      <c r="OS42" s="207"/>
      <c r="OT42" s="207"/>
      <c r="OU42" s="207"/>
      <c r="OV42" s="207"/>
      <c r="OW42" s="207"/>
      <c r="OX42" s="207"/>
      <c r="OY42" s="207"/>
      <c r="OZ42" s="207"/>
      <c r="PA42" s="207"/>
      <c r="PB42" s="207"/>
      <c r="PC42" s="207"/>
      <c r="PD42" s="207"/>
      <c r="PE42" s="207"/>
      <c r="PF42" s="207"/>
      <c r="PG42" s="207"/>
      <c r="PH42" s="207"/>
      <c r="PI42" s="207"/>
      <c r="PJ42" s="207"/>
      <c r="PK42" s="207"/>
      <c r="PL42" s="207"/>
      <c r="PM42" s="207"/>
      <c r="PN42" s="207"/>
      <c r="PO42" s="207"/>
      <c r="PP42" s="207"/>
      <c r="PQ42" s="207"/>
      <c r="PR42" s="207"/>
      <c r="PS42" s="207"/>
      <c r="PT42" s="207"/>
      <c r="PU42" s="207"/>
      <c r="PV42" s="207"/>
      <c r="PW42" s="207"/>
      <c r="PX42" s="207"/>
      <c r="PY42" s="207"/>
      <c r="PZ42" s="207"/>
      <c r="QA42" s="207"/>
      <c r="QB42" s="207"/>
      <c r="QC42" s="207"/>
      <c r="QD42" s="207"/>
      <c r="QE42" s="207"/>
      <c r="QF42" s="207"/>
      <c r="QG42" s="207"/>
      <c r="QH42" s="207"/>
      <c r="QI42" s="207"/>
      <c r="QJ42" s="207"/>
      <c r="QK42" s="207"/>
      <c r="QL42" s="207"/>
      <c r="QM42" s="207"/>
      <c r="QN42" s="207"/>
      <c r="QO42" s="207"/>
      <c r="QP42" s="207"/>
      <c r="QQ42" s="207"/>
      <c r="QR42" s="207"/>
      <c r="QS42" s="207"/>
      <c r="QT42" s="207"/>
      <c r="QU42" s="207"/>
      <c r="QV42" s="207"/>
      <c r="QW42" s="207"/>
      <c r="QX42" s="207"/>
      <c r="QY42" s="207"/>
      <c r="QZ42" s="207"/>
      <c r="RA42" s="207"/>
      <c r="RB42" s="207"/>
      <c r="RC42" s="207"/>
      <c r="RD42" s="207"/>
      <c r="RE42" s="207"/>
      <c r="RF42" s="207"/>
      <c r="RG42" s="207"/>
      <c r="RH42" s="207"/>
      <c r="RI42" s="207"/>
      <c r="RJ42" s="207"/>
      <c r="RK42" s="207"/>
      <c r="RL42" s="207"/>
      <c r="RM42" s="207"/>
      <c r="RN42" s="207"/>
      <c r="RO42" s="207"/>
      <c r="RP42" s="207"/>
      <c r="RQ42" s="207"/>
      <c r="RR42" s="207"/>
      <c r="RS42" s="207"/>
      <c r="RT42" s="207"/>
      <c r="RU42" s="207"/>
      <c r="RV42" s="207"/>
      <c r="RW42" s="207"/>
      <c r="RX42" s="207"/>
      <c r="RY42" s="207"/>
      <c r="RZ42" s="207"/>
      <c r="SA42" s="207"/>
      <c r="SB42" s="207"/>
      <c r="SC42" s="207"/>
      <c r="SD42" s="207"/>
      <c r="SE42" s="207"/>
      <c r="SF42" s="207"/>
      <c r="SG42" s="207"/>
      <c r="SH42" s="207"/>
      <c r="SI42" s="207"/>
      <c r="SJ42" s="207"/>
      <c r="SK42" s="207"/>
      <c r="SL42" s="207"/>
      <c r="SM42" s="207"/>
      <c r="SN42" s="207"/>
      <c r="SO42" s="207"/>
      <c r="SP42" s="207"/>
      <c r="SQ42" s="207"/>
      <c r="SR42" s="207"/>
      <c r="SS42" s="207"/>
      <c r="ST42" s="207"/>
      <c r="SU42" s="207"/>
      <c r="SV42" s="207"/>
      <c r="SW42" s="207"/>
      <c r="SX42" s="207"/>
      <c r="SY42" s="207"/>
      <c r="SZ42" s="207"/>
      <c r="TA42" s="207"/>
      <c r="TB42" s="207"/>
      <c r="TC42" s="207"/>
      <c r="TD42" s="207"/>
      <c r="TE42" s="207"/>
      <c r="TF42" s="207"/>
      <c r="TG42" s="207"/>
      <c r="TH42" s="207"/>
      <c r="TI42" s="207"/>
      <c r="TJ42" s="207"/>
      <c r="TK42" s="207"/>
      <c r="TL42" s="207"/>
      <c r="TM42" s="207"/>
      <c r="TN42" s="207"/>
      <c r="TO42" s="207"/>
      <c r="TP42" s="207"/>
      <c r="TQ42" s="207"/>
      <c r="TR42" s="207"/>
      <c r="TS42" s="207"/>
      <c r="TT42" s="207"/>
      <c r="TU42" s="207"/>
      <c r="TV42" s="207"/>
      <c r="TW42" s="207"/>
      <c r="TX42" s="207"/>
      <c r="TY42" s="207"/>
      <c r="TZ42" s="207"/>
      <c r="UA42" s="207"/>
      <c r="UB42" s="207"/>
      <c r="UC42" s="207"/>
      <c r="UD42" s="207"/>
      <c r="UE42" s="207"/>
      <c r="UF42" s="207"/>
      <c r="UG42" s="207"/>
      <c r="UH42" s="207"/>
      <c r="UI42" s="207"/>
      <c r="UJ42" s="207"/>
      <c r="UK42" s="207"/>
      <c r="UL42" s="207"/>
      <c r="UM42" s="207"/>
      <c r="UN42" s="207"/>
      <c r="UO42" s="207"/>
      <c r="UP42" s="207"/>
      <c r="UQ42" s="207"/>
      <c r="UR42" s="207"/>
      <c r="US42" s="207"/>
      <c r="UT42" s="207"/>
      <c r="UU42" s="207"/>
      <c r="UV42" s="207"/>
      <c r="UW42" s="207"/>
      <c r="UX42" s="207"/>
      <c r="UY42" s="207"/>
      <c r="UZ42" s="207"/>
      <c r="VA42" s="207"/>
      <c r="VB42" s="207"/>
      <c r="VC42" s="207"/>
      <c r="VD42" s="207"/>
      <c r="VE42" s="207"/>
      <c r="VF42" s="207"/>
      <c r="VG42" s="207"/>
      <c r="VH42" s="207"/>
      <c r="VI42" s="207"/>
      <c r="VJ42" s="207"/>
      <c r="VK42" s="207"/>
      <c r="VL42" s="207"/>
      <c r="VM42" s="207"/>
      <c r="VN42" s="207"/>
      <c r="VO42" s="207"/>
      <c r="VP42" s="207"/>
      <c r="VQ42" s="207"/>
      <c r="VR42" s="207"/>
      <c r="VS42" s="207"/>
      <c r="VT42" s="207"/>
      <c r="VU42" s="207"/>
      <c r="VV42" s="207"/>
      <c r="VW42" s="207"/>
      <c r="VX42" s="207"/>
      <c r="VY42" s="207"/>
      <c r="VZ42" s="207"/>
      <c r="WA42" s="207"/>
      <c r="WB42" s="207"/>
      <c r="WC42" s="207"/>
      <c r="WD42" s="207"/>
      <c r="WE42" s="207"/>
      <c r="WF42" s="207"/>
      <c r="WG42" s="207"/>
      <c r="WH42" s="207"/>
      <c r="WI42" s="207"/>
      <c r="WJ42" s="207"/>
      <c r="WK42" s="207"/>
      <c r="WL42" s="207"/>
      <c r="WM42" s="207"/>
      <c r="WN42" s="207"/>
      <c r="WO42" s="207"/>
      <c r="WP42" s="207"/>
      <c r="WQ42" s="207"/>
      <c r="WR42" s="207"/>
      <c r="WS42" s="207"/>
      <c r="WT42" s="207"/>
      <c r="WU42" s="207"/>
      <c r="WV42" s="207"/>
      <c r="WW42" s="207"/>
      <c r="WX42" s="207"/>
      <c r="WY42" s="207"/>
      <c r="WZ42" s="207"/>
      <c r="XA42" s="207"/>
      <c r="XB42" s="207"/>
      <c r="XC42" s="207"/>
      <c r="XD42" s="207"/>
      <c r="XE42" s="207"/>
      <c r="XF42" s="207"/>
      <c r="XG42" s="207"/>
      <c r="XH42" s="207"/>
      <c r="XI42" s="207"/>
      <c r="XJ42" s="207"/>
      <c r="XK42" s="207"/>
      <c r="XL42" s="207"/>
      <c r="XM42" s="207"/>
      <c r="XN42" s="207"/>
      <c r="XO42" s="207"/>
      <c r="XP42" s="207"/>
      <c r="XQ42" s="207"/>
      <c r="XR42" s="207"/>
      <c r="XS42" s="207"/>
      <c r="XT42" s="207"/>
      <c r="XU42" s="207"/>
      <c r="XV42" s="207"/>
      <c r="XW42" s="207"/>
      <c r="XX42" s="207"/>
      <c r="XY42" s="207"/>
      <c r="XZ42" s="207"/>
      <c r="YA42" s="207"/>
      <c r="YB42" s="207"/>
      <c r="YC42" s="207"/>
      <c r="YD42" s="207"/>
      <c r="YE42" s="207"/>
      <c r="YF42" s="207"/>
      <c r="YG42" s="207"/>
      <c r="YH42" s="207"/>
      <c r="YI42" s="207"/>
      <c r="YJ42" s="207"/>
      <c r="YK42" s="207"/>
      <c r="YL42" s="207"/>
      <c r="YM42" s="207"/>
      <c r="YN42" s="207"/>
      <c r="YO42" s="207"/>
      <c r="YP42" s="207"/>
      <c r="YQ42" s="207"/>
      <c r="YR42" s="207"/>
      <c r="YS42" s="207"/>
      <c r="YT42" s="207"/>
      <c r="YU42" s="207"/>
      <c r="YV42" s="207"/>
      <c r="YW42" s="207"/>
      <c r="YX42" s="207"/>
      <c r="YY42" s="207"/>
      <c r="YZ42" s="207"/>
      <c r="ZA42" s="207"/>
      <c r="ZB42" s="207"/>
      <c r="ZC42" s="207"/>
      <c r="ZD42" s="207"/>
      <c r="ZE42" s="207"/>
      <c r="ZF42" s="207"/>
      <c r="ZG42" s="207"/>
      <c r="ZH42" s="207"/>
      <c r="ZI42" s="207"/>
      <c r="ZJ42" s="207"/>
      <c r="ZK42" s="207"/>
      <c r="ZL42" s="207"/>
      <c r="ZM42" s="207"/>
      <c r="ZN42" s="207"/>
      <c r="ZO42" s="207"/>
      <c r="ZP42" s="207"/>
      <c r="ZQ42" s="207"/>
      <c r="ZR42" s="207"/>
      <c r="ZS42" s="207"/>
      <c r="ZT42" s="207"/>
      <c r="ZU42" s="207"/>
      <c r="ZV42" s="207"/>
      <c r="ZW42" s="207"/>
      <c r="ZX42" s="207"/>
      <c r="ZY42" s="207"/>
      <c r="ZZ42" s="207"/>
      <c r="AAA42" s="207"/>
      <c r="AAB42" s="207"/>
      <c r="AAC42" s="207"/>
      <c r="AAD42" s="207"/>
      <c r="AAE42" s="207"/>
      <c r="AAF42" s="207"/>
      <c r="AAG42" s="207"/>
      <c r="AAH42" s="207"/>
      <c r="AAI42" s="207"/>
      <c r="AAJ42" s="207"/>
      <c r="AAK42" s="207"/>
      <c r="AAL42" s="207"/>
      <c r="AAM42" s="207"/>
      <c r="AAN42" s="207"/>
      <c r="AAO42" s="207"/>
      <c r="AAP42" s="207"/>
      <c r="AAQ42" s="207"/>
      <c r="AAR42" s="207"/>
      <c r="AAS42" s="207"/>
      <c r="AAT42" s="207"/>
      <c r="AAU42" s="207"/>
      <c r="AAV42" s="207"/>
      <c r="AAW42" s="207"/>
      <c r="AAX42" s="207"/>
      <c r="AAY42" s="207"/>
      <c r="AAZ42" s="207"/>
      <c r="ABA42" s="207"/>
      <c r="ABB42" s="207"/>
      <c r="ABC42" s="207"/>
      <c r="ABD42" s="207"/>
      <c r="ABE42" s="207"/>
      <c r="ABF42" s="207"/>
      <c r="ABG42" s="207"/>
      <c r="ABH42" s="207"/>
      <c r="ABI42" s="207"/>
      <c r="ABJ42" s="207"/>
      <c r="ABK42" s="207"/>
      <c r="ABL42" s="207"/>
      <c r="ABM42" s="207"/>
      <c r="ABN42" s="207"/>
      <c r="ABO42" s="207"/>
      <c r="ABP42" s="207"/>
      <c r="ABQ42" s="207"/>
      <c r="ABR42" s="207"/>
      <c r="ABS42" s="207"/>
      <c r="ABT42" s="207"/>
      <c r="ABU42" s="207"/>
      <c r="ABV42" s="207"/>
      <c r="ABW42" s="207"/>
      <c r="ABX42" s="207"/>
      <c r="ABY42" s="207"/>
      <c r="ABZ42" s="207"/>
      <c r="ACA42" s="207"/>
      <c r="ACB42" s="207"/>
      <c r="ACC42" s="207"/>
      <c r="ACD42" s="207"/>
      <c r="ACE42" s="207"/>
      <c r="ACF42" s="207"/>
      <c r="ACG42" s="207"/>
      <c r="ACH42" s="207"/>
      <c r="ACI42" s="207"/>
      <c r="ACJ42" s="207"/>
      <c r="ACK42" s="207"/>
      <c r="ACL42" s="207"/>
      <c r="ACM42" s="207"/>
      <c r="ACN42" s="207"/>
      <c r="ACO42" s="207"/>
      <c r="ACP42" s="207"/>
      <c r="ACQ42" s="207"/>
      <c r="ACR42" s="207"/>
      <c r="ACS42" s="207"/>
      <c r="ACT42" s="207"/>
      <c r="ACU42" s="207"/>
      <c r="ACV42" s="207"/>
      <c r="ACW42" s="207"/>
      <c r="ACX42" s="207"/>
      <c r="ACY42" s="207"/>
      <c r="ACZ42" s="207"/>
      <c r="ADA42" s="207"/>
      <c r="ADB42" s="207"/>
      <c r="ADC42" s="207"/>
      <c r="ADD42" s="207"/>
      <c r="ADE42" s="207"/>
      <c r="ADF42" s="207"/>
      <c r="ADG42" s="207"/>
      <c r="ADH42" s="207"/>
      <c r="ADI42" s="207"/>
      <c r="ADJ42" s="207"/>
      <c r="ADK42" s="207"/>
      <c r="ADL42" s="207"/>
      <c r="ADM42" s="207"/>
      <c r="ADN42" s="207"/>
      <c r="ADO42" s="207"/>
      <c r="ADP42" s="207"/>
      <c r="ADQ42" s="207"/>
      <c r="ADR42" s="207"/>
      <c r="ADS42" s="207"/>
      <c r="ADT42" s="207"/>
      <c r="ADU42" s="207"/>
      <c r="ADV42" s="207"/>
      <c r="ADW42" s="207"/>
      <c r="ADX42" s="207"/>
      <c r="ADY42" s="207"/>
      <c r="ADZ42" s="207"/>
      <c r="AEA42" s="207"/>
      <c r="AEB42" s="207"/>
      <c r="AEC42" s="207"/>
      <c r="AED42" s="207"/>
      <c r="AEE42" s="207"/>
      <c r="AEF42" s="207"/>
      <c r="AEG42" s="207"/>
      <c r="AEH42" s="207"/>
      <c r="AEI42" s="207"/>
      <c r="AEJ42" s="207"/>
      <c r="AEK42" s="207"/>
      <c r="AEL42" s="207"/>
      <c r="AEM42" s="207"/>
      <c r="AEN42" s="207"/>
      <c r="AEO42" s="207"/>
      <c r="AEP42" s="207"/>
      <c r="AEQ42" s="207"/>
      <c r="AER42" s="207"/>
      <c r="AES42" s="207"/>
      <c r="AET42" s="207"/>
      <c r="AEU42" s="207"/>
      <c r="AEV42" s="207"/>
      <c r="AEW42" s="207"/>
      <c r="AEX42" s="207"/>
      <c r="AEY42" s="207"/>
      <c r="AEZ42" s="207"/>
      <c r="AFA42" s="207"/>
      <c r="AFB42" s="207"/>
      <c r="AFC42" s="207"/>
      <c r="AFD42" s="207"/>
      <c r="AFE42" s="207"/>
      <c r="AFF42" s="207"/>
      <c r="AFG42" s="207"/>
      <c r="AFH42" s="207"/>
      <c r="AFI42" s="207"/>
      <c r="AFJ42" s="207"/>
      <c r="AFK42" s="207"/>
      <c r="AFL42" s="207"/>
      <c r="AFM42" s="207"/>
      <c r="AFN42" s="207"/>
      <c r="AFO42" s="207"/>
      <c r="AFP42" s="207"/>
      <c r="AFQ42" s="207"/>
      <c r="AFR42" s="207"/>
      <c r="AFS42" s="207"/>
      <c r="AFT42" s="207"/>
      <c r="AFU42" s="207"/>
      <c r="AFV42" s="207"/>
      <c r="AFW42" s="207"/>
      <c r="AFX42" s="207"/>
      <c r="AFY42" s="207"/>
      <c r="AFZ42" s="207"/>
      <c r="AGA42" s="207"/>
      <c r="AGB42" s="207"/>
      <c r="AGC42" s="207"/>
      <c r="AGD42" s="207"/>
      <c r="AGE42" s="207"/>
      <c r="AGF42" s="207"/>
      <c r="AGG42" s="207"/>
      <c r="AGH42" s="207"/>
      <c r="AGI42" s="207"/>
      <c r="AGJ42" s="207"/>
      <c r="AGK42" s="207"/>
      <c r="AGL42" s="207"/>
      <c r="AGM42" s="207"/>
      <c r="AGN42" s="207"/>
      <c r="AGO42" s="207"/>
      <c r="AGP42" s="207"/>
      <c r="AGQ42" s="207"/>
      <c r="AGR42" s="207"/>
      <c r="AGS42" s="207"/>
      <c r="AGT42" s="207"/>
      <c r="AGU42" s="207"/>
      <c r="AGV42" s="207"/>
      <c r="AGW42" s="207"/>
      <c r="AGX42" s="207"/>
      <c r="AGY42" s="207"/>
      <c r="AGZ42" s="207"/>
      <c r="AHA42" s="207"/>
      <c r="AHB42" s="207"/>
      <c r="AHC42" s="207"/>
      <c r="AHD42" s="207"/>
      <c r="AHE42" s="207"/>
      <c r="AHF42" s="207"/>
      <c r="AHG42" s="207"/>
      <c r="AHH42" s="207"/>
      <c r="AHI42" s="207"/>
      <c r="AHJ42" s="207"/>
      <c r="AHK42" s="207"/>
      <c r="AHL42" s="207"/>
      <c r="AHM42" s="207"/>
      <c r="AHN42" s="207"/>
      <c r="AHO42" s="207"/>
      <c r="AHP42" s="207"/>
      <c r="AHQ42" s="207"/>
      <c r="AHR42" s="207"/>
      <c r="AHS42" s="207"/>
      <c r="AHT42" s="207"/>
      <c r="AHU42" s="207"/>
      <c r="AHV42" s="207"/>
      <c r="AHW42" s="207"/>
      <c r="AHX42" s="207"/>
      <c r="AHY42" s="207"/>
      <c r="AHZ42" s="207"/>
      <c r="AIA42" s="207"/>
      <c r="AIB42" s="207"/>
      <c r="AIC42" s="207"/>
      <c r="AID42" s="207"/>
      <c r="AIE42" s="207"/>
      <c r="AIF42" s="207"/>
      <c r="AIG42" s="207"/>
      <c r="AIH42" s="207"/>
      <c r="AII42" s="207"/>
      <c r="AIJ42" s="207"/>
      <c r="AIK42" s="207"/>
      <c r="AIL42" s="207"/>
      <c r="AIM42" s="207"/>
      <c r="AIN42" s="207"/>
      <c r="AIO42" s="207"/>
      <c r="AIP42" s="207"/>
      <c r="AIQ42" s="207"/>
      <c r="AIR42" s="207"/>
      <c r="AIS42" s="207"/>
      <c r="AIT42" s="207"/>
      <c r="AIU42" s="207"/>
      <c r="AIV42" s="207"/>
      <c r="AIW42" s="207"/>
      <c r="AIX42" s="207"/>
      <c r="AIY42" s="207"/>
      <c r="AIZ42" s="207"/>
      <c r="AJA42" s="207"/>
      <c r="AJB42" s="207"/>
      <c r="AJC42" s="207"/>
      <c r="AJD42" s="207"/>
      <c r="AJE42" s="207"/>
      <c r="AJF42" s="207"/>
      <c r="AJG42" s="207"/>
      <c r="AJH42" s="207"/>
      <c r="AJI42" s="207"/>
      <c r="AJJ42" s="207"/>
      <c r="AJK42" s="207"/>
      <c r="AJL42" s="207"/>
      <c r="AJM42" s="207"/>
      <c r="AJN42" s="207"/>
      <c r="AJO42" s="207"/>
      <c r="AJP42" s="207"/>
      <c r="AJQ42" s="207"/>
      <c r="AJR42" s="207"/>
      <c r="AJS42" s="207"/>
      <c r="AJT42" s="207"/>
      <c r="AJU42" s="207"/>
      <c r="AJV42" s="207"/>
      <c r="AJW42" s="207"/>
      <c r="AJX42" s="207"/>
      <c r="AJY42" s="207"/>
      <c r="AJZ42" s="207"/>
      <c r="AKA42" s="207"/>
      <c r="AKB42" s="207"/>
      <c r="AKC42" s="207"/>
      <c r="AKD42" s="207"/>
      <c r="AKE42" s="207"/>
      <c r="AKF42" s="207"/>
      <c r="AKG42" s="207"/>
      <c r="AKH42" s="207"/>
      <c r="AKI42" s="207"/>
      <c r="AKJ42" s="207"/>
      <c r="AKK42" s="207"/>
      <c r="AKL42" s="207"/>
      <c r="AKM42" s="207"/>
      <c r="AKN42" s="207"/>
      <c r="AKO42" s="207"/>
      <c r="AKP42" s="207"/>
      <c r="AKQ42" s="207"/>
      <c r="AKR42" s="207"/>
      <c r="AKS42" s="207"/>
      <c r="AKT42" s="207"/>
      <c r="AKU42" s="207"/>
      <c r="AKV42" s="207"/>
      <c r="AKW42" s="207"/>
      <c r="AKX42" s="207"/>
      <c r="AKY42" s="207"/>
      <c r="AKZ42" s="207"/>
      <c r="ALA42" s="207"/>
      <c r="ALB42" s="207"/>
      <c r="ALC42" s="207"/>
      <c r="ALD42" s="207"/>
      <c r="ALE42" s="207"/>
      <c r="ALF42" s="207"/>
      <c r="ALG42" s="207"/>
      <c r="ALH42" s="207"/>
      <c r="ALI42" s="207"/>
      <c r="ALJ42" s="207"/>
      <c r="ALK42" s="207"/>
      <c r="ALL42" s="207"/>
      <c r="ALM42" s="207"/>
      <c r="ALN42" s="207"/>
      <c r="ALO42" s="207"/>
      <c r="ALP42" s="207"/>
      <c r="ALQ42" s="207" t="e">
        <v>#N/A</v>
      </c>
    </row>
    <row r="43" spans="1:1005" ht="14.45">
      <c r="A43" s="108">
        <v>47331</v>
      </c>
      <c r="B43" s="164">
        <v>63</v>
      </c>
      <c r="C43" s="156">
        <v>63</v>
      </c>
      <c r="D43" s="159">
        <v>63</v>
      </c>
      <c r="E43">
        <v>46.177999999999997</v>
      </c>
      <c r="F43" s="207">
        <v>132.471</v>
      </c>
      <c r="G43" s="207">
        <v>58.133000000000003</v>
      </c>
      <c r="H43" s="207">
        <v>91.290999999999997</v>
      </c>
      <c r="I43" s="207">
        <v>55.709000000000003</v>
      </c>
      <c r="J43" s="207">
        <v>98.816000000000003</v>
      </c>
      <c r="K43" s="207">
        <v>49.106000000000002</v>
      </c>
      <c r="L43" s="207">
        <v>57.472000000000001</v>
      </c>
      <c r="M43" s="207">
        <v>23.806999999999999</v>
      </c>
      <c r="N43" s="207">
        <v>45.475999999999999</v>
      </c>
      <c r="O43" s="207">
        <v>41.148000000000003</v>
      </c>
      <c r="P43" s="207">
        <v>63.421999999999997</v>
      </c>
      <c r="Q43" s="207">
        <v>55.847000000000001</v>
      </c>
      <c r="R43" s="207">
        <v>53.881</v>
      </c>
      <c r="S43" s="207">
        <v>84.807000000000002</v>
      </c>
      <c r="T43" s="207">
        <v>59.662999999999997</v>
      </c>
      <c r="U43" s="207">
        <v>56.279000000000003</v>
      </c>
      <c r="V43" s="207">
        <v>75.27</v>
      </c>
      <c r="W43" s="207">
        <v>32.718000000000004</v>
      </c>
      <c r="X43" s="207">
        <v>44.167999999999999</v>
      </c>
      <c r="Y43" s="207">
        <v>63.021000000000001</v>
      </c>
      <c r="Z43" s="207">
        <v>57.594999999999999</v>
      </c>
      <c r="AA43" s="207">
        <v>58.302999999999997</v>
      </c>
      <c r="AB43" s="207">
        <v>69.540999999999997</v>
      </c>
      <c r="AC43" s="207">
        <v>29.683</v>
      </c>
      <c r="AD43" s="207">
        <v>89.388999999999996</v>
      </c>
      <c r="AE43" s="32">
        <v>43.512999999999998</v>
      </c>
      <c r="AF43" s="207">
        <v>59.927</v>
      </c>
      <c r="AG43" s="207">
        <v>60.948999999999998</v>
      </c>
      <c r="AH43" s="207">
        <v>73.56</v>
      </c>
      <c r="AI43" s="207"/>
      <c r="AJ43" s="207"/>
      <c r="AK43" s="207"/>
      <c r="AL43" s="207"/>
      <c r="AM43" s="207"/>
      <c r="AN43" s="207"/>
      <c r="AO43" s="207"/>
      <c r="AP43" s="207"/>
      <c r="AQ43" s="207"/>
      <c r="AR43" s="207"/>
      <c r="AS43" s="207"/>
      <c r="AT43" s="207"/>
      <c r="AU43" s="207"/>
      <c r="AV43" s="207"/>
      <c r="AW43" s="207"/>
      <c r="AX43" s="207"/>
      <c r="AY43" s="207"/>
      <c r="AZ43" s="207"/>
      <c r="BA43" s="207"/>
      <c r="BB43" s="207"/>
      <c r="BC43" s="207"/>
      <c r="BD43" s="207"/>
      <c r="BE43" s="207"/>
      <c r="BF43" s="207"/>
      <c r="BG43" s="207"/>
      <c r="BH43" s="207"/>
      <c r="BI43" s="207"/>
      <c r="BJ43" s="207"/>
      <c r="BK43" s="207"/>
      <c r="BL43" s="207"/>
      <c r="BM43" s="207"/>
      <c r="BN43" s="207"/>
      <c r="BO43" s="207"/>
      <c r="BP43" s="207"/>
      <c r="BQ43" s="207"/>
      <c r="BR43" s="207"/>
      <c r="BS43" s="207"/>
      <c r="BT43" s="207"/>
      <c r="BU43" s="207"/>
      <c r="BV43" s="207"/>
      <c r="BW43" s="207"/>
      <c r="BX43" s="207"/>
      <c r="BY43" s="207"/>
      <c r="BZ43" s="207"/>
      <c r="CA43" s="207"/>
      <c r="CB43" s="207"/>
      <c r="CC43" s="207"/>
      <c r="CD43" s="207"/>
      <c r="CE43" s="207"/>
      <c r="CF43" s="207"/>
      <c r="CG43" s="207"/>
      <c r="CH43" s="207"/>
      <c r="CI43" s="207"/>
      <c r="CJ43" s="207"/>
      <c r="CK43" s="207"/>
      <c r="CL43" s="207"/>
      <c r="CM43" s="207"/>
      <c r="CN43" s="207"/>
      <c r="CO43" s="207"/>
      <c r="CP43" s="207"/>
      <c r="CQ43" s="207"/>
      <c r="CR43" s="207"/>
      <c r="CS43" s="207"/>
      <c r="CT43" s="207"/>
      <c r="CU43" s="207"/>
      <c r="CV43" s="207"/>
      <c r="CW43" s="207"/>
      <c r="CX43" s="207"/>
      <c r="CY43" s="207"/>
      <c r="CZ43" s="207"/>
      <c r="DA43" s="207"/>
      <c r="DB43" s="207"/>
      <c r="DC43" s="207"/>
      <c r="DD43" s="207"/>
      <c r="DE43" s="207"/>
      <c r="DF43" s="207"/>
      <c r="DG43" s="207"/>
      <c r="DH43" s="207"/>
      <c r="DI43" s="207"/>
      <c r="DJ43" s="207"/>
      <c r="DK43" s="207"/>
      <c r="DL43" s="207"/>
      <c r="DM43" s="207"/>
      <c r="DN43" s="207"/>
      <c r="DO43" s="207"/>
      <c r="DP43" s="207"/>
      <c r="DQ43" s="207"/>
      <c r="DR43" s="207"/>
      <c r="DS43" s="207"/>
      <c r="DT43" s="207"/>
      <c r="DU43" s="207"/>
      <c r="DV43" s="207"/>
      <c r="DW43" s="207"/>
      <c r="DX43" s="207"/>
      <c r="DY43" s="207"/>
      <c r="DZ43" s="207"/>
      <c r="EA43" s="207"/>
      <c r="EB43" s="207"/>
      <c r="EC43" s="207"/>
      <c r="ED43" s="207"/>
      <c r="EE43" s="207"/>
      <c r="EF43" s="207"/>
      <c r="EG43" s="207"/>
      <c r="EH43" s="207"/>
      <c r="EI43" s="207"/>
      <c r="EJ43" s="207"/>
      <c r="EK43" s="207"/>
      <c r="EL43" s="207"/>
      <c r="EM43" s="207"/>
      <c r="EN43" s="207"/>
      <c r="EO43" s="207"/>
      <c r="EP43" s="207"/>
      <c r="EQ43" s="207"/>
      <c r="ER43" s="207"/>
      <c r="ES43" s="207"/>
      <c r="ET43" s="207"/>
      <c r="EU43" s="207"/>
      <c r="EV43" s="207"/>
      <c r="EW43" s="207"/>
      <c r="EX43" s="207"/>
      <c r="EY43" s="207"/>
      <c r="EZ43" s="207"/>
      <c r="FA43" s="207"/>
      <c r="FB43" s="207"/>
      <c r="FC43" s="207"/>
      <c r="FD43" s="207"/>
      <c r="FE43" s="207"/>
      <c r="FF43" s="207"/>
      <c r="FG43" s="207"/>
      <c r="FH43" s="207"/>
      <c r="FI43" s="207"/>
      <c r="FJ43" s="207"/>
      <c r="FK43" s="207"/>
      <c r="FL43" s="207"/>
      <c r="FM43" s="207"/>
      <c r="FN43" s="207"/>
      <c r="FO43" s="207"/>
      <c r="FP43" s="207"/>
      <c r="FQ43" s="207"/>
      <c r="FR43" s="207"/>
      <c r="FS43" s="207"/>
      <c r="FT43" s="207"/>
      <c r="FU43" s="207"/>
      <c r="FV43" s="207"/>
      <c r="FW43" s="207"/>
      <c r="FX43" s="207"/>
      <c r="FY43" s="207"/>
      <c r="FZ43" s="207"/>
      <c r="GA43" s="207"/>
      <c r="GB43" s="207"/>
      <c r="GC43" s="207"/>
      <c r="GD43" s="207"/>
      <c r="GE43" s="207"/>
      <c r="GF43" s="207"/>
      <c r="GG43" s="207"/>
      <c r="GH43" s="207"/>
      <c r="GI43" s="207"/>
      <c r="GJ43" s="207"/>
      <c r="GK43" s="207"/>
      <c r="GL43" s="207"/>
      <c r="GM43" s="207"/>
      <c r="GN43" s="207"/>
      <c r="GO43" s="207"/>
      <c r="GP43" s="207"/>
      <c r="GQ43" s="207"/>
      <c r="GR43" s="207"/>
      <c r="GS43" s="207"/>
      <c r="GT43" s="207"/>
      <c r="GU43" s="207"/>
      <c r="GV43" s="207"/>
      <c r="GW43" s="207"/>
      <c r="GX43" s="207"/>
      <c r="GY43" s="207"/>
      <c r="GZ43" s="207"/>
      <c r="HA43" s="207"/>
      <c r="HB43" s="207"/>
      <c r="HC43" s="207"/>
      <c r="HD43" s="207"/>
      <c r="HE43" s="207"/>
      <c r="HF43" s="207"/>
      <c r="HG43" s="207"/>
      <c r="HH43" s="207"/>
      <c r="HI43" s="207"/>
      <c r="HJ43" s="207"/>
      <c r="HK43" s="207"/>
      <c r="HL43" s="207"/>
      <c r="HM43" s="207"/>
      <c r="HN43" s="207"/>
      <c r="HO43" s="207"/>
      <c r="HP43" s="207"/>
      <c r="HQ43" s="207"/>
      <c r="HR43" s="207"/>
      <c r="HS43" s="207"/>
      <c r="HT43" s="207"/>
      <c r="HU43" s="207"/>
      <c r="HV43" s="207"/>
      <c r="HW43" s="207"/>
      <c r="HX43" s="207"/>
      <c r="HY43" s="207"/>
      <c r="HZ43" s="207"/>
      <c r="IA43" s="207"/>
      <c r="IB43" s="207"/>
      <c r="IC43" s="207"/>
      <c r="ID43" s="207"/>
      <c r="IE43" s="207"/>
      <c r="IF43" s="207"/>
      <c r="IG43" s="207"/>
      <c r="IH43" s="207"/>
      <c r="II43" s="207"/>
      <c r="IJ43" s="207"/>
      <c r="IK43" s="207"/>
      <c r="IL43" s="207"/>
      <c r="IM43" s="207"/>
      <c r="IN43" s="207"/>
      <c r="IO43" s="207"/>
      <c r="IP43" s="207"/>
      <c r="IQ43" s="207"/>
      <c r="IR43" s="207"/>
      <c r="IS43" s="207"/>
      <c r="IT43" s="207"/>
      <c r="IU43" s="207"/>
      <c r="IV43" s="207"/>
      <c r="IW43" s="207"/>
      <c r="IX43" s="207"/>
      <c r="IY43" s="207"/>
      <c r="IZ43" s="207"/>
      <c r="JA43" s="207"/>
      <c r="JB43" s="207"/>
      <c r="JC43" s="207"/>
      <c r="JD43" s="207"/>
      <c r="JE43" s="207"/>
      <c r="JF43" s="207"/>
      <c r="JG43" s="207"/>
      <c r="JH43" s="207"/>
      <c r="JI43" s="207"/>
      <c r="JJ43" s="207"/>
      <c r="JK43" s="207"/>
      <c r="JL43" s="207"/>
      <c r="JM43" s="207"/>
      <c r="JN43" s="207"/>
      <c r="JO43" s="207"/>
      <c r="JP43" s="207"/>
      <c r="JQ43" s="207"/>
      <c r="JR43" s="207"/>
      <c r="JS43" s="207"/>
      <c r="JT43" s="207"/>
      <c r="JU43" s="207"/>
      <c r="JV43" s="207"/>
      <c r="JW43" s="207"/>
      <c r="JX43" s="207"/>
      <c r="JY43" s="207"/>
      <c r="JZ43" s="207"/>
      <c r="KA43" s="207"/>
      <c r="KB43" s="207"/>
      <c r="KC43" s="207"/>
      <c r="KD43" s="207"/>
      <c r="KE43" s="207"/>
      <c r="KF43" s="207"/>
      <c r="KG43" s="207"/>
      <c r="KH43" s="207"/>
      <c r="KI43" s="207"/>
      <c r="KJ43" s="207"/>
      <c r="KK43" s="207"/>
      <c r="KL43" s="207"/>
      <c r="KM43" s="207"/>
      <c r="KN43" s="207"/>
      <c r="KO43" s="207"/>
      <c r="KP43" s="207"/>
      <c r="KQ43" s="207"/>
      <c r="KR43" s="207"/>
      <c r="KS43" s="207"/>
      <c r="KT43" s="207"/>
      <c r="KU43" s="207"/>
      <c r="KV43" s="207"/>
      <c r="KW43" s="207"/>
      <c r="KX43" s="207"/>
      <c r="KY43" s="207"/>
      <c r="KZ43" s="207"/>
      <c r="LA43" s="207"/>
      <c r="LB43" s="207"/>
      <c r="LC43" s="207"/>
      <c r="LD43" s="207"/>
      <c r="LE43" s="207"/>
      <c r="LF43" s="207"/>
      <c r="LG43" s="207"/>
      <c r="LH43" s="207"/>
      <c r="LI43" s="207"/>
      <c r="LJ43" s="207"/>
      <c r="LK43" s="207"/>
      <c r="LL43" s="207"/>
      <c r="LM43" s="207"/>
      <c r="LN43" s="207"/>
      <c r="LO43" s="207"/>
      <c r="LP43" s="207"/>
      <c r="LQ43" s="207"/>
      <c r="LR43" s="207"/>
      <c r="LS43" s="207"/>
      <c r="LT43" s="207"/>
      <c r="LU43" s="207"/>
      <c r="LV43" s="207"/>
      <c r="LW43" s="207"/>
      <c r="LX43" s="207"/>
      <c r="LY43" s="207"/>
      <c r="LZ43" s="207"/>
      <c r="MA43" s="207"/>
      <c r="MB43" s="207"/>
      <c r="MC43" s="207"/>
      <c r="MD43" s="207"/>
      <c r="ME43" s="207"/>
      <c r="MF43" s="207"/>
      <c r="MG43" s="207"/>
      <c r="MH43" s="207"/>
      <c r="MI43" s="207"/>
      <c r="MJ43" s="207"/>
      <c r="MK43" s="207"/>
      <c r="ML43" s="207"/>
      <c r="MM43" s="207"/>
      <c r="MN43" s="207"/>
      <c r="MO43" s="207"/>
      <c r="MP43" s="207"/>
      <c r="MQ43" s="207"/>
      <c r="MR43" s="207"/>
      <c r="MS43" s="207"/>
      <c r="MT43" s="207"/>
      <c r="MU43" s="207"/>
      <c r="MV43" s="207"/>
      <c r="MW43" s="207"/>
      <c r="MX43" s="207"/>
      <c r="MY43" s="207"/>
      <c r="MZ43" s="207"/>
      <c r="NA43" s="207"/>
      <c r="NB43" s="207"/>
      <c r="NC43" s="207"/>
      <c r="ND43" s="207"/>
      <c r="NE43" s="207"/>
      <c r="NF43" s="207"/>
      <c r="NG43" s="207"/>
      <c r="NH43" s="207"/>
      <c r="NI43" s="207"/>
      <c r="NJ43" s="207"/>
      <c r="NK43" s="207"/>
      <c r="NL43" s="207"/>
      <c r="NM43" s="207"/>
      <c r="NN43" s="207"/>
      <c r="NO43" s="207"/>
      <c r="NP43" s="207"/>
      <c r="NQ43" s="207"/>
      <c r="NR43" s="207"/>
      <c r="NS43" s="207"/>
      <c r="NT43" s="207"/>
      <c r="NU43" s="207"/>
      <c r="NV43" s="207"/>
      <c r="NW43" s="207"/>
      <c r="NX43" s="207"/>
      <c r="NY43" s="207"/>
      <c r="NZ43" s="207"/>
      <c r="OA43" s="207"/>
      <c r="OB43" s="207"/>
      <c r="OC43" s="207"/>
      <c r="OD43" s="207"/>
      <c r="OE43" s="207"/>
      <c r="OF43" s="207"/>
      <c r="OG43" s="207"/>
      <c r="OH43" s="207"/>
      <c r="OI43" s="207"/>
      <c r="OJ43" s="207"/>
      <c r="OK43" s="207"/>
      <c r="OL43" s="207"/>
      <c r="OM43" s="207"/>
      <c r="ON43" s="207"/>
      <c r="OO43" s="207"/>
      <c r="OP43" s="207"/>
      <c r="OQ43" s="207"/>
      <c r="OR43" s="207"/>
      <c r="OS43" s="207"/>
      <c r="OT43" s="207"/>
      <c r="OU43" s="207"/>
      <c r="OV43" s="207"/>
      <c r="OW43" s="207"/>
      <c r="OX43" s="207"/>
      <c r="OY43" s="207"/>
      <c r="OZ43" s="207"/>
      <c r="PA43" s="207"/>
      <c r="PB43" s="207"/>
      <c r="PC43" s="207"/>
      <c r="PD43" s="207"/>
      <c r="PE43" s="207"/>
      <c r="PF43" s="207"/>
      <c r="PG43" s="207"/>
      <c r="PH43" s="207"/>
      <c r="PI43" s="207"/>
      <c r="PJ43" s="207"/>
      <c r="PK43" s="207"/>
      <c r="PL43" s="207"/>
      <c r="PM43" s="207"/>
      <c r="PN43" s="207"/>
      <c r="PO43" s="207"/>
      <c r="PP43" s="207"/>
      <c r="PQ43" s="207"/>
      <c r="PR43" s="207"/>
      <c r="PS43" s="207"/>
      <c r="PT43" s="207"/>
      <c r="PU43" s="207"/>
      <c r="PV43" s="207"/>
      <c r="PW43" s="207"/>
      <c r="PX43" s="207"/>
      <c r="PY43" s="207"/>
      <c r="PZ43" s="207"/>
      <c r="QA43" s="207"/>
      <c r="QB43" s="207"/>
      <c r="QC43" s="207"/>
      <c r="QD43" s="207"/>
      <c r="QE43" s="207"/>
      <c r="QF43" s="207"/>
      <c r="QG43" s="207"/>
      <c r="QH43" s="207"/>
      <c r="QI43" s="207"/>
      <c r="QJ43" s="207"/>
      <c r="QK43" s="207"/>
      <c r="QL43" s="207"/>
      <c r="QM43" s="207"/>
      <c r="QN43" s="207"/>
      <c r="QO43" s="207"/>
      <c r="QP43" s="207"/>
      <c r="QQ43" s="207"/>
      <c r="QR43" s="207"/>
      <c r="QS43" s="207"/>
      <c r="QT43" s="207"/>
      <c r="QU43" s="207"/>
      <c r="QV43" s="207"/>
      <c r="QW43" s="207"/>
      <c r="QX43" s="207"/>
      <c r="QY43" s="207"/>
      <c r="QZ43" s="207"/>
      <c r="RA43" s="207"/>
      <c r="RB43" s="207"/>
      <c r="RC43" s="207"/>
      <c r="RD43" s="207"/>
      <c r="RE43" s="207"/>
      <c r="RF43" s="207"/>
      <c r="RG43" s="207"/>
      <c r="RH43" s="207"/>
      <c r="RI43" s="207"/>
      <c r="RJ43" s="207"/>
      <c r="RK43" s="207"/>
      <c r="RL43" s="207"/>
      <c r="RM43" s="207"/>
      <c r="RN43" s="207"/>
      <c r="RO43" s="207"/>
      <c r="RP43" s="207"/>
      <c r="RQ43" s="207"/>
      <c r="RR43" s="207"/>
      <c r="RS43" s="207"/>
      <c r="RT43" s="207"/>
      <c r="RU43" s="207"/>
      <c r="RV43" s="207"/>
      <c r="RW43" s="207"/>
      <c r="RX43" s="207"/>
      <c r="RY43" s="207"/>
      <c r="RZ43" s="207"/>
      <c r="SA43" s="207"/>
      <c r="SB43" s="207"/>
      <c r="SC43" s="207"/>
      <c r="SD43" s="207"/>
      <c r="SE43" s="207"/>
      <c r="SF43" s="207"/>
      <c r="SG43" s="207"/>
      <c r="SH43" s="207"/>
      <c r="SI43" s="207"/>
      <c r="SJ43" s="207"/>
      <c r="SK43" s="207"/>
      <c r="SL43" s="207"/>
      <c r="SM43" s="207"/>
      <c r="SN43" s="207"/>
      <c r="SO43" s="207"/>
      <c r="SP43" s="207"/>
      <c r="SQ43" s="207"/>
      <c r="SR43" s="207"/>
      <c r="SS43" s="207"/>
      <c r="ST43" s="207"/>
      <c r="SU43" s="207"/>
      <c r="SV43" s="207"/>
      <c r="SW43" s="207"/>
      <c r="SX43" s="207"/>
      <c r="SY43" s="207"/>
      <c r="SZ43" s="207"/>
      <c r="TA43" s="207"/>
      <c r="TB43" s="207"/>
      <c r="TC43" s="207"/>
      <c r="TD43" s="207"/>
      <c r="TE43" s="207"/>
      <c r="TF43" s="207"/>
      <c r="TG43" s="207"/>
      <c r="TH43" s="207"/>
      <c r="TI43" s="207"/>
      <c r="TJ43" s="207"/>
      <c r="TK43" s="207"/>
      <c r="TL43" s="207"/>
      <c r="TM43" s="207"/>
      <c r="TN43" s="207"/>
      <c r="TO43" s="207"/>
      <c r="TP43" s="207"/>
      <c r="TQ43" s="207"/>
      <c r="TR43" s="207"/>
      <c r="TS43" s="207"/>
      <c r="TT43" s="207"/>
      <c r="TU43" s="207"/>
      <c r="TV43" s="207"/>
      <c r="TW43" s="207"/>
      <c r="TX43" s="207"/>
      <c r="TY43" s="207"/>
      <c r="TZ43" s="207"/>
      <c r="UA43" s="207"/>
      <c r="UB43" s="207"/>
      <c r="UC43" s="207"/>
      <c r="UD43" s="207"/>
      <c r="UE43" s="207"/>
      <c r="UF43" s="207"/>
      <c r="UG43" s="207"/>
      <c r="UH43" s="207"/>
      <c r="UI43" s="207"/>
      <c r="UJ43" s="207"/>
      <c r="UK43" s="207"/>
      <c r="UL43" s="207"/>
      <c r="UM43" s="207"/>
      <c r="UN43" s="207"/>
      <c r="UO43" s="207"/>
      <c r="UP43" s="207"/>
      <c r="UQ43" s="207"/>
      <c r="UR43" s="207"/>
      <c r="US43" s="207"/>
      <c r="UT43" s="207"/>
      <c r="UU43" s="207"/>
      <c r="UV43" s="207"/>
      <c r="UW43" s="207"/>
      <c r="UX43" s="207"/>
      <c r="UY43" s="207"/>
      <c r="UZ43" s="207"/>
      <c r="VA43" s="207"/>
      <c r="VB43" s="207"/>
      <c r="VC43" s="207"/>
      <c r="VD43" s="207"/>
      <c r="VE43" s="207"/>
      <c r="VF43" s="207"/>
      <c r="VG43" s="207"/>
      <c r="VH43" s="207"/>
      <c r="VI43" s="207"/>
      <c r="VJ43" s="207"/>
      <c r="VK43" s="207"/>
      <c r="VL43" s="207"/>
      <c r="VM43" s="207"/>
      <c r="VN43" s="207"/>
      <c r="VO43" s="207"/>
      <c r="VP43" s="207"/>
      <c r="VQ43" s="207"/>
      <c r="VR43" s="207"/>
      <c r="VS43" s="207"/>
      <c r="VT43" s="207"/>
      <c r="VU43" s="207"/>
      <c r="VV43" s="207"/>
      <c r="VW43" s="207"/>
      <c r="VX43" s="207"/>
      <c r="VY43" s="207"/>
      <c r="VZ43" s="207"/>
      <c r="WA43" s="207"/>
      <c r="WB43" s="207"/>
      <c r="WC43" s="207"/>
      <c r="WD43" s="207"/>
      <c r="WE43" s="207"/>
      <c r="WF43" s="207"/>
      <c r="WG43" s="207"/>
      <c r="WH43" s="207"/>
      <c r="WI43" s="207"/>
      <c r="WJ43" s="207"/>
      <c r="WK43" s="207"/>
      <c r="WL43" s="207"/>
      <c r="WM43" s="207"/>
      <c r="WN43" s="207"/>
      <c r="WO43" s="207"/>
      <c r="WP43" s="207"/>
      <c r="WQ43" s="207"/>
      <c r="WR43" s="207"/>
      <c r="WS43" s="207"/>
      <c r="WT43" s="207"/>
      <c r="WU43" s="207"/>
      <c r="WV43" s="207"/>
      <c r="WW43" s="207"/>
      <c r="WX43" s="207"/>
      <c r="WY43" s="207"/>
      <c r="WZ43" s="207"/>
      <c r="XA43" s="207"/>
      <c r="XB43" s="207"/>
      <c r="XC43" s="207"/>
      <c r="XD43" s="207"/>
      <c r="XE43" s="207"/>
      <c r="XF43" s="207"/>
      <c r="XG43" s="207"/>
      <c r="XH43" s="207"/>
      <c r="XI43" s="207"/>
      <c r="XJ43" s="207"/>
      <c r="XK43" s="207"/>
      <c r="XL43" s="207"/>
      <c r="XM43" s="207"/>
      <c r="XN43" s="207"/>
      <c r="XO43" s="207"/>
      <c r="XP43" s="207"/>
      <c r="XQ43" s="207"/>
      <c r="XR43" s="207"/>
      <c r="XS43" s="207"/>
      <c r="XT43" s="207"/>
      <c r="XU43" s="207"/>
      <c r="XV43" s="207"/>
      <c r="XW43" s="207"/>
      <c r="XX43" s="207"/>
      <c r="XY43" s="207"/>
      <c r="XZ43" s="207"/>
      <c r="YA43" s="207"/>
      <c r="YB43" s="207"/>
      <c r="YC43" s="207"/>
      <c r="YD43" s="207"/>
      <c r="YE43" s="207"/>
      <c r="YF43" s="207"/>
      <c r="YG43" s="207"/>
      <c r="YH43" s="207"/>
      <c r="YI43" s="207"/>
      <c r="YJ43" s="207"/>
      <c r="YK43" s="207"/>
      <c r="YL43" s="207"/>
      <c r="YM43" s="207"/>
      <c r="YN43" s="207"/>
      <c r="YO43" s="207"/>
      <c r="YP43" s="207"/>
      <c r="YQ43" s="207"/>
      <c r="YR43" s="207"/>
      <c r="YS43" s="207"/>
      <c r="YT43" s="207"/>
      <c r="YU43" s="207"/>
      <c r="YV43" s="207"/>
      <c r="YW43" s="207"/>
      <c r="YX43" s="207"/>
      <c r="YY43" s="207"/>
      <c r="YZ43" s="207"/>
      <c r="ZA43" s="207"/>
      <c r="ZB43" s="207"/>
      <c r="ZC43" s="207"/>
      <c r="ZD43" s="207"/>
      <c r="ZE43" s="207"/>
      <c r="ZF43" s="207"/>
      <c r="ZG43" s="207"/>
      <c r="ZH43" s="207"/>
      <c r="ZI43" s="207"/>
      <c r="ZJ43" s="207"/>
      <c r="ZK43" s="207"/>
      <c r="ZL43" s="207"/>
      <c r="ZM43" s="207"/>
      <c r="ZN43" s="207"/>
      <c r="ZO43" s="207"/>
      <c r="ZP43" s="207"/>
      <c r="ZQ43" s="207"/>
      <c r="ZR43" s="207"/>
      <c r="ZS43" s="207"/>
      <c r="ZT43" s="207"/>
      <c r="ZU43" s="207"/>
      <c r="ZV43" s="207"/>
      <c r="ZW43" s="207"/>
      <c r="ZX43" s="207"/>
      <c r="ZY43" s="207"/>
      <c r="ZZ43" s="207"/>
      <c r="AAA43" s="207"/>
      <c r="AAB43" s="207"/>
      <c r="AAC43" s="207"/>
      <c r="AAD43" s="207"/>
      <c r="AAE43" s="207"/>
      <c r="AAF43" s="207"/>
      <c r="AAG43" s="207"/>
      <c r="AAH43" s="207"/>
      <c r="AAI43" s="207"/>
      <c r="AAJ43" s="207"/>
      <c r="AAK43" s="207"/>
      <c r="AAL43" s="207"/>
      <c r="AAM43" s="207"/>
      <c r="AAN43" s="207"/>
      <c r="AAO43" s="207"/>
      <c r="AAP43" s="207"/>
      <c r="AAQ43" s="207"/>
      <c r="AAR43" s="207"/>
      <c r="AAS43" s="207"/>
      <c r="AAT43" s="207"/>
      <c r="AAU43" s="207"/>
      <c r="AAV43" s="207"/>
      <c r="AAW43" s="207"/>
      <c r="AAX43" s="207"/>
      <c r="AAY43" s="207"/>
      <c r="AAZ43" s="207"/>
      <c r="ABA43" s="207"/>
      <c r="ABB43" s="207"/>
      <c r="ABC43" s="207"/>
      <c r="ABD43" s="207"/>
      <c r="ABE43" s="207"/>
      <c r="ABF43" s="207"/>
      <c r="ABG43" s="207"/>
      <c r="ABH43" s="207"/>
      <c r="ABI43" s="207"/>
      <c r="ABJ43" s="207"/>
      <c r="ABK43" s="207"/>
      <c r="ABL43" s="207"/>
      <c r="ABM43" s="207"/>
      <c r="ABN43" s="207"/>
      <c r="ABO43" s="207"/>
      <c r="ABP43" s="207"/>
      <c r="ABQ43" s="207"/>
      <c r="ABR43" s="207"/>
      <c r="ABS43" s="207"/>
      <c r="ABT43" s="207"/>
      <c r="ABU43" s="207"/>
      <c r="ABV43" s="207"/>
      <c r="ABW43" s="207"/>
      <c r="ABX43" s="207"/>
      <c r="ABY43" s="207"/>
      <c r="ABZ43" s="207"/>
      <c r="ACA43" s="207"/>
      <c r="ACB43" s="207"/>
      <c r="ACC43" s="207"/>
      <c r="ACD43" s="207"/>
      <c r="ACE43" s="207"/>
      <c r="ACF43" s="207"/>
      <c r="ACG43" s="207"/>
      <c r="ACH43" s="207"/>
      <c r="ACI43" s="207"/>
      <c r="ACJ43" s="207"/>
      <c r="ACK43" s="207"/>
      <c r="ACL43" s="207"/>
      <c r="ACM43" s="207"/>
      <c r="ACN43" s="207"/>
      <c r="ACO43" s="207"/>
      <c r="ACP43" s="207"/>
      <c r="ACQ43" s="207"/>
      <c r="ACR43" s="207"/>
      <c r="ACS43" s="207"/>
      <c r="ACT43" s="207"/>
      <c r="ACU43" s="207"/>
      <c r="ACV43" s="207"/>
      <c r="ACW43" s="207"/>
      <c r="ACX43" s="207"/>
      <c r="ACY43" s="207"/>
      <c r="ACZ43" s="207"/>
      <c r="ADA43" s="207"/>
      <c r="ADB43" s="207"/>
      <c r="ADC43" s="207"/>
      <c r="ADD43" s="207"/>
      <c r="ADE43" s="207"/>
      <c r="ADF43" s="207"/>
      <c r="ADG43" s="207"/>
      <c r="ADH43" s="207"/>
      <c r="ADI43" s="207"/>
      <c r="ADJ43" s="207"/>
      <c r="ADK43" s="207"/>
      <c r="ADL43" s="207"/>
      <c r="ADM43" s="207"/>
      <c r="ADN43" s="207"/>
      <c r="ADO43" s="207"/>
      <c r="ADP43" s="207"/>
      <c r="ADQ43" s="207"/>
      <c r="ADR43" s="207"/>
      <c r="ADS43" s="207"/>
      <c r="ADT43" s="207"/>
      <c r="ADU43" s="207"/>
      <c r="ADV43" s="207"/>
      <c r="ADW43" s="207"/>
      <c r="ADX43" s="207"/>
      <c r="ADY43" s="207"/>
      <c r="ADZ43" s="207"/>
      <c r="AEA43" s="207"/>
      <c r="AEB43" s="207"/>
      <c r="AEC43" s="207"/>
      <c r="AED43" s="207"/>
      <c r="AEE43" s="207"/>
      <c r="AEF43" s="207"/>
      <c r="AEG43" s="207"/>
      <c r="AEH43" s="207"/>
      <c r="AEI43" s="207"/>
      <c r="AEJ43" s="207"/>
      <c r="AEK43" s="207"/>
      <c r="AEL43" s="207"/>
      <c r="AEM43" s="207"/>
      <c r="AEN43" s="207"/>
      <c r="AEO43" s="207"/>
      <c r="AEP43" s="207"/>
      <c r="AEQ43" s="207"/>
      <c r="AER43" s="207"/>
      <c r="AES43" s="207"/>
      <c r="AET43" s="207"/>
      <c r="AEU43" s="207"/>
      <c r="AEV43" s="207"/>
      <c r="AEW43" s="207"/>
      <c r="AEX43" s="207"/>
      <c r="AEY43" s="207"/>
      <c r="AEZ43" s="207"/>
      <c r="AFA43" s="207"/>
      <c r="AFB43" s="207"/>
      <c r="AFC43" s="207"/>
      <c r="AFD43" s="207"/>
      <c r="AFE43" s="207"/>
      <c r="AFF43" s="207"/>
      <c r="AFG43" s="207"/>
      <c r="AFH43" s="207"/>
      <c r="AFI43" s="207"/>
      <c r="AFJ43" s="207"/>
      <c r="AFK43" s="207"/>
      <c r="AFL43" s="207"/>
      <c r="AFM43" s="207"/>
      <c r="AFN43" s="207"/>
      <c r="AFO43" s="207"/>
      <c r="AFP43" s="207"/>
      <c r="AFQ43" s="207"/>
      <c r="AFR43" s="207"/>
      <c r="AFS43" s="207"/>
      <c r="AFT43" s="207"/>
      <c r="AFU43" s="207"/>
      <c r="AFV43" s="207"/>
      <c r="AFW43" s="207"/>
      <c r="AFX43" s="207"/>
      <c r="AFY43" s="207"/>
      <c r="AFZ43" s="207"/>
      <c r="AGA43" s="207"/>
      <c r="AGB43" s="207"/>
      <c r="AGC43" s="207"/>
      <c r="AGD43" s="207"/>
      <c r="AGE43" s="207"/>
      <c r="AGF43" s="207"/>
      <c r="AGG43" s="207"/>
      <c r="AGH43" s="207"/>
      <c r="AGI43" s="207"/>
      <c r="AGJ43" s="207"/>
      <c r="AGK43" s="207"/>
      <c r="AGL43" s="207"/>
      <c r="AGM43" s="207"/>
      <c r="AGN43" s="207"/>
      <c r="AGO43" s="207"/>
      <c r="AGP43" s="207"/>
      <c r="AGQ43" s="207"/>
      <c r="AGR43" s="207"/>
      <c r="AGS43" s="207"/>
      <c r="AGT43" s="207"/>
      <c r="AGU43" s="207"/>
      <c r="AGV43" s="207"/>
      <c r="AGW43" s="207"/>
      <c r="AGX43" s="207"/>
      <c r="AGY43" s="207"/>
      <c r="AGZ43" s="207"/>
      <c r="AHA43" s="207"/>
      <c r="AHB43" s="207"/>
      <c r="AHC43" s="207"/>
      <c r="AHD43" s="207"/>
      <c r="AHE43" s="207"/>
      <c r="AHF43" s="207"/>
      <c r="AHG43" s="207"/>
      <c r="AHH43" s="207"/>
      <c r="AHI43" s="207"/>
      <c r="AHJ43" s="207"/>
      <c r="AHK43" s="207"/>
      <c r="AHL43" s="207"/>
      <c r="AHM43" s="207"/>
      <c r="AHN43" s="207"/>
      <c r="AHO43" s="207"/>
      <c r="AHP43" s="207"/>
      <c r="AHQ43" s="207"/>
      <c r="AHR43" s="207"/>
      <c r="AHS43" s="207"/>
      <c r="AHT43" s="207"/>
      <c r="AHU43" s="207"/>
      <c r="AHV43" s="207"/>
      <c r="AHW43" s="207"/>
      <c r="AHX43" s="207"/>
      <c r="AHY43" s="207"/>
      <c r="AHZ43" s="207"/>
      <c r="AIA43" s="207"/>
      <c r="AIB43" s="207"/>
      <c r="AIC43" s="207"/>
      <c r="AID43" s="207"/>
      <c r="AIE43" s="207"/>
      <c r="AIF43" s="207"/>
      <c r="AIG43" s="207"/>
      <c r="AIH43" s="207"/>
      <c r="AII43" s="207"/>
      <c r="AIJ43" s="207"/>
      <c r="AIK43" s="207"/>
      <c r="AIL43" s="207"/>
      <c r="AIM43" s="207"/>
      <c r="AIN43" s="207"/>
      <c r="AIO43" s="207"/>
      <c r="AIP43" s="207"/>
      <c r="AIQ43" s="207"/>
      <c r="AIR43" s="207"/>
      <c r="AIS43" s="207"/>
      <c r="AIT43" s="207"/>
      <c r="AIU43" s="207"/>
      <c r="AIV43" s="207"/>
      <c r="AIW43" s="207"/>
      <c r="AIX43" s="207"/>
      <c r="AIY43" s="207"/>
      <c r="AIZ43" s="207"/>
      <c r="AJA43" s="207"/>
      <c r="AJB43" s="207"/>
      <c r="AJC43" s="207"/>
      <c r="AJD43" s="207"/>
      <c r="AJE43" s="207"/>
      <c r="AJF43" s="207"/>
      <c r="AJG43" s="207"/>
      <c r="AJH43" s="207"/>
      <c r="AJI43" s="207"/>
      <c r="AJJ43" s="207"/>
      <c r="AJK43" s="207"/>
      <c r="AJL43" s="207"/>
      <c r="AJM43" s="207"/>
      <c r="AJN43" s="207"/>
      <c r="AJO43" s="207"/>
      <c r="AJP43" s="207"/>
      <c r="AJQ43" s="207"/>
      <c r="AJR43" s="207"/>
      <c r="AJS43" s="207"/>
      <c r="AJT43" s="207"/>
      <c r="AJU43" s="207"/>
      <c r="AJV43" s="207"/>
      <c r="AJW43" s="207"/>
      <c r="AJX43" s="207"/>
      <c r="AJY43" s="207"/>
      <c r="AJZ43" s="207"/>
      <c r="AKA43" s="207"/>
      <c r="AKB43" s="207"/>
      <c r="AKC43" s="207"/>
      <c r="AKD43" s="207"/>
      <c r="AKE43" s="207"/>
      <c r="AKF43" s="207"/>
      <c r="AKG43" s="207"/>
      <c r="AKH43" s="207"/>
      <c r="AKI43" s="207"/>
      <c r="AKJ43" s="207"/>
      <c r="AKK43" s="207"/>
      <c r="AKL43" s="207"/>
      <c r="AKM43" s="207"/>
      <c r="AKN43" s="207"/>
      <c r="AKO43" s="207"/>
      <c r="AKP43" s="207"/>
      <c r="AKQ43" s="207"/>
      <c r="AKR43" s="207"/>
      <c r="AKS43" s="207"/>
      <c r="AKT43" s="207"/>
      <c r="AKU43" s="207"/>
      <c r="AKV43" s="207"/>
      <c r="AKW43" s="207"/>
      <c r="AKX43" s="207"/>
      <c r="AKY43" s="207"/>
      <c r="AKZ43" s="207"/>
      <c r="ALA43" s="207"/>
      <c r="ALB43" s="207"/>
      <c r="ALC43" s="207"/>
      <c r="ALD43" s="207"/>
      <c r="ALE43" s="207"/>
      <c r="ALF43" s="207"/>
      <c r="ALG43" s="207"/>
      <c r="ALH43" s="207"/>
      <c r="ALI43" s="207"/>
      <c r="ALJ43" s="207"/>
      <c r="ALK43" s="207"/>
      <c r="ALL43" s="207"/>
      <c r="ALM43" s="207"/>
      <c r="ALN43" s="207"/>
      <c r="ALO43" s="207"/>
      <c r="ALP43" s="207"/>
      <c r="ALQ43" s="207" t="e">
        <v>#N/A</v>
      </c>
    </row>
    <row r="44" spans="1:1005" ht="14.45">
      <c r="A44" s="108">
        <v>47362</v>
      </c>
      <c r="B44" s="164">
        <v>42</v>
      </c>
      <c r="C44" s="156">
        <v>42</v>
      </c>
      <c r="D44" s="159">
        <v>42</v>
      </c>
      <c r="E44">
        <v>39.003999999999998</v>
      </c>
      <c r="F44" s="207">
        <v>71.061999999999998</v>
      </c>
      <c r="G44" s="207">
        <v>43.911999999999999</v>
      </c>
      <c r="H44" s="207">
        <v>66.075000000000003</v>
      </c>
      <c r="I44" s="207">
        <v>36.746000000000002</v>
      </c>
      <c r="J44" s="207">
        <v>54.265000000000001</v>
      </c>
      <c r="K44" s="207">
        <v>36.777999999999999</v>
      </c>
      <c r="L44" s="207">
        <v>34.520000000000003</v>
      </c>
      <c r="M44" s="207">
        <v>23.846</v>
      </c>
      <c r="N44" s="207">
        <v>65.884</v>
      </c>
      <c r="O44" s="207">
        <v>41.430999999999997</v>
      </c>
      <c r="P44" s="207">
        <v>40.872</v>
      </c>
      <c r="Q44" s="207">
        <v>42.18</v>
      </c>
      <c r="R44" s="207">
        <v>50.746000000000002</v>
      </c>
      <c r="S44" s="207">
        <v>49.317999999999998</v>
      </c>
      <c r="T44" s="207">
        <v>40.360999999999997</v>
      </c>
      <c r="U44" s="207">
        <v>32.472999999999999</v>
      </c>
      <c r="V44" s="207">
        <v>44.128999999999998</v>
      </c>
      <c r="W44" s="207">
        <v>26.509</v>
      </c>
      <c r="X44" s="207">
        <v>60.970999999999997</v>
      </c>
      <c r="Y44" s="207">
        <v>60.402999999999999</v>
      </c>
      <c r="Z44" s="207">
        <v>41.737000000000002</v>
      </c>
      <c r="AA44" s="207">
        <v>39.212000000000003</v>
      </c>
      <c r="AB44" s="207">
        <v>43.122999999999998</v>
      </c>
      <c r="AC44" s="207">
        <v>24.52</v>
      </c>
      <c r="AD44" s="207">
        <v>47.286000000000001</v>
      </c>
      <c r="AE44" s="32">
        <v>40.267000000000003</v>
      </c>
      <c r="AF44" s="207">
        <v>37.655999999999999</v>
      </c>
      <c r="AG44" s="207">
        <v>42.353999999999999</v>
      </c>
      <c r="AH44" s="207">
        <v>53.076999999999998</v>
      </c>
      <c r="AI44" s="207"/>
      <c r="AJ44" s="207"/>
      <c r="AK44" s="207"/>
      <c r="AL44" s="207"/>
      <c r="AM44" s="207"/>
      <c r="AN44" s="207"/>
      <c r="AO44" s="207"/>
      <c r="AP44" s="207"/>
      <c r="AQ44" s="207"/>
      <c r="AR44" s="207"/>
      <c r="AS44" s="207"/>
      <c r="AT44" s="207"/>
      <c r="AU44" s="207"/>
      <c r="AV44" s="207"/>
      <c r="AW44" s="207"/>
      <c r="AX44" s="207"/>
      <c r="AY44" s="207"/>
      <c r="AZ44" s="207"/>
      <c r="BA44" s="207"/>
      <c r="BB44" s="207"/>
      <c r="BC44" s="207"/>
      <c r="BD44" s="207"/>
      <c r="BE44" s="207"/>
      <c r="BF44" s="207"/>
      <c r="BG44" s="207"/>
      <c r="BH44" s="207"/>
      <c r="BI44" s="207"/>
      <c r="BJ44" s="207"/>
      <c r="BK44" s="207"/>
      <c r="BL44" s="207"/>
      <c r="BM44" s="207"/>
      <c r="BN44" s="207"/>
      <c r="BO44" s="207"/>
      <c r="BP44" s="207"/>
      <c r="BQ44" s="207"/>
      <c r="BR44" s="207"/>
      <c r="BS44" s="207"/>
      <c r="BT44" s="207"/>
      <c r="BU44" s="207"/>
      <c r="BV44" s="207"/>
      <c r="BW44" s="207"/>
      <c r="BX44" s="207"/>
      <c r="BY44" s="207"/>
      <c r="BZ44" s="207"/>
      <c r="CA44" s="207"/>
      <c r="CB44" s="207"/>
      <c r="CC44" s="207"/>
      <c r="CD44" s="207"/>
      <c r="CE44" s="207"/>
      <c r="CF44" s="207"/>
      <c r="CG44" s="207"/>
      <c r="CH44" s="207"/>
      <c r="CI44" s="207"/>
      <c r="CJ44" s="207"/>
      <c r="CK44" s="207"/>
      <c r="CL44" s="207"/>
      <c r="CM44" s="207"/>
      <c r="CN44" s="207"/>
      <c r="CO44" s="207"/>
      <c r="CP44" s="207"/>
      <c r="CQ44" s="207"/>
      <c r="CR44" s="207"/>
      <c r="CS44" s="207"/>
      <c r="CT44" s="207"/>
      <c r="CU44" s="207"/>
      <c r="CV44" s="207"/>
      <c r="CW44" s="207"/>
      <c r="CX44" s="207"/>
      <c r="CY44" s="207"/>
      <c r="CZ44" s="207"/>
      <c r="DA44" s="207"/>
      <c r="DB44" s="207"/>
      <c r="DC44" s="207"/>
      <c r="DD44" s="207"/>
      <c r="DE44" s="207"/>
      <c r="DF44" s="207"/>
      <c r="DG44" s="207"/>
      <c r="DH44" s="207"/>
      <c r="DI44" s="207"/>
      <c r="DJ44" s="207"/>
      <c r="DK44" s="207"/>
      <c r="DL44" s="207"/>
      <c r="DM44" s="207"/>
      <c r="DN44" s="207"/>
      <c r="DO44" s="207"/>
      <c r="DP44" s="207"/>
      <c r="DQ44" s="207"/>
      <c r="DR44" s="207"/>
      <c r="DS44" s="207"/>
      <c r="DT44" s="207"/>
      <c r="DU44" s="207"/>
      <c r="DV44" s="207"/>
      <c r="DW44" s="207"/>
      <c r="DX44" s="207"/>
      <c r="DY44" s="207"/>
      <c r="DZ44" s="207"/>
      <c r="EA44" s="207"/>
      <c r="EB44" s="207"/>
      <c r="EC44" s="207"/>
      <c r="ED44" s="207"/>
      <c r="EE44" s="207"/>
      <c r="EF44" s="207"/>
      <c r="EG44" s="207"/>
      <c r="EH44" s="207"/>
      <c r="EI44" s="207"/>
      <c r="EJ44" s="207"/>
      <c r="EK44" s="207"/>
      <c r="EL44" s="207"/>
      <c r="EM44" s="207"/>
      <c r="EN44" s="207"/>
      <c r="EO44" s="207"/>
      <c r="EP44" s="207"/>
      <c r="EQ44" s="207"/>
      <c r="ER44" s="207"/>
      <c r="ES44" s="207"/>
      <c r="ET44" s="207"/>
      <c r="EU44" s="207"/>
      <c r="EV44" s="207"/>
      <c r="EW44" s="207"/>
      <c r="EX44" s="207"/>
      <c r="EY44" s="207"/>
      <c r="EZ44" s="207"/>
      <c r="FA44" s="207"/>
      <c r="FB44" s="207"/>
      <c r="FC44" s="207"/>
      <c r="FD44" s="207"/>
      <c r="FE44" s="207"/>
      <c r="FF44" s="207"/>
      <c r="FG44" s="207"/>
      <c r="FH44" s="207"/>
      <c r="FI44" s="207"/>
      <c r="FJ44" s="207"/>
      <c r="FK44" s="207"/>
      <c r="FL44" s="207"/>
      <c r="FM44" s="207"/>
      <c r="FN44" s="207"/>
      <c r="FO44" s="207"/>
      <c r="FP44" s="207"/>
      <c r="FQ44" s="207"/>
      <c r="FR44" s="207"/>
      <c r="FS44" s="207"/>
      <c r="FT44" s="207"/>
      <c r="FU44" s="207"/>
      <c r="FV44" s="207"/>
      <c r="FW44" s="207"/>
      <c r="FX44" s="207"/>
      <c r="FY44" s="207"/>
      <c r="FZ44" s="207"/>
      <c r="GA44" s="207"/>
      <c r="GB44" s="207"/>
      <c r="GC44" s="207"/>
      <c r="GD44" s="207"/>
      <c r="GE44" s="207"/>
      <c r="GF44" s="207"/>
      <c r="GG44" s="207"/>
      <c r="GH44" s="207"/>
      <c r="GI44" s="207"/>
      <c r="GJ44" s="207"/>
      <c r="GK44" s="207"/>
      <c r="GL44" s="207"/>
      <c r="GM44" s="207"/>
      <c r="GN44" s="207"/>
      <c r="GO44" s="207"/>
      <c r="GP44" s="207"/>
      <c r="GQ44" s="207"/>
      <c r="GR44" s="207"/>
      <c r="GS44" s="207"/>
      <c r="GT44" s="207"/>
      <c r="GU44" s="207"/>
      <c r="GV44" s="207"/>
      <c r="GW44" s="207"/>
      <c r="GX44" s="207"/>
      <c r="GY44" s="207"/>
      <c r="GZ44" s="207"/>
      <c r="HA44" s="207"/>
      <c r="HB44" s="207"/>
      <c r="HC44" s="207"/>
      <c r="HD44" s="207"/>
      <c r="HE44" s="207"/>
      <c r="HF44" s="207"/>
      <c r="HG44" s="207"/>
      <c r="HH44" s="207"/>
      <c r="HI44" s="207"/>
      <c r="HJ44" s="207"/>
      <c r="HK44" s="207"/>
      <c r="HL44" s="207"/>
      <c r="HM44" s="207"/>
      <c r="HN44" s="207"/>
      <c r="HO44" s="207"/>
      <c r="HP44" s="207"/>
      <c r="HQ44" s="207"/>
      <c r="HR44" s="207"/>
      <c r="HS44" s="207"/>
      <c r="HT44" s="207"/>
      <c r="HU44" s="207"/>
      <c r="HV44" s="207"/>
      <c r="HW44" s="207"/>
      <c r="HX44" s="207"/>
      <c r="HY44" s="207"/>
      <c r="HZ44" s="207"/>
      <c r="IA44" s="207"/>
      <c r="IB44" s="207"/>
      <c r="IC44" s="207"/>
      <c r="ID44" s="207"/>
      <c r="IE44" s="207"/>
      <c r="IF44" s="207"/>
      <c r="IG44" s="207"/>
      <c r="IH44" s="207"/>
      <c r="II44" s="207"/>
      <c r="IJ44" s="207"/>
      <c r="IK44" s="207"/>
      <c r="IL44" s="207"/>
      <c r="IM44" s="207"/>
      <c r="IN44" s="207"/>
      <c r="IO44" s="207"/>
      <c r="IP44" s="207"/>
      <c r="IQ44" s="207"/>
      <c r="IR44" s="207"/>
      <c r="IS44" s="207"/>
      <c r="IT44" s="207"/>
      <c r="IU44" s="207"/>
      <c r="IV44" s="207"/>
      <c r="IW44" s="207"/>
      <c r="IX44" s="207"/>
      <c r="IY44" s="207"/>
      <c r="IZ44" s="207"/>
      <c r="JA44" s="207"/>
      <c r="JB44" s="207"/>
      <c r="JC44" s="207"/>
      <c r="JD44" s="207"/>
      <c r="JE44" s="207"/>
      <c r="JF44" s="207"/>
      <c r="JG44" s="207"/>
      <c r="JH44" s="207"/>
      <c r="JI44" s="207"/>
      <c r="JJ44" s="207"/>
      <c r="JK44" s="207"/>
      <c r="JL44" s="207"/>
      <c r="JM44" s="207"/>
      <c r="JN44" s="207"/>
      <c r="JO44" s="207"/>
      <c r="JP44" s="207"/>
      <c r="JQ44" s="207"/>
      <c r="JR44" s="207"/>
      <c r="JS44" s="207"/>
      <c r="JT44" s="207"/>
      <c r="JU44" s="207"/>
      <c r="JV44" s="207"/>
      <c r="JW44" s="207"/>
      <c r="JX44" s="207"/>
      <c r="JY44" s="207"/>
      <c r="JZ44" s="207"/>
      <c r="KA44" s="207"/>
      <c r="KB44" s="207"/>
      <c r="KC44" s="207"/>
      <c r="KD44" s="207"/>
      <c r="KE44" s="207"/>
      <c r="KF44" s="207"/>
      <c r="KG44" s="207"/>
      <c r="KH44" s="207"/>
      <c r="KI44" s="207"/>
      <c r="KJ44" s="207"/>
      <c r="KK44" s="207"/>
      <c r="KL44" s="207"/>
      <c r="KM44" s="207"/>
      <c r="KN44" s="207"/>
      <c r="KO44" s="207"/>
      <c r="KP44" s="207"/>
      <c r="KQ44" s="207"/>
      <c r="KR44" s="207"/>
      <c r="KS44" s="207"/>
      <c r="KT44" s="207"/>
      <c r="KU44" s="207"/>
      <c r="KV44" s="207"/>
      <c r="KW44" s="207"/>
      <c r="KX44" s="207"/>
      <c r="KY44" s="207"/>
      <c r="KZ44" s="207"/>
      <c r="LA44" s="207"/>
      <c r="LB44" s="207"/>
      <c r="LC44" s="207"/>
      <c r="LD44" s="207"/>
      <c r="LE44" s="207"/>
      <c r="LF44" s="207"/>
      <c r="LG44" s="207"/>
      <c r="LH44" s="207"/>
      <c r="LI44" s="207"/>
      <c r="LJ44" s="207"/>
      <c r="LK44" s="207"/>
      <c r="LL44" s="207"/>
      <c r="LM44" s="207"/>
      <c r="LN44" s="207"/>
      <c r="LO44" s="207"/>
      <c r="LP44" s="207"/>
      <c r="LQ44" s="207"/>
      <c r="LR44" s="207"/>
      <c r="LS44" s="207"/>
      <c r="LT44" s="207"/>
      <c r="LU44" s="207"/>
      <c r="LV44" s="207"/>
      <c r="LW44" s="207"/>
      <c r="LX44" s="207"/>
      <c r="LY44" s="207"/>
      <c r="LZ44" s="207"/>
      <c r="MA44" s="207"/>
      <c r="MB44" s="207"/>
      <c r="MC44" s="207"/>
      <c r="MD44" s="207"/>
      <c r="ME44" s="207"/>
      <c r="MF44" s="207"/>
      <c r="MG44" s="207"/>
      <c r="MH44" s="207"/>
      <c r="MI44" s="207"/>
      <c r="MJ44" s="207"/>
      <c r="MK44" s="207"/>
      <c r="ML44" s="207"/>
      <c r="MM44" s="207"/>
      <c r="MN44" s="207"/>
      <c r="MO44" s="207"/>
      <c r="MP44" s="207"/>
      <c r="MQ44" s="207"/>
      <c r="MR44" s="207"/>
      <c r="MS44" s="207"/>
      <c r="MT44" s="207"/>
      <c r="MU44" s="207"/>
      <c r="MV44" s="207"/>
      <c r="MW44" s="207"/>
      <c r="MX44" s="207"/>
      <c r="MY44" s="207"/>
      <c r="MZ44" s="207"/>
      <c r="NA44" s="207"/>
      <c r="NB44" s="207"/>
      <c r="NC44" s="207"/>
      <c r="ND44" s="207"/>
      <c r="NE44" s="207"/>
      <c r="NF44" s="207"/>
      <c r="NG44" s="207"/>
      <c r="NH44" s="207"/>
      <c r="NI44" s="207"/>
      <c r="NJ44" s="207"/>
      <c r="NK44" s="207"/>
      <c r="NL44" s="207"/>
      <c r="NM44" s="207"/>
      <c r="NN44" s="207"/>
      <c r="NO44" s="207"/>
      <c r="NP44" s="207"/>
      <c r="NQ44" s="207"/>
      <c r="NR44" s="207"/>
      <c r="NS44" s="207"/>
      <c r="NT44" s="207"/>
      <c r="NU44" s="207"/>
      <c r="NV44" s="207"/>
      <c r="NW44" s="207"/>
      <c r="NX44" s="207"/>
      <c r="NY44" s="207"/>
      <c r="NZ44" s="207"/>
      <c r="OA44" s="207"/>
      <c r="OB44" s="207"/>
      <c r="OC44" s="207"/>
      <c r="OD44" s="207"/>
      <c r="OE44" s="207"/>
      <c r="OF44" s="207"/>
      <c r="OG44" s="207"/>
      <c r="OH44" s="207"/>
      <c r="OI44" s="207"/>
      <c r="OJ44" s="207"/>
      <c r="OK44" s="207"/>
      <c r="OL44" s="207"/>
      <c r="OM44" s="207"/>
      <c r="ON44" s="207"/>
      <c r="OO44" s="207"/>
      <c r="OP44" s="207"/>
      <c r="OQ44" s="207"/>
      <c r="OR44" s="207"/>
      <c r="OS44" s="207"/>
      <c r="OT44" s="207"/>
      <c r="OU44" s="207"/>
      <c r="OV44" s="207"/>
      <c r="OW44" s="207"/>
      <c r="OX44" s="207"/>
      <c r="OY44" s="207"/>
      <c r="OZ44" s="207"/>
      <c r="PA44" s="207"/>
      <c r="PB44" s="207"/>
      <c r="PC44" s="207"/>
      <c r="PD44" s="207"/>
      <c r="PE44" s="207"/>
      <c r="PF44" s="207"/>
      <c r="PG44" s="207"/>
      <c r="PH44" s="207"/>
      <c r="PI44" s="207"/>
      <c r="PJ44" s="207"/>
      <c r="PK44" s="207"/>
      <c r="PL44" s="207"/>
      <c r="PM44" s="207"/>
      <c r="PN44" s="207"/>
      <c r="PO44" s="207"/>
      <c r="PP44" s="207"/>
      <c r="PQ44" s="207"/>
      <c r="PR44" s="207"/>
      <c r="PS44" s="207"/>
      <c r="PT44" s="207"/>
      <c r="PU44" s="207"/>
      <c r="PV44" s="207"/>
      <c r="PW44" s="207"/>
      <c r="PX44" s="207"/>
      <c r="PY44" s="207"/>
      <c r="PZ44" s="207"/>
      <c r="QA44" s="207"/>
      <c r="QB44" s="207"/>
      <c r="QC44" s="207"/>
      <c r="QD44" s="207"/>
      <c r="QE44" s="207"/>
      <c r="QF44" s="207"/>
      <c r="QG44" s="207"/>
      <c r="QH44" s="207"/>
      <c r="QI44" s="207"/>
      <c r="QJ44" s="207"/>
      <c r="QK44" s="207"/>
      <c r="QL44" s="207"/>
      <c r="QM44" s="207"/>
      <c r="QN44" s="207"/>
      <c r="QO44" s="207"/>
      <c r="QP44" s="207"/>
      <c r="QQ44" s="207"/>
      <c r="QR44" s="207"/>
      <c r="QS44" s="207"/>
      <c r="QT44" s="207"/>
      <c r="QU44" s="207"/>
      <c r="QV44" s="207"/>
      <c r="QW44" s="207"/>
      <c r="QX44" s="207"/>
      <c r="QY44" s="207"/>
      <c r="QZ44" s="207"/>
      <c r="RA44" s="207"/>
      <c r="RB44" s="207"/>
      <c r="RC44" s="207"/>
      <c r="RD44" s="207"/>
      <c r="RE44" s="207"/>
      <c r="RF44" s="207"/>
      <c r="RG44" s="207"/>
      <c r="RH44" s="207"/>
      <c r="RI44" s="207"/>
      <c r="RJ44" s="207"/>
      <c r="RK44" s="207"/>
      <c r="RL44" s="207"/>
      <c r="RM44" s="207"/>
      <c r="RN44" s="207"/>
      <c r="RO44" s="207"/>
      <c r="RP44" s="207"/>
      <c r="RQ44" s="207"/>
      <c r="RR44" s="207"/>
      <c r="RS44" s="207"/>
      <c r="RT44" s="207"/>
      <c r="RU44" s="207"/>
      <c r="RV44" s="207"/>
      <c r="RW44" s="207"/>
      <c r="RX44" s="207"/>
      <c r="RY44" s="207"/>
      <c r="RZ44" s="207"/>
      <c r="SA44" s="207"/>
      <c r="SB44" s="207"/>
      <c r="SC44" s="207"/>
      <c r="SD44" s="207"/>
      <c r="SE44" s="207"/>
      <c r="SF44" s="207"/>
      <c r="SG44" s="207"/>
      <c r="SH44" s="207"/>
      <c r="SI44" s="207"/>
      <c r="SJ44" s="207"/>
      <c r="SK44" s="207"/>
      <c r="SL44" s="207"/>
      <c r="SM44" s="207"/>
      <c r="SN44" s="207"/>
      <c r="SO44" s="207"/>
      <c r="SP44" s="207"/>
      <c r="SQ44" s="207"/>
      <c r="SR44" s="207"/>
      <c r="SS44" s="207"/>
      <c r="ST44" s="207"/>
      <c r="SU44" s="207"/>
      <c r="SV44" s="207"/>
      <c r="SW44" s="207"/>
      <c r="SX44" s="207"/>
      <c r="SY44" s="207"/>
      <c r="SZ44" s="207"/>
      <c r="TA44" s="207"/>
      <c r="TB44" s="207"/>
      <c r="TC44" s="207"/>
      <c r="TD44" s="207"/>
      <c r="TE44" s="207"/>
      <c r="TF44" s="207"/>
      <c r="TG44" s="207"/>
      <c r="TH44" s="207"/>
      <c r="TI44" s="207"/>
      <c r="TJ44" s="207"/>
      <c r="TK44" s="207"/>
      <c r="TL44" s="207"/>
      <c r="TM44" s="207"/>
      <c r="TN44" s="207"/>
      <c r="TO44" s="207"/>
      <c r="TP44" s="207"/>
      <c r="TQ44" s="207"/>
      <c r="TR44" s="207"/>
      <c r="TS44" s="207"/>
      <c r="TT44" s="207"/>
      <c r="TU44" s="207"/>
      <c r="TV44" s="207"/>
      <c r="TW44" s="207"/>
      <c r="TX44" s="207"/>
      <c r="TY44" s="207"/>
      <c r="TZ44" s="207"/>
      <c r="UA44" s="207"/>
      <c r="UB44" s="207"/>
      <c r="UC44" s="207"/>
      <c r="UD44" s="207"/>
      <c r="UE44" s="207"/>
      <c r="UF44" s="207"/>
      <c r="UG44" s="207"/>
      <c r="UH44" s="207"/>
      <c r="UI44" s="207"/>
      <c r="UJ44" s="207"/>
      <c r="UK44" s="207"/>
      <c r="UL44" s="207"/>
      <c r="UM44" s="207"/>
      <c r="UN44" s="207"/>
      <c r="UO44" s="207"/>
      <c r="UP44" s="207"/>
      <c r="UQ44" s="207"/>
      <c r="UR44" s="207"/>
      <c r="US44" s="207"/>
      <c r="UT44" s="207"/>
      <c r="UU44" s="207"/>
      <c r="UV44" s="207"/>
      <c r="UW44" s="207"/>
      <c r="UX44" s="207"/>
      <c r="UY44" s="207"/>
      <c r="UZ44" s="207"/>
      <c r="VA44" s="207"/>
      <c r="VB44" s="207"/>
      <c r="VC44" s="207"/>
      <c r="VD44" s="207"/>
      <c r="VE44" s="207"/>
      <c r="VF44" s="207"/>
      <c r="VG44" s="207"/>
      <c r="VH44" s="207"/>
      <c r="VI44" s="207"/>
      <c r="VJ44" s="207"/>
      <c r="VK44" s="207"/>
      <c r="VL44" s="207"/>
      <c r="VM44" s="207"/>
      <c r="VN44" s="207"/>
      <c r="VO44" s="207"/>
      <c r="VP44" s="207"/>
      <c r="VQ44" s="207"/>
      <c r="VR44" s="207"/>
      <c r="VS44" s="207"/>
      <c r="VT44" s="207"/>
      <c r="VU44" s="207"/>
      <c r="VV44" s="207"/>
      <c r="VW44" s="207"/>
      <c r="VX44" s="207"/>
      <c r="VY44" s="207"/>
      <c r="VZ44" s="207"/>
      <c r="WA44" s="207"/>
      <c r="WB44" s="207"/>
      <c r="WC44" s="207"/>
      <c r="WD44" s="207"/>
      <c r="WE44" s="207"/>
      <c r="WF44" s="207"/>
      <c r="WG44" s="207"/>
      <c r="WH44" s="207"/>
      <c r="WI44" s="207"/>
      <c r="WJ44" s="207"/>
      <c r="WK44" s="207"/>
      <c r="WL44" s="207"/>
      <c r="WM44" s="207"/>
      <c r="WN44" s="207"/>
      <c r="WO44" s="207"/>
      <c r="WP44" s="207"/>
      <c r="WQ44" s="207"/>
      <c r="WR44" s="207"/>
      <c r="WS44" s="207"/>
      <c r="WT44" s="207"/>
      <c r="WU44" s="207"/>
      <c r="WV44" s="207"/>
      <c r="WW44" s="207"/>
      <c r="WX44" s="207"/>
      <c r="WY44" s="207"/>
      <c r="WZ44" s="207"/>
      <c r="XA44" s="207"/>
      <c r="XB44" s="207"/>
      <c r="XC44" s="207"/>
      <c r="XD44" s="207"/>
      <c r="XE44" s="207"/>
      <c r="XF44" s="207"/>
      <c r="XG44" s="207"/>
      <c r="XH44" s="207"/>
      <c r="XI44" s="207"/>
      <c r="XJ44" s="207"/>
      <c r="XK44" s="207"/>
      <c r="XL44" s="207"/>
      <c r="XM44" s="207"/>
      <c r="XN44" s="207"/>
      <c r="XO44" s="207"/>
      <c r="XP44" s="207"/>
      <c r="XQ44" s="207"/>
      <c r="XR44" s="207"/>
      <c r="XS44" s="207"/>
      <c r="XT44" s="207"/>
      <c r="XU44" s="207"/>
      <c r="XV44" s="207"/>
      <c r="XW44" s="207"/>
      <c r="XX44" s="207"/>
      <c r="XY44" s="207"/>
      <c r="XZ44" s="207"/>
      <c r="YA44" s="207"/>
      <c r="YB44" s="207"/>
      <c r="YC44" s="207"/>
      <c r="YD44" s="207"/>
      <c r="YE44" s="207"/>
      <c r="YF44" s="207"/>
      <c r="YG44" s="207"/>
      <c r="YH44" s="207"/>
      <c r="YI44" s="207"/>
      <c r="YJ44" s="207"/>
      <c r="YK44" s="207"/>
      <c r="YL44" s="207"/>
      <c r="YM44" s="207"/>
      <c r="YN44" s="207"/>
      <c r="YO44" s="207"/>
      <c r="YP44" s="207"/>
      <c r="YQ44" s="207"/>
      <c r="YR44" s="207"/>
      <c r="YS44" s="207"/>
      <c r="YT44" s="207"/>
      <c r="YU44" s="207"/>
      <c r="YV44" s="207"/>
      <c r="YW44" s="207"/>
      <c r="YX44" s="207"/>
      <c r="YY44" s="207"/>
      <c r="YZ44" s="207"/>
      <c r="ZA44" s="207"/>
      <c r="ZB44" s="207"/>
      <c r="ZC44" s="207"/>
      <c r="ZD44" s="207"/>
      <c r="ZE44" s="207"/>
      <c r="ZF44" s="207"/>
      <c r="ZG44" s="207"/>
      <c r="ZH44" s="207"/>
      <c r="ZI44" s="207"/>
      <c r="ZJ44" s="207"/>
      <c r="ZK44" s="207"/>
      <c r="ZL44" s="207"/>
      <c r="ZM44" s="207"/>
      <c r="ZN44" s="207"/>
      <c r="ZO44" s="207"/>
      <c r="ZP44" s="207"/>
      <c r="ZQ44" s="207"/>
      <c r="ZR44" s="207"/>
      <c r="ZS44" s="207"/>
      <c r="ZT44" s="207"/>
      <c r="ZU44" s="207"/>
      <c r="ZV44" s="207"/>
      <c r="ZW44" s="207"/>
      <c r="ZX44" s="207"/>
      <c r="ZY44" s="207"/>
      <c r="ZZ44" s="207"/>
      <c r="AAA44" s="207"/>
      <c r="AAB44" s="207"/>
      <c r="AAC44" s="207"/>
      <c r="AAD44" s="207"/>
      <c r="AAE44" s="207"/>
      <c r="AAF44" s="207"/>
      <c r="AAG44" s="207"/>
      <c r="AAH44" s="207"/>
      <c r="AAI44" s="207"/>
      <c r="AAJ44" s="207"/>
      <c r="AAK44" s="207"/>
      <c r="AAL44" s="207"/>
      <c r="AAM44" s="207"/>
      <c r="AAN44" s="207"/>
      <c r="AAO44" s="207"/>
      <c r="AAP44" s="207"/>
      <c r="AAQ44" s="207"/>
      <c r="AAR44" s="207"/>
      <c r="AAS44" s="207"/>
      <c r="AAT44" s="207"/>
      <c r="AAU44" s="207"/>
      <c r="AAV44" s="207"/>
      <c r="AAW44" s="207"/>
      <c r="AAX44" s="207"/>
      <c r="AAY44" s="207"/>
      <c r="AAZ44" s="207"/>
      <c r="ABA44" s="207"/>
      <c r="ABB44" s="207"/>
      <c r="ABC44" s="207"/>
      <c r="ABD44" s="207"/>
      <c r="ABE44" s="207"/>
      <c r="ABF44" s="207"/>
      <c r="ABG44" s="207"/>
      <c r="ABH44" s="207"/>
      <c r="ABI44" s="207"/>
      <c r="ABJ44" s="207"/>
      <c r="ABK44" s="207"/>
      <c r="ABL44" s="207"/>
      <c r="ABM44" s="207"/>
      <c r="ABN44" s="207"/>
      <c r="ABO44" s="207"/>
      <c r="ABP44" s="207"/>
      <c r="ABQ44" s="207"/>
      <c r="ABR44" s="207"/>
      <c r="ABS44" s="207"/>
      <c r="ABT44" s="207"/>
      <c r="ABU44" s="207"/>
      <c r="ABV44" s="207"/>
      <c r="ABW44" s="207"/>
      <c r="ABX44" s="207"/>
      <c r="ABY44" s="207"/>
      <c r="ABZ44" s="207"/>
      <c r="ACA44" s="207"/>
      <c r="ACB44" s="207"/>
      <c r="ACC44" s="207"/>
      <c r="ACD44" s="207"/>
      <c r="ACE44" s="207"/>
      <c r="ACF44" s="207"/>
      <c r="ACG44" s="207"/>
      <c r="ACH44" s="207"/>
      <c r="ACI44" s="207"/>
      <c r="ACJ44" s="207"/>
      <c r="ACK44" s="207"/>
      <c r="ACL44" s="207"/>
      <c r="ACM44" s="207"/>
      <c r="ACN44" s="207"/>
      <c r="ACO44" s="207"/>
      <c r="ACP44" s="207"/>
      <c r="ACQ44" s="207"/>
      <c r="ACR44" s="207"/>
      <c r="ACS44" s="207"/>
      <c r="ACT44" s="207"/>
      <c r="ACU44" s="207"/>
      <c r="ACV44" s="207"/>
      <c r="ACW44" s="207"/>
      <c r="ACX44" s="207"/>
      <c r="ACY44" s="207"/>
      <c r="ACZ44" s="207"/>
      <c r="ADA44" s="207"/>
      <c r="ADB44" s="207"/>
      <c r="ADC44" s="207"/>
      <c r="ADD44" s="207"/>
      <c r="ADE44" s="207"/>
      <c r="ADF44" s="207"/>
      <c r="ADG44" s="207"/>
      <c r="ADH44" s="207"/>
      <c r="ADI44" s="207"/>
      <c r="ADJ44" s="207"/>
      <c r="ADK44" s="207"/>
      <c r="ADL44" s="207"/>
      <c r="ADM44" s="207"/>
      <c r="ADN44" s="207"/>
      <c r="ADO44" s="207"/>
      <c r="ADP44" s="207"/>
      <c r="ADQ44" s="207"/>
      <c r="ADR44" s="207"/>
      <c r="ADS44" s="207"/>
      <c r="ADT44" s="207"/>
      <c r="ADU44" s="207"/>
      <c r="ADV44" s="207"/>
      <c r="ADW44" s="207"/>
      <c r="ADX44" s="207"/>
      <c r="ADY44" s="207"/>
      <c r="ADZ44" s="207"/>
      <c r="AEA44" s="207"/>
      <c r="AEB44" s="207"/>
      <c r="AEC44" s="207"/>
      <c r="AED44" s="207"/>
      <c r="AEE44" s="207"/>
      <c r="AEF44" s="207"/>
      <c r="AEG44" s="207"/>
      <c r="AEH44" s="207"/>
      <c r="AEI44" s="207"/>
      <c r="AEJ44" s="207"/>
      <c r="AEK44" s="207"/>
      <c r="AEL44" s="207"/>
      <c r="AEM44" s="207"/>
      <c r="AEN44" s="207"/>
      <c r="AEO44" s="207"/>
      <c r="AEP44" s="207"/>
      <c r="AEQ44" s="207"/>
      <c r="AER44" s="207"/>
      <c r="AES44" s="207"/>
      <c r="AET44" s="207"/>
      <c r="AEU44" s="207"/>
      <c r="AEV44" s="207"/>
      <c r="AEW44" s="207"/>
      <c r="AEX44" s="207"/>
      <c r="AEY44" s="207"/>
      <c r="AEZ44" s="207"/>
      <c r="AFA44" s="207"/>
      <c r="AFB44" s="207"/>
      <c r="AFC44" s="207"/>
      <c r="AFD44" s="207"/>
      <c r="AFE44" s="207"/>
      <c r="AFF44" s="207"/>
      <c r="AFG44" s="207"/>
      <c r="AFH44" s="207"/>
      <c r="AFI44" s="207"/>
      <c r="AFJ44" s="207"/>
      <c r="AFK44" s="207"/>
      <c r="AFL44" s="207"/>
      <c r="AFM44" s="207"/>
      <c r="AFN44" s="207"/>
      <c r="AFO44" s="207"/>
      <c r="AFP44" s="207"/>
      <c r="AFQ44" s="207"/>
      <c r="AFR44" s="207"/>
      <c r="AFS44" s="207"/>
      <c r="AFT44" s="207"/>
      <c r="AFU44" s="207"/>
      <c r="AFV44" s="207"/>
      <c r="AFW44" s="207"/>
      <c r="AFX44" s="207"/>
      <c r="AFY44" s="207"/>
      <c r="AFZ44" s="207"/>
      <c r="AGA44" s="207"/>
      <c r="AGB44" s="207"/>
      <c r="AGC44" s="207"/>
      <c r="AGD44" s="207"/>
      <c r="AGE44" s="207"/>
      <c r="AGF44" s="207"/>
      <c r="AGG44" s="207"/>
      <c r="AGH44" s="207"/>
      <c r="AGI44" s="207"/>
      <c r="AGJ44" s="207"/>
      <c r="AGK44" s="207"/>
      <c r="AGL44" s="207"/>
      <c r="AGM44" s="207"/>
      <c r="AGN44" s="207"/>
      <c r="AGO44" s="207"/>
      <c r="AGP44" s="207"/>
      <c r="AGQ44" s="207"/>
      <c r="AGR44" s="207"/>
      <c r="AGS44" s="207"/>
      <c r="AGT44" s="207"/>
      <c r="AGU44" s="207"/>
      <c r="AGV44" s="207"/>
      <c r="AGW44" s="207"/>
      <c r="AGX44" s="207"/>
      <c r="AGY44" s="207"/>
      <c r="AGZ44" s="207"/>
      <c r="AHA44" s="207"/>
      <c r="AHB44" s="207"/>
      <c r="AHC44" s="207"/>
      <c r="AHD44" s="207"/>
      <c r="AHE44" s="207"/>
      <c r="AHF44" s="207"/>
      <c r="AHG44" s="207"/>
      <c r="AHH44" s="207"/>
      <c r="AHI44" s="207"/>
      <c r="AHJ44" s="207"/>
      <c r="AHK44" s="207"/>
      <c r="AHL44" s="207"/>
      <c r="AHM44" s="207"/>
      <c r="AHN44" s="207"/>
      <c r="AHO44" s="207"/>
      <c r="AHP44" s="207"/>
      <c r="AHQ44" s="207"/>
      <c r="AHR44" s="207"/>
      <c r="AHS44" s="207"/>
      <c r="AHT44" s="207"/>
      <c r="AHU44" s="207"/>
      <c r="AHV44" s="207"/>
      <c r="AHW44" s="207"/>
      <c r="AHX44" s="207"/>
      <c r="AHY44" s="207"/>
      <c r="AHZ44" s="207"/>
      <c r="AIA44" s="207"/>
      <c r="AIB44" s="207"/>
      <c r="AIC44" s="207"/>
      <c r="AID44" s="207"/>
      <c r="AIE44" s="207"/>
      <c r="AIF44" s="207"/>
      <c r="AIG44" s="207"/>
      <c r="AIH44" s="207"/>
      <c r="AII44" s="207"/>
      <c r="AIJ44" s="207"/>
      <c r="AIK44" s="207"/>
      <c r="AIL44" s="207"/>
      <c r="AIM44" s="207"/>
      <c r="AIN44" s="207"/>
      <c r="AIO44" s="207"/>
      <c r="AIP44" s="207"/>
      <c r="AIQ44" s="207"/>
      <c r="AIR44" s="207"/>
      <c r="AIS44" s="207"/>
      <c r="AIT44" s="207"/>
      <c r="AIU44" s="207"/>
      <c r="AIV44" s="207"/>
      <c r="AIW44" s="207"/>
      <c r="AIX44" s="207"/>
      <c r="AIY44" s="207"/>
      <c r="AIZ44" s="207"/>
      <c r="AJA44" s="207"/>
      <c r="AJB44" s="207"/>
      <c r="AJC44" s="207"/>
      <c r="AJD44" s="207"/>
      <c r="AJE44" s="207"/>
      <c r="AJF44" s="207"/>
      <c r="AJG44" s="207"/>
      <c r="AJH44" s="207"/>
      <c r="AJI44" s="207"/>
      <c r="AJJ44" s="207"/>
      <c r="AJK44" s="207"/>
      <c r="AJL44" s="207"/>
      <c r="AJM44" s="207"/>
      <c r="AJN44" s="207"/>
      <c r="AJO44" s="207"/>
      <c r="AJP44" s="207"/>
      <c r="AJQ44" s="207"/>
      <c r="AJR44" s="207"/>
      <c r="AJS44" s="207"/>
      <c r="AJT44" s="207"/>
      <c r="AJU44" s="207"/>
      <c r="AJV44" s="207"/>
      <c r="AJW44" s="207"/>
      <c r="AJX44" s="207"/>
      <c r="AJY44" s="207"/>
      <c r="AJZ44" s="207"/>
      <c r="AKA44" s="207"/>
      <c r="AKB44" s="207"/>
      <c r="AKC44" s="207"/>
      <c r="AKD44" s="207"/>
      <c r="AKE44" s="207"/>
      <c r="AKF44" s="207"/>
      <c r="AKG44" s="207"/>
      <c r="AKH44" s="207"/>
      <c r="AKI44" s="207"/>
      <c r="AKJ44" s="207"/>
      <c r="AKK44" s="207"/>
      <c r="AKL44" s="207"/>
      <c r="AKM44" s="207"/>
      <c r="AKN44" s="207"/>
      <c r="AKO44" s="207"/>
      <c r="AKP44" s="207"/>
      <c r="AKQ44" s="207"/>
      <c r="AKR44" s="207"/>
      <c r="AKS44" s="207"/>
      <c r="AKT44" s="207"/>
      <c r="AKU44" s="207"/>
      <c r="AKV44" s="207"/>
      <c r="AKW44" s="207"/>
      <c r="AKX44" s="207"/>
      <c r="AKY44" s="207"/>
      <c r="AKZ44" s="207"/>
      <c r="ALA44" s="207"/>
      <c r="ALB44" s="207"/>
      <c r="ALC44" s="207"/>
      <c r="ALD44" s="207"/>
      <c r="ALE44" s="207"/>
      <c r="ALF44" s="207"/>
      <c r="ALG44" s="207"/>
      <c r="ALH44" s="207"/>
      <c r="ALI44" s="207"/>
      <c r="ALJ44" s="207"/>
      <c r="ALK44" s="207"/>
      <c r="ALL44" s="207"/>
      <c r="ALM44" s="207"/>
      <c r="ALN44" s="207"/>
      <c r="ALO44" s="207"/>
      <c r="ALP44" s="207"/>
      <c r="ALQ44" s="207" t="e">
        <v>#N/A</v>
      </c>
    </row>
    <row r="45" spans="1:1005" ht="14.45">
      <c r="A45" s="108">
        <v>47392</v>
      </c>
      <c r="B45" s="164">
        <v>48</v>
      </c>
      <c r="C45" s="156">
        <v>38</v>
      </c>
      <c r="D45" s="159">
        <v>43</v>
      </c>
      <c r="E45">
        <v>51.988999999999997</v>
      </c>
      <c r="F45">
        <v>67.777000000000001</v>
      </c>
      <c r="G45" s="207">
        <v>61.619</v>
      </c>
      <c r="H45" s="207">
        <v>75.284000000000006</v>
      </c>
      <c r="I45" s="207">
        <v>55.341000000000001</v>
      </c>
      <c r="J45" s="207">
        <v>44.537999999999997</v>
      </c>
      <c r="K45" s="207">
        <v>37.268999999999998</v>
      </c>
      <c r="L45" s="207">
        <v>34.718000000000004</v>
      </c>
      <c r="M45" s="207">
        <v>37.72</v>
      </c>
      <c r="N45" s="207">
        <v>39.634</v>
      </c>
      <c r="O45" s="207">
        <v>41.561</v>
      </c>
      <c r="P45" s="207">
        <v>61.947000000000003</v>
      </c>
      <c r="Q45" s="207">
        <v>84.793000000000006</v>
      </c>
      <c r="R45" s="207">
        <v>57.06</v>
      </c>
      <c r="S45" s="207">
        <v>48.073999999999998</v>
      </c>
      <c r="T45" s="207">
        <v>45.62</v>
      </c>
      <c r="U45" s="207">
        <v>37.067999999999998</v>
      </c>
      <c r="V45" s="207">
        <v>47.957000000000001</v>
      </c>
      <c r="W45" s="207">
        <v>26.800999999999998</v>
      </c>
      <c r="X45" s="207">
        <v>61.317</v>
      </c>
      <c r="Y45" s="207">
        <v>72.448999999999998</v>
      </c>
      <c r="Z45" s="207">
        <v>39.445</v>
      </c>
      <c r="AA45" s="207">
        <v>36.249000000000002</v>
      </c>
      <c r="AB45" s="207">
        <v>46.74</v>
      </c>
      <c r="AC45" s="207">
        <v>29.574000000000002</v>
      </c>
      <c r="AD45" s="207">
        <v>43.56</v>
      </c>
      <c r="AE45" s="32">
        <v>42.860999999999997</v>
      </c>
      <c r="AF45" s="207">
        <v>33.691000000000003</v>
      </c>
      <c r="AG45" s="207">
        <v>33.325000000000003</v>
      </c>
      <c r="AH45" s="207">
        <v>51.908999999999999</v>
      </c>
      <c r="AI45" s="207"/>
      <c r="AJ45" s="207"/>
      <c r="AK45" s="207"/>
      <c r="AL45" s="207"/>
      <c r="AM45" s="207"/>
      <c r="AN45" s="207"/>
      <c r="AO45" s="207"/>
      <c r="AP45" s="207"/>
      <c r="AQ45" s="207"/>
      <c r="AR45" s="207"/>
      <c r="AS45" s="207"/>
      <c r="AT45" s="207"/>
      <c r="AU45" s="207"/>
      <c r="AV45" s="207"/>
      <c r="AW45" s="207"/>
      <c r="AX45" s="207"/>
      <c r="AY45" s="207"/>
      <c r="AZ45" s="207"/>
      <c r="BA45" s="207"/>
      <c r="BB45" s="207"/>
      <c r="BC45" s="207"/>
      <c r="BD45" s="207"/>
      <c r="BE45" s="207"/>
      <c r="BF45" s="207"/>
      <c r="BG45" s="207"/>
      <c r="BH45" s="207"/>
      <c r="BI45" s="207"/>
      <c r="BJ45" s="207"/>
      <c r="BK45" s="207"/>
      <c r="BL45" s="207"/>
      <c r="BM45" s="207"/>
      <c r="BN45" s="207"/>
      <c r="BO45" s="207"/>
      <c r="BP45" s="207"/>
      <c r="BQ45" s="207"/>
      <c r="BR45" s="207"/>
      <c r="BS45" s="207"/>
      <c r="BT45" s="207"/>
      <c r="BU45" s="207"/>
      <c r="BV45" s="207"/>
      <c r="BW45" s="207"/>
      <c r="BX45" s="207"/>
      <c r="BY45" s="207"/>
      <c r="BZ45" s="207"/>
      <c r="CA45" s="207"/>
      <c r="CB45" s="207"/>
      <c r="CC45" s="207"/>
      <c r="CD45" s="207"/>
      <c r="CE45" s="207"/>
      <c r="CF45" s="207"/>
      <c r="CG45" s="207"/>
      <c r="CH45" s="207"/>
      <c r="CI45" s="207"/>
      <c r="CJ45" s="207"/>
      <c r="CK45" s="207"/>
      <c r="CL45" s="207"/>
      <c r="CM45" s="207"/>
      <c r="CN45" s="207"/>
      <c r="CO45" s="207"/>
      <c r="CP45" s="207"/>
      <c r="CQ45" s="207"/>
      <c r="CR45" s="207"/>
      <c r="CS45" s="207"/>
      <c r="CT45" s="207"/>
      <c r="CU45" s="207"/>
      <c r="CV45" s="207"/>
      <c r="CW45" s="207"/>
      <c r="CX45" s="207"/>
      <c r="CY45" s="207"/>
      <c r="CZ45" s="207"/>
      <c r="DA45" s="207"/>
      <c r="DB45" s="207"/>
      <c r="DC45" s="207"/>
      <c r="DD45" s="207"/>
      <c r="DE45" s="207"/>
      <c r="DF45" s="207"/>
      <c r="DG45" s="207"/>
      <c r="DH45" s="207"/>
      <c r="DI45" s="207"/>
      <c r="DJ45" s="207"/>
      <c r="DK45" s="207"/>
      <c r="DL45" s="207"/>
      <c r="DM45" s="207"/>
      <c r="DN45" s="207"/>
      <c r="DO45" s="207"/>
      <c r="DP45" s="207"/>
      <c r="DQ45" s="207"/>
      <c r="DR45" s="207"/>
      <c r="DS45" s="207"/>
      <c r="DT45" s="207"/>
      <c r="DU45" s="207"/>
      <c r="DV45" s="207"/>
      <c r="DW45" s="207"/>
      <c r="DX45" s="207"/>
      <c r="DY45" s="207"/>
      <c r="DZ45" s="207"/>
      <c r="EA45" s="207"/>
      <c r="EB45" s="207"/>
      <c r="EC45" s="207"/>
      <c r="ED45" s="207"/>
      <c r="EE45" s="207"/>
      <c r="EF45" s="207"/>
      <c r="EG45" s="207"/>
      <c r="EH45" s="207"/>
      <c r="EI45" s="207"/>
      <c r="EJ45" s="207"/>
      <c r="EK45" s="207"/>
      <c r="EL45" s="207"/>
      <c r="EM45" s="207"/>
      <c r="EN45" s="207"/>
      <c r="EO45" s="207"/>
      <c r="EP45" s="207"/>
      <c r="EQ45" s="207"/>
      <c r="ER45" s="207"/>
      <c r="ES45" s="207"/>
      <c r="ET45" s="207"/>
      <c r="EU45" s="207"/>
      <c r="EV45" s="207"/>
      <c r="EW45" s="207"/>
      <c r="EX45" s="207"/>
      <c r="EY45" s="207"/>
      <c r="EZ45" s="207"/>
      <c r="FA45" s="207"/>
      <c r="FB45" s="207"/>
      <c r="FC45" s="207"/>
      <c r="FD45" s="207"/>
      <c r="FE45" s="207"/>
      <c r="FF45" s="207"/>
      <c r="FG45" s="207"/>
      <c r="FH45" s="207"/>
      <c r="FI45" s="207"/>
      <c r="FJ45" s="207"/>
      <c r="FK45" s="207"/>
      <c r="FL45" s="207"/>
      <c r="FM45" s="207"/>
      <c r="FN45" s="207"/>
      <c r="FO45" s="207"/>
      <c r="FP45" s="207"/>
      <c r="FQ45" s="207"/>
      <c r="FR45" s="207"/>
      <c r="FS45" s="207"/>
      <c r="FT45" s="207"/>
      <c r="FU45" s="207"/>
      <c r="FV45" s="207"/>
      <c r="FW45" s="207"/>
      <c r="FX45" s="207"/>
      <c r="FY45" s="207"/>
      <c r="FZ45" s="207"/>
      <c r="GA45" s="207"/>
      <c r="GB45" s="207"/>
      <c r="GC45" s="207"/>
      <c r="GD45" s="207"/>
      <c r="GE45" s="207"/>
      <c r="GF45" s="207"/>
      <c r="GG45" s="207"/>
      <c r="GH45" s="207"/>
      <c r="GI45" s="207"/>
      <c r="GJ45" s="207"/>
      <c r="GK45" s="207"/>
      <c r="GL45" s="207"/>
      <c r="GM45" s="207"/>
      <c r="GN45" s="207"/>
      <c r="GO45" s="207"/>
      <c r="GP45" s="207"/>
      <c r="GQ45" s="207"/>
      <c r="GR45" s="207"/>
      <c r="GS45" s="207"/>
      <c r="GT45" s="207"/>
      <c r="GU45" s="207"/>
      <c r="GV45" s="207"/>
      <c r="GW45" s="207"/>
      <c r="GX45" s="207"/>
      <c r="GY45" s="207"/>
      <c r="GZ45" s="207"/>
      <c r="HA45" s="207"/>
      <c r="HB45" s="207"/>
      <c r="HC45" s="207"/>
      <c r="HD45" s="207"/>
      <c r="HE45" s="207"/>
      <c r="HF45" s="207"/>
      <c r="HG45" s="207"/>
      <c r="HH45" s="207"/>
      <c r="HI45" s="207"/>
      <c r="HJ45" s="207"/>
      <c r="HK45" s="207"/>
      <c r="HL45" s="207"/>
      <c r="HM45" s="207"/>
      <c r="HN45" s="207"/>
      <c r="HO45" s="207"/>
      <c r="HP45" s="207"/>
      <c r="HQ45" s="207"/>
      <c r="HR45" s="207"/>
      <c r="HS45" s="207"/>
      <c r="HT45" s="207"/>
      <c r="HU45" s="207"/>
      <c r="HV45" s="207"/>
      <c r="HW45" s="207"/>
      <c r="HX45" s="207"/>
      <c r="HY45" s="207"/>
      <c r="HZ45" s="207"/>
      <c r="IA45" s="207"/>
      <c r="IB45" s="207"/>
      <c r="IC45" s="207"/>
      <c r="ID45" s="207"/>
      <c r="IE45" s="207"/>
      <c r="IF45" s="207"/>
      <c r="IG45" s="207"/>
      <c r="IH45" s="207"/>
      <c r="II45" s="207"/>
      <c r="IJ45" s="207"/>
      <c r="IK45" s="207"/>
      <c r="IL45" s="207"/>
      <c r="IM45" s="207"/>
      <c r="IN45" s="207"/>
      <c r="IO45" s="207"/>
      <c r="IP45" s="207"/>
      <c r="IQ45" s="207"/>
      <c r="IR45" s="207"/>
      <c r="IS45" s="207"/>
      <c r="IT45" s="207"/>
      <c r="IU45" s="207"/>
      <c r="IV45" s="207"/>
      <c r="IW45" s="207"/>
      <c r="IX45" s="207"/>
      <c r="IY45" s="207"/>
      <c r="IZ45" s="207"/>
      <c r="JA45" s="207"/>
      <c r="JB45" s="207"/>
      <c r="JC45" s="207"/>
      <c r="JD45" s="207"/>
      <c r="JE45" s="207"/>
      <c r="JF45" s="207"/>
      <c r="JG45" s="207"/>
      <c r="JH45" s="207"/>
      <c r="JI45" s="207"/>
      <c r="JJ45" s="207"/>
      <c r="JK45" s="207"/>
      <c r="JL45" s="207"/>
      <c r="JM45" s="207"/>
      <c r="JN45" s="207"/>
      <c r="JO45" s="207"/>
      <c r="JP45" s="207"/>
      <c r="JQ45" s="207"/>
      <c r="JR45" s="207"/>
      <c r="JS45" s="207"/>
      <c r="JT45" s="207"/>
      <c r="JU45" s="207"/>
      <c r="JV45" s="207"/>
      <c r="JW45" s="207"/>
      <c r="JX45" s="207"/>
      <c r="JY45" s="207"/>
      <c r="JZ45" s="207"/>
      <c r="KA45" s="207"/>
      <c r="KB45" s="207"/>
      <c r="KC45" s="207"/>
      <c r="KD45" s="207"/>
      <c r="KE45" s="207"/>
      <c r="KF45" s="207"/>
      <c r="KG45" s="207"/>
      <c r="KH45" s="207"/>
      <c r="KI45" s="207"/>
      <c r="KJ45" s="207"/>
      <c r="KK45" s="207"/>
      <c r="KL45" s="207"/>
      <c r="KM45" s="207"/>
      <c r="KN45" s="207"/>
      <c r="KO45" s="207"/>
      <c r="KP45" s="207"/>
      <c r="KQ45" s="207"/>
      <c r="KR45" s="207"/>
      <c r="KS45" s="207"/>
      <c r="KT45" s="207"/>
      <c r="KU45" s="207"/>
      <c r="KV45" s="207"/>
      <c r="KW45" s="207"/>
      <c r="KX45" s="207"/>
      <c r="KY45" s="207"/>
      <c r="KZ45" s="207"/>
      <c r="LA45" s="207"/>
      <c r="LB45" s="207"/>
      <c r="LC45" s="207"/>
      <c r="LD45" s="207"/>
      <c r="LE45" s="207"/>
      <c r="LF45" s="207"/>
      <c r="LG45" s="207"/>
      <c r="LH45" s="207"/>
      <c r="LI45" s="207"/>
      <c r="LJ45" s="207"/>
      <c r="LK45" s="207"/>
      <c r="LL45" s="207"/>
      <c r="LM45" s="207"/>
      <c r="LN45" s="207"/>
      <c r="LO45" s="207"/>
      <c r="LP45" s="207"/>
      <c r="LQ45" s="207"/>
      <c r="LR45" s="207"/>
      <c r="LS45" s="207"/>
      <c r="LT45" s="207"/>
      <c r="LU45" s="207"/>
      <c r="LV45" s="207"/>
      <c r="LW45" s="207"/>
      <c r="LX45" s="207"/>
      <c r="LY45" s="207"/>
      <c r="LZ45" s="207"/>
      <c r="MA45" s="207"/>
      <c r="MB45" s="207"/>
      <c r="MC45" s="207"/>
      <c r="MD45" s="207"/>
      <c r="ME45" s="207"/>
      <c r="MF45" s="207"/>
      <c r="MG45" s="207"/>
      <c r="MH45" s="207"/>
      <c r="MI45" s="207"/>
      <c r="MJ45" s="207"/>
      <c r="MK45" s="207"/>
      <c r="ML45" s="207"/>
      <c r="MM45" s="207"/>
      <c r="MN45" s="207"/>
      <c r="MO45" s="207"/>
      <c r="MP45" s="207"/>
      <c r="MQ45" s="207"/>
      <c r="MR45" s="207"/>
      <c r="MS45" s="207"/>
      <c r="MT45" s="207"/>
      <c r="MU45" s="207"/>
      <c r="MV45" s="207"/>
      <c r="MW45" s="207"/>
      <c r="MX45" s="207"/>
      <c r="MY45" s="207"/>
      <c r="MZ45" s="207"/>
      <c r="NA45" s="207"/>
      <c r="NB45" s="207"/>
      <c r="NC45" s="207"/>
      <c r="ND45" s="207"/>
      <c r="NE45" s="207"/>
      <c r="NF45" s="207"/>
      <c r="NG45" s="207"/>
      <c r="NH45" s="207"/>
      <c r="NI45" s="207"/>
      <c r="NJ45" s="207"/>
      <c r="NK45" s="207"/>
      <c r="NL45" s="207"/>
      <c r="NM45" s="207"/>
      <c r="NN45" s="207"/>
      <c r="NO45" s="207"/>
      <c r="NP45" s="207"/>
      <c r="NQ45" s="207"/>
      <c r="NR45" s="207"/>
      <c r="NS45" s="207"/>
      <c r="NT45" s="207"/>
      <c r="NU45" s="207"/>
      <c r="NV45" s="207"/>
      <c r="NW45" s="207"/>
      <c r="NX45" s="207"/>
      <c r="NY45" s="207"/>
      <c r="NZ45" s="207"/>
      <c r="OA45" s="207"/>
      <c r="OB45" s="207"/>
      <c r="OC45" s="207"/>
      <c r="OD45" s="207"/>
      <c r="OE45" s="207"/>
      <c r="OF45" s="207"/>
      <c r="OG45" s="207"/>
      <c r="OH45" s="207"/>
      <c r="OI45" s="207"/>
      <c r="OJ45" s="207"/>
      <c r="OK45" s="207"/>
      <c r="OL45" s="207"/>
      <c r="OM45" s="207"/>
      <c r="ON45" s="207"/>
      <c r="OO45" s="207"/>
      <c r="OP45" s="207"/>
      <c r="OQ45" s="207"/>
      <c r="OR45" s="207"/>
      <c r="OS45" s="207"/>
      <c r="OT45" s="207"/>
      <c r="OU45" s="207"/>
      <c r="OV45" s="207"/>
      <c r="OW45" s="207"/>
      <c r="OX45" s="207"/>
      <c r="OY45" s="207"/>
      <c r="OZ45" s="207"/>
      <c r="PA45" s="207"/>
      <c r="PB45" s="207"/>
      <c r="PC45" s="207"/>
      <c r="PD45" s="207"/>
      <c r="PE45" s="207"/>
      <c r="PF45" s="207"/>
      <c r="PG45" s="207"/>
      <c r="PH45" s="207"/>
      <c r="PI45" s="207"/>
      <c r="PJ45" s="207"/>
      <c r="PK45" s="207"/>
      <c r="PL45" s="207"/>
      <c r="PM45" s="207"/>
      <c r="PN45" s="207"/>
      <c r="PO45" s="207"/>
      <c r="PP45" s="207"/>
      <c r="PQ45" s="207"/>
      <c r="PR45" s="207"/>
      <c r="PS45" s="207"/>
      <c r="PT45" s="207"/>
      <c r="PU45" s="207"/>
      <c r="PV45" s="207"/>
      <c r="PW45" s="207"/>
      <c r="PX45" s="207"/>
      <c r="PY45" s="207"/>
      <c r="PZ45" s="207"/>
      <c r="QA45" s="207"/>
      <c r="QB45" s="207"/>
      <c r="QC45" s="207"/>
      <c r="QD45" s="207"/>
      <c r="QE45" s="207"/>
      <c r="QF45" s="207"/>
      <c r="QG45" s="207"/>
      <c r="QH45" s="207"/>
      <c r="QI45" s="207"/>
      <c r="QJ45" s="207"/>
      <c r="QK45" s="207"/>
      <c r="QL45" s="207"/>
      <c r="QM45" s="207"/>
      <c r="QN45" s="207"/>
      <c r="QO45" s="207"/>
      <c r="QP45" s="207"/>
      <c r="QQ45" s="207"/>
      <c r="QR45" s="207"/>
      <c r="QS45" s="207"/>
      <c r="QT45" s="207"/>
      <c r="QU45" s="207"/>
      <c r="QV45" s="207"/>
      <c r="QW45" s="207"/>
      <c r="QX45" s="207"/>
      <c r="QY45" s="207"/>
      <c r="QZ45" s="207"/>
      <c r="RA45" s="207"/>
      <c r="RB45" s="207"/>
      <c r="RC45" s="207"/>
      <c r="RD45" s="207"/>
      <c r="RE45" s="207"/>
      <c r="RF45" s="207"/>
      <c r="RG45" s="207"/>
      <c r="RH45" s="207"/>
      <c r="RI45" s="207"/>
      <c r="RJ45" s="207"/>
      <c r="RK45" s="207"/>
      <c r="RL45" s="207"/>
      <c r="RM45" s="207"/>
      <c r="RN45" s="207"/>
      <c r="RO45" s="207"/>
      <c r="RP45" s="207"/>
      <c r="RQ45" s="207"/>
      <c r="RR45" s="207"/>
      <c r="RS45" s="207"/>
      <c r="RT45" s="207"/>
      <c r="RU45" s="207"/>
      <c r="RV45" s="207"/>
      <c r="RW45" s="207"/>
      <c r="RX45" s="207"/>
      <c r="RY45" s="207"/>
      <c r="RZ45" s="207"/>
      <c r="SA45" s="207"/>
      <c r="SB45" s="207"/>
      <c r="SC45" s="207"/>
      <c r="SD45" s="207"/>
      <c r="SE45" s="207"/>
      <c r="SF45" s="207"/>
      <c r="SG45" s="207"/>
      <c r="SH45" s="207"/>
      <c r="SI45" s="207"/>
      <c r="SJ45" s="207"/>
      <c r="SK45" s="207"/>
      <c r="SL45" s="207"/>
      <c r="SM45" s="207"/>
      <c r="SN45" s="207"/>
      <c r="SO45" s="207"/>
      <c r="SP45" s="207"/>
      <c r="SQ45" s="207"/>
      <c r="SR45" s="207"/>
      <c r="SS45" s="207"/>
      <c r="ST45" s="207"/>
      <c r="SU45" s="207"/>
      <c r="SV45" s="207"/>
      <c r="SW45" s="207"/>
      <c r="SX45" s="207"/>
      <c r="SY45" s="207"/>
      <c r="SZ45" s="207"/>
      <c r="TA45" s="207"/>
      <c r="TB45" s="207"/>
      <c r="TC45" s="207"/>
      <c r="TD45" s="207"/>
      <c r="TE45" s="207"/>
      <c r="TF45" s="207"/>
      <c r="TG45" s="207"/>
      <c r="TH45" s="207"/>
      <c r="TI45" s="207"/>
      <c r="TJ45" s="207"/>
      <c r="TK45" s="207"/>
      <c r="TL45" s="207"/>
      <c r="TM45" s="207"/>
      <c r="TN45" s="207"/>
      <c r="TO45" s="207"/>
      <c r="TP45" s="207"/>
      <c r="TQ45" s="207"/>
      <c r="TR45" s="207"/>
      <c r="TS45" s="207"/>
      <c r="TT45" s="207"/>
      <c r="TU45" s="207"/>
      <c r="TV45" s="207"/>
      <c r="TW45" s="207"/>
      <c r="TX45" s="207"/>
      <c r="TY45" s="207"/>
      <c r="TZ45" s="207"/>
      <c r="UA45" s="207"/>
      <c r="UB45" s="207"/>
      <c r="UC45" s="207"/>
      <c r="UD45" s="207"/>
      <c r="UE45" s="207"/>
      <c r="UF45" s="207"/>
      <c r="UG45" s="207"/>
      <c r="UH45" s="207"/>
      <c r="UI45" s="207"/>
      <c r="UJ45" s="207"/>
      <c r="UK45" s="207"/>
      <c r="UL45" s="207"/>
      <c r="UM45" s="207"/>
      <c r="UN45" s="207"/>
      <c r="UO45" s="207"/>
      <c r="UP45" s="207"/>
      <c r="UQ45" s="207"/>
      <c r="UR45" s="207"/>
      <c r="US45" s="207"/>
      <c r="UT45" s="207"/>
      <c r="UU45" s="207"/>
      <c r="UV45" s="207"/>
      <c r="UW45" s="207"/>
      <c r="UX45" s="207"/>
      <c r="UY45" s="207"/>
      <c r="UZ45" s="207"/>
      <c r="VA45" s="207"/>
      <c r="VB45" s="207"/>
      <c r="VC45" s="207"/>
      <c r="VD45" s="207"/>
      <c r="VE45" s="207"/>
      <c r="VF45" s="207"/>
      <c r="VG45" s="207"/>
      <c r="VH45" s="207"/>
      <c r="VI45" s="207"/>
      <c r="VJ45" s="207"/>
      <c r="VK45" s="207"/>
      <c r="VL45" s="207"/>
      <c r="VM45" s="207"/>
      <c r="VN45" s="207"/>
      <c r="VO45" s="207"/>
      <c r="VP45" s="207"/>
      <c r="VQ45" s="207"/>
      <c r="VR45" s="207"/>
      <c r="VS45" s="207"/>
      <c r="VT45" s="207"/>
      <c r="VU45" s="207"/>
      <c r="VV45" s="207"/>
      <c r="VW45" s="207"/>
      <c r="VX45" s="207"/>
      <c r="VY45" s="207"/>
      <c r="VZ45" s="207"/>
      <c r="WA45" s="207"/>
      <c r="WB45" s="207"/>
      <c r="WC45" s="207"/>
      <c r="WD45" s="207"/>
      <c r="WE45" s="207"/>
      <c r="WF45" s="207"/>
      <c r="WG45" s="207"/>
      <c r="WH45" s="207"/>
      <c r="WI45" s="207"/>
      <c r="WJ45" s="207"/>
      <c r="WK45" s="207"/>
      <c r="WL45" s="207"/>
      <c r="WM45" s="207"/>
      <c r="WN45" s="207"/>
      <c r="WO45" s="207"/>
      <c r="WP45" s="207"/>
      <c r="WQ45" s="207"/>
      <c r="WR45" s="207"/>
      <c r="WS45" s="207"/>
      <c r="WT45" s="207"/>
      <c r="WU45" s="207"/>
      <c r="WV45" s="207"/>
      <c r="WW45" s="207"/>
      <c r="WX45" s="207"/>
      <c r="WY45" s="207"/>
      <c r="WZ45" s="207"/>
      <c r="XA45" s="207"/>
      <c r="XB45" s="207"/>
      <c r="XC45" s="207"/>
      <c r="XD45" s="207"/>
      <c r="XE45" s="207"/>
      <c r="XF45" s="207"/>
      <c r="XG45" s="207"/>
      <c r="XH45" s="207"/>
      <c r="XI45" s="207"/>
      <c r="XJ45" s="207"/>
      <c r="XK45" s="207"/>
      <c r="XL45" s="207"/>
      <c r="XM45" s="207"/>
      <c r="XN45" s="207"/>
      <c r="XO45" s="207"/>
      <c r="XP45" s="207"/>
      <c r="XQ45" s="207"/>
      <c r="XR45" s="207"/>
      <c r="XS45" s="207"/>
      <c r="XT45" s="207"/>
      <c r="XU45" s="207"/>
      <c r="XV45" s="207"/>
      <c r="XW45" s="207"/>
      <c r="XX45" s="207"/>
      <c r="XY45" s="207"/>
      <c r="XZ45" s="207"/>
      <c r="YA45" s="207"/>
      <c r="YB45" s="207"/>
      <c r="YC45" s="207"/>
      <c r="YD45" s="207"/>
      <c r="YE45" s="207"/>
      <c r="YF45" s="207"/>
      <c r="YG45" s="207"/>
      <c r="YH45" s="207"/>
      <c r="YI45" s="207"/>
      <c r="YJ45" s="207"/>
      <c r="YK45" s="207"/>
      <c r="YL45" s="207"/>
      <c r="YM45" s="207"/>
      <c r="YN45" s="207"/>
      <c r="YO45" s="207"/>
      <c r="YP45" s="207"/>
      <c r="YQ45" s="207"/>
      <c r="YR45" s="207"/>
      <c r="YS45" s="207"/>
      <c r="YT45" s="207"/>
      <c r="YU45" s="207"/>
      <c r="YV45" s="207"/>
      <c r="YW45" s="207"/>
      <c r="YX45" s="207"/>
      <c r="YY45" s="207"/>
      <c r="YZ45" s="207"/>
      <c r="ZA45" s="207"/>
      <c r="ZB45" s="207"/>
      <c r="ZC45" s="207"/>
      <c r="ZD45" s="207"/>
      <c r="ZE45" s="207"/>
      <c r="ZF45" s="207"/>
      <c r="ZG45" s="207"/>
      <c r="ZH45" s="207"/>
      <c r="ZI45" s="207"/>
      <c r="ZJ45" s="207"/>
      <c r="ZK45" s="207"/>
      <c r="ZL45" s="207"/>
      <c r="ZM45" s="207"/>
      <c r="ZN45" s="207"/>
      <c r="ZO45" s="207"/>
      <c r="ZP45" s="207"/>
      <c r="ZQ45" s="207"/>
      <c r="ZR45" s="207"/>
      <c r="ZS45" s="207"/>
      <c r="ZT45" s="207"/>
      <c r="ZU45" s="207"/>
      <c r="ZV45" s="207"/>
      <c r="ZW45" s="207"/>
      <c r="ZX45" s="207"/>
      <c r="ZY45" s="207"/>
      <c r="ZZ45" s="207"/>
      <c r="AAA45" s="207"/>
      <c r="AAB45" s="207"/>
      <c r="AAC45" s="207"/>
      <c r="AAD45" s="207"/>
      <c r="AAE45" s="207"/>
      <c r="AAF45" s="207"/>
      <c r="AAG45" s="207"/>
      <c r="AAH45" s="207"/>
      <c r="AAI45" s="207"/>
      <c r="AAJ45" s="207"/>
      <c r="AAK45" s="207"/>
      <c r="AAL45" s="207"/>
      <c r="AAM45" s="207"/>
      <c r="AAN45" s="207"/>
      <c r="AAO45" s="207"/>
      <c r="AAP45" s="207"/>
      <c r="AAQ45" s="207"/>
      <c r="AAR45" s="207"/>
      <c r="AAS45" s="207"/>
      <c r="AAT45" s="207"/>
      <c r="AAU45" s="207"/>
      <c r="AAV45" s="207"/>
      <c r="AAW45" s="207"/>
      <c r="AAX45" s="207"/>
      <c r="AAY45" s="207"/>
      <c r="AAZ45" s="207"/>
      <c r="ABA45" s="207"/>
      <c r="ABB45" s="207"/>
      <c r="ABC45" s="207"/>
      <c r="ABD45" s="207"/>
      <c r="ABE45" s="207"/>
      <c r="ABF45" s="207"/>
      <c r="ABG45" s="207"/>
      <c r="ABH45" s="207"/>
      <c r="ABI45" s="207"/>
      <c r="ABJ45" s="207"/>
      <c r="ABK45" s="207"/>
      <c r="ABL45" s="207"/>
      <c r="ABM45" s="207"/>
      <c r="ABN45" s="207"/>
      <c r="ABO45" s="207"/>
      <c r="ABP45" s="207"/>
      <c r="ABQ45" s="207"/>
      <c r="ABR45" s="207"/>
      <c r="ABS45" s="207"/>
      <c r="ABT45" s="207"/>
      <c r="ABU45" s="207"/>
      <c r="ABV45" s="207"/>
      <c r="ABW45" s="207"/>
      <c r="ABX45" s="207"/>
      <c r="ABY45" s="207"/>
      <c r="ABZ45" s="207"/>
      <c r="ACA45" s="207"/>
      <c r="ACB45" s="207"/>
      <c r="ACC45" s="207"/>
      <c r="ACD45" s="207"/>
      <c r="ACE45" s="207"/>
      <c r="ACF45" s="207"/>
      <c r="ACG45" s="207"/>
      <c r="ACH45" s="207"/>
      <c r="ACI45" s="207"/>
      <c r="ACJ45" s="207"/>
      <c r="ACK45" s="207"/>
      <c r="ACL45" s="207"/>
      <c r="ACM45" s="207"/>
      <c r="ACN45" s="207"/>
      <c r="ACO45" s="207"/>
      <c r="ACP45" s="207"/>
      <c r="ACQ45" s="207"/>
      <c r="ACR45" s="207"/>
      <c r="ACS45" s="207"/>
      <c r="ACT45" s="207"/>
      <c r="ACU45" s="207"/>
      <c r="ACV45" s="207"/>
      <c r="ACW45" s="207"/>
      <c r="ACX45" s="207"/>
      <c r="ACY45" s="207"/>
      <c r="ACZ45" s="207"/>
      <c r="ADA45" s="207"/>
      <c r="ADB45" s="207"/>
      <c r="ADC45" s="207"/>
      <c r="ADD45" s="207"/>
      <c r="ADE45" s="207"/>
      <c r="ADF45" s="207"/>
      <c r="ADG45" s="207"/>
      <c r="ADH45" s="207"/>
      <c r="ADI45" s="207"/>
      <c r="ADJ45" s="207"/>
      <c r="ADK45" s="207"/>
      <c r="ADL45" s="207"/>
      <c r="ADM45" s="207"/>
      <c r="ADN45" s="207"/>
      <c r="ADO45" s="207"/>
      <c r="ADP45" s="207"/>
      <c r="ADQ45" s="207"/>
      <c r="ADR45" s="207"/>
      <c r="ADS45" s="207"/>
      <c r="ADT45" s="207"/>
      <c r="ADU45" s="207"/>
      <c r="ADV45" s="207"/>
      <c r="ADW45" s="207"/>
      <c r="ADX45" s="207"/>
      <c r="ADY45" s="207"/>
      <c r="ADZ45" s="207"/>
      <c r="AEA45" s="207"/>
      <c r="AEB45" s="207"/>
      <c r="AEC45" s="207"/>
      <c r="AED45" s="207"/>
      <c r="AEE45" s="207"/>
      <c r="AEF45" s="207"/>
      <c r="AEG45" s="207"/>
      <c r="AEH45" s="207"/>
      <c r="AEI45" s="207"/>
      <c r="AEJ45" s="207"/>
      <c r="AEK45" s="207"/>
      <c r="AEL45" s="207"/>
      <c r="AEM45" s="207"/>
      <c r="AEN45" s="207"/>
      <c r="AEO45" s="207"/>
      <c r="AEP45" s="207"/>
      <c r="AEQ45" s="207"/>
      <c r="AER45" s="207"/>
      <c r="AES45" s="207"/>
      <c r="AET45" s="207"/>
      <c r="AEU45" s="207"/>
      <c r="AEV45" s="207"/>
      <c r="AEW45" s="207"/>
      <c r="AEX45" s="207"/>
      <c r="AEY45" s="207"/>
      <c r="AEZ45" s="207"/>
      <c r="AFA45" s="207"/>
      <c r="AFB45" s="207"/>
      <c r="AFC45" s="207"/>
      <c r="AFD45" s="207"/>
      <c r="AFE45" s="207"/>
      <c r="AFF45" s="207"/>
      <c r="AFG45" s="207"/>
      <c r="AFH45" s="207"/>
      <c r="AFI45" s="207"/>
      <c r="AFJ45" s="207"/>
      <c r="AFK45" s="207"/>
      <c r="AFL45" s="207"/>
      <c r="AFM45" s="207"/>
      <c r="AFN45" s="207"/>
      <c r="AFO45" s="207"/>
      <c r="AFP45" s="207"/>
      <c r="AFQ45" s="207"/>
      <c r="AFR45" s="207"/>
      <c r="AFS45" s="207"/>
      <c r="AFT45" s="207"/>
      <c r="AFU45" s="207"/>
      <c r="AFV45" s="207"/>
      <c r="AFW45" s="207"/>
      <c r="AFX45" s="207"/>
      <c r="AFY45" s="207"/>
      <c r="AFZ45" s="207"/>
      <c r="AGA45" s="207"/>
      <c r="AGB45" s="207"/>
      <c r="AGC45" s="207"/>
      <c r="AGD45" s="207"/>
      <c r="AGE45" s="207"/>
      <c r="AGF45" s="207"/>
      <c r="AGG45" s="207"/>
      <c r="AGH45" s="207"/>
      <c r="AGI45" s="207"/>
      <c r="AGJ45" s="207"/>
      <c r="AGK45" s="207"/>
      <c r="AGL45" s="207"/>
      <c r="AGM45" s="207"/>
      <c r="AGN45" s="207"/>
      <c r="AGO45" s="207"/>
      <c r="AGP45" s="207"/>
      <c r="AGQ45" s="207"/>
      <c r="AGR45" s="207"/>
      <c r="AGS45" s="207"/>
      <c r="AGT45" s="207"/>
      <c r="AGU45" s="207"/>
      <c r="AGV45" s="207"/>
      <c r="AGW45" s="207"/>
      <c r="AGX45" s="207"/>
      <c r="AGY45" s="207"/>
      <c r="AGZ45" s="207"/>
      <c r="AHA45" s="207"/>
      <c r="AHB45" s="207"/>
      <c r="AHC45" s="207"/>
      <c r="AHD45" s="207"/>
      <c r="AHE45" s="207"/>
      <c r="AHF45" s="207"/>
      <c r="AHG45" s="207"/>
      <c r="AHH45" s="207"/>
      <c r="AHI45" s="207"/>
      <c r="AHJ45" s="207"/>
      <c r="AHK45" s="207"/>
      <c r="AHL45" s="207"/>
      <c r="AHM45" s="207"/>
      <c r="AHN45" s="207"/>
      <c r="AHO45" s="207"/>
      <c r="AHP45" s="207"/>
      <c r="AHQ45" s="207"/>
      <c r="AHR45" s="207"/>
      <c r="AHS45" s="207"/>
      <c r="AHT45" s="207"/>
      <c r="AHU45" s="207"/>
      <c r="AHV45" s="207"/>
      <c r="AHW45" s="207"/>
      <c r="AHX45" s="207"/>
      <c r="AHY45" s="207"/>
      <c r="AHZ45" s="207"/>
      <c r="AIA45" s="207"/>
      <c r="AIB45" s="207"/>
      <c r="AIC45" s="207"/>
      <c r="AID45" s="207"/>
      <c r="AIE45" s="207"/>
      <c r="AIF45" s="207"/>
      <c r="AIG45" s="207"/>
      <c r="AIH45" s="207"/>
      <c r="AII45" s="207"/>
      <c r="AIJ45" s="207"/>
      <c r="AIK45" s="207"/>
      <c r="AIL45" s="207"/>
      <c r="AIM45" s="207"/>
      <c r="AIN45" s="207"/>
      <c r="AIO45" s="207"/>
      <c r="AIP45" s="207"/>
      <c r="AIQ45" s="207"/>
      <c r="AIR45" s="207"/>
      <c r="AIS45" s="207"/>
      <c r="AIT45" s="207"/>
      <c r="AIU45" s="207"/>
      <c r="AIV45" s="207"/>
      <c r="AIW45" s="207"/>
      <c r="AIX45" s="207"/>
      <c r="AIY45" s="207"/>
      <c r="AIZ45" s="207"/>
      <c r="AJA45" s="207"/>
      <c r="AJB45" s="207"/>
      <c r="AJC45" s="207"/>
      <c r="AJD45" s="207"/>
      <c r="AJE45" s="207"/>
      <c r="AJF45" s="207"/>
      <c r="AJG45" s="207"/>
      <c r="AJH45" s="207"/>
      <c r="AJI45" s="207"/>
      <c r="AJJ45" s="207"/>
      <c r="AJK45" s="207"/>
      <c r="AJL45" s="207"/>
      <c r="AJM45" s="207"/>
      <c r="AJN45" s="207"/>
      <c r="AJO45" s="207"/>
      <c r="AJP45" s="207"/>
      <c r="AJQ45" s="207"/>
      <c r="AJR45" s="207"/>
      <c r="AJS45" s="207"/>
      <c r="AJT45" s="207"/>
      <c r="AJU45" s="207"/>
      <c r="AJV45" s="207"/>
      <c r="AJW45" s="207"/>
      <c r="AJX45" s="207"/>
      <c r="AJY45" s="207"/>
      <c r="AJZ45" s="207"/>
      <c r="AKA45" s="207"/>
      <c r="AKB45" s="207"/>
      <c r="AKC45" s="207"/>
      <c r="AKD45" s="207"/>
      <c r="AKE45" s="207"/>
      <c r="AKF45" s="207"/>
      <c r="AKG45" s="207"/>
      <c r="AKH45" s="207"/>
      <c r="AKI45" s="207"/>
      <c r="AKJ45" s="207"/>
      <c r="AKK45" s="207"/>
      <c r="AKL45" s="207"/>
      <c r="AKM45" s="207"/>
      <c r="AKN45" s="207"/>
      <c r="AKO45" s="207"/>
      <c r="AKP45" s="207"/>
      <c r="AKQ45" s="207"/>
      <c r="AKR45" s="207"/>
      <c r="AKS45" s="207"/>
      <c r="AKT45" s="207"/>
      <c r="AKU45" s="207"/>
      <c r="AKV45" s="207"/>
      <c r="AKW45" s="207"/>
      <c r="AKX45" s="207"/>
      <c r="AKY45" s="207"/>
      <c r="AKZ45" s="207"/>
      <c r="ALA45" s="207"/>
      <c r="ALB45" s="207"/>
      <c r="ALC45" s="207"/>
      <c r="ALD45" s="207"/>
      <c r="ALE45" s="207"/>
      <c r="ALF45" s="207"/>
      <c r="ALG45" s="207"/>
      <c r="ALH45" s="207"/>
      <c r="ALI45" s="207"/>
      <c r="ALJ45" s="207"/>
      <c r="ALK45" s="207"/>
      <c r="ALL45" s="207"/>
      <c r="ALM45" s="207"/>
      <c r="ALN45" s="207"/>
      <c r="ALO45" s="207"/>
      <c r="ALP45" s="207"/>
      <c r="ALQ45" s="207" t="e">
        <v>#N/A</v>
      </c>
    </row>
    <row r="46" spans="1:1005" ht="14.45">
      <c r="A46" s="108">
        <v>47423</v>
      </c>
      <c r="B46" s="164">
        <v>39</v>
      </c>
      <c r="C46" s="156">
        <v>35</v>
      </c>
      <c r="D46" s="159">
        <v>37</v>
      </c>
      <c r="E46">
        <v>39.835999999999999</v>
      </c>
      <c r="F46">
        <v>51.829000000000001</v>
      </c>
      <c r="G46" s="207">
        <v>49.692999999999998</v>
      </c>
      <c r="H46" s="207">
        <v>55.323</v>
      </c>
      <c r="I46" s="207">
        <v>45.765999999999998</v>
      </c>
      <c r="J46" s="207">
        <v>36.491999999999997</v>
      </c>
      <c r="K46" s="207">
        <v>33.439</v>
      </c>
      <c r="L46" s="207">
        <v>34.091999999999999</v>
      </c>
      <c r="M46" s="207">
        <v>24.489000000000001</v>
      </c>
      <c r="N46" s="207">
        <v>30.24</v>
      </c>
      <c r="O46" s="207">
        <v>38.100999999999999</v>
      </c>
      <c r="P46" s="207">
        <v>47.802</v>
      </c>
      <c r="Q46" s="207">
        <v>54.954999999999998</v>
      </c>
      <c r="R46" s="207">
        <v>44.271999999999998</v>
      </c>
      <c r="S46" s="207">
        <v>42.402000000000001</v>
      </c>
      <c r="T46" s="207">
        <v>42.212000000000003</v>
      </c>
      <c r="U46" s="207">
        <v>37.566000000000003</v>
      </c>
      <c r="V46" s="207">
        <v>39.494999999999997</v>
      </c>
      <c r="W46" s="207">
        <v>23.376000000000001</v>
      </c>
      <c r="X46" s="207">
        <v>39.463999999999999</v>
      </c>
      <c r="Y46" s="207">
        <v>44.186999999999998</v>
      </c>
      <c r="Z46" s="207">
        <v>36.454999999999998</v>
      </c>
      <c r="AA46" s="207">
        <v>31.748999999999999</v>
      </c>
      <c r="AB46" s="207">
        <v>40.756</v>
      </c>
      <c r="AC46" s="207">
        <v>27.931000000000001</v>
      </c>
      <c r="AD46" s="207">
        <v>38.67</v>
      </c>
      <c r="AE46" s="32">
        <v>46.073</v>
      </c>
      <c r="AF46" s="207">
        <v>33.386000000000003</v>
      </c>
      <c r="AG46" s="207">
        <v>29.277999999999999</v>
      </c>
      <c r="AH46" s="207">
        <v>42.268999999999998</v>
      </c>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7"/>
      <c r="BH46" s="207"/>
      <c r="BI46" s="207"/>
      <c r="BJ46" s="207"/>
      <c r="BK46" s="207"/>
      <c r="BL46" s="207"/>
      <c r="BM46" s="207"/>
      <c r="BN46" s="207"/>
      <c r="BO46" s="207"/>
      <c r="BP46" s="207"/>
      <c r="BQ46" s="207"/>
      <c r="BR46" s="207"/>
      <c r="BS46" s="207"/>
      <c r="BT46" s="207"/>
      <c r="BU46" s="207"/>
      <c r="BV46" s="207"/>
      <c r="BW46" s="207"/>
      <c r="BX46" s="207"/>
      <c r="BY46" s="207"/>
      <c r="BZ46" s="207"/>
      <c r="CA46" s="207"/>
      <c r="CB46" s="207"/>
      <c r="CC46" s="207"/>
      <c r="CD46" s="207"/>
      <c r="CE46" s="207"/>
      <c r="CF46" s="207"/>
      <c r="CG46" s="207"/>
      <c r="CH46" s="207"/>
      <c r="CI46" s="207"/>
      <c r="CJ46" s="207"/>
      <c r="CK46" s="207"/>
      <c r="CL46" s="207"/>
      <c r="CM46" s="207"/>
      <c r="CN46" s="207"/>
      <c r="CO46" s="207"/>
      <c r="CP46" s="207"/>
      <c r="CQ46" s="207"/>
      <c r="CR46" s="207"/>
      <c r="CS46" s="207"/>
      <c r="CT46" s="207"/>
      <c r="CU46" s="207"/>
      <c r="CV46" s="207"/>
      <c r="CW46" s="207"/>
      <c r="CX46" s="207"/>
      <c r="CY46" s="207"/>
      <c r="CZ46" s="207"/>
      <c r="DA46" s="207"/>
      <c r="DB46" s="207"/>
      <c r="DC46" s="207"/>
      <c r="DD46" s="207"/>
      <c r="DE46" s="207"/>
      <c r="DF46" s="207"/>
      <c r="DG46" s="207"/>
      <c r="DH46" s="207"/>
      <c r="DI46" s="207"/>
      <c r="DJ46" s="207"/>
      <c r="DK46" s="207"/>
      <c r="DL46" s="207"/>
      <c r="DM46" s="207"/>
      <c r="DN46" s="207"/>
      <c r="DO46" s="207"/>
      <c r="DP46" s="207"/>
      <c r="DQ46" s="207"/>
      <c r="DR46" s="207"/>
      <c r="DS46" s="207"/>
      <c r="DT46" s="207"/>
      <c r="DU46" s="207"/>
      <c r="DV46" s="207"/>
      <c r="DW46" s="207"/>
      <c r="DX46" s="207"/>
      <c r="DY46" s="207"/>
      <c r="DZ46" s="207"/>
      <c r="EA46" s="207"/>
      <c r="EB46" s="207"/>
      <c r="EC46" s="207"/>
      <c r="ED46" s="207"/>
      <c r="EE46" s="207"/>
      <c r="EF46" s="207"/>
      <c r="EG46" s="207"/>
      <c r="EH46" s="207"/>
      <c r="EI46" s="207"/>
      <c r="EJ46" s="207"/>
      <c r="EK46" s="207"/>
      <c r="EL46" s="207"/>
      <c r="EM46" s="207"/>
      <c r="EN46" s="207"/>
      <c r="EO46" s="207"/>
      <c r="EP46" s="207"/>
      <c r="EQ46" s="207"/>
      <c r="ER46" s="207"/>
      <c r="ES46" s="207"/>
      <c r="ET46" s="207"/>
      <c r="EU46" s="207"/>
      <c r="EV46" s="207"/>
      <c r="EW46" s="207"/>
      <c r="EX46" s="207"/>
      <c r="EY46" s="207"/>
      <c r="EZ46" s="207"/>
      <c r="FA46" s="207"/>
      <c r="FB46" s="207"/>
      <c r="FC46" s="207"/>
      <c r="FD46" s="207"/>
      <c r="FE46" s="207"/>
      <c r="FF46" s="207"/>
      <c r="FG46" s="207"/>
      <c r="FH46" s="207"/>
      <c r="FI46" s="207"/>
      <c r="FJ46" s="207"/>
      <c r="FK46" s="207"/>
      <c r="FL46" s="207"/>
      <c r="FM46" s="207"/>
      <c r="FN46" s="207"/>
      <c r="FO46" s="207"/>
      <c r="FP46" s="207"/>
      <c r="FQ46" s="207"/>
      <c r="FR46" s="207"/>
      <c r="FS46" s="207"/>
      <c r="FT46" s="207"/>
      <c r="FU46" s="207"/>
      <c r="FV46" s="207"/>
      <c r="FW46" s="207"/>
      <c r="FX46" s="207"/>
      <c r="FY46" s="207"/>
      <c r="FZ46" s="207"/>
      <c r="GA46" s="207"/>
      <c r="GB46" s="207"/>
      <c r="GC46" s="207"/>
      <c r="GD46" s="207"/>
      <c r="GE46" s="207"/>
      <c r="GF46" s="207"/>
      <c r="GG46" s="207"/>
      <c r="GH46" s="207"/>
      <c r="GI46" s="207"/>
      <c r="GJ46" s="207"/>
      <c r="GK46" s="207"/>
      <c r="GL46" s="207"/>
      <c r="GM46" s="207"/>
      <c r="GN46" s="207"/>
      <c r="GO46" s="207"/>
      <c r="GP46" s="207"/>
      <c r="GQ46" s="207"/>
      <c r="GR46" s="207"/>
      <c r="GS46" s="207"/>
      <c r="GT46" s="207"/>
      <c r="GU46" s="207"/>
      <c r="GV46" s="207"/>
      <c r="GW46" s="207"/>
      <c r="GX46" s="207"/>
      <c r="GY46" s="207"/>
      <c r="GZ46" s="207"/>
      <c r="HA46" s="207"/>
      <c r="HB46" s="207"/>
      <c r="HC46" s="207"/>
      <c r="HD46" s="207"/>
      <c r="HE46" s="207"/>
      <c r="HF46" s="207"/>
      <c r="HG46" s="207"/>
      <c r="HH46" s="207"/>
      <c r="HI46" s="207"/>
      <c r="HJ46" s="207"/>
      <c r="HK46" s="207"/>
      <c r="HL46" s="207"/>
      <c r="HM46" s="207"/>
      <c r="HN46" s="207"/>
      <c r="HO46" s="207"/>
      <c r="HP46" s="207"/>
      <c r="HQ46" s="207"/>
      <c r="HR46" s="207"/>
      <c r="HS46" s="207"/>
      <c r="HT46" s="207"/>
      <c r="HU46" s="207"/>
      <c r="HV46" s="207"/>
      <c r="HW46" s="207"/>
      <c r="HX46" s="207"/>
      <c r="HY46" s="207"/>
      <c r="HZ46" s="207"/>
      <c r="IA46" s="207"/>
      <c r="IB46" s="207"/>
      <c r="IC46" s="207"/>
      <c r="ID46" s="207"/>
      <c r="IE46" s="207"/>
      <c r="IF46" s="207"/>
      <c r="IG46" s="207"/>
      <c r="IH46" s="207"/>
      <c r="II46" s="207"/>
      <c r="IJ46" s="207"/>
      <c r="IK46" s="207"/>
      <c r="IL46" s="207"/>
      <c r="IM46" s="207"/>
      <c r="IN46" s="207"/>
      <c r="IO46" s="207"/>
      <c r="IP46" s="207"/>
      <c r="IQ46" s="207"/>
      <c r="IR46" s="207"/>
      <c r="IS46" s="207"/>
      <c r="IT46" s="207"/>
      <c r="IU46" s="207"/>
      <c r="IV46" s="207"/>
      <c r="IW46" s="207"/>
      <c r="IX46" s="207"/>
      <c r="IY46" s="207"/>
      <c r="IZ46" s="207"/>
      <c r="JA46" s="207"/>
      <c r="JB46" s="207"/>
      <c r="JC46" s="207"/>
      <c r="JD46" s="207"/>
      <c r="JE46" s="207"/>
      <c r="JF46" s="207"/>
      <c r="JG46" s="207"/>
      <c r="JH46" s="207"/>
      <c r="JI46" s="207"/>
      <c r="JJ46" s="207"/>
      <c r="JK46" s="207"/>
      <c r="JL46" s="207"/>
      <c r="JM46" s="207"/>
      <c r="JN46" s="207"/>
      <c r="JO46" s="207"/>
      <c r="JP46" s="207"/>
      <c r="JQ46" s="207"/>
      <c r="JR46" s="207"/>
      <c r="JS46" s="207"/>
      <c r="JT46" s="207"/>
      <c r="JU46" s="207"/>
      <c r="JV46" s="207"/>
      <c r="JW46" s="207"/>
      <c r="JX46" s="207"/>
      <c r="JY46" s="207"/>
      <c r="JZ46" s="207"/>
      <c r="KA46" s="207"/>
      <c r="KB46" s="207"/>
      <c r="KC46" s="207"/>
      <c r="KD46" s="207"/>
      <c r="KE46" s="207"/>
      <c r="KF46" s="207"/>
      <c r="KG46" s="207"/>
      <c r="KH46" s="207"/>
      <c r="KI46" s="207"/>
      <c r="KJ46" s="207"/>
      <c r="KK46" s="207"/>
      <c r="KL46" s="207"/>
      <c r="KM46" s="207"/>
      <c r="KN46" s="207"/>
      <c r="KO46" s="207"/>
      <c r="KP46" s="207"/>
      <c r="KQ46" s="207"/>
      <c r="KR46" s="207"/>
      <c r="KS46" s="207"/>
      <c r="KT46" s="207"/>
      <c r="KU46" s="207"/>
      <c r="KV46" s="207"/>
      <c r="KW46" s="207"/>
      <c r="KX46" s="207"/>
      <c r="KY46" s="207"/>
      <c r="KZ46" s="207"/>
      <c r="LA46" s="207"/>
      <c r="LB46" s="207"/>
      <c r="LC46" s="207"/>
      <c r="LD46" s="207"/>
      <c r="LE46" s="207"/>
      <c r="LF46" s="207"/>
      <c r="LG46" s="207"/>
      <c r="LH46" s="207"/>
      <c r="LI46" s="207"/>
      <c r="LJ46" s="207"/>
      <c r="LK46" s="207"/>
      <c r="LL46" s="207"/>
      <c r="LM46" s="207"/>
      <c r="LN46" s="207"/>
      <c r="LO46" s="207"/>
      <c r="LP46" s="207"/>
      <c r="LQ46" s="207"/>
      <c r="LR46" s="207"/>
      <c r="LS46" s="207"/>
      <c r="LT46" s="207"/>
      <c r="LU46" s="207"/>
      <c r="LV46" s="207"/>
      <c r="LW46" s="207"/>
      <c r="LX46" s="207"/>
      <c r="LY46" s="207"/>
      <c r="LZ46" s="207"/>
      <c r="MA46" s="207"/>
      <c r="MB46" s="207"/>
      <c r="MC46" s="207"/>
      <c r="MD46" s="207"/>
      <c r="ME46" s="207"/>
      <c r="MF46" s="207"/>
      <c r="MG46" s="207"/>
      <c r="MH46" s="207"/>
      <c r="MI46" s="207"/>
      <c r="MJ46" s="207"/>
      <c r="MK46" s="207"/>
      <c r="ML46" s="207"/>
      <c r="MM46" s="207"/>
      <c r="MN46" s="207"/>
      <c r="MO46" s="207"/>
      <c r="MP46" s="207"/>
      <c r="MQ46" s="207"/>
      <c r="MR46" s="207"/>
      <c r="MS46" s="207"/>
      <c r="MT46" s="207"/>
      <c r="MU46" s="207"/>
      <c r="MV46" s="207"/>
      <c r="MW46" s="207"/>
      <c r="MX46" s="207"/>
      <c r="MY46" s="207"/>
      <c r="MZ46" s="207"/>
      <c r="NA46" s="207"/>
      <c r="NB46" s="207"/>
      <c r="NC46" s="207"/>
      <c r="ND46" s="207"/>
      <c r="NE46" s="207"/>
      <c r="NF46" s="207"/>
      <c r="NG46" s="207"/>
      <c r="NH46" s="207"/>
      <c r="NI46" s="207"/>
      <c r="NJ46" s="207"/>
      <c r="NK46" s="207"/>
      <c r="NL46" s="207"/>
      <c r="NM46" s="207"/>
      <c r="NN46" s="207"/>
      <c r="NO46" s="207"/>
      <c r="NP46" s="207"/>
      <c r="NQ46" s="207"/>
      <c r="NR46" s="207"/>
      <c r="NS46" s="207"/>
      <c r="NT46" s="207"/>
      <c r="NU46" s="207"/>
      <c r="NV46" s="207"/>
      <c r="NW46" s="207"/>
      <c r="NX46" s="207"/>
      <c r="NY46" s="207"/>
      <c r="NZ46" s="207"/>
      <c r="OA46" s="207"/>
      <c r="OB46" s="207"/>
      <c r="OC46" s="207"/>
      <c r="OD46" s="207"/>
      <c r="OE46" s="207"/>
      <c r="OF46" s="207"/>
      <c r="OG46" s="207"/>
      <c r="OH46" s="207"/>
      <c r="OI46" s="207"/>
      <c r="OJ46" s="207"/>
      <c r="OK46" s="207"/>
      <c r="OL46" s="207"/>
      <c r="OM46" s="207"/>
      <c r="ON46" s="207"/>
      <c r="OO46" s="207"/>
      <c r="OP46" s="207"/>
      <c r="OQ46" s="207"/>
      <c r="OR46" s="207"/>
      <c r="OS46" s="207"/>
      <c r="OT46" s="207"/>
      <c r="OU46" s="207"/>
      <c r="OV46" s="207"/>
      <c r="OW46" s="207"/>
      <c r="OX46" s="207"/>
      <c r="OY46" s="207"/>
      <c r="OZ46" s="207"/>
      <c r="PA46" s="207"/>
      <c r="PB46" s="207"/>
      <c r="PC46" s="207"/>
      <c r="PD46" s="207"/>
      <c r="PE46" s="207"/>
      <c r="PF46" s="207"/>
      <c r="PG46" s="207"/>
      <c r="PH46" s="207"/>
      <c r="PI46" s="207"/>
      <c r="PJ46" s="207"/>
      <c r="PK46" s="207"/>
      <c r="PL46" s="207"/>
      <c r="PM46" s="207"/>
      <c r="PN46" s="207"/>
      <c r="PO46" s="207"/>
      <c r="PP46" s="207"/>
      <c r="PQ46" s="207"/>
      <c r="PR46" s="207"/>
      <c r="PS46" s="207"/>
      <c r="PT46" s="207"/>
      <c r="PU46" s="207"/>
      <c r="PV46" s="207"/>
      <c r="PW46" s="207"/>
      <c r="PX46" s="207"/>
      <c r="PY46" s="207"/>
      <c r="PZ46" s="207"/>
      <c r="QA46" s="207"/>
      <c r="QB46" s="207"/>
      <c r="QC46" s="207"/>
      <c r="QD46" s="207"/>
      <c r="QE46" s="207"/>
      <c r="QF46" s="207"/>
      <c r="QG46" s="207"/>
      <c r="QH46" s="207"/>
      <c r="QI46" s="207"/>
      <c r="QJ46" s="207"/>
      <c r="QK46" s="207"/>
      <c r="QL46" s="207"/>
      <c r="QM46" s="207"/>
      <c r="QN46" s="207"/>
      <c r="QO46" s="207"/>
      <c r="QP46" s="207"/>
      <c r="QQ46" s="207"/>
      <c r="QR46" s="207"/>
      <c r="QS46" s="207"/>
      <c r="QT46" s="207"/>
      <c r="QU46" s="207"/>
      <c r="QV46" s="207"/>
      <c r="QW46" s="207"/>
      <c r="QX46" s="207"/>
      <c r="QY46" s="207"/>
      <c r="QZ46" s="207"/>
      <c r="RA46" s="207"/>
      <c r="RB46" s="207"/>
      <c r="RC46" s="207"/>
      <c r="RD46" s="207"/>
      <c r="RE46" s="207"/>
      <c r="RF46" s="207"/>
      <c r="RG46" s="207"/>
      <c r="RH46" s="207"/>
      <c r="RI46" s="207"/>
      <c r="RJ46" s="207"/>
      <c r="RK46" s="207"/>
      <c r="RL46" s="207"/>
      <c r="RM46" s="207"/>
      <c r="RN46" s="207"/>
      <c r="RO46" s="207"/>
      <c r="RP46" s="207"/>
      <c r="RQ46" s="207"/>
      <c r="RR46" s="207"/>
      <c r="RS46" s="207"/>
      <c r="RT46" s="207"/>
      <c r="RU46" s="207"/>
      <c r="RV46" s="207"/>
      <c r="RW46" s="207"/>
      <c r="RX46" s="207"/>
      <c r="RY46" s="207"/>
      <c r="RZ46" s="207"/>
      <c r="SA46" s="207"/>
      <c r="SB46" s="207"/>
      <c r="SC46" s="207"/>
      <c r="SD46" s="207"/>
      <c r="SE46" s="207"/>
      <c r="SF46" s="207"/>
      <c r="SG46" s="207"/>
      <c r="SH46" s="207"/>
      <c r="SI46" s="207"/>
      <c r="SJ46" s="207"/>
      <c r="SK46" s="207"/>
      <c r="SL46" s="207"/>
      <c r="SM46" s="207"/>
      <c r="SN46" s="207"/>
      <c r="SO46" s="207"/>
      <c r="SP46" s="207"/>
      <c r="SQ46" s="207"/>
      <c r="SR46" s="207"/>
      <c r="SS46" s="207"/>
      <c r="ST46" s="207"/>
      <c r="SU46" s="207"/>
      <c r="SV46" s="207"/>
      <c r="SW46" s="207"/>
      <c r="SX46" s="207"/>
      <c r="SY46" s="207"/>
      <c r="SZ46" s="207"/>
      <c r="TA46" s="207"/>
      <c r="TB46" s="207"/>
      <c r="TC46" s="207"/>
      <c r="TD46" s="207"/>
      <c r="TE46" s="207"/>
      <c r="TF46" s="207"/>
      <c r="TG46" s="207"/>
      <c r="TH46" s="207"/>
      <c r="TI46" s="207"/>
      <c r="TJ46" s="207"/>
      <c r="TK46" s="207"/>
      <c r="TL46" s="207"/>
      <c r="TM46" s="207"/>
      <c r="TN46" s="207"/>
      <c r="TO46" s="207"/>
      <c r="TP46" s="207"/>
      <c r="TQ46" s="207"/>
      <c r="TR46" s="207"/>
      <c r="TS46" s="207"/>
      <c r="TT46" s="207"/>
      <c r="TU46" s="207"/>
      <c r="TV46" s="207"/>
      <c r="TW46" s="207"/>
      <c r="TX46" s="207"/>
      <c r="TY46" s="207"/>
      <c r="TZ46" s="207"/>
      <c r="UA46" s="207"/>
      <c r="UB46" s="207"/>
      <c r="UC46" s="207"/>
      <c r="UD46" s="207"/>
      <c r="UE46" s="207"/>
      <c r="UF46" s="207"/>
      <c r="UG46" s="207"/>
      <c r="UH46" s="207"/>
      <c r="UI46" s="207"/>
      <c r="UJ46" s="207"/>
      <c r="UK46" s="207"/>
      <c r="UL46" s="207"/>
      <c r="UM46" s="207"/>
      <c r="UN46" s="207"/>
      <c r="UO46" s="207"/>
      <c r="UP46" s="207"/>
      <c r="UQ46" s="207"/>
      <c r="UR46" s="207"/>
      <c r="US46" s="207"/>
      <c r="UT46" s="207"/>
      <c r="UU46" s="207"/>
      <c r="UV46" s="207"/>
      <c r="UW46" s="207"/>
      <c r="UX46" s="207"/>
      <c r="UY46" s="207"/>
      <c r="UZ46" s="207"/>
      <c r="VA46" s="207"/>
      <c r="VB46" s="207"/>
      <c r="VC46" s="207"/>
      <c r="VD46" s="207"/>
      <c r="VE46" s="207"/>
      <c r="VF46" s="207"/>
      <c r="VG46" s="207"/>
      <c r="VH46" s="207"/>
      <c r="VI46" s="207"/>
      <c r="VJ46" s="207"/>
      <c r="VK46" s="207"/>
      <c r="VL46" s="207"/>
      <c r="VM46" s="207"/>
      <c r="VN46" s="207"/>
      <c r="VO46" s="207"/>
      <c r="VP46" s="207"/>
      <c r="VQ46" s="207"/>
      <c r="VR46" s="207"/>
      <c r="VS46" s="207"/>
      <c r="VT46" s="207"/>
      <c r="VU46" s="207"/>
      <c r="VV46" s="207"/>
      <c r="VW46" s="207"/>
      <c r="VX46" s="207"/>
      <c r="VY46" s="207"/>
      <c r="VZ46" s="207"/>
      <c r="WA46" s="207"/>
      <c r="WB46" s="207"/>
      <c r="WC46" s="207"/>
      <c r="WD46" s="207"/>
      <c r="WE46" s="207"/>
      <c r="WF46" s="207"/>
      <c r="WG46" s="207"/>
      <c r="WH46" s="207"/>
      <c r="WI46" s="207"/>
      <c r="WJ46" s="207"/>
      <c r="WK46" s="207"/>
      <c r="WL46" s="207"/>
      <c r="WM46" s="207"/>
      <c r="WN46" s="207"/>
      <c r="WO46" s="207"/>
      <c r="WP46" s="207"/>
      <c r="WQ46" s="207"/>
      <c r="WR46" s="207"/>
      <c r="WS46" s="207"/>
      <c r="WT46" s="207"/>
      <c r="WU46" s="207"/>
      <c r="WV46" s="207"/>
      <c r="WW46" s="207"/>
      <c r="WX46" s="207"/>
      <c r="WY46" s="207"/>
      <c r="WZ46" s="207"/>
      <c r="XA46" s="207"/>
      <c r="XB46" s="207"/>
      <c r="XC46" s="207"/>
      <c r="XD46" s="207"/>
      <c r="XE46" s="207"/>
      <c r="XF46" s="207"/>
      <c r="XG46" s="207"/>
      <c r="XH46" s="207"/>
      <c r="XI46" s="207"/>
      <c r="XJ46" s="207"/>
      <c r="XK46" s="207"/>
      <c r="XL46" s="207"/>
      <c r="XM46" s="207"/>
      <c r="XN46" s="207"/>
      <c r="XO46" s="207"/>
      <c r="XP46" s="207"/>
      <c r="XQ46" s="207"/>
      <c r="XR46" s="207"/>
      <c r="XS46" s="207"/>
      <c r="XT46" s="207"/>
      <c r="XU46" s="207"/>
      <c r="XV46" s="207"/>
      <c r="XW46" s="207"/>
      <c r="XX46" s="207"/>
      <c r="XY46" s="207"/>
      <c r="XZ46" s="207"/>
      <c r="YA46" s="207"/>
      <c r="YB46" s="207"/>
      <c r="YC46" s="207"/>
      <c r="YD46" s="207"/>
      <c r="YE46" s="207"/>
      <c r="YF46" s="207"/>
      <c r="YG46" s="207"/>
      <c r="YH46" s="207"/>
      <c r="YI46" s="207"/>
      <c r="YJ46" s="207"/>
      <c r="YK46" s="207"/>
      <c r="YL46" s="207"/>
      <c r="YM46" s="207"/>
      <c r="YN46" s="207"/>
      <c r="YO46" s="207"/>
      <c r="YP46" s="207"/>
      <c r="YQ46" s="207"/>
      <c r="YR46" s="207"/>
      <c r="YS46" s="207"/>
      <c r="YT46" s="207"/>
      <c r="YU46" s="207"/>
      <c r="YV46" s="207"/>
      <c r="YW46" s="207"/>
      <c r="YX46" s="207"/>
      <c r="YY46" s="207"/>
      <c r="YZ46" s="207"/>
      <c r="ZA46" s="207"/>
      <c r="ZB46" s="207"/>
      <c r="ZC46" s="207"/>
      <c r="ZD46" s="207"/>
      <c r="ZE46" s="207"/>
      <c r="ZF46" s="207"/>
      <c r="ZG46" s="207"/>
      <c r="ZH46" s="207"/>
      <c r="ZI46" s="207"/>
      <c r="ZJ46" s="207"/>
      <c r="ZK46" s="207"/>
      <c r="ZL46" s="207"/>
      <c r="ZM46" s="207"/>
      <c r="ZN46" s="207"/>
      <c r="ZO46" s="207"/>
      <c r="ZP46" s="207"/>
      <c r="ZQ46" s="207"/>
      <c r="ZR46" s="207"/>
      <c r="ZS46" s="207"/>
      <c r="ZT46" s="207"/>
      <c r="ZU46" s="207"/>
      <c r="ZV46" s="207"/>
      <c r="ZW46" s="207"/>
      <c r="ZX46" s="207"/>
      <c r="ZY46" s="207"/>
      <c r="ZZ46" s="207"/>
      <c r="AAA46" s="207"/>
      <c r="AAB46" s="207"/>
      <c r="AAC46" s="207"/>
      <c r="AAD46" s="207"/>
      <c r="AAE46" s="207"/>
      <c r="AAF46" s="207"/>
      <c r="AAG46" s="207"/>
      <c r="AAH46" s="207"/>
      <c r="AAI46" s="207"/>
      <c r="AAJ46" s="207"/>
      <c r="AAK46" s="207"/>
      <c r="AAL46" s="207"/>
      <c r="AAM46" s="207"/>
      <c r="AAN46" s="207"/>
      <c r="AAO46" s="207"/>
      <c r="AAP46" s="207"/>
      <c r="AAQ46" s="207"/>
      <c r="AAR46" s="207"/>
      <c r="AAS46" s="207"/>
      <c r="AAT46" s="207"/>
      <c r="AAU46" s="207"/>
      <c r="AAV46" s="207"/>
      <c r="AAW46" s="207"/>
      <c r="AAX46" s="207"/>
      <c r="AAY46" s="207"/>
      <c r="AAZ46" s="207"/>
      <c r="ABA46" s="207"/>
      <c r="ABB46" s="207"/>
      <c r="ABC46" s="207"/>
      <c r="ABD46" s="207"/>
      <c r="ABE46" s="207"/>
      <c r="ABF46" s="207"/>
      <c r="ABG46" s="207"/>
      <c r="ABH46" s="207"/>
      <c r="ABI46" s="207"/>
      <c r="ABJ46" s="207"/>
      <c r="ABK46" s="207"/>
      <c r="ABL46" s="207"/>
      <c r="ABM46" s="207"/>
      <c r="ABN46" s="207"/>
      <c r="ABO46" s="207"/>
      <c r="ABP46" s="207"/>
      <c r="ABQ46" s="207"/>
      <c r="ABR46" s="207"/>
      <c r="ABS46" s="207"/>
      <c r="ABT46" s="207"/>
      <c r="ABU46" s="207"/>
      <c r="ABV46" s="207"/>
      <c r="ABW46" s="207"/>
      <c r="ABX46" s="207"/>
      <c r="ABY46" s="207"/>
      <c r="ABZ46" s="207"/>
      <c r="ACA46" s="207"/>
      <c r="ACB46" s="207"/>
      <c r="ACC46" s="207"/>
      <c r="ACD46" s="207"/>
      <c r="ACE46" s="207"/>
      <c r="ACF46" s="207"/>
      <c r="ACG46" s="207"/>
      <c r="ACH46" s="207"/>
      <c r="ACI46" s="207"/>
      <c r="ACJ46" s="207"/>
      <c r="ACK46" s="207"/>
      <c r="ACL46" s="207"/>
      <c r="ACM46" s="207"/>
      <c r="ACN46" s="207"/>
      <c r="ACO46" s="207"/>
      <c r="ACP46" s="207"/>
      <c r="ACQ46" s="207"/>
      <c r="ACR46" s="207"/>
      <c r="ACS46" s="207"/>
      <c r="ACT46" s="207"/>
      <c r="ACU46" s="207"/>
      <c r="ACV46" s="207"/>
      <c r="ACW46" s="207"/>
      <c r="ACX46" s="207"/>
      <c r="ACY46" s="207"/>
      <c r="ACZ46" s="207"/>
      <c r="ADA46" s="207"/>
      <c r="ADB46" s="207"/>
      <c r="ADC46" s="207"/>
      <c r="ADD46" s="207"/>
      <c r="ADE46" s="207"/>
      <c r="ADF46" s="207"/>
      <c r="ADG46" s="207"/>
      <c r="ADH46" s="207"/>
      <c r="ADI46" s="207"/>
      <c r="ADJ46" s="207"/>
      <c r="ADK46" s="207"/>
      <c r="ADL46" s="207"/>
      <c r="ADM46" s="207"/>
      <c r="ADN46" s="207"/>
      <c r="ADO46" s="207"/>
      <c r="ADP46" s="207"/>
      <c r="ADQ46" s="207"/>
      <c r="ADR46" s="207"/>
      <c r="ADS46" s="207"/>
      <c r="ADT46" s="207"/>
      <c r="ADU46" s="207"/>
      <c r="ADV46" s="207"/>
      <c r="ADW46" s="207"/>
      <c r="ADX46" s="207"/>
      <c r="ADY46" s="207"/>
      <c r="ADZ46" s="207"/>
      <c r="AEA46" s="207"/>
      <c r="AEB46" s="207"/>
      <c r="AEC46" s="207"/>
      <c r="AED46" s="207"/>
      <c r="AEE46" s="207"/>
      <c r="AEF46" s="207"/>
      <c r="AEG46" s="207"/>
      <c r="AEH46" s="207"/>
      <c r="AEI46" s="207"/>
      <c r="AEJ46" s="207"/>
      <c r="AEK46" s="207"/>
      <c r="AEL46" s="207"/>
      <c r="AEM46" s="207"/>
      <c r="AEN46" s="207"/>
      <c r="AEO46" s="207"/>
      <c r="AEP46" s="207"/>
      <c r="AEQ46" s="207"/>
      <c r="AER46" s="207"/>
      <c r="AES46" s="207"/>
      <c r="AET46" s="207"/>
      <c r="AEU46" s="207"/>
      <c r="AEV46" s="207"/>
      <c r="AEW46" s="207"/>
      <c r="AEX46" s="207"/>
      <c r="AEY46" s="207"/>
      <c r="AEZ46" s="207"/>
      <c r="AFA46" s="207"/>
      <c r="AFB46" s="207"/>
      <c r="AFC46" s="207"/>
      <c r="AFD46" s="207"/>
      <c r="AFE46" s="207"/>
      <c r="AFF46" s="207"/>
      <c r="AFG46" s="207"/>
      <c r="AFH46" s="207"/>
      <c r="AFI46" s="207"/>
      <c r="AFJ46" s="207"/>
      <c r="AFK46" s="207"/>
      <c r="AFL46" s="207"/>
      <c r="AFM46" s="207"/>
      <c r="AFN46" s="207"/>
      <c r="AFO46" s="207"/>
      <c r="AFP46" s="207"/>
      <c r="AFQ46" s="207"/>
      <c r="AFR46" s="207"/>
      <c r="AFS46" s="207"/>
      <c r="AFT46" s="207"/>
      <c r="AFU46" s="207"/>
      <c r="AFV46" s="207"/>
      <c r="AFW46" s="207"/>
      <c r="AFX46" s="207"/>
      <c r="AFY46" s="207"/>
      <c r="AFZ46" s="207"/>
      <c r="AGA46" s="207"/>
      <c r="AGB46" s="207"/>
      <c r="AGC46" s="207"/>
      <c r="AGD46" s="207"/>
      <c r="AGE46" s="207"/>
      <c r="AGF46" s="207"/>
      <c r="AGG46" s="207"/>
      <c r="AGH46" s="207"/>
      <c r="AGI46" s="207"/>
      <c r="AGJ46" s="207"/>
      <c r="AGK46" s="207"/>
      <c r="AGL46" s="207"/>
      <c r="AGM46" s="207"/>
      <c r="AGN46" s="207"/>
      <c r="AGO46" s="207"/>
      <c r="AGP46" s="207"/>
      <c r="AGQ46" s="207"/>
      <c r="AGR46" s="207"/>
      <c r="AGS46" s="207"/>
      <c r="AGT46" s="207"/>
      <c r="AGU46" s="207"/>
      <c r="AGV46" s="207"/>
      <c r="AGW46" s="207"/>
      <c r="AGX46" s="207"/>
      <c r="AGY46" s="207"/>
      <c r="AGZ46" s="207"/>
      <c r="AHA46" s="207"/>
      <c r="AHB46" s="207"/>
      <c r="AHC46" s="207"/>
      <c r="AHD46" s="207"/>
      <c r="AHE46" s="207"/>
      <c r="AHF46" s="207"/>
      <c r="AHG46" s="207"/>
      <c r="AHH46" s="207"/>
      <c r="AHI46" s="207"/>
      <c r="AHJ46" s="207"/>
      <c r="AHK46" s="207"/>
      <c r="AHL46" s="207"/>
      <c r="AHM46" s="207"/>
      <c r="AHN46" s="207"/>
      <c r="AHO46" s="207"/>
      <c r="AHP46" s="207"/>
      <c r="AHQ46" s="207"/>
      <c r="AHR46" s="207"/>
      <c r="AHS46" s="207"/>
      <c r="AHT46" s="207"/>
      <c r="AHU46" s="207"/>
      <c r="AHV46" s="207"/>
      <c r="AHW46" s="207"/>
      <c r="AHX46" s="207"/>
      <c r="AHY46" s="207"/>
      <c r="AHZ46" s="207"/>
      <c r="AIA46" s="207"/>
      <c r="AIB46" s="207"/>
      <c r="AIC46" s="207"/>
      <c r="AID46" s="207"/>
      <c r="AIE46" s="207"/>
      <c r="AIF46" s="207"/>
      <c r="AIG46" s="207"/>
      <c r="AIH46" s="207"/>
      <c r="AII46" s="207"/>
      <c r="AIJ46" s="207"/>
      <c r="AIK46" s="207"/>
      <c r="AIL46" s="207"/>
      <c r="AIM46" s="207"/>
      <c r="AIN46" s="207"/>
      <c r="AIO46" s="207"/>
      <c r="AIP46" s="207"/>
      <c r="AIQ46" s="207"/>
      <c r="AIR46" s="207"/>
      <c r="AIS46" s="207"/>
      <c r="AIT46" s="207"/>
      <c r="AIU46" s="207"/>
      <c r="AIV46" s="207"/>
      <c r="AIW46" s="207"/>
      <c r="AIX46" s="207"/>
      <c r="AIY46" s="207"/>
      <c r="AIZ46" s="207"/>
      <c r="AJA46" s="207"/>
      <c r="AJB46" s="207"/>
      <c r="AJC46" s="207"/>
      <c r="AJD46" s="207"/>
      <c r="AJE46" s="207"/>
      <c r="AJF46" s="207"/>
      <c r="AJG46" s="207"/>
      <c r="AJH46" s="207"/>
      <c r="AJI46" s="207"/>
      <c r="AJJ46" s="207"/>
      <c r="AJK46" s="207"/>
      <c r="AJL46" s="207"/>
      <c r="AJM46" s="207"/>
      <c r="AJN46" s="207"/>
      <c r="AJO46" s="207"/>
      <c r="AJP46" s="207"/>
      <c r="AJQ46" s="207"/>
      <c r="AJR46" s="207"/>
      <c r="AJS46" s="207"/>
      <c r="AJT46" s="207"/>
      <c r="AJU46" s="207"/>
      <c r="AJV46" s="207"/>
      <c r="AJW46" s="207"/>
      <c r="AJX46" s="207"/>
      <c r="AJY46" s="207"/>
      <c r="AJZ46" s="207"/>
      <c r="AKA46" s="207"/>
      <c r="AKB46" s="207"/>
      <c r="AKC46" s="207"/>
      <c r="AKD46" s="207"/>
      <c r="AKE46" s="207"/>
      <c r="AKF46" s="207"/>
      <c r="AKG46" s="207"/>
      <c r="AKH46" s="207"/>
      <c r="AKI46" s="207"/>
      <c r="AKJ46" s="207"/>
      <c r="AKK46" s="207"/>
      <c r="AKL46" s="207"/>
      <c r="AKM46" s="207"/>
      <c r="AKN46" s="207"/>
      <c r="AKO46" s="207"/>
      <c r="AKP46" s="207"/>
      <c r="AKQ46" s="207"/>
      <c r="AKR46" s="207"/>
      <c r="AKS46" s="207"/>
      <c r="AKT46" s="207"/>
      <c r="AKU46" s="207"/>
      <c r="AKV46" s="207"/>
      <c r="AKW46" s="207"/>
      <c r="AKX46" s="207"/>
      <c r="AKY46" s="207"/>
      <c r="AKZ46" s="207"/>
      <c r="ALA46" s="207"/>
      <c r="ALB46" s="207"/>
      <c r="ALC46" s="207"/>
      <c r="ALD46" s="207"/>
      <c r="ALE46" s="207"/>
      <c r="ALF46" s="207"/>
      <c r="ALG46" s="207"/>
      <c r="ALH46" s="207"/>
      <c r="ALI46" s="207"/>
      <c r="ALJ46" s="207"/>
      <c r="ALK46" s="207"/>
      <c r="ALL46" s="207"/>
      <c r="ALM46" s="207"/>
      <c r="ALN46" s="207"/>
      <c r="ALO46" s="207"/>
      <c r="ALP46" s="207"/>
      <c r="ALQ46" s="207" t="e">
        <v>#N/A</v>
      </c>
    </row>
    <row r="47" spans="1:1005" ht="14.45">
      <c r="A47" s="108">
        <v>47453</v>
      </c>
      <c r="B47" s="164">
        <v>32</v>
      </c>
      <c r="C47" s="156">
        <v>32</v>
      </c>
      <c r="D47" s="159">
        <v>32</v>
      </c>
      <c r="E47">
        <v>31.693999999999999</v>
      </c>
      <c r="F47">
        <v>47.686</v>
      </c>
      <c r="G47" s="207">
        <v>40.308999999999997</v>
      </c>
      <c r="H47" s="207">
        <v>42.31</v>
      </c>
      <c r="I47" s="207">
        <v>40.491</v>
      </c>
      <c r="J47" s="207">
        <v>32.634999999999998</v>
      </c>
      <c r="K47" s="207">
        <v>28.678999999999998</v>
      </c>
      <c r="L47" s="207">
        <v>28.05</v>
      </c>
      <c r="M47" s="207">
        <v>20.736000000000001</v>
      </c>
      <c r="N47" s="207">
        <v>27.646999999999998</v>
      </c>
      <c r="O47" s="207">
        <v>29.7</v>
      </c>
      <c r="P47" s="207">
        <v>34.603000000000002</v>
      </c>
      <c r="Q47" s="207">
        <v>37.866999999999997</v>
      </c>
      <c r="R47" s="207">
        <v>31.556999999999999</v>
      </c>
      <c r="S47" s="207">
        <v>37.707000000000001</v>
      </c>
      <c r="T47" s="207">
        <v>34.000999999999998</v>
      </c>
      <c r="U47" s="207">
        <v>31.61</v>
      </c>
      <c r="V47" s="207">
        <v>34.496000000000002</v>
      </c>
      <c r="W47" s="207">
        <v>21.457000000000001</v>
      </c>
      <c r="X47" s="207">
        <v>29.347000000000001</v>
      </c>
      <c r="Y47" s="207">
        <v>36.180999999999997</v>
      </c>
      <c r="Z47" s="207">
        <v>32.207999999999998</v>
      </c>
      <c r="AA47" s="207">
        <v>29.638999999999999</v>
      </c>
      <c r="AB47" s="207">
        <v>37.695</v>
      </c>
      <c r="AC47" s="207">
        <v>22.78</v>
      </c>
      <c r="AD47" s="207">
        <v>36.036000000000001</v>
      </c>
      <c r="AE47" s="32">
        <v>36.006</v>
      </c>
      <c r="AF47" s="207">
        <v>30.172999999999998</v>
      </c>
      <c r="AG47" s="207">
        <v>26.423999999999999</v>
      </c>
      <c r="AH47" s="207">
        <v>36.18</v>
      </c>
      <c r="AI47" s="207"/>
      <c r="AJ47" s="207"/>
      <c r="AK47" s="207"/>
      <c r="AL47" s="207"/>
      <c r="AM47" s="207"/>
      <c r="AN47" s="207"/>
      <c r="AO47" s="207"/>
      <c r="AP47" s="207"/>
      <c r="AQ47" s="207"/>
      <c r="AR47" s="207"/>
      <c r="AS47" s="207"/>
      <c r="AT47" s="207"/>
      <c r="AU47" s="207"/>
      <c r="AV47" s="207"/>
      <c r="AW47" s="207"/>
      <c r="AX47" s="207"/>
      <c r="AY47" s="207"/>
      <c r="AZ47" s="207"/>
      <c r="BA47" s="207"/>
      <c r="BB47" s="207"/>
      <c r="BC47" s="207"/>
      <c r="BD47" s="207"/>
      <c r="BE47" s="207"/>
      <c r="BF47" s="207"/>
      <c r="BG47" s="207"/>
      <c r="BH47" s="207"/>
      <c r="BI47" s="207"/>
      <c r="BJ47" s="207"/>
      <c r="BK47" s="207"/>
      <c r="BL47" s="207"/>
      <c r="BM47" s="207"/>
      <c r="BN47" s="207"/>
      <c r="BO47" s="207"/>
      <c r="BP47" s="207"/>
      <c r="BQ47" s="207"/>
      <c r="BR47" s="207"/>
      <c r="BS47" s="207"/>
      <c r="BT47" s="207"/>
      <c r="BU47" s="207"/>
      <c r="BV47" s="207"/>
      <c r="BW47" s="207"/>
      <c r="BX47" s="207"/>
      <c r="BY47" s="207"/>
      <c r="BZ47" s="207"/>
      <c r="CA47" s="207"/>
      <c r="CB47" s="207"/>
      <c r="CC47" s="207"/>
      <c r="CD47" s="207"/>
      <c r="CE47" s="207"/>
      <c r="CF47" s="207"/>
      <c r="CG47" s="207"/>
      <c r="CH47" s="207"/>
      <c r="CI47" s="207"/>
      <c r="CJ47" s="207"/>
      <c r="CK47" s="207"/>
      <c r="CL47" s="207"/>
      <c r="CM47" s="207"/>
      <c r="CN47" s="207"/>
      <c r="CO47" s="207"/>
      <c r="CP47" s="207"/>
      <c r="CQ47" s="207"/>
      <c r="CR47" s="207"/>
      <c r="CS47" s="207"/>
      <c r="CT47" s="207"/>
      <c r="CU47" s="207"/>
      <c r="CV47" s="207"/>
      <c r="CW47" s="207"/>
      <c r="CX47" s="207"/>
      <c r="CY47" s="207"/>
      <c r="CZ47" s="207"/>
      <c r="DA47" s="207"/>
      <c r="DB47" s="207"/>
      <c r="DC47" s="207"/>
      <c r="DD47" s="207"/>
      <c r="DE47" s="207"/>
      <c r="DF47" s="207"/>
      <c r="DG47" s="207"/>
      <c r="DH47" s="207"/>
      <c r="DI47" s="207"/>
      <c r="DJ47" s="207"/>
      <c r="DK47" s="207"/>
      <c r="DL47" s="207"/>
      <c r="DM47" s="207"/>
      <c r="DN47" s="207"/>
      <c r="DO47" s="207"/>
      <c r="DP47" s="207"/>
      <c r="DQ47" s="207"/>
      <c r="DR47" s="207"/>
      <c r="DS47" s="207"/>
      <c r="DT47" s="207"/>
      <c r="DU47" s="207"/>
      <c r="DV47" s="207"/>
      <c r="DW47" s="207"/>
      <c r="DX47" s="207"/>
      <c r="DY47" s="207"/>
      <c r="DZ47" s="207"/>
      <c r="EA47" s="207"/>
      <c r="EB47" s="207"/>
      <c r="EC47" s="207"/>
      <c r="ED47" s="207"/>
      <c r="EE47" s="207"/>
      <c r="EF47" s="207"/>
      <c r="EG47" s="207"/>
      <c r="EH47" s="207"/>
      <c r="EI47" s="207"/>
      <c r="EJ47" s="207"/>
      <c r="EK47" s="207"/>
      <c r="EL47" s="207"/>
      <c r="EM47" s="207"/>
      <c r="EN47" s="207"/>
      <c r="EO47" s="207"/>
      <c r="EP47" s="207"/>
      <c r="EQ47" s="207"/>
      <c r="ER47" s="207"/>
      <c r="ES47" s="207"/>
      <c r="ET47" s="207"/>
      <c r="EU47" s="207"/>
      <c r="EV47" s="207"/>
      <c r="EW47" s="207"/>
      <c r="EX47" s="207"/>
      <c r="EY47" s="207"/>
      <c r="EZ47" s="207"/>
      <c r="FA47" s="207"/>
      <c r="FB47" s="207"/>
      <c r="FC47" s="207"/>
      <c r="FD47" s="207"/>
      <c r="FE47" s="207"/>
      <c r="FF47" s="207"/>
      <c r="FG47" s="207"/>
      <c r="FH47" s="207"/>
      <c r="FI47" s="207"/>
      <c r="FJ47" s="207"/>
      <c r="FK47" s="207"/>
      <c r="FL47" s="207"/>
      <c r="FM47" s="207"/>
      <c r="FN47" s="207"/>
      <c r="FO47" s="207"/>
      <c r="FP47" s="207"/>
      <c r="FQ47" s="207"/>
      <c r="FR47" s="207"/>
      <c r="FS47" s="207"/>
      <c r="FT47" s="207"/>
      <c r="FU47" s="207"/>
      <c r="FV47" s="207"/>
      <c r="FW47" s="207"/>
      <c r="FX47" s="207"/>
      <c r="FY47" s="207"/>
      <c r="FZ47" s="207"/>
      <c r="GA47" s="207"/>
      <c r="GB47" s="207"/>
      <c r="GC47" s="207"/>
      <c r="GD47" s="207"/>
      <c r="GE47" s="207"/>
      <c r="GF47" s="207"/>
      <c r="GG47" s="207"/>
      <c r="GH47" s="207"/>
      <c r="GI47" s="207"/>
      <c r="GJ47" s="207"/>
      <c r="GK47" s="207"/>
      <c r="GL47" s="207"/>
      <c r="GM47" s="207"/>
      <c r="GN47" s="207"/>
      <c r="GO47" s="207"/>
      <c r="GP47" s="207"/>
      <c r="GQ47" s="207"/>
      <c r="GR47" s="207"/>
      <c r="GS47" s="207"/>
      <c r="GT47" s="207"/>
      <c r="GU47" s="207"/>
      <c r="GV47" s="207"/>
      <c r="GW47" s="207"/>
      <c r="GX47" s="207"/>
      <c r="GY47" s="207"/>
      <c r="GZ47" s="207"/>
      <c r="HA47" s="207"/>
      <c r="HB47" s="207"/>
      <c r="HC47" s="207"/>
      <c r="HD47" s="207"/>
      <c r="HE47" s="207"/>
      <c r="HF47" s="207"/>
      <c r="HG47" s="207"/>
      <c r="HH47" s="207"/>
      <c r="HI47" s="207"/>
      <c r="HJ47" s="207"/>
      <c r="HK47" s="207"/>
      <c r="HL47" s="207"/>
      <c r="HM47" s="207"/>
      <c r="HN47" s="207"/>
      <c r="HO47" s="207"/>
      <c r="HP47" s="207"/>
      <c r="HQ47" s="207"/>
      <c r="HR47" s="207"/>
      <c r="HS47" s="207"/>
      <c r="HT47" s="207"/>
      <c r="HU47" s="207"/>
      <c r="HV47" s="207"/>
      <c r="HW47" s="207"/>
      <c r="HX47" s="207"/>
      <c r="HY47" s="207"/>
      <c r="HZ47" s="207"/>
      <c r="IA47" s="207"/>
      <c r="IB47" s="207"/>
      <c r="IC47" s="207"/>
      <c r="ID47" s="207"/>
      <c r="IE47" s="207"/>
      <c r="IF47" s="207"/>
      <c r="IG47" s="207"/>
      <c r="IH47" s="207"/>
      <c r="II47" s="207"/>
      <c r="IJ47" s="207"/>
      <c r="IK47" s="207"/>
      <c r="IL47" s="207"/>
      <c r="IM47" s="207"/>
      <c r="IN47" s="207"/>
      <c r="IO47" s="207"/>
      <c r="IP47" s="207"/>
      <c r="IQ47" s="207"/>
      <c r="IR47" s="207"/>
      <c r="IS47" s="207"/>
      <c r="IT47" s="207"/>
      <c r="IU47" s="207"/>
      <c r="IV47" s="207"/>
      <c r="IW47" s="207"/>
      <c r="IX47" s="207"/>
      <c r="IY47" s="207"/>
      <c r="IZ47" s="207"/>
      <c r="JA47" s="207"/>
      <c r="JB47" s="207"/>
      <c r="JC47" s="207"/>
      <c r="JD47" s="207"/>
      <c r="JE47" s="207"/>
      <c r="JF47" s="207"/>
      <c r="JG47" s="207"/>
      <c r="JH47" s="207"/>
      <c r="JI47" s="207"/>
      <c r="JJ47" s="207"/>
      <c r="JK47" s="207"/>
      <c r="JL47" s="207"/>
      <c r="JM47" s="207"/>
      <c r="JN47" s="207"/>
      <c r="JO47" s="207"/>
      <c r="JP47" s="207"/>
      <c r="JQ47" s="207"/>
      <c r="JR47" s="207"/>
      <c r="JS47" s="207"/>
      <c r="JT47" s="207"/>
      <c r="JU47" s="207"/>
      <c r="JV47" s="207"/>
      <c r="JW47" s="207"/>
      <c r="JX47" s="207"/>
      <c r="JY47" s="207"/>
      <c r="JZ47" s="207"/>
      <c r="KA47" s="207"/>
      <c r="KB47" s="207"/>
      <c r="KC47" s="207"/>
      <c r="KD47" s="207"/>
      <c r="KE47" s="207"/>
      <c r="KF47" s="207"/>
      <c r="KG47" s="207"/>
      <c r="KH47" s="207"/>
      <c r="KI47" s="207"/>
      <c r="KJ47" s="207"/>
      <c r="KK47" s="207"/>
      <c r="KL47" s="207"/>
      <c r="KM47" s="207"/>
      <c r="KN47" s="207"/>
      <c r="KO47" s="207"/>
      <c r="KP47" s="207"/>
      <c r="KQ47" s="207"/>
      <c r="KR47" s="207"/>
      <c r="KS47" s="207"/>
      <c r="KT47" s="207"/>
      <c r="KU47" s="207"/>
      <c r="KV47" s="207"/>
      <c r="KW47" s="207"/>
      <c r="KX47" s="207"/>
      <c r="KY47" s="207"/>
      <c r="KZ47" s="207"/>
      <c r="LA47" s="207"/>
      <c r="LB47" s="207"/>
      <c r="LC47" s="207"/>
      <c r="LD47" s="207"/>
      <c r="LE47" s="207"/>
      <c r="LF47" s="207"/>
      <c r="LG47" s="207"/>
      <c r="LH47" s="207"/>
      <c r="LI47" s="207"/>
      <c r="LJ47" s="207"/>
      <c r="LK47" s="207"/>
      <c r="LL47" s="207"/>
      <c r="LM47" s="207"/>
      <c r="LN47" s="207"/>
      <c r="LO47" s="207"/>
      <c r="LP47" s="207"/>
      <c r="LQ47" s="207"/>
      <c r="LR47" s="207"/>
      <c r="LS47" s="207"/>
      <c r="LT47" s="207"/>
      <c r="LU47" s="207"/>
      <c r="LV47" s="207"/>
      <c r="LW47" s="207"/>
      <c r="LX47" s="207"/>
      <c r="LY47" s="207"/>
      <c r="LZ47" s="207"/>
      <c r="MA47" s="207"/>
      <c r="MB47" s="207"/>
      <c r="MC47" s="207"/>
      <c r="MD47" s="207"/>
      <c r="ME47" s="207"/>
      <c r="MF47" s="207"/>
      <c r="MG47" s="207"/>
      <c r="MH47" s="207"/>
      <c r="MI47" s="207"/>
      <c r="MJ47" s="207"/>
      <c r="MK47" s="207"/>
      <c r="ML47" s="207"/>
      <c r="MM47" s="207"/>
      <c r="MN47" s="207"/>
      <c r="MO47" s="207"/>
      <c r="MP47" s="207"/>
      <c r="MQ47" s="207"/>
      <c r="MR47" s="207"/>
      <c r="MS47" s="207"/>
      <c r="MT47" s="207"/>
      <c r="MU47" s="207"/>
      <c r="MV47" s="207"/>
      <c r="MW47" s="207"/>
      <c r="MX47" s="207"/>
      <c r="MY47" s="207"/>
      <c r="MZ47" s="207"/>
      <c r="NA47" s="207"/>
      <c r="NB47" s="207"/>
      <c r="NC47" s="207"/>
      <c r="ND47" s="207"/>
      <c r="NE47" s="207"/>
      <c r="NF47" s="207"/>
      <c r="NG47" s="207"/>
      <c r="NH47" s="207"/>
      <c r="NI47" s="207"/>
      <c r="NJ47" s="207"/>
      <c r="NK47" s="207"/>
      <c r="NL47" s="207"/>
      <c r="NM47" s="207"/>
      <c r="NN47" s="207"/>
      <c r="NO47" s="207"/>
      <c r="NP47" s="207"/>
      <c r="NQ47" s="207"/>
      <c r="NR47" s="207"/>
      <c r="NS47" s="207"/>
      <c r="NT47" s="207"/>
      <c r="NU47" s="207"/>
      <c r="NV47" s="207"/>
      <c r="NW47" s="207"/>
      <c r="NX47" s="207"/>
      <c r="NY47" s="207"/>
      <c r="NZ47" s="207"/>
      <c r="OA47" s="207"/>
      <c r="OB47" s="207"/>
      <c r="OC47" s="207"/>
      <c r="OD47" s="207"/>
      <c r="OE47" s="207"/>
      <c r="OF47" s="207"/>
      <c r="OG47" s="207"/>
      <c r="OH47" s="207"/>
      <c r="OI47" s="207"/>
      <c r="OJ47" s="207"/>
      <c r="OK47" s="207"/>
      <c r="OL47" s="207"/>
      <c r="OM47" s="207"/>
      <c r="ON47" s="207"/>
      <c r="OO47" s="207"/>
      <c r="OP47" s="207"/>
      <c r="OQ47" s="207"/>
      <c r="OR47" s="207"/>
      <c r="OS47" s="207"/>
      <c r="OT47" s="207"/>
      <c r="OU47" s="207"/>
      <c r="OV47" s="207"/>
      <c r="OW47" s="207"/>
      <c r="OX47" s="207"/>
      <c r="OY47" s="207"/>
      <c r="OZ47" s="207"/>
      <c r="PA47" s="207"/>
      <c r="PB47" s="207"/>
      <c r="PC47" s="207"/>
      <c r="PD47" s="207"/>
      <c r="PE47" s="207"/>
      <c r="PF47" s="207"/>
      <c r="PG47" s="207"/>
      <c r="PH47" s="207"/>
      <c r="PI47" s="207"/>
      <c r="PJ47" s="207"/>
      <c r="PK47" s="207"/>
      <c r="PL47" s="207"/>
      <c r="PM47" s="207"/>
      <c r="PN47" s="207"/>
      <c r="PO47" s="207"/>
      <c r="PP47" s="207"/>
      <c r="PQ47" s="207"/>
      <c r="PR47" s="207"/>
      <c r="PS47" s="207"/>
      <c r="PT47" s="207"/>
      <c r="PU47" s="207"/>
      <c r="PV47" s="207"/>
      <c r="PW47" s="207"/>
      <c r="PX47" s="207"/>
      <c r="PY47" s="207"/>
      <c r="PZ47" s="207"/>
      <c r="QA47" s="207"/>
      <c r="QB47" s="207"/>
      <c r="QC47" s="207"/>
      <c r="QD47" s="207"/>
      <c r="QE47" s="207"/>
      <c r="QF47" s="207"/>
      <c r="QG47" s="207"/>
      <c r="QH47" s="207"/>
      <c r="QI47" s="207"/>
      <c r="QJ47" s="207"/>
      <c r="QK47" s="207"/>
      <c r="QL47" s="207"/>
      <c r="QM47" s="207"/>
      <c r="QN47" s="207"/>
      <c r="QO47" s="207"/>
      <c r="QP47" s="207"/>
      <c r="QQ47" s="207"/>
      <c r="QR47" s="207"/>
      <c r="QS47" s="207"/>
      <c r="QT47" s="207"/>
      <c r="QU47" s="207"/>
      <c r="QV47" s="207"/>
      <c r="QW47" s="207"/>
      <c r="QX47" s="207"/>
      <c r="QY47" s="207"/>
      <c r="QZ47" s="207"/>
      <c r="RA47" s="207"/>
      <c r="RB47" s="207"/>
      <c r="RC47" s="207"/>
      <c r="RD47" s="207"/>
      <c r="RE47" s="207"/>
      <c r="RF47" s="207"/>
      <c r="RG47" s="207"/>
      <c r="RH47" s="207"/>
      <c r="RI47" s="207"/>
      <c r="RJ47" s="207"/>
      <c r="RK47" s="207"/>
      <c r="RL47" s="207"/>
      <c r="RM47" s="207"/>
      <c r="RN47" s="207"/>
      <c r="RO47" s="207"/>
      <c r="RP47" s="207"/>
      <c r="RQ47" s="207"/>
      <c r="RR47" s="207"/>
      <c r="RS47" s="207"/>
      <c r="RT47" s="207"/>
      <c r="RU47" s="207"/>
      <c r="RV47" s="207"/>
      <c r="RW47" s="207"/>
      <c r="RX47" s="207"/>
      <c r="RY47" s="207"/>
      <c r="RZ47" s="207"/>
      <c r="SA47" s="207"/>
      <c r="SB47" s="207"/>
      <c r="SC47" s="207"/>
      <c r="SD47" s="207"/>
      <c r="SE47" s="207"/>
      <c r="SF47" s="207"/>
      <c r="SG47" s="207"/>
      <c r="SH47" s="207"/>
      <c r="SI47" s="207"/>
      <c r="SJ47" s="207"/>
      <c r="SK47" s="207"/>
      <c r="SL47" s="207"/>
      <c r="SM47" s="207"/>
      <c r="SN47" s="207"/>
      <c r="SO47" s="207"/>
      <c r="SP47" s="207"/>
      <c r="SQ47" s="207"/>
      <c r="SR47" s="207"/>
      <c r="SS47" s="207"/>
      <c r="ST47" s="207"/>
      <c r="SU47" s="207"/>
      <c r="SV47" s="207"/>
      <c r="SW47" s="207"/>
      <c r="SX47" s="207"/>
      <c r="SY47" s="207"/>
      <c r="SZ47" s="207"/>
      <c r="TA47" s="207"/>
      <c r="TB47" s="207"/>
      <c r="TC47" s="207"/>
      <c r="TD47" s="207"/>
      <c r="TE47" s="207"/>
      <c r="TF47" s="207"/>
      <c r="TG47" s="207"/>
      <c r="TH47" s="207"/>
      <c r="TI47" s="207"/>
      <c r="TJ47" s="207"/>
      <c r="TK47" s="207"/>
      <c r="TL47" s="207"/>
      <c r="TM47" s="207"/>
      <c r="TN47" s="207"/>
      <c r="TO47" s="207"/>
      <c r="TP47" s="207"/>
      <c r="TQ47" s="207"/>
      <c r="TR47" s="207"/>
      <c r="TS47" s="207"/>
      <c r="TT47" s="207"/>
      <c r="TU47" s="207"/>
      <c r="TV47" s="207"/>
      <c r="TW47" s="207"/>
      <c r="TX47" s="207"/>
      <c r="TY47" s="207"/>
      <c r="TZ47" s="207"/>
      <c r="UA47" s="207"/>
      <c r="UB47" s="207"/>
      <c r="UC47" s="207"/>
      <c r="UD47" s="207"/>
      <c r="UE47" s="207"/>
      <c r="UF47" s="207"/>
      <c r="UG47" s="207"/>
      <c r="UH47" s="207"/>
      <c r="UI47" s="207"/>
      <c r="UJ47" s="207"/>
      <c r="UK47" s="207"/>
      <c r="UL47" s="207"/>
      <c r="UM47" s="207"/>
      <c r="UN47" s="207"/>
      <c r="UO47" s="207"/>
      <c r="UP47" s="207"/>
      <c r="UQ47" s="207"/>
      <c r="UR47" s="207"/>
      <c r="US47" s="207"/>
      <c r="UT47" s="207"/>
      <c r="UU47" s="207"/>
      <c r="UV47" s="207"/>
      <c r="UW47" s="207"/>
      <c r="UX47" s="207"/>
      <c r="UY47" s="207"/>
      <c r="UZ47" s="207"/>
      <c r="VA47" s="207"/>
      <c r="VB47" s="207"/>
      <c r="VC47" s="207"/>
      <c r="VD47" s="207"/>
      <c r="VE47" s="207"/>
      <c r="VF47" s="207"/>
      <c r="VG47" s="207"/>
      <c r="VH47" s="207"/>
      <c r="VI47" s="207"/>
      <c r="VJ47" s="207"/>
      <c r="VK47" s="207"/>
      <c r="VL47" s="207"/>
      <c r="VM47" s="207"/>
      <c r="VN47" s="207"/>
      <c r="VO47" s="207"/>
      <c r="VP47" s="207"/>
      <c r="VQ47" s="207"/>
      <c r="VR47" s="207"/>
      <c r="VS47" s="207"/>
      <c r="VT47" s="207"/>
      <c r="VU47" s="207"/>
      <c r="VV47" s="207"/>
      <c r="VW47" s="207"/>
      <c r="VX47" s="207"/>
      <c r="VY47" s="207"/>
      <c r="VZ47" s="207"/>
      <c r="WA47" s="207"/>
      <c r="WB47" s="207"/>
      <c r="WC47" s="207"/>
      <c r="WD47" s="207"/>
      <c r="WE47" s="207"/>
      <c r="WF47" s="207"/>
      <c r="WG47" s="207"/>
      <c r="WH47" s="207"/>
      <c r="WI47" s="207"/>
      <c r="WJ47" s="207"/>
      <c r="WK47" s="207"/>
      <c r="WL47" s="207"/>
      <c r="WM47" s="207"/>
      <c r="WN47" s="207"/>
      <c r="WO47" s="207"/>
      <c r="WP47" s="207"/>
      <c r="WQ47" s="207"/>
      <c r="WR47" s="207"/>
      <c r="WS47" s="207"/>
      <c r="WT47" s="207"/>
      <c r="WU47" s="207"/>
      <c r="WV47" s="207"/>
      <c r="WW47" s="207"/>
      <c r="WX47" s="207"/>
      <c r="WY47" s="207"/>
      <c r="WZ47" s="207"/>
      <c r="XA47" s="207"/>
      <c r="XB47" s="207"/>
      <c r="XC47" s="207"/>
      <c r="XD47" s="207"/>
      <c r="XE47" s="207"/>
      <c r="XF47" s="207"/>
      <c r="XG47" s="207"/>
      <c r="XH47" s="207"/>
      <c r="XI47" s="207"/>
      <c r="XJ47" s="207"/>
      <c r="XK47" s="207"/>
      <c r="XL47" s="207"/>
      <c r="XM47" s="207"/>
      <c r="XN47" s="207"/>
      <c r="XO47" s="207"/>
      <c r="XP47" s="207"/>
      <c r="XQ47" s="207"/>
      <c r="XR47" s="207"/>
      <c r="XS47" s="207"/>
      <c r="XT47" s="207"/>
      <c r="XU47" s="207"/>
      <c r="XV47" s="207"/>
      <c r="XW47" s="207"/>
      <c r="XX47" s="207"/>
      <c r="XY47" s="207"/>
      <c r="XZ47" s="207"/>
      <c r="YA47" s="207"/>
      <c r="YB47" s="207"/>
      <c r="YC47" s="207"/>
      <c r="YD47" s="207"/>
      <c r="YE47" s="207"/>
      <c r="YF47" s="207"/>
      <c r="YG47" s="207"/>
      <c r="YH47" s="207"/>
      <c r="YI47" s="207"/>
      <c r="YJ47" s="207"/>
      <c r="YK47" s="207"/>
      <c r="YL47" s="207"/>
      <c r="YM47" s="207"/>
      <c r="YN47" s="207"/>
      <c r="YO47" s="207"/>
      <c r="YP47" s="207"/>
      <c r="YQ47" s="207"/>
      <c r="YR47" s="207"/>
      <c r="YS47" s="207"/>
      <c r="YT47" s="207"/>
      <c r="YU47" s="207"/>
      <c r="YV47" s="207"/>
      <c r="YW47" s="207"/>
      <c r="YX47" s="207"/>
      <c r="YY47" s="207"/>
      <c r="YZ47" s="207"/>
      <c r="ZA47" s="207"/>
      <c r="ZB47" s="207"/>
      <c r="ZC47" s="207"/>
      <c r="ZD47" s="207"/>
      <c r="ZE47" s="207"/>
      <c r="ZF47" s="207"/>
      <c r="ZG47" s="207"/>
      <c r="ZH47" s="207"/>
      <c r="ZI47" s="207"/>
      <c r="ZJ47" s="207"/>
      <c r="ZK47" s="207"/>
      <c r="ZL47" s="207"/>
      <c r="ZM47" s="207"/>
      <c r="ZN47" s="207"/>
      <c r="ZO47" s="207"/>
      <c r="ZP47" s="207"/>
      <c r="ZQ47" s="207"/>
      <c r="ZR47" s="207"/>
      <c r="ZS47" s="207"/>
      <c r="ZT47" s="207"/>
      <c r="ZU47" s="207"/>
      <c r="ZV47" s="207"/>
      <c r="ZW47" s="207"/>
      <c r="ZX47" s="207"/>
      <c r="ZY47" s="207"/>
      <c r="ZZ47" s="207"/>
      <c r="AAA47" s="207"/>
      <c r="AAB47" s="207"/>
      <c r="AAC47" s="207"/>
      <c r="AAD47" s="207"/>
      <c r="AAE47" s="207"/>
      <c r="AAF47" s="207"/>
      <c r="AAG47" s="207"/>
      <c r="AAH47" s="207"/>
      <c r="AAI47" s="207"/>
      <c r="AAJ47" s="207"/>
      <c r="AAK47" s="207"/>
      <c r="AAL47" s="207"/>
      <c r="AAM47" s="207"/>
      <c r="AAN47" s="207"/>
      <c r="AAO47" s="207"/>
      <c r="AAP47" s="207"/>
      <c r="AAQ47" s="207"/>
      <c r="AAR47" s="207"/>
      <c r="AAS47" s="207"/>
      <c r="AAT47" s="207"/>
      <c r="AAU47" s="207"/>
      <c r="AAV47" s="207"/>
      <c r="AAW47" s="207"/>
      <c r="AAX47" s="207"/>
      <c r="AAY47" s="207"/>
      <c r="AAZ47" s="207"/>
      <c r="ABA47" s="207"/>
      <c r="ABB47" s="207"/>
      <c r="ABC47" s="207"/>
      <c r="ABD47" s="207"/>
      <c r="ABE47" s="207"/>
      <c r="ABF47" s="207"/>
      <c r="ABG47" s="207"/>
      <c r="ABH47" s="207"/>
      <c r="ABI47" s="207"/>
      <c r="ABJ47" s="207"/>
      <c r="ABK47" s="207"/>
      <c r="ABL47" s="207"/>
      <c r="ABM47" s="207"/>
      <c r="ABN47" s="207"/>
      <c r="ABO47" s="207"/>
      <c r="ABP47" s="207"/>
      <c r="ABQ47" s="207"/>
      <c r="ABR47" s="207"/>
      <c r="ABS47" s="207"/>
      <c r="ABT47" s="207"/>
      <c r="ABU47" s="207"/>
      <c r="ABV47" s="207"/>
      <c r="ABW47" s="207"/>
      <c r="ABX47" s="207"/>
      <c r="ABY47" s="207"/>
      <c r="ABZ47" s="207"/>
      <c r="ACA47" s="207"/>
      <c r="ACB47" s="207"/>
      <c r="ACC47" s="207"/>
      <c r="ACD47" s="207"/>
      <c r="ACE47" s="207"/>
      <c r="ACF47" s="207"/>
      <c r="ACG47" s="207"/>
      <c r="ACH47" s="207"/>
      <c r="ACI47" s="207"/>
      <c r="ACJ47" s="207"/>
      <c r="ACK47" s="207"/>
      <c r="ACL47" s="207"/>
      <c r="ACM47" s="207"/>
      <c r="ACN47" s="207"/>
      <c r="ACO47" s="207"/>
      <c r="ACP47" s="207"/>
      <c r="ACQ47" s="207"/>
      <c r="ACR47" s="207"/>
      <c r="ACS47" s="207"/>
      <c r="ACT47" s="207"/>
      <c r="ACU47" s="207"/>
      <c r="ACV47" s="207"/>
      <c r="ACW47" s="207"/>
      <c r="ACX47" s="207"/>
      <c r="ACY47" s="207"/>
      <c r="ACZ47" s="207"/>
      <c r="ADA47" s="207"/>
      <c r="ADB47" s="207"/>
      <c r="ADC47" s="207"/>
      <c r="ADD47" s="207"/>
      <c r="ADE47" s="207"/>
      <c r="ADF47" s="207"/>
      <c r="ADG47" s="207"/>
      <c r="ADH47" s="207"/>
      <c r="ADI47" s="207"/>
      <c r="ADJ47" s="207"/>
      <c r="ADK47" s="207"/>
      <c r="ADL47" s="207"/>
      <c r="ADM47" s="207"/>
      <c r="ADN47" s="207"/>
      <c r="ADO47" s="207"/>
      <c r="ADP47" s="207"/>
      <c r="ADQ47" s="207"/>
      <c r="ADR47" s="207"/>
      <c r="ADS47" s="207"/>
      <c r="ADT47" s="207"/>
      <c r="ADU47" s="207"/>
      <c r="ADV47" s="207"/>
      <c r="ADW47" s="207"/>
      <c r="ADX47" s="207"/>
      <c r="ADY47" s="207"/>
      <c r="ADZ47" s="207"/>
      <c r="AEA47" s="207"/>
      <c r="AEB47" s="207"/>
      <c r="AEC47" s="207"/>
      <c r="AED47" s="207"/>
      <c r="AEE47" s="207"/>
      <c r="AEF47" s="207"/>
      <c r="AEG47" s="207"/>
      <c r="AEH47" s="207"/>
      <c r="AEI47" s="207"/>
      <c r="AEJ47" s="207"/>
      <c r="AEK47" s="207"/>
      <c r="AEL47" s="207"/>
      <c r="AEM47" s="207"/>
      <c r="AEN47" s="207"/>
      <c r="AEO47" s="207"/>
      <c r="AEP47" s="207"/>
      <c r="AEQ47" s="207"/>
      <c r="AER47" s="207"/>
      <c r="AES47" s="207"/>
      <c r="AET47" s="207"/>
      <c r="AEU47" s="207"/>
      <c r="AEV47" s="207"/>
      <c r="AEW47" s="207"/>
      <c r="AEX47" s="207"/>
      <c r="AEY47" s="207"/>
      <c r="AEZ47" s="207"/>
      <c r="AFA47" s="207"/>
      <c r="AFB47" s="207"/>
      <c r="AFC47" s="207"/>
      <c r="AFD47" s="207"/>
      <c r="AFE47" s="207"/>
      <c r="AFF47" s="207"/>
      <c r="AFG47" s="207"/>
      <c r="AFH47" s="207"/>
      <c r="AFI47" s="207"/>
      <c r="AFJ47" s="207"/>
      <c r="AFK47" s="207"/>
      <c r="AFL47" s="207"/>
      <c r="AFM47" s="207"/>
      <c r="AFN47" s="207"/>
      <c r="AFO47" s="207"/>
      <c r="AFP47" s="207"/>
      <c r="AFQ47" s="207"/>
      <c r="AFR47" s="207"/>
      <c r="AFS47" s="207"/>
      <c r="AFT47" s="207"/>
      <c r="AFU47" s="207"/>
      <c r="AFV47" s="207"/>
      <c r="AFW47" s="207"/>
      <c r="AFX47" s="207"/>
      <c r="AFY47" s="207"/>
      <c r="AFZ47" s="207"/>
      <c r="AGA47" s="207"/>
      <c r="AGB47" s="207"/>
      <c r="AGC47" s="207"/>
      <c r="AGD47" s="207"/>
      <c r="AGE47" s="207"/>
      <c r="AGF47" s="207"/>
      <c r="AGG47" s="207"/>
      <c r="AGH47" s="207"/>
      <c r="AGI47" s="207"/>
      <c r="AGJ47" s="207"/>
      <c r="AGK47" s="207"/>
      <c r="AGL47" s="207"/>
      <c r="AGM47" s="207"/>
      <c r="AGN47" s="207"/>
      <c r="AGO47" s="207"/>
      <c r="AGP47" s="207"/>
      <c r="AGQ47" s="207"/>
      <c r="AGR47" s="207"/>
      <c r="AGS47" s="207"/>
      <c r="AGT47" s="207"/>
      <c r="AGU47" s="207"/>
      <c r="AGV47" s="207"/>
      <c r="AGW47" s="207"/>
      <c r="AGX47" s="207"/>
      <c r="AGY47" s="207"/>
      <c r="AGZ47" s="207"/>
      <c r="AHA47" s="207"/>
      <c r="AHB47" s="207"/>
      <c r="AHC47" s="207"/>
      <c r="AHD47" s="207"/>
      <c r="AHE47" s="207"/>
      <c r="AHF47" s="207"/>
      <c r="AHG47" s="207"/>
      <c r="AHH47" s="207"/>
      <c r="AHI47" s="207"/>
      <c r="AHJ47" s="207"/>
      <c r="AHK47" s="207"/>
      <c r="AHL47" s="207"/>
      <c r="AHM47" s="207"/>
      <c r="AHN47" s="207"/>
      <c r="AHO47" s="207"/>
      <c r="AHP47" s="207"/>
      <c r="AHQ47" s="207"/>
      <c r="AHR47" s="207"/>
      <c r="AHS47" s="207"/>
      <c r="AHT47" s="207"/>
      <c r="AHU47" s="207"/>
      <c r="AHV47" s="207"/>
      <c r="AHW47" s="207"/>
      <c r="AHX47" s="207"/>
      <c r="AHY47" s="207"/>
      <c r="AHZ47" s="207"/>
      <c r="AIA47" s="207"/>
      <c r="AIB47" s="207"/>
      <c r="AIC47" s="207"/>
      <c r="AID47" s="207"/>
      <c r="AIE47" s="207"/>
      <c r="AIF47" s="207"/>
      <c r="AIG47" s="207"/>
      <c r="AIH47" s="207"/>
      <c r="AII47" s="207"/>
      <c r="AIJ47" s="207"/>
      <c r="AIK47" s="207"/>
      <c r="AIL47" s="207"/>
      <c r="AIM47" s="207"/>
      <c r="AIN47" s="207"/>
      <c r="AIO47" s="207"/>
      <c r="AIP47" s="207"/>
      <c r="AIQ47" s="207"/>
      <c r="AIR47" s="207"/>
      <c r="AIS47" s="207"/>
      <c r="AIT47" s="207"/>
      <c r="AIU47" s="207"/>
      <c r="AIV47" s="207"/>
      <c r="AIW47" s="207"/>
      <c r="AIX47" s="207"/>
      <c r="AIY47" s="207"/>
      <c r="AIZ47" s="207"/>
      <c r="AJA47" s="207"/>
      <c r="AJB47" s="207"/>
      <c r="AJC47" s="207"/>
      <c r="AJD47" s="207"/>
      <c r="AJE47" s="207"/>
      <c r="AJF47" s="207"/>
      <c r="AJG47" s="207"/>
      <c r="AJH47" s="207"/>
      <c r="AJI47" s="207"/>
      <c r="AJJ47" s="207"/>
      <c r="AJK47" s="207"/>
      <c r="AJL47" s="207"/>
      <c r="AJM47" s="207"/>
      <c r="AJN47" s="207"/>
      <c r="AJO47" s="207"/>
      <c r="AJP47" s="207"/>
      <c r="AJQ47" s="207"/>
      <c r="AJR47" s="207"/>
      <c r="AJS47" s="207"/>
      <c r="AJT47" s="207"/>
      <c r="AJU47" s="207"/>
      <c r="AJV47" s="207"/>
      <c r="AJW47" s="207"/>
      <c r="AJX47" s="207"/>
      <c r="AJY47" s="207"/>
      <c r="AJZ47" s="207"/>
      <c r="AKA47" s="207"/>
      <c r="AKB47" s="207"/>
      <c r="AKC47" s="207"/>
      <c r="AKD47" s="207"/>
      <c r="AKE47" s="207"/>
      <c r="AKF47" s="207"/>
      <c r="AKG47" s="207"/>
      <c r="AKH47" s="207"/>
      <c r="AKI47" s="207"/>
      <c r="AKJ47" s="207"/>
      <c r="AKK47" s="207"/>
      <c r="AKL47" s="207"/>
      <c r="AKM47" s="207"/>
      <c r="AKN47" s="207"/>
      <c r="AKO47" s="207"/>
      <c r="AKP47" s="207"/>
      <c r="AKQ47" s="207"/>
      <c r="AKR47" s="207"/>
      <c r="AKS47" s="207"/>
      <c r="AKT47" s="207"/>
      <c r="AKU47" s="207"/>
      <c r="AKV47" s="207"/>
      <c r="AKW47" s="207"/>
      <c r="AKX47" s="207"/>
      <c r="AKY47" s="207"/>
      <c r="AKZ47" s="207"/>
      <c r="ALA47" s="207"/>
      <c r="ALB47" s="207"/>
      <c r="ALC47" s="207"/>
      <c r="ALD47" s="207"/>
      <c r="ALE47" s="207"/>
      <c r="ALF47" s="207"/>
      <c r="ALG47" s="207"/>
      <c r="ALH47" s="207"/>
      <c r="ALI47" s="207"/>
      <c r="ALJ47" s="207"/>
      <c r="ALK47" s="207"/>
      <c r="ALL47" s="207"/>
      <c r="ALM47" s="207"/>
      <c r="ALN47" s="207"/>
      <c r="ALO47" s="207"/>
      <c r="ALP47" s="207"/>
      <c r="ALQ47" s="207" t="e">
        <v>#N/A</v>
      </c>
    </row>
    <row r="48" spans="1:1005" ht="14.45">
      <c r="A48" s="108">
        <v>47484</v>
      </c>
      <c r="B48" s="164">
        <v>31</v>
      </c>
      <c r="C48" s="156">
        <v>31</v>
      </c>
      <c r="D48" s="159">
        <v>31</v>
      </c>
      <c r="E48">
        <v>28.716000000000001</v>
      </c>
      <c r="F48">
        <v>40.323999999999998</v>
      </c>
      <c r="G48" s="207">
        <v>34.731999999999999</v>
      </c>
      <c r="H48" s="207">
        <v>37.548999999999999</v>
      </c>
      <c r="I48" s="207">
        <v>35.005000000000003</v>
      </c>
      <c r="J48" s="207">
        <v>32.786999999999999</v>
      </c>
      <c r="K48" s="207">
        <v>26.379000000000001</v>
      </c>
      <c r="L48" s="207">
        <v>24.701000000000001</v>
      </c>
      <c r="M48" s="207">
        <v>19.931000000000001</v>
      </c>
      <c r="N48" s="207">
        <v>24.74</v>
      </c>
      <c r="O48" s="207">
        <v>28.919</v>
      </c>
      <c r="P48" s="207">
        <v>29.812000000000001</v>
      </c>
      <c r="Q48" s="207">
        <v>31.983000000000001</v>
      </c>
      <c r="R48" s="207">
        <v>26.305</v>
      </c>
      <c r="S48" s="207">
        <v>34.112000000000002</v>
      </c>
      <c r="T48" s="207">
        <v>30.058</v>
      </c>
      <c r="U48" s="207">
        <v>28.63</v>
      </c>
      <c r="V48" s="207">
        <v>32.951999999999998</v>
      </c>
      <c r="W48" s="207">
        <v>19.920000000000002</v>
      </c>
      <c r="X48" s="207">
        <v>25.440999999999999</v>
      </c>
      <c r="Y48" s="207">
        <v>31.568000000000001</v>
      </c>
      <c r="Z48" s="207">
        <v>29.318000000000001</v>
      </c>
      <c r="AA48" s="207">
        <v>27.782</v>
      </c>
      <c r="AB48" s="207">
        <v>33.107999999999997</v>
      </c>
      <c r="AC48" s="207">
        <v>20.927</v>
      </c>
      <c r="AD48" s="207">
        <v>32.802999999999997</v>
      </c>
      <c r="AE48" s="32">
        <v>29.007000000000001</v>
      </c>
      <c r="AF48" s="207">
        <v>27.103000000000002</v>
      </c>
      <c r="AG48" s="207">
        <v>24.785</v>
      </c>
      <c r="AH48" s="207">
        <v>33.000999999999998</v>
      </c>
      <c r="AI48" s="207"/>
      <c r="AJ48" s="207"/>
      <c r="AK48" s="207"/>
      <c r="AL48" s="207"/>
      <c r="AM48" s="207"/>
      <c r="AN48" s="207"/>
      <c r="AO48" s="207"/>
      <c r="AP48" s="207"/>
      <c r="AQ48" s="207"/>
      <c r="AR48" s="207"/>
      <c r="AS48" s="207"/>
      <c r="AT48" s="207"/>
      <c r="AU48" s="207"/>
      <c r="AV48" s="207"/>
      <c r="AW48" s="207"/>
      <c r="AX48" s="207"/>
      <c r="AY48" s="207"/>
      <c r="AZ48" s="207"/>
      <c r="BA48" s="207"/>
      <c r="BB48" s="207"/>
      <c r="BC48" s="207"/>
      <c r="BD48" s="207"/>
      <c r="BE48" s="207"/>
      <c r="BF48" s="207"/>
      <c r="BG48" s="207"/>
      <c r="BH48" s="207"/>
      <c r="BI48" s="207"/>
      <c r="BJ48" s="207"/>
      <c r="BK48" s="207"/>
      <c r="BL48" s="207"/>
      <c r="BM48" s="207"/>
      <c r="BN48" s="207"/>
      <c r="BO48" s="207"/>
      <c r="BP48" s="207"/>
      <c r="BQ48" s="207"/>
      <c r="BR48" s="207"/>
      <c r="BS48" s="207"/>
      <c r="BT48" s="207"/>
      <c r="BU48" s="207"/>
      <c r="BV48" s="207"/>
      <c r="BW48" s="207"/>
      <c r="BX48" s="207"/>
      <c r="BY48" s="207"/>
      <c r="BZ48" s="207"/>
      <c r="CA48" s="207"/>
      <c r="CB48" s="207"/>
      <c r="CC48" s="207"/>
      <c r="CD48" s="207"/>
      <c r="CE48" s="207"/>
      <c r="CF48" s="207"/>
      <c r="CG48" s="207"/>
      <c r="CH48" s="207"/>
      <c r="CI48" s="207"/>
      <c r="CJ48" s="207"/>
      <c r="CK48" s="207"/>
      <c r="CL48" s="207"/>
      <c r="CM48" s="207"/>
      <c r="CN48" s="207"/>
      <c r="CO48" s="207"/>
      <c r="CP48" s="207"/>
      <c r="CQ48" s="207"/>
      <c r="CR48" s="207"/>
      <c r="CS48" s="207"/>
      <c r="CT48" s="207"/>
      <c r="CU48" s="207"/>
      <c r="CV48" s="207"/>
      <c r="CW48" s="207"/>
      <c r="CX48" s="207"/>
      <c r="CY48" s="207"/>
      <c r="CZ48" s="207"/>
      <c r="DA48" s="207"/>
      <c r="DB48" s="207"/>
      <c r="DC48" s="207"/>
      <c r="DD48" s="207"/>
      <c r="DE48" s="207"/>
      <c r="DF48" s="207"/>
      <c r="DG48" s="207"/>
      <c r="DH48" s="207"/>
      <c r="DI48" s="207"/>
      <c r="DJ48" s="207"/>
      <c r="DK48" s="207"/>
      <c r="DL48" s="207"/>
      <c r="DM48" s="207"/>
      <c r="DN48" s="207"/>
      <c r="DO48" s="207"/>
      <c r="DP48" s="207"/>
      <c r="DQ48" s="207"/>
      <c r="DR48" s="207"/>
      <c r="DS48" s="207"/>
      <c r="DT48" s="207"/>
      <c r="DU48" s="207"/>
      <c r="DV48" s="207"/>
      <c r="DW48" s="207"/>
      <c r="DX48" s="207"/>
      <c r="DY48" s="207"/>
      <c r="DZ48" s="207"/>
      <c r="EA48" s="207"/>
      <c r="EB48" s="207"/>
      <c r="EC48" s="207"/>
      <c r="ED48" s="207"/>
      <c r="EE48" s="207"/>
      <c r="EF48" s="207"/>
      <c r="EG48" s="207"/>
      <c r="EH48" s="207"/>
      <c r="EI48" s="207"/>
      <c r="EJ48" s="207"/>
      <c r="EK48" s="207"/>
      <c r="EL48" s="207"/>
      <c r="EM48" s="207"/>
      <c r="EN48" s="207"/>
      <c r="EO48" s="207"/>
      <c r="EP48" s="207"/>
      <c r="EQ48" s="207"/>
      <c r="ER48" s="207"/>
      <c r="ES48" s="207"/>
      <c r="ET48" s="207"/>
      <c r="EU48" s="207"/>
      <c r="EV48" s="207"/>
      <c r="EW48" s="207"/>
      <c r="EX48" s="207"/>
      <c r="EY48" s="207"/>
      <c r="EZ48" s="207"/>
      <c r="FA48" s="207"/>
      <c r="FB48" s="207"/>
      <c r="FC48" s="207"/>
      <c r="FD48" s="207"/>
      <c r="FE48" s="207"/>
      <c r="FF48" s="207"/>
      <c r="FG48" s="207"/>
      <c r="FH48" s="207"/>
      <c r="FI48" s="207"/>
      <c r="FJ48" s="207"/>
      <c r="FK48" s="207"/>
      <c r="FL48" s="207"/>
      <c r="FM48" s="207"/>
      <c r="FN48" s="207"/>
      <c r="FO48" s="207"/>
      <c r="FP48" s="207"/>
      <c r="FQ48" s="207"/>
      <c r="FR48" s="207"/>
      <c r="FS48" s="207"/>
      <c r="FT48" s="207"/>
      <c r="FU48" s="207"/>
      <c r="FV48" s="207"/>
      <c r="FW48" s="207"/>
      <c r="FX48" s="207"/>
      <c r="FY48" s="207"/>
      <c r="FZ48" s="207"/>
      <c r="GA48" s="207"/>
      <c r="GB48" s="207"/>
      <c r="GC48" s="207"/>
      <c r="GD48" s="207"/>
      <c r="GE48" s="207"/>
      <c r="GF48" s="207"/>
      <c r="GG48" s="207"/>
      <c r="GH48" s="207"/>
      <c r="GI48" s="207"/>
      <c r="GJ48" s="207"/>
      <c r="GK48" s="207"/>
      <c r="GL48" s="207"/>
      <c r="GM48" s="207"/>
      <c r="GN48" s="207"/>
      <c r="GO48" s="207"/>
      <c r="GP48" s="207"/>
      <c r="GQ48" s="207"/>
      <c r="GR48" s="207"/>
      <c r="GS48" s="207"/>
      <c r="GT48" s="207"/>
      <c r="GU48" s="207"/>
      <c r="GV48" s="207"/>
      <c r="GW48" s="207"/>
      <c r="GX48" s="207"/>
      <c r="GY48" s="207"/>
      <c r="GZ48" s="207"/>
      <c r="HA48" s="207"/>
      <c r="HB48" s="207"/>
      <c r="HC48" s="207"/>
      <c r="HD48" s="207"/>
      <c r="HE48" s="207"/>
      <c r="HF48" s="207"/>
      <c r="HG48" s="207"/>
      <c r="HH48" s="207"/>
      <c r="HI48" s="207"/>
      <c r="HJ48" s="207"/>
      <c r="HK48" s="207"/>
      <c r="HL48" s="207"/>
      <c r="HM48" s="207"/>
      <c r="HN48" s="207"/>
      <c r="HO48" s="207"/>
      <c r="HP48" s="207"/>
      <c r="HQ48" s="207"/>
      <c r="HR48" s="207"/>
      <c r="HS48" s="207"/>
      <c r="HT48" s="207"/>
      <c r="HU48" s="207"/>
      <c r="HV48" s="207"/>
      <c r="HW48" s="207"/>
      <c r="HX48" s="207"/>
      <c r="HY48" s="207"/>
      <c r="HZ48" s="207"/>
      <c r="IA48" s="207"/>
      <c r="IB48" s="207"/>
      <c r="IC48" s="207"/>
      <c r="ID48" s="207"/>
      <c r="IE48" s="207"/>
      <c r="IF48" s="207"/>
      <c r="IG48" s="207"/>
      <c r="IH48" s="207"/>
      <c r="II48" s="207"/>
      <c r="IJ48" s="207"/>
      <c r="IK48" s="207"/>
      <c r="IL48" s="207"/>
      <c r="IM48" s="207"/>
      <c r="IN48" s="207"/>
      <c r="IO48" s="207"/>
      <c r="IP48" s="207"/>
      <c r="IQ48" s="207"/>
      <c r="IR48" s="207"/>
      <c r="IS48" s="207"/>
      <c r="IT48" s="207"/>
      <c r="IU48" s="207"/>
      <c r="IV48" s="207"/>
      <c r="IW48" s="207"/>
      <c r="IX48" s="207"/>
      <c r="IY48" s="207"/>
      <c r="IZ48" s="207"/>
      <c r="JA48" s="207"/>
      <c r="JB48" s="207"/>
      <c r="JC48" s="207"/>
      <c r="JD48" s="207"/>
      <c r="JE48" s="207"/>
      <c r="JF48" s="207"/>
      <c r="JG48" s="207"/>
      <c r="JH48" s="207"/>
      <c r="JI48" s="207"/>
      <c r="JJ48" s="207"/>
      <c r="JK48" s="207"/>
      <c r="JL48" s="207"/>
      <c r="JM48" s="207"/>
      <c r="JN48" s="207"/>
      <c r="JO48" s="207"/>
      <c r="JP48" s="207"/>
      <c r="JQ48" s="207"/>
      <c r="JR48" s="207"/>
      <c r="JS48" s="207"/>
      <c r="JT48" s="207"/>
      <c r="JU48" s="207"/>
      <c r="JV48" s="207"/>
      <c r="JW48" s="207"/>
      <c r="JX48" s="207"/>
      <c r="JY48" s="207"/>
      <c r="JZ48" s="207"/>
      <c r="KA48" s="207"/>
      <c r="KB48" s="207"/>
      <c r="KC48" s="207"/>
      <c r="KD48" s="207"/>
      <c r="KE48" s="207"/>
      <c r="KF48" s="207"/>
      <c r="KG48" s="207"/>
      <c r="KH48" s="207"/>
      <c r="KI48" s="207"/>
      <c r="KJ48" s="207"/>
      <c r="KK48" s="207"/>
      <c r="KL48" s="207"/>
      <c r="KM48" s="207"/>
      <c r="KN48" s="207"/>
      <c r="KO48" s="207"/>
      <c r="KP48" s="207"/>
      <c r="KQ48" s="207"/>
      <c r="KR48" s="207"/>
      <c r="KS48" s="207"/>
      <c r="KT48" s="207"/>
      <c r="KU48" s="207"/>
      <c r="KV48" s="207"/>
      <c r="KW48" s="207"/>
      <c r="KX48" s="207"/>
      <c r="KY48" s="207"/>
      <c r="KZ48" s="207"/>
      <c r="LA48" s="207"/>
      <c r="LB48" s="207"/>
      <c r="LC48" s="207"/>
      <c r="LD48" s="207"/>
      <c r="LE48" s="207"/>
      <c r="LF48" s="207"/>
      <c r="LG48" s="207"/>
      <c r="LH48" s="207"/>
      <c r="LI48" s="207"/>
      <c r="LJ48" s="207"/>
      <c r="LK48" s="207"/>
      <c r="LL48" s="207"/>
      <c r="LM48" s="207"/>
      <c r="LN48" s="207"/>
      <c r="LO48" s="207"/>
      <c r="LP48" s="207"/>
      <c r="LQ48" s="207"/>
      <c r="LR48" s="207"/>
      <c r="LS48" s="207"/>
      <c r="LT48" s="207"/>
      <c r="LU48" s="207"/>
      <c r="LV48" s="207"/>
      <c r="LW48" s="207"/>
      <c r="LX48" s="207"/>
      <c r="LY48" s="207"/>
      <c r="LZ48" s="207"/>
      <c r="MA48" s="207"/>
      <c r="MB48" s="207"/>
      <c r="MC48" s="207"/>
      <c r="MD48" s="207"/>
      <c r="ME48" s="207"/>
      <c r="MF48" s="207"/>
      <c r="MG48" s="207"/>
      <c r="MH48" s="207"/>
      <c r="MI48" s="207"/>
      <c r="MJ48" s="207"/>
      <c r="MK48" s="207"/>
      <c r="ML48" s="207"/>
      <c r="MM48" s="207"/>
      <c r="MN48" s="207"/>
      <c r="MO48" s="207"/>
      <c r="MP48" s="207"/>
      <c r="MQ48" s="207"/>
      <c r="MR48" s="207"/>
      <c r="MS48" s="207"/>
      <c r="MT48" s="207"/>
      <c r="MU48" s="207"/>
      <c r="MV48" s="207"/>
      <c r="MW48" s="207"/>
      <c r="MX48" s="207"/>
      <c r="MY48" s="207"/>
      <c r="MZ48" s="207"/>
      <c r="NA48" s="207"/>
      <c r="NB48" s="207"/>
      <c r="NC48" s="207"/>
      <c r="ND48" s="207"/>
      <c r="NE48" s="207"/>
      <c r="NF48" s="207"/>
      <c r="NG48" s="207"/>
      <c r="NH48" s="207"/>
      <c r="NI48" s="207"/>
      <c r="NJ48" s="207"/>
      <c r="NK48" s="207"/>
      <c r="NL48" s="207"/>
      <c r="NM48" s="207"/>
      <c r="NN48" s="207"/>
      <c r="NO48" s="207"/>
      <c r="NP48" s="207"/>
      <c r="NQ48" s="207"/>
      <c r="NR48" s="207"/>
      <c r="NS48" s="207"/>
      <c r="NT48" s="207"/>
      <c r="NU48" s="207"/>
      <c r="NV48" s="207"/>
      <c r="NW48" s="207"/>
      <c r="NX48" s="207"/>
      <c r="NY48" s="207"/>
      <c r="NZ48" s="207"/>
      <c r="OA48" s="207"/>
      <c r="OB48" s="207"/>
      <c r="OC48" s="207"/>
      <c r="OD48" s="207"/>
      <c r="OE48" s="207"/>
      <c r="OF48" s="207"/>
      <c r="OG48" s="207"/>
      <c r="OH48" s="207"/>
      <c r="OI48" s="207"/>
      <c r="OJ48" s="207"/>
      <c r="OK48" s="207"/>
      <c r="OL48" s="207"/>
      <c r="OM48" s="207"/>
      <c r="ON48" s="207"/>
      <c r="OO48" s="207"/>
      <c r="OP48" s="207"/>
      <c r="OQ48" s="207"/>
      <c r="OR48" s="207"/>
      <c r="OS48" s="207"/>
      <c r="OT48" s="207"/>
      <c r="OU48" s="207"/>
      <c r="OV48" s="207"/>
      <c r="OW48" s="207"/>
      <c r="OX48" s="207"/>
      <c r="OY48" s="207"/>
      <c r="OZ48" s="207"/>
      <c r="PA48" s="207"/>
      <c r="PB48" s="207"/>
      <c r="PC48" s="207"/>
      <c r="PD48" s="207"/>
      <c r="PE48" s="207"/>
      <c r="PF48" s="207"/>
      <c r="PG48" s="207"/>
      <c r="PH48" s="207"/>
      <c r="PI48" s="207"/>
      <c r="PJ48" s="207"/>
      <c r="PK48" s="207"/>
      <c r="PL48" s="207"/>
      <c r="PM48" s="207"/>
      <c r="PN48" s="207"/>
      <c r="PO48" s="207"/>
      <c r="PP48" s="207"/>
      <c r="PQ48" s="207"/>
      <c r="PR48" s="207"/>
      <c r="PS48" s="207"/>
      <c r="PT48" s="207"/>
      <c r="PU48" s="207"/>
      <c r="PV48" s="207"/>
      <c r="PW48" s="207"/>
      <c r="PX48" s="207"/>
      <c r="PY48" s="207"/>
      <c r="PZ48" s="207"/>
      <c r="QA48" s="207"/>
      <c r="QB48" s="207"/>
      <c r="QC48" s="207"/>
      <c r="QD48" s="207"/>
      <c r="QE48" s="207"/>
      <c r="QF48" s="207"/>
      <c r="QG48" s="207"/>
      <c r="QH48" s="207"/>
      <c r="QI48" s="207"/>
      <c r="QJ48" s="207"/>
      <c r="QK48" s="207"/>
      <c r="QL48" s="207"/>
      <c r="QM48" s="207"/>
      <c r="QN48" s="207"/>
      <c r="QO48" s="207"/>
      <c r="QP48" s="207"/>
      <c r="QQ48" s="207"/>
      <c r="QR48" s="207"/>
      <c r="QS48" s="207"/>
      <c r="QT48" s="207"/>
      <c r="QU48" s="207"/>
      <c r="QV48" s="207"/>
      <c r="QW48" s="207"/>
      <c r="QX48" s="207"/>
      <c r="QY48" s="207"/>
      <c r="QZ48" s="207"/>
      <c r="RA48" s="207"/>
      <c r="RB48" s="207"/>
      <c r="RC48" s="207"/>
      <c r="RD48" s="207"/>
      <c r="RE48" s="207"/>
      <c r="RF48" s="207"/>
      <c r="RG48" s="207"/>
      <c r="RH48" s="207"/>
      <c r="RI48" s="207"/>
      <c r="RJ48" s="207"/>
      <c r="RK48" s="207"/>
      <c r="RL48" s="207"/>
      <c r="RM48" s="207"/>
      <c r="RN48" s="207"/>
      <c r="RO48" s="207"/>
      <c r="RP48" s="207"/>
      <c r="RQ48" s="207"/>
      <c r="RR48" s="207"/>
      <c r="RS48" s="207"/>
      <c r="RT48" s="207"/>
      <c r="RU48" s="207"/>
      <c r="RV48" s="207"/>
      <c r="RW48" s="207"/>
      <c r="RX48" s="207"/>
      <c r="RY48" s="207"/>
      <c r="RZ48" s="207"/>
      <c r="SA48" s="207"/>
      <c r="SB48" s="207"/>
      <c r="SC48" s="207"/>
      <c r="SD48" s="207"/>
      <c r="SE48" s="207"/>
      <c r="SF48" s="207"/>
      <c r="SG48" s="207"/>
      <c r="SH48" s="207"/>
      <c r="SI48" s="207"/>
      <c r="SJ48" s="207"/>
      <c r="SK48" s="207"/>
      <c r="SL48" s="207"/>
      <c r="SM48" s="207"/>
      <c r="SN48" s="207"/>
      <c r="SO48" s="207"/>
      <c r="SP48" s="207"/>
      <c r="SQ48" s="207"/>
      <c r="SR48" s="207"/>
      <c r="SS48" s="207"/>
      <c r="ST48" s="207"/>
      <c r="SU48" s="207"/>
      <c r="SV48" s="207"/>
      <c r="SW48" s="207"/>
      <c r="SX48" s="207"/>
      <c r="SY48" s="207"/>
      <c r="SZ48" s="207"/>
      <c r="TA48" s="207"/>
      <c r="TB48" s="207"/>
      <c r="TC48" s="207"/>
      <c r="TD48" s="207"/>
      <c r="TE48" s="207"/>
      <c r="TF48" s="207"/>
      <c r="TG48" s="207"/>
      <c r="TH48" s="207"/>
      <c r="TI48" s="207"/>
      <c r="TJ48" s="207"/>
      <c r="TK48" s="207"/>
      <c r="TL48" s="207"/>
      <c r="TM48" s="207"/>
      <c r="TN48" s="207"/>
      <c r="TO48" s="207"/>
      <c r="TP48" s="207"/>
      <c r="TQ48" s="207"/>
      <c r="TR48" s="207"/>
      <c r="TS48" s="207"/>
      <c r="TT48" s="207"/>
      <c r="TU48" s="207"/>
      <c r="TV48" s="207"/>
      <c r="TW48" s="207"/>
      <c r="TX48" s="207"/>
      <c r="TY48" s="207"/>
      <c r="TZ48" s="207"/>
      <c r="UA48" s="207"/>
      <c r="UB48" s="207"/>
      <c r="UC48" s="207"/>
      <c r="UD48" s="207"/>
      <c r="UE48" s="207"/>
      <c r="UF48" s="207"/>
      <c r="UG48" s="207"/>
      <c r="UH48" s="207"/>
      <c r="UI48" s="207"/>
      <c r="UJ48" s="207"/>
      <c r="UK48" s="207"/>
      <c r="UL48" s="207"/>
      <c r="UM48" s="207"/>
      <c r="UN48" s="207"/>
      <c r="UO48" s="207"/>
      <c r="UP48" s="207"/>
      <c r="UQ48" s="207"/>
      <c r="UR48" s="207"/>
      <c r="US48" s="207"/>
      <c r="UT48" s="207"/>
      <c r="UU48" s="207"/>
      <c r="UV48" s="207"/>
      <c r="UW48" s="207"/>
      <c r="UX48" s="207"/>
      <c r="UY48" s="207"/>
      <c r="UZ48" s="207"/>
      <c r="VA48" s="207"/>
      <c r="VB48" s="207"/>
      <c r="VC48" s="207"/>
      <c r="VD48" s="207"/>
      <c r="VE48" s="207"/>
      <c r="VF48" s="207"/>
      <c r="VG48" s="207"/>
      <c r="VH48" s="207"/>
      <c r="VI48" s="207"/>
      <c r="VJ48" s="207"/>
      <c r="VK48" s="207"/>
      <c r="VL48" s="207"/>
      <c r="VM48" s="207"/>
      <c r="VN48" s="207"/>
      <c r="VO48" s="207"/>
      <c r="VP48" s="207"/>
      <c r="VQ48" s="207"/>
      <c r="VR48" s="207"/>
      <c r="VS48" s="207"/>
      <c r="VT48" s="207"/>
      <c r="VU48" s="207"/>
      <c r="VV48" s="207"/>
      <c r="VW48" s="207"/>
      <c r="VX48" s="207"/>
      <c r="VY48" s="207"/>
      <c r="VZ48" s="207"/>
      <c r="WA48" s="207"/>
      <c r="WB48" s="207"/>
      <c r="WC48" s="207"/>
      <c r="WD48" s="207"/>
      <c r="WE48" s="207"/>
      <c r="WF48" s="207"/>
      <c r="WG48" s="207"/>
      <c r="WH48" s="207"/>
      <c r="WI48" s="207"/>
      <c r="WJ48" s="207"/>
      <c r="WK48" s="207"/>
      <c r="WL48" s="207"/>
      <c r="WM48" s="207"/>
      <c r="WN48" s="207"/>
      <c r="WO48" s="207"/>
      <c r="WP48" s="207"/>
      <c r="WQ48" s="207"/>
      <c r="WR48" s="207"/>
      <c r="WS48" s="207"/>
      <c r="WT48" s="207"/>
      <c r="WU48" s="207"/>
      <c r="WV48" s="207"/>
      <c r="WW48" s="207"/>
      <c r="WX48" s="207"/>
      <c r="WY48" s="207"/>
      <c r="WZ48" s="207"/>
      <c r="XA48" s="207"/>
      <c r="XB48" s="207"/>
      <c r="XC48" s="207"/>
      <c r="XD48" s="207"/>
      <c r="XE48" s="207"/>
      <c r="XF48" s="207"/>
      <c r="XG48" s="207"/>
      <c r="XH48" s="207"/>
      <c r="XI48" s="207"/>
      <c r="XJ48" s="207"/>
      <c r="XK48" s="207"/>
      <c r="XL48" s="207"/>
      <c r="XM48" s="207"/>
      <c r="XN48" s="207"/>
      <c r="XO48" s="207"/>
      <c r="XP48" s="207"/>
      <c r="XQ48" s="207"/>
      <c r="XR48" s="207"/>
      <c r="XS48" s="207"/>
      <c r="XT48" s="207"/>
      <c r="XU48" s="207"/>
      <c r="XV48" s="207"/>
      <c r="XW48" s="207"/>
      <c r="XX48" s="207"/>
      <c r="XY48" s="207"/>
      <c r="XZ48" s="207"/>
      <c r="YA48" s="207"/>
      <c r="YB48" s="207"/>
      <c r="YC48" s="207"/>
      <c r="YD48" s="207"/>
      <c r="YE48" s="207"/>
      <c r="YF48" s="207"/>
      <c r="YG48" s="207"/>
      <c r="YH48" s="207"/>
      <c r="YI48" s="207"/>
      <c r="YJ48" s="207"/>
      <c r="YK48" s="207"/>
      <c r="YL48" s="207"/>
      <c r="YM48" s="207"/>
      <c r="YN48" s="207"/>
      <c r="YO48" s="207"/>
      <c r="YP48" s="207"/>
      <c r="YQ48" s="207"/>
      <c r="YR48" s="207"/>
      <c r="YS48" s="207"/>
      <c r="YT48" s="207"/>
      <c r="YU48" s="207"/>
      <c r="YV48" s="207"/>
      <c r="YW48" s="207"/>
      <c r="YX48" s="207"/>
      <c r="YY48" s="207"/>
      <c r="YZ48" s="207"/>
      <c r="ZA48" s="207"/>
      <c r="ZB48" s="207"/>
      <c r="ZC48" s="207"/>
      <c r="ZD48" s="207"/>
      <c r="ZE48" s="207"/>
      <c r="ZF48" s="207"/>
      <c r="ZG48" s="207"/>
      <c r="ZH48" s="207"/>
      <c r="ZI48" s="207"/>
      <c r="ZJ48" s="207"/>
      <c r="ZK48" s="207"/>
      <c r="ZL48" s="207"/>
      <c r="ZM48" s="207"/>
      <c r="ZN48" s="207"/>
      <c r="ZO48" s="207"/>
      <c r="ZP48" s="207"/>
      <c r="ZQ48" s="207"/>
      <c r="ZR48" s="207"/>
      <c r="ZS48" s="207"/>
      <c r="ZT48" s="207"/>
      <c r="ZU48" s="207"/>
      <c r="ZV48" s="207"/>
      <c r="ZW48" s="207"/>
      <c r="ZX48" s="207"/>
      <c r="ZY48" s="207"/>
      <c r="ZZ48" s="207"/>
      <c r="AAA48" s="207"/>
      <c r="AAB48" s="207"/>
      <c r="AAC48" s="207"/>
      <c r="AAD48" s="207"/>
      <c r="AAE48" s="207"/>
      <c r="AAF48" s="207"/>
      <c r="AAG48" s="207"/>
      <c r="AAH48" s="207"/>
      <c r="AAI48" s="207"/>
      <c r="AAJ48" s="207"/>
      <c r="AAK48" s="207"/>
      <c r="AAL48" s="207"/>
      <c r="AAM48" s="207"/>
      <c r="AAN48" s="207"/>
      <c r="AAO48" s="207"/>
      <c r="AAP48" s="207"/>
      <c r="AAQ48" s="207"/>
      <c r="AAR48" s="207"/>
      <c r="AAS48" s="207"/>
      <c r="AAT48" s="207"/>
      <c r="AAU48" s="207"/>
      <c r="AAV48" s="207"/>
      <c r="AAW48" s="207"/>
      <c r="AAX48" s="207"/>
      <c r="AAY48" s="207"/>
      <c r="AAZ48" s="207"/>
      <c r="ABA48" s="207"/>
      <c r="ABB48" s="207"/>
      <c r="ABC48" s="207"/>
      <c r="ABD48" s="207"/>
      <c r="ABE48" s="207"/>
      <c r="ABF48" s="207"/>
      <c r="ABG48" s="207"/>
      <c r="ABH48" s="207"/>
      <c r="ABI48" s="207"/>
      <c r="ABJ48" s="207"/>
      <c r="ABK48" s="207"/>
      <c r="ABL48" s="207"/>
      <c r="ABM48" s="207"/>
      <c r="ABN48" s="207"/>
      <c r="ABO48" s="207"/>
      <c r="ABP48" s="207"/>
      <c r="ABQ48" s="207"/>
      <c r="ABR48" s="207"/>
      <c r="ABS48" s="207"/>
      <c r="ABT48" s="207"/>
      <c r="ABU48" s="207"/>
      <c r="ABV48" s="207"/>
      <c r="ABW48" s="207"/>
      <c r="ABX48" s="207"/>
      <c r="ABY48" s="207"/>
      <c r="ABZ48" s="207"/>
      <c r="ACA48" s="207"/>
      <c r="ACB48" s="207"/>
      <c r="ACC48" s="207"/>
      <c r="ACD48" s="207"/>
      <c r="ACE48" s="207"/>
      <c r="ACF48" s="207"/>
      <c r="ACG48" s="207"/>
      <c r="ACH48" s="207"/>
      <c r="ACI48" s="207"/>
      <c r="ACJ48" s="207"/>
      <c r="ACK48" s="207"/>
      <c r="ACL48" s="207"/>
      <c r="ACM48" s="207"/>
      <c r="ACN48" s="207"/>
      <c r="ACO48" s="207"/>
      <c r="ACP48" s="207"/>
      <c r="ACQ48" s="207"/>
      <c r="ACR48" s="207"/>
      <c r="ACS48" s="207"/>
      <c r="ACT48" s="207"/>
      <c r="ACU48" s="207"/>
      <c r="ACV48" s="207"/>
      <c r="ACW48" s="207"/>
      <c r="ACX48" s="207"/>
      <c r="ACY48" s="207"/>
      <c r="ACZ48" s="207"/>
      <c r="ADA48" s="207"/>
      <c r="ADB48" s="207"/>
      <c r="ADC48" s="207"/>
      <c r="ADD48" s="207"/>
      <c r="ADE48" s="207"/>
      <c r="ADF48" s="207"/>
      <c r="ADG48" s="207"/>
      <c r="ADH48" s="207"/>
      <c r="ADI48" s="207"/>
      <c r="ADJ48" s="207"/>
      <c r="ADK48" s="207"/>
      <c r="ADL48" s="207"/>
      <c r="ADM48" s="207"/>
      <c r="ADN48" s="207"/>
      <c r="ADO48" s="207"/>
      <c r="ADP48" s="207"/>
      <c r="ADQ48" s="207"/>
      <c r="ADR48" s="207"/>
      <c r="ADS48" s="207"/>
      <c r="ADT48" s="207"/>
      <c r="ADU48" s="207"/>
      <c r="ADV48" s="207"/>
      <c r="ADW48" s="207"/>
      <c r="ADX48" s="207"/>
      <c r="ADY48" s="207"/>
      <c r="ADZ48" s="207"/>
      <c r="AEA48" s="207"/>
      <c r="AEB48" s="207"/>
      <c r="AEC48" s="207"/>
      <c r="AED48" s="207"/>
      <c r="AEE48" s="207"/>
      <c r="AEF48" s="207"/>
      <c r="AEG48" s="207"/>
      <c r="AEH48" s="207"/>
      <c r="AEI48" s="207"/>
      <c r="AEJ48" s="207"/>
      <c r="AEK48" s="207"/>
      <c r="AEL48" s="207"/>
      <c r="AEM48" s="207"/>
      <c r="AEN48" s="207"/>
      <c r="AEO48" s="207"/>
      <c r="AEP48" s="207"/>
      <c r="AEQ48" s="207"/>
      <c r="AER48" s="207"/>
      <c r="AES48" s="207"/>
      <c r="AET48" s="207"/>
      <c r="AEU48" s="207"/>
      <c r="AEV48" s="207"/>
      <c r="AEW48" s="207"/>
      <c r="AEX48" s="207"/>
      <c r="AEY48" s="207"/>
      <c r="AEZ48" s="207"/>
      <c r="AFA48" s="207"/>
      <c r="AFB48" s="207"/>
      <c r="AFC48" s="207"/>
      <c r="AFD48" s="207"/>
      <c r="AFE48" s="207"/>
      <c r="AFF48" s="207"/>
      <c r="AFG48" s="207"/>
      <c r="AFH48" s="207"/>
      <c r="AFI48" s="207"/>
      <c r="AFJ48" s="207"/>
      <c r="AFK48" s="207"/>
      <c r="AFL48" s="207"/>
      <c r="AFM48" s="207"/>
      <c r="AFN48" s="207"/>
      <c r="AFO48" s="207"/>
      <c r="AFP48" s="207"/>
      <c r="AFQ48" s="207"/>
      <c r="AFR48" s="207"/>
      <c r="AFS48" s="207"/>
      <c r="AFT48" s="207"/>
      <c r="AFU48" s="207"/>
      <c r="AFV48" s="207"/>
      <c r="AFW48" s="207"/>
      <c r="AFX48" s="207"/>
      <c r="AFY48" s="207"/>
      <c r="AFZ48" s="207"/>
      <c r="AGA48" s="207"/>
      <c r="AGB48" s="207"/>
      <c r="AGC48" s="207"/>
      <c r="AGD48" s="207"/>
      <c r="AGE48" s="207"/>
      <c r="AGF48" s="207"/>
      <c r="AGG48" s="207"/>
      <c r="AGH48" s="207"/>
      <c r="AGI48" s="207"/>
      <c r="AGJ48" s="207"/>
      <c r="AGK48" s="207"/>
      <c r="AGL48" s="207"/>
      <c r="AGM48" s="207"/>
      <c r="AGN48" s="207"/>
      <c r="AGO48" s="207"/>
      <c r="AGP48" s="207"/>
      <c r="AGQ48" s="207"/>
      <c r="AGR48" s="207"/>
      <c r="AGS48" s="207"/>
      <c r="AGT48" s="207"/>
      <c r="AGU48" s="207"/>
      <c r="AGV48" s="207"/>
      <c r="AGW48" s="207"/>
      <c r="AGX48" s="207"/>
      <c r="AGY48" s="207"/>
      <c r="AGZ48" s="207"/>
      <c r="AHA48" s="207"/>
      <c r="AHB48" s="207"/>
      <c r="AHC48" s="207"/>
      <c r="AHD48" s="207"/>
      <c r="AHE48" s="207"/>
      <c r="AHF48" s="207"/>
      <c r="AHG48" s="207"/>
      <c r="AHH48" s="207"/>
      <c r="AHI48" s="207"/>
      <c r="AHJ48" s="207"/>
      <c r="AHK48" s="207"/>
      <c r="AHL48" s="207"/>
      <c r="AHM48" s="207"/>
      <c r="AHN48" s="207"/>
      <c r="AHO48" s="207"/>
      <c r="AHP48" s="207"/>
      <c r="AHQ48" s="207"/>
      <c r="AHR48" s="207"/>
      <c r="AHS48" s="207"/>
      <c r="AHT48" s="207"/>
      <c r="AHU48" s="207"/>
      <c r="AHV48" s="207"/>
      <c r="AHW48" s="207"/>
      <c r="AHX48" s="207"/>
      <c r="AHY48" s="207"/>
      <c r="AHZ48" s="207"/>
      <c r="AIA48" s="207"/>
      <c r="AIB48" s="207"/>
      <c r="AIC48" s="207"/>
      <c r="AID48" s="207"/>
      <c r="AIE48" s="207"/>
      <c r="AIF48" s="207"/>
      <c r="AIG48" s="207"/>
      <c r="AIH48" s="207"/>
      <c r="AII48" s="207"/>
      <c r="AIJ48" s="207"/>
      <c r="AIK48" s="207"/>
      <c r="AIL48" s="207"/>
      <c r="AIM48" s="207"/>
      <c r="AIN48" s="207"/>
      <c r="AIO48" s="207"/>
      <c r="AIP48" s="207"/>
      <c r="AIQ48" s="207"/>
      <c r="AIR48" s="207"/>
      <c r="AIS48" s="207"/>
      <c r="AIT48" s="207"/>
      <c r="AIU48" s="207"/>
      <c r="AIV48" s="207"/>
      <c r="AIW48" s="207"/>
      <c r="AIX48" s="207"/>
      <c r="AIY48" s="207"/>
      <c r="AIZ48" s="207"/>
      <c r="AJA48" s="207"/>
      <c r="AJB48" s="207"/>
      <c r="AJC48" s="207"/>
      <c r="AJD48" s="207"/>
      <c r="AJE48" s="207"/>
      <c r="AJF48" s="207"/>
      <c r="AJG48" s="207"/>
      <c r="AJH48" s="207"/>
      <c r="AJI48" s="207"/>
      <c r="AJJ48" s="207"/>
      <c r="AJK48" s="207"/>
      <c r="AJL48" s="207"/>
      <c r="AJM48" s="207"/>
      <c r="AJN48" s="207"/>
      <c r="AJO48" s="207"/>
      <c r="AJP48" s="207"/>
      <c r="AJQ48" s="207"/>
      <c r="AJR48" s="207"/>
      <c r="AJS48" s="207"/>
      <c r="AJT48" s="207"/>
      <c r="AJU48" s="207"/>
      <c r="AJV48" s="207"/>
      <c r="AJW48" s="207"/>
      <c r="AJX48" s="207"/>
      <c r="AJY48" s="207"/>
      <c r="AJZ48" s="207"/>
      <c r="AKA48" s="207"/>
      <c r="AKB48" s="207"/>
      <c r="AKC48" s="207"/>
      <c r="AKD48" s="207"/>
      <c r="AKE48" s="207"/>
      <c r="AKF48" s="207"/>
      <c r="AKG48" s="207"/>
      <c r="AKH48" s="207"/>
      <c r="AKI48" s="207"/>
      <c r="AKJ48" s="207"/>
      <c r="AKK48" s="207"/>
      <c r="AKL48" s="207"/>
      <c r="AKM48" s="207"/>
      <c r="AKN48" s="207"/>
      <c r="AKO48" s="207"/>
      <c r="AKP48" s="207"/>
      <c r="AKQ48" s="207"/>
      <c r="AKR48" s="207"/>
      <c r="AKS48" s="207"/>
      <c r="AKT48" s="207"/>
      <c r="AKU48" s="207"/>
      <c r="AKV48" s="207"/>
      <c r="AKW48" s="207"/>
      <c r="AKX48" s="207"/>
      <c r="AKY48" s="207"/>
      <c r="AKZ48" s="207"/>
      <c r="ALA48" s="207"/>
      <c r="ALB48" s="207"/>
      <c r="ALC48" s="207"/>
      <c r="ALD48" s="207"/>
      <c r="ALE48" s="207"/>
      <c r="ALF48" s="207"/>
      <c r="ALG48" s="207"/>
      <c r="ALH48" s="207"/>
      <c r="ALI48" s="207"/>
      <c r="ALJ48" s="207"/>
      <c r="ALK48" s="207"/>
      <c r="ALL48" s="207"/>
      <c r="ALM48" s="207"/>
      <c r="ALN48" s="207"/>
      <c r="ALO48" s="207"/>
      <c r="ALP48" s="207"/>
      <c r="ALQ48" s="207" t="e">
        <v>#N/A</v>
      </c>
    </row>
    <row r="49" spans="1:1005" ht="14.45">
      <c r="A49" s="108">
        <v>47515</v>
      </c>
      <c r="B49" s="164">
        <v>29</v>
      </c>
      <c r="C49" s="156">
        <v>29</v>
      </c>
      <c r="D49" s="159">
        <v>29</v>
      </c>
      <c r="E49">
        <v>31.466000000000001</v>
      </c>
      <c r="F49">
        <v>39.442</v>
      </c>
      <c r="G49" s="207">
        <v>28.148</v>
      </c>
      <c r="H49" s="207">
        <v>32.033000000000001</v>
      </c>
      <c r="I49" s="207">
        <v>33.872</v>
      </c>
      <c r="J49" s="207">
        <v>32.387999999999998</v>
      </c>
      <c r="K49" s="207">
        <v>24.974</v>
      </c>
      <c r="L49" s="207">
        <v>20.867000000000001</v>
      </c>
      <c r="M49" s="207">
        <v>22.792999999999999</v>
      </c>
      <c r="N49" s="207">
        <v>21.291</v>
      </c>
      <c r="O49" s="207">
        <v>25.245000000000001</v>
      </c>
      <c r="P49" s="207">
        <v>24.349</v>
      </c>
      <c r="Q49" s="207">
        <v>31.83</v>
      </c>
      <c r="R49" s="207">
        <v>21.346</v>
      </c>
      <c r="S49" s="207">
        <v>30.207999999999998</v>
      </c>
      <c r="T49" s="207">
        <v>24.855</v>
      </c>
      <c r="U49" s="207">
        <v>23.792000000000002</v>
      </c>
      <c r="V49" s="207">
        <v>27.370999999999999</v>
      </c>
      <c r="W49" s="207">
        <v>17.466000000000001</v>
      </c>
      <c r="X49" s="207">
        <v>26.437999999999999</v>
      </c>
      <c r="Y49" s="207">
        <v>37.131999999999998</v>
      </c>
      <c r="Z49" s="207">
        <v>27.63</v>
      </c>
      <c r="AA49" s="207">
        <v>34.098999999999997</v>
      </c>
      <c r="AB49" s="207">
        <v>34.344999999999999</v>
      </c>
      <c r="AC49" s="207">
        <v>18.183</v>
      </c>
      <c r="AD49" s="207">
        <v>28.975999999999999</v>
      </c>
      <c r="AE49" s="32">
        <v>27.367000000000001</v>
      </c>
      <c r="AF49" s="207">
        <v>24.89</v>
      </c>
      <c r="AG49" s="207">
        <v>22.792999999999999</v>
      </c>
      <c r="AH49" s="207">
        <v>27.866</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t="e">
        <v>#N/A</v>
      </c>
    </row>
    <row r="50" spans="1:1005" ht="14.45">
      <c r="A50" s="108">
        <v>47543</v>
      </c>
      <c r="B50" s="164">
        <v>46</v>
      </c>
      <c r="C50" s="156">
        <v>46</v>
      </c>
      <c r="D50" s="159">
        <v>46</v>
      </c>
      <c r="E50">
        <v>62.472999999999999</v>
      </c>
      <c r="F50">
        <v>52.579000000000001</v>
      </c>
      <c r="G50" s="207">
        <v>60.006</v>
      </c>
      <c r="H50" s="207">
        <v>54.031999999999996</v>
      </c>
      <c r="I50" s="207">
        <v>52.847999999999999</v>
      </c>
      <c r="J50" s="207">
        <v>40.631</v>
      </c>
      <c r="K50" s="207">
        <v>37.764000000000003</v>
      </c>
      <c r="L50" s="207">
        <v>27.3</v>
      </c>
      <c r="M50" s="207">
        <v>38.960999999999999</v>
      </c>
      <c r="N50" s="207">
        <v>59.87</v>
      </c>
      <c r="O50" s="207">
        <v>32.911000000000001</v>
      </c>
      <c r="P50" s="207">
        <v>35.762</v>
      </c>
      <c r="Q50" s="207">
        <v>82.507000000000005</v>
      </c>
      <c r="R50" s="207">
        <v>24.561</v>
      </c>
      <c r="S50" s="207">
        <v>55.448999999999998</v>
      </c>
      <c r="T50" s="207">
        <v>29.821000000000002</v>
      </c>
      <c r="U50" s="207">
        <v>41.65</v>
      </c>
      <c r="V50" s="207">
        <v>52.405000000000001</v>
      </c>
      <c r="W50" s="207">
        <v>26.378</v>
      </c>
      <c r="X50" s="207">
        <v>38.320999999999998</v>
      </c>
      <c r="Y50" s="207">
        <v>67.316999999999993</v>
      </c>
      <c r="Z50" s="207">
        <v>49.149000000000001</v>
      </c>
      <c r="AA50" s="207">
        <v>79.463999999999999</v>
      </c>
      <c r="AB50" s="207">
        <v>37.243000000000002</v>
      </c>
      <c r="AC50" s="207">
        <v>28.925999999999998</v>
      </c>
      <c r="AD50" s="207">
        <v>45.444000000000003</v>
      </c>
      <c r="AE50" s="32">
        <v>37.31</v>
      </c>
      <c r="AF50" s="207">
        <v>44.716000000000001</v>
      </c>
      <c r="AG50" s="207">
        <v>43.584000000000003</v>
      </c>
      <c r="AH50" s="207">
        <v>51.14</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t="e">
        <v>#N/A</v>
      </c>
    </row>
    <row r="51" spans="1:1005" ht="14.45">
      <c r="A51" s="108">
        <v>47574</v>
      </c>
      <c r="B51" s="164">
        <v>100</v>
      </c>
      <c r="C51" s="156">
        <v>100</v>
      </c>
      <c r="D51" s="159">
        <v>100</v>
      </c>
      <c r="E51">
        <v>81.278999999999996</v>
      </c>
      <c r="F51">
        <v>126.142</v>
      </c>
      <c r="G51" s="207">
        <v>114.149</v>
      </c>
      <c r="H51" s="207">
        <v>88.816999999999993</v>
      </c>
      <c r="I51" s="207">
        <v>79.44</v>
      </c>
      <c r="J51" s="207">
        <v>110.464</v>
      </c>
      <c r="K51" s="207">
        <v>82.893000000000001</v>
      </c>
      <c r="L51" s="207">
        <v>67.058999999999997</v>
      </c>
      <c r="M51" s="207">
        <v>73.798000000000002</v>
      </c>
      <c r="N51" s="207">
        <v>139.238</v>
      </c>
      <c r="O51" s="207">
        <v>83.659000000000006</v>
      </c>
      <c r="P51" s="207">
        <v>117.395</v>
      </c>
      <c r="Q51" s="207">
        <v>140.38900000000001</v>
      </c>
      <c r="R51" s="207">
        <v>76.938000000000002</v>
      </c>
      <c r="S51" s="207">
        <v>86.588999999999999</v>
      </c>
      <c r="T51" s="207">
        <v>72.878</v>
      </c>
      <c r="U51" s="207">
        <v>98.936000000000007</v>
      </c>
      <c r="V51" s="207">
        <v>116.84699999999999</v>
      </c>
      <c r="W51" s="207">
        <v>50.963000000000001</v>
      </c>
      <c r="X51" s="207">
        <v>84.522000000000006</v>
      </c>
      <c r="Y51" s="207">
        <v>101.303</v>
      </c>
      <c r="Z51" s="207">
        <v>85.900999999999996</v>
      </c>
      <c r="AA51" s="207">
        <v>144.63499999999999</v>
      </c>
      <c r="AB51" s="207">
        <v>65.271000000000001</v>
      </c>
      <c r="AC51" s="207">
        <v>116.24299999999999</v>
      </c>
      <c r="AD51" s="207">
        <v>67.221999999999994</v>
      </c>
      <c r="AE51" s="32">
        <v>66.936999999999998</v>
      </c>
      <c r="AF51" s="207">
        <v>97.968000000000004</v>
      </c>
      <c r="AG51" s="207">
        <v>99.337999999999994</v>
      </c>
      <c r="AH51" s="207">
        <v>96.549000000000007</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t="e">
        <v>#N/A</v>
      </c>
    </row>
    <row r="52" spans="1:1005" ht="14.45">
      <c r="A52" s="108">
        <v>47604</v>
      </c>
      <c r="B52" s="164">
        <v>251</v>
      </c>
      <c r="C52" s="156">
        <v>251</v>
      </c>
      <c r="D52" s="159">
        <v>251</v>
      </c>
      <c r="E52">
        <v>311.822</v>
      </c>
      <c r="F52">
        <v>431.40100000000001</v>
      </c>
      <c r="G52" s="207">
        <v>414.267</v>
      </c>
      <c r="H52" s="207">
        <v>254.453</v>
      </c>
      <c r="I52" s="207">
        <v>290.363</v>
      </c>
      <c r="J52" s="207">
        <v>298.65699999999998</v>
      </c>
      <c r="K52" s="207">
        <v>316.91699999999997</v>
      </c>
      <c r="L52" s="207">
        <v>108.845</v>
      </c>
      <c r="M52" s="207">
        <v>202.87200000000001</v>
      </c>
      <c r="N52" s="207">
        <v>278.34899999999999</v>
      </c>
      <c r="O52" s="207">
        <v>319.471</v>
      </c>
      <c r="P52" s="207">
        <v>287.03800000000001</v>
      </c>
      <c r="Q52" s="207">
        <v>299.524</v>
      </c>
      <c r="R52" s="207">
        <v>332.41800000000001</v>
      </c>
      <c r="S52" s="207">
        <v>373.77600000000001</v>
      </c>
      <c r="T52" s="207">
        <v>155.62</v>
      </c>
      <c r="U52" s="207">
        <v>219.59200000000001</v>
      </c>
      <c r="V52" s="207">
        <v>180.21799999999999</v>
      </c>
      <c r="W52" s="207">
        <v>126.19199999999999</v>
      </c>
      <c r="X52" s="207">
        <v>283.82499999999999</v>
      </c>
      <c r="Y52" s="207">
        <v>210.91800000000001</v>
      </c>
      <c r="Z52" s="207">
        <v>209.166</v>
      </c>
      <c r="AA52" s="207">
        <v>306.74099999999999</v>
      </c>
      <c r="AB52" s="207">
        <v>195.3</v>
      </c>
      <c r="AC52" s="207">
        <v>256.19299999999998</v>
      </c>
      <c r="AD52" s="207">
        <v>223.31899999999999</v>
      </c>
      <c r="AE52" s="32">
        <v>170.42</v>
      </c>
      <c r="AF52" s="207">
        <v>256.97899999999998</v>
      </c>
      <c r="AG52" s="207">
        <v>346.84100000000001</v>
      </c>
      <c r="AH52" s="207">
        <v>267.20499999999998</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t="e">
        <v>#N/A</v>
      </c>
    </row>
    <row r="53" spans="1:1005" ht="14.45">
      <c r="A53" s="108">
        <v>47635</v>
      </c>
      <c r="B53" s="164">
        <v>293</v>
      </c>
      <c r="C53" s="156">
        <v>293</v>
      </c>
      <c r="D53" s="159">
        <v>293</v>
      </c>
      <c r="E53">
        <v>677.73599999999999</v>
      </c>
      <c r="F53">
        <v>349.83600000000001</v>
      </c>
      <c r="G53" s="207">
        <v>577.75300000000004</v>
      </c>
      <c r="H53" s="207">
        <v>254.64099999999999</v>
      </c>
      <c r="I53" s="207">
        <v>403.46499999999997</v>
      </c>
      <c r="J53" s="207">
        <v>179.47300000000001</v>
      </c>
      <c r="K53" s="207">
        <v>227.94200000000001</v>
      </c>
      <c r="L53" s="207">
        <v>64.561000000000007</v>
      </c>
      <c r="M53" s="207">
        <v>231.65</v>
      </c>
      <c r="N53" s="207">
        <v>163.97800000000001</v>
      </c>
      <c r="O53" s="207">
        <v>333.733</v>
      </c>
      <c r="P53" s="207">
        <v>214.02199999999999</v>
      </c>
      <c r="Q53" s="207">
        <v>209.999</v>
      </c>
      <c r="R53" s="207">
        <v>573.255</v>
      </c>
      <c r="S53" s="207">
        <v>303.82</v>
      </c>
      <c r="T53" s="207">
        <v>326.79000000000002</v>
      </c>
      <c r="U53" s="207">
        <v>517.14099999999996</v>
      </c>
      <c r="V53" s="207">
        <v>65.105999999999995</v>
      </c>
      <c r="W53" s="207">
        <v>172.63300000000001</v>
      </c>
      <c r="X53" s="207">
        <v>391.416</v>
      </c>
      <c r="Y53" s="207">
        <v>415.16399999999999</v>
      </c>
      <c r="Z53" s="207">
        <v>351.62099999999998</v>
      </c>
      <c r="AA53" s="207">
        <v>458.738</v>
      </c>
      <c r="AB53" s="207">
        <v>83.527000000000001</v>
      </c>
      <c r="AC53" s="207">
        <v>495.18700000000001</v>
      </c>
      <c r="AD53" s="207">
        <v>222.423</v>
      </c>
      <c r="AE53" s="32">
        <v>317.99</v>
      </c>
      <c r="AF53" s="207">
        <v>196.114</v>
      </c>
      <c r="AG53" s="207">
        <v>462.13499999999999</v>
      </c>
      <c r="AH53" s="207">
        <v>242.28100000000001</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t="e">
        <v>#N/A</v>
      </c>
    </row>
    <row r="54" spans="1:1005" ht="14.45">
      <c r="A54" s="108">
        <v>47665</v>
      </c>
      <c r="B54" s="164">
        <v>98</v>
      </c>
      <c r="C54" s="156">
        <v>98</v>
      </c>
      <c r="D54" s="159">
        <v>98</v>
      </c>
      <c r="E54">
        <v>482.428</v>
      </c>
      <c r="F54" s="207">
        <v>117.139</v>
      </c>
      <c r="G54" s="207">
        <v>190.739</v>
      </c>
      <c r="H54" s="207">
        <v>118.04</v>
      </c>
      <c r="I54" s="207">
        <v>249.38200000000001</v>
      </c>
      <c r="J54" s="207">
        <v>54.954000000000001</v>
      </c>
      <c r="K54" s="207">
        <v>63.89</v>
      </c>
      <c r="L54" s="207">
        <v>26.837</v>
      </c>
      <c r="M54" s="207">
        <v>59.828000000000003</v>
      </c>
      <c r="N54" s="207">
        <v>58.374000000000002</v>
      </c>
      <c r="O54" s="207">
        <v>124.077</v>
      </c>
      <c r="P54" s="207">
        <v>76.712999999999994</v>
      </c>
      <c r="Q54" s="207">
        <v>70.944999999999993</v>
      </c>
      <c r="R54" s="207">
        <v>234.624</v>
      </c>
      <c r="S54" s="207">
        <v>147.50399999999999</v>
      </c>
      <c r="T54" s="207">
        <v>79.786000000000001</v>
      </c>
      <c r="U54" s="207">
        <v>247.20500000000001</v>
      </c>
      <c r="V54" s="207">
        <v>31.228999999999999</v>
      </c>
      <c r="W54" s="207">
        <v>59.935000000000002</v>
      </c>
      <c r="X54" s="207">
        <v>112.517</v>
      </c>
      <c r="Y54" s="207">
        <v>127.526</v>
      </c>
      <c r="Z54" s="207">
        <v>104.779</v>
      </c>
      <c r="AA54" s="207">
        <v>142.66</v>
      </c>
      <c r="AB54" s="207">
        <v>35.399000000000001</v>
      </c>
      <c r="AC54" s="207">
        <v>290.79399999999998</v>
      </c>
      <c r="AD54" s="207">
        <v>65.024000000000001</v>
      </c>
      <c r="AE54" s="32">
        <v>133.76900000000001</v>
      </c>
      <c r="AF54" s="207">
        <v>71.718000000000004</v>
      </c>
      <c r="AG54" s="207">
        <v>192.04</v>
      </c>
      <c r="AH54" s="207">
        <v>68.501000000000005</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t="e">
        <v>#N/A</v>
      </c>
    </row>
    <row r="55" spans="1:1005" ht="14.45">
      <c r="A55" s="108">
        <v>47696</v>
      </c>
      <c r="B55" s="164">
        <v>63</v>
      </c>
      <c r="C55" s="156">
        <v>63</v>
      </c>
      <c r="D55" s="159">
        <v>63</v>
      </c>
      <c r="E55">
        <v>132.48400000000001</v>
      </c>
      <c r="F55" s="207">
        <v>58.298999999999999</v>
      </c>
      <c r="G55" s="207">
        <v>91.326999999999998</v>
      </c>
      <c r="H55" s="207">
        <v>56.963000000000001</v>
      </c>
      <c r="I55" s="207">
        <v>99.01</v>
      </c>
      <c r="J55" s="207">
        <v>49.37</v>
      </c>
      <c r="K55" s="207">
        <v>57.631999999999998</v>
      </c>
      <c r="L55" s="207">
        <v>24.045000000000002</v>
      </c>
      <c r="M55" s="207">
        <v>45.555999999999997</v>
      </c>
      <c r="N55" s="207">
        <v>41.210999999999999</v>
      </c>
      <c r="O55" s="207">
        <v>63.363</v>
      </c>
      <c r="P55" s="207">
        <v>56.618000000000002</v>
      </c>
      <c r="Q55" s="207">
        <v>53.960999999999999</v>
      </c>
      <c r="R55" s="207">
        <v>84.88</v>
      </c>
      <c r="S55" s="207">
        <v>59.719000000000001</v>
      </c>
      <c r="T55" s="207">
        <v>56.923999999999999</v>
      </c>
      <c r="U55" s="207">
        <v>75.564999999999998</v>
      </c>
      <c r="V55" s="207">
        <v>32.840000000000003</v>
      </c>
      <c r="W55" s="207">
        <v>44.212000000000003</v>
      </c>
      <c r="X55" s="207">
        <v>64.141000000000005</v>
      </c>
      <c r="Y55" s="207">
        <v>57.545000000000002</v>
      </c>
      <c r="Z55" s="207">
        <v>58.326000000000001</v>
      </c>
      <c r="AA55" s="207">
        <v>69.664000000000001</v>
      </c>
      <c r="AB55" s="207">
        <v>29.960999999999999</v>
      </c>
      <c r="AC55" s="207">
        <v>89.491</v>
      </c>
      <c r="AD55" s="207">
        <v>43.712000000000003</v>
      </c>
      <c r="AE55" s="32">
        <v>59.896000000000001</v>
      </c>
      <c r="AF55" s="207">
        <v>61.002000000000002</v>
      </c>
      <c r="AG55" s="207">
        <v>73.605000000000004</v>
      </c>
      <c r="AH55" s="207">
        <v>46.232999999999997</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t="e">
        <v>#N/A</v>
      </c>
    </row>
    <row r="56" spans="1:1005" ht="14.45">
      <c r="A56" s="108">
        <v>47727</v>
      </c>
      <c r="B56" s="164">
        <v>42</v>
      </c>
      <c r="C56" s="156">
        <v>42</v>
      </c>
      <c r="D56" s="159">
        <v>42</v>
      </c>
      <c r="E56">
        <v>71.073999999999998</v>
      </c>
      <c r="F56" s="207">
        <v>44.066000000000003</v>
      </c>
      <c r="G56" s="207">
        <v>66.108000000000004</v>
      </c>
      <c r="H56" s="207">
        <v>37.198999999999998</v>
      </c>
      <c r="I56" s="207">
        <v>54.432000000000002</v>
      </c>
      <c r="J56" s="207">
        <v>37.006999999999998</v>
      </c>
      <c r="K56" s="207">
        <v>34.658000000000001</v>
      </c>
      <c r="L56" s="207">
        <v>23.506</v>
      </c>
      <c r="M56" s="207">
        <v>65.974999999999994</v>
      </c>
      <c r="N56" s="207">
        <v>41.488999999999997</v>
      </c>
      <c r="O56" s="207">
        <v>40.823</v>
      </c>
      <c r="P56" s="207">
        <v>41.853000000000002</v>
      </c>
      <c r="Q56" s="207">
        <v>50.822000000000003</v>
      </c>
      <c r="R56" s="207">
        <v>49.378</v>
      </c>
      <c r="S56" s="207">
        <v>40.411000000000001</v>
      </c>
      <c r="T56" s="207">
        <v>32.844999999999999</v>
      </c>
      <c r="U56" s="207">
        <v>44.393000000000001</v>
      </c>
      <c r="V56" s="207">
        <v>26.617999999999999</v>
      </c>
      <c r="W56" s="207">
        <v>61.018999999999998</v>
      </c>
      <c r="X56" s="207">
        <v>59.198999999999998</v>
      </c>
      <c r="Y56" s="207">
        <v>41.69</v>
      </c>
      <c r="Z56" s="207">
        <v>39.231999999999999</v>
      </c>
      <c r="AA56" s="207">
        <v>43.226999999999997</v>
      </c>
      <c r="AB56" s="207">
        <v>24.613</v>
      </c>
      <c r="AC56" s="207">
        <v>47.372</v>
      </c>
      <c r="AD56" s="207">
        <v>40.454000000000001</v>
      </c>
      <c r="AE56" s="32">
        <v>37.630000000000003</v>
      </c>
      <c r="AF56" s="207">
        <v>43.508000000000003</v>
      </c>
      <c r="AG56" s="207">
        <v>53.115000000000002</v>
      </c>
      <c r="AH56" s="207">
        <v>39.054000000000002</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t="e">
        <v>#N/A</v>
      </c>
    </row>
    <row r="57" spans="1:1005" ht="14.45">
      <c r="A57" s="108">
        <v>47757</v>
      </c>
      <c r="B57" s="164">
        <v>48</v>
      </c>
      <c r="C57" s="156">
        <v>38</v>
      </c>
      <c r="D57" s="159">
        <v>43</v>
      </c>
      <c r="E57">
        <v>67.789000000000001</v>
      </c>
      <c r="F57">
        <v>61.78</v>
      </c>
      <c r="G57" s="207">
        <v>75.313999999999993</v>
      </c>
      <c r="H57" s="207">
        <v>55.177999999999997</v>
      </c>
      <c r="I57" s="207">
        <v>44.698</v>
      </c>
      <c r="J57" s="207">
        <v>37.494</v>
      </c>
      <c r="K57" s="207">
        <v>34.854999999999997</v>
      </c>
      <c r="L57" s="207">
        <v>38.579000000000001</v>
      </c>
      <c r="M57" s="207">
        <v>39.704000000000001</v>
      </c>
      <c r="N57" s="207">
        <v>41.619</v>
      </c>
      <c r="O57" s="207">
        <v>61.893999999999998</v>
      </c>
      <c r="P57" s="207">
        <v>85.311000000000007</v>
      </c>
      <c r="Q57" s="207">
        <v>57.13</v>
      </c>
      <c r="R57" s="207">
        <v>48.133000000000003</v>
      </c>
      <c r="S57" s="207">
        <v>45.667999999999999</v>
      </c>
      <c r="T57" s="207">
        <v>37.052999999999997</v>
      </c>
      <c r="U57" s="207">
        <v>48.225999999999999</v>
      </c>
      <c r="V57" s="207">
        <v>26.907</v>
      </c>
      <c r="W57" s="207">
        <v>61.360999999999997</v>
      </c>
      <c r="X57" s="207">
        <v>75.043000000000006</v>
      </c>
      <c r="Y57" s="207">
        <v>39.401000000000003</v>
      </c>
      <c r="Z57" s="207">
        <v>36.268999999999998</v>
      </c>
      <c r="AA57" s="207">
        <v>46.84</v>
      </c>
      <c r="AB57" s="207">
        <v>29.376000000000001</v>
      </c>
      <c r="AC57" s="207">
        <v>43.643000000000001</v>
      </c>
      <c r="AD57" s="207">
        <v>43.036999999999999</v>
      </c>
      <c r="AE57" s="32">
        <v>33.667999999999999</v>
      </c>
      <c r="AF57" s="207">
        <v>33.683999999999997</v>
      </c>
      <c r="AG57" s="207">
        <v>51.945999999999998</v>
      </c>
      <c r="AH57" s="207">
        <v>52.040999999999997</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t="e">
        <v>#N/A</v>
      </c>
    </row>
    <row r="58" spans="1:1005" ht="14.45">
      <c r="A58" s="108">
        <v>47788</v>
      </c>
      <c r="B58" s="164">
        <v>39</v>
      </c>
      <c r="C58" s="156">
        <v>35</v>
      </c>
      <c r="D58" s="159">
        <v>37</v>
      </c>
      <c r="E58">
        <v>51.84</v>
      </c>
      <c r="F58">
        <v>49.843000000000004</v>
      </c>
      <c r="G58" s="207">
        <v>55.348999999999997</v>
      </c>
      <c r="H58" s="207">
        <v>46.512999999999998</v>
      </c>
      <c r="I58" s="207">
        <v>36.634</v>
      </c>
      <c r="J58" s="207">
        <v>33.64</v>
      </c>
      <c r="K58" s="207">
        <v>34.215000000000003</v>
      </c>
      <c r="L58" s="207">
        <v>24.984999999999999</v>
      </c>
      <c r="M58" s="207">
        <v>30.297999999999998</v>
      </c>
      <c r="N58" s="207">
        <v>38.155999999999999</v>
      </c>
      <c r="O58" s="207">
        <v>47.755000000000003</v>
      </c>
      <c r="P58" s="207">
        <v>56.33</v>
      </c>
      <c r="Q58" s="207">
        <v>44.332000000000001</v>
      </c>
      <c r="R58" s="207">
        <v>42.454999999999998</v>
      </c>
      <c r="S58" s="207">
        <v>42.255000000000003</v>
      </c>
      <c r="T58" s="207">
        <v>38.097999999999999</v>
      </c>
      <c r="U58" s="207">
        <v>39.734999999999999</v>
      </c>
      <c r="V58" s="207">
        <v>23.471</v>
      </c>
      <c r="W58" s="207">
        <v>39.499000000000002</v>
      </c>
      <c r="X58" s="207">
        <v>45.311</v>
      </c>
      <c r="Y58" s="207">
        <v>36.415999999999997</v>
      </c>
      <c r="Z58" s="207">
        <v>31.766999999999999</v>
      </c>
      <c r="AA58" s="207">
        <v>40.844999999999999</v>
      </c>
      <c r="AB58" s="207">
        <v>28.302</v>
      </c>
      <c r="AC58" s="207">
        <v>38.744999999999997</v>
      </c>
      <c r="AD58" s="207">
        <v>46.244</v>
      </c>
      <c r="AE58" s="32">
        <v>33.363999999999997</v>
      </c>
      <c r="AF58" s="207">
        <v>29.581</v>
      </c>
      <c r="AG58" s="207">
        <v>42.301000000000002</v>
      </c>
      <c r="AH58" s="207">
        <v>39.880000000000003</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t="e">
        <v>#N/A</v>
      </c>
    </row>
    <row r="59" spans="1:1005" ht="14.45">
      <c r="A59" s="108">
        <v>47818</v>
      </c>
      <c r="B59" s="164">
        <v>32</v>
      </c>
      <c r="C59" s="156">
        <v>32</v>
      </c>
      <c r="D59" s="159">
        <v>32</v>
      </c>
      <c r="E59">
        <v>47.695999999999998</v>
      </c>
      <c r="F59">
        <v>40.442999999999998</v>
      </c>
      <c r="G59" s="207">
        <v>42.334000000000003</v>
      </c>
      <c r="H59" s="207">
        <v>41.222000000000001</v>
      </c>
      <c r="I59" s="207">
        <v>32.771000000000001</v>
      </c>
      <c r="J59" s="207">
        <v>28.870999999999999</v>
      </c>
      <c r="K59" s="207">
        <v>28.169</v>
      </c>
      <c r="L59" s="207">
        <v>21.077999999999999</v>
      </c>
      <c r="M59" s="207">
        <v>27.702999999999999</v>
      </c>
      <c r="N59" s="207">
        <v>29.747</v>
      </c>
      <c r="O59" s="207">
        <v>34.558999999999997</v>
      </c>
      <c r="P59" s="207">
        <v>38.521000000000001</v>
      </c>
      <c r="Q59" s="207">
        <v>31.614000000000001</v>
      </c>
      <c r="R59" s="207">
        <v>37.756999999999998</v>
      </c>
      <c r="S59" s="207">
        <v>34.042000000000002</v>
      </c>
      <c r="T59" s="207">
        <v>31.827999999999999</v>
      </c>
      <c r="U59" s="207">
        <v>34.725999999999999</v>
      </c>
      <c r="V59" s="207">
        <v>21.547999999999998</v>
      </c>
      <c r="W59" s="207">
        <v>29.379000000000001</v>
      </c>
      <c r="X59" s="207">
        <v>36.725000000000001</v>
      </c>
      <c r="Y59" s="207">
        <v>32.170999999999999</v>
      </c>
      <c r="Z59" s="207">
        <v>29.657</v>
      </c>
      <c r="AA59" s="207">
        <v>37.780999999999999</v>
      </c>
      <c r="AB59" s="207">
        <v>22.927</v>
      </c>
      <c r="AC59" s="207">
        <v>36.106999999999999</v>
      </c>
      <c r="AD59" s="207">
        <v>36.161000000000001</v>
      </c>
      <c r="AE59" s="32">
        <v>30.152999999999999</v>
      </c>
      <c r="AF59" s="207">
        <v>26.692</v>
      </c>
      <c r="AG59" s="207">
        <v>36.21</v>
      </c>
      <c r="AH59" s="207">
        <v>31.734000000000002</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t="e">
        <v>#N/A</v>
      </c>
    </row>
    <row r="60" spans="1:1005" ht="14.45">
      <c r="A60" s="108">
        <v>47849</v>
      </c>
      <c r="B60" s="164">
        <v>31</v>
      </c>
      <c r="C60" s="156">
        <v>31</v>
      </c>
      <c r="D60" s="159">
        <v>31</v>
      </c>
      <c r="E60">
        <v>40.332999999999998</v>
      </c>
      <c r="F60">
        <v>34.853000000000002</v>
      </c>
      <c r="G60" s="207">
        <v>37.570999999999998</v>
      </c>
      <c r="H60" s="207">
        <v>35.326999999999998</v>
      </c>
      <c r="I60" s="207">
        <v>32.915999999999997</v>
      </c>
      <c r="J60" s="207">
        <v>26.558</v>
      </c>
      <c r="K60" s="207">
        <v>24.811</v>
      </c>
      <c r="L60" s="207">
        <v>19.91</v>
      </c>
      <c r="M60" s="207">
        <v>24.791</v>
      </c>
      <c r="N60" s="207">
        <v>28.962</v>
      </c>
      <c r="O60" s="207">
        <v>29.771999999999998</v>
      </c>
      <c r="P60" s="207">
        <v>32.317</v>
      </c>
      <c r="Q60" s="207">
        <v>26.358000000000001</v>
      </c>
      <c r="R60" s="207">
        <v>34.158999999999999</v>
      </c>
      <c r="S60" s="207">
        <v>30.096</v>
      </c>
      <c r="T60" s="207">
        <v>28.911999999999999</v>
      </c>
      <c r="U60" s="207">
        <v>33.17</v>
      </c>
      <c r="V60" s="207">
        <v>20.004000000000001</v>
      </c>
      <c r="W60" s="207">
        <v>25.466999999999999</v>
      </c>
      <c r="X60" s="207">
        <v>31.875</v>
      </c>
      <c r="Y60" s="207">
        <v>29.283999999999999</v>
      </c>
      <c r="Z60" s="207">
        <v>27.797999999999998</v>
      </c>
      <c r="AA60" s="207">
        <v>33.185000000000002</v>
      </c>
      <c r="AB60" s="207">
        <v>21.058</v>
      </c>
      <c r="AC60" s="207">
        <v>32.869</v>
      </c>
      <c r="AD60" s="207">
        <v>29.143999999999998</v>
      </c>
      <c r="AE60" s="32">
        <v>27.084</v>
      </c>
      <c r="AF60" s="207">
        <v>25.004999999999999</v>
      </c>
      <c r="AG60" s="207">
        <v>33.029000000000003</v>
      </c>
      <c r="AH60" s="207">
        <v>28.753</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t="e">
        <v>#N/A</v>
      </c>
    </row>
    <row r="61" spans="1:1005" ht="14.45">
      <c r="A61" s="108">
        <v>47880</v>
      </c>
      <c r="B61" s="164">
        <v>29</v>
      </c>
      <c r="C61" s="156">
        <v>29</v>
      </c>
      <c r="D61" s="159">
        <v>29</v>
      </c>
      <c r="E61">
        <v>39.450000000000003</v>
      </c>
      <c r="F61">
        <v>28.248000000000001</v>
      </c>
      <c r="G61" s="207">
        <v>32.051000000000002</v>
      </c>
      <c r="H61" s="207">
        <v>34.052999999999997</v>
      </c>
      <c r="I61" s="207">
        <v>32.503</v>
      </c>
      <c r="J61" s="207">
        <v>25.126000000000001</v>
      </c>
      <c r="K61" s="207">
        <v>20.960999999999999</v>
      </c>
      <c r="L61" s="207">
        <v>23.11</v>
      </c>
      <c r="M61" s="207">
        <v>21.334</v>
      </c>
      <c r="N61" s="207">
        <v>25.28</v>
      </c>
      <c r="O61" s="207">
        <v>24.315000000000001</v>
      </c>
      <c r="P61" s="207">
        <v>31.882999999999999</v>
      </c>
      <c r="Q61" s="207">
        <v>21.390999999999998</v>
      </c>
      <c r="R61" s="207">
        <v>30.248000000000001</v>
      </c>
      <c r="S61" s="207">
        <v>24.887</v>
      </c>
      <c r="T61" s="207">
        <v>23.86</v>
      </c>
      <c r="U61" s="207">
        <v>27.553999999999998</v>
      </c>
      <c r="V61" s="207">
        <v>17.538</v>
      </c>
      <c r="W61" s="207">
        <v>26.460999999999999</v>
      </c>
      <c r="X61" s="207">
        <v>37.372999999999998</v>
      </c>
      <c r="Y61" s="207">
        <v>27.600999999999999</v>
      </c>
      <c r="Z61" s="207">
        <v>34.115000000000002</v>
      </c>
      <c r="AA61" s="207">
        <v>34.412999999999997</v>
      </c>
      <c r="AB61" s="207">
        <v>18.260999999999999</v>
      </c>
      <c r="AC61" s="207">
        <v>29.032</v>
      </c>
      <c r="AD61" s="207">
        <v>27.486999999999998</v>
      </c>
      <c r="AE61" s="32">
        <v>24.873999999999999</v>
      </c>
      <c r="AF61" s="207">
        <v>22.913</v>
      </c>
      <c r="AG61" s="207">
        <v>27.888999999999999</v>
      </c>
      <c r="AH61" s="207">
        <v>31.497</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t="e">
        <v>#N/A</v>
      </c>
    </row>
    <row r="62" spans="1:1005" ht="14.45">
      <c r="A62" s="108">
        <v>47908</v>
      </c>
      <c r="B62" s="164">
        <v>46</v>
      </c>
      <c r="C62" s="156">
        <v>46</v>
      </c>
      <c r="D62" s="159">
        <v>46</v>
      </c>
      <c r="E62">
        <v>52.585999999999999</v>
      </c>
      <c r="F62">
        <v>60.152000000000001</v>
      </c>
      <c r="G62" s="207">
        <v>54.054000000000002</v>
      </c>
      <c r="H62" s="207">
        <v>52.301000000000002</v>
      </c>
      <c r="I62" s="207">
        <v>40.758000000000003</v>
      </c>
      <c r="J62" s="207">
        <v>37.945999999999998</v>
      </c>
      <c r="K62" s="207">
        <v>27.408000000000001</v>
      </c>
      <c r="L62" s="207">
        <v>38.491999999999997</v>
      </c>
      <c r="M62" s="207">
        <v>59.938000000000002</v>
      </c>
      <c r="N62" s="207">
        <v>32.948999999999998</v>
      </c>
      <c r="O62" s="207">
        <v>35.720999999999997</v>
      </c>
      <c r="P62" s="207">
        <v>81.945999999999998</v>
      </c>
      <c r="Q62" s="207">
        <v>24.609000000000002</v>
      </c>
      <c r="R62" s="207">
        <v>55.499000000000002</v>
      </c>
      <c r="S62" s="207">
        <v>29.853999999999999</v>
      </c>
      <c r="T62" s="207">
        <v>41.16</v>
      </c>
      <c r="U62" s="207">
        <v>52.652000000000001</v>
      </c>
      <c r="V62" s="207">
        <v>26.460999999999999</v>
      </c>
      <c r="W62" s="207">
        <v>38.343000000000004</v>
      </c>
      <c r="X62" s="207">
        <v>65.334999999999994</v>
      </c>
      <c r="Y62" s="207">
        <v>49.112000000000002</v>
      </c>
      <c r="Z62" s="207">
        <v>79.489999999999995</v>
      </c>
      <c r="AA62" s="207">
        <v>37.314999999999998</v>
      </c>
      <c r="AB62" s="207">
        <v>28.213000000000001</v>
      </c>
      <c r="AC62" s="207">
        <v>45.511000000000003</v>
      </c>
      <c r="AD62" s="207">
        <v>37.444000000000003</v>
      </c>
      <c r="AE62" s="32">
        <v>44.695999999999998</v>
      </c>
      <c r="AF62" s="207">
        <v>41.892000000000003</v>
      </c>
      <c r="AG62" s="207">
        <v>51.167999999999999</v>
      </c>
      <c r="AH62" s="207">
        <v>62.508000000000003</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t="e">
        <v>#N/A</v>
      </c>
    </row>
    <row r="63" spans="1:1005" ht="14.45">
      <c r="A63" s="108">
        <v>47939</v>
      </c>
      <c r="B63" s="164">
        <v>100</v>
      </c>
      <c r="C63" s="156">
        <v>100</v>
      </c>
      <c r="D63" s="159">
        <v>100</v>
      </c>
      <c r="E63">
        <v>126.15600000000001</v>
      </c>
      <c r="F63">
        <v>114.32899999999999</v>
      </c>
      <c r="G63" s="207">
        <v>88.844999999999999</v>
      </c>
      <c r="H63" s="207">
        <v>75.662000000000006</v>
      </c>
      <c r="I63" s="207">
        <v>110.654</v>
      </c>
      <c r="J63" s="207">
        <v>83.134</v>
      </c>
      <c r="K63" s="207">
        <v>67.180999999999997</v>
      </c>
      <c r="L63" s="207">
        <v>72.108000000000004</v>
      </c>
      <c r="M63" s="207">
        <v>139.33099999999999</v>
      </c>
      <c r="N63" s="207">
        <v>83.721999999999994</v>
      </c>
      <c r="O63" s="207">
        <v>117.336</v>
      </c>
      <c r="P63" s="207">
        <v>134.238</v>
      </c>
      <c r="Q63" s="207">
        <v>77.031000000000006</v>
      </c>
      <c r="R63" s="207">
        <v>86.662000000000006</v>
      </c>
      <c r="S63" s="207">
        <v>72.927999999999997</v>
      </c>
      <c r="T63" s="207">
        <v>96.899000000000001</v>
      </c>
      <c r="U63" s="207">
        <v>117.077</v>
      </c>
      <c r="V63" s="207">
        <v>51.061</v>
      </c>
      <c r="W63" s="207">
        <v>84.558999999999997</v>
      </c>
      <c r="X63" s="207">
        <v>102.39100000000001</v>
      </c>
      <c r="Y63" s="207">
        <v>85.852000000000004</v>
      </c>
      <c r="Z63" s="207">
        <v>144.66</v>
      </c>
      <c r="AA63" s="207">
        <v>65.364000000000004</v>
      </c>
      <c r="AB63" s="207">
        <v>107.8</v>
      </c>
      <c r="AC63" s="207">
        <v>67.305000000000007</v>
      </c>
      <c r="AD63" s="207">
        <v>67.106999999999999</v>
      </c>
      <c r="AE63" s="32">
        <v>97.938000000000002</v>
      </c>
      <c r="AF63" s="207">
        <v>96.481999999999999</v>
      </c>
      <c r="AG63" s="207">
        <v>96.588999999999999</v>
      </c>
      <c r="AH63" s="207">
        <v>81.335999999999999</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t="e">
        <v>#N/A</v>
      </c>
    </row>
    <row r="64" spans="1:1005" ht="14.45">
      <c r="A64" s="108">
        <v>47969</v>
      </c>
      <c r="B64" s="164">
        <v>251</v>
      </c>
      <c r="C64" s="156">
        <v>251</v>
      </c>
      <c r="D64" s="159">
        <v>251</v>
      </c>
      <c r="E64">
        <v>431.40100000000001</v>
      </c>
      <c r="F64">
        <v>414.267</v>
      </c>
      <c r="G64" s="207">
        <v>254.453</v>
      </c>
      <c r="H64" s="207">
        <v>290.363</v>
      </c>
      <c r="I64" s="207">
        <v>298.65699999999998</v>
      </c>
      <c r="J64" s="207">
        <v>316.91699999999997</v>
      </c>
      <c r="K64" s="207">
        <v>108.845</v>
      </c>
      <c r="L64" s="207">
        <v>202.87200000000001</v>
      </c>
      <c r="M64" s="207">
        <v>278.34899999999999</v>
      </c>
      <c r="N64" s="207">
        <v>319.471</v>
      </c>
      <c r="O64" s="207">
        <v>287.03800000000001</v>
      </c>
      <c r="P64" s="207">
        <v>299.524</v>
      </c>
      <c r="Q64" s="207">
        <v>332.41800000000001</v>
      </c>
      <c r="R64" s="207">
        <v>373.77600000000001</v>
      </c>
      <c r="S64" s="207">
        <v>155.62</v>
      </c>
      <c r="T64" s="207">
        <v>219.59200000000001</v>
      </c>
      <c r="U64" s="207">
        <v>180.21799999999999</v>
      </c>
      <c r="V64" s="207">
        <v>126.19199999999999</v>
      </c>
      <c r="W64" s="207">
        <v>283.82499999999999</v>
      </c>
      <c r="X64" s="207">
        <v>210.91800000000001</v>
      </c>
      <c r="Y64" s="207">
        <v>209.166</v>
      </c>
      <c r="Z64" s="207">
        <v>306.74099999999999</v>
      </c>
      <c r="AA64" s="207">
        <v>195.3</v>
      </c>
      <c r="AB64" s="207">
        <v>256.19299999999998</v>
      </c>
      <c r="AC64" s="207">
        <v>223.31899999999999</v>
      </c>
      <c r="AD64" s="207">
        <v>170.42</v>
      </c>
      <c r="AE64" s="32">
        <v>256.97899999999998</v>
      </c>
      <c r="AF64" s="207">
        <v>346.84100000000001</v>
      </c>
      <c r="AG64" s="207">
        <v>267.20499999999998</v>
      </c>
      <c r="AH64" s="207">
        <v>267.20499999999998</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08">
        <v>48000</v>
      </c>
      <c r="B65" s="164">
        <v>293</v>
      </c>
      <c r="C65" s="156">
        <v>293</v>
      </c>
      <c r="D65" s="159">
        <v>293</v>
      </c>
      <c r="E65">
        <v>349.83600000000001</v>
      </c>
      <c r="F65">
        <v>577.75300000000004</v>
      </c>
      <c r="G65" s="207">
        <v>254.64099999999999</v>
      </c>
      <c r="H65" s="207">
        <v>403.46499999999997</v>
      </c>
      <c r="I65" s="207">
        <v>179.47300000000001</v>
      </c>
      <c r="J65" s="207">
        <v>227.94200000000001</v>
      </c>
      <c r="K65" s="207">
        <v>64.561000000000007</v>
      </c>
      <c r="L65" s="207">
        <v>231.65</v>
      </c>
      <c r="M65" s="207">
        <v>163.97800000000001</v>
      </c>
      <c r="N65" s="207">
        <v>333.733</v>
      </c>
      <c r="O65" s="207">
        <v>214.02199999999999</v>
      </c>
      <c r="P65" s="207">
        <v>209.999</v>
      </c>
      <c r="Q65" s="207">
        <v>573.255</v>
      </c>
      <c r="R65" s="207">
        <v>303.82</v>
      </c>
      <c r="S65" s="207">
        <v>326.79000000000002</v>
      </c>
      <c r="T65" s="207">
        <v>517.14099999999996</v>
      </c>
      <c r="U65" s="207">
        <v>65.105999999999995</v>
      </c>
      <c r="V65" s="207">
        <v>172.63300000000001</v>
      </c>
      <c r="W65" s="207">
        <v>391.416</v>
      </c>
      <c r="X65" s="207">
        <v>415.16399999999999</v>
      </c>
      <c r="Y65" s="207">
        <v>351.62099999999998</v>
      </c>
      <c r="Z65" s="207">
        <v>458.738</v>
      </c>
      <c r="AA65" s="207">
        <v>83.527000000000001</v>
      </c>
      <c r="AB65" s="207">
        <v>495.18700000000001</v>
      </c>
      <c r="AC65" s="207">
        <v>222.423</v>
      </c>
      <c r="AD65" s="207">
        <v>317.99</v>
      </c>
      <c r="AE65" s="32">
        <v>196.114</v>
      </c>
      <c r="AF65" s="207">
        <v>462.13499999999999</v>
      </c>
      <c r="AG65" s="207">
        <v>242.28100000000001</v>
      </c>
      <c r="AH65" s="207">
        <v>242.28100000000001</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08">
        <v>48030</v>
      </c>
      <c r="B66" s="164">
        <v>98</v>
      </c>
      <c r="C66" s="156">
        <v>98</v>
      </c>
      <c r="D66" s="159">
        <v>98</v>
      </c>
      <c r="E66">
        <v>117.139</v>
      </c>
      <c r="F66" s="207">
        <v>190.739</v>
      </c>
      <c r="G66" s="207">
        <v>118.04</v>
      </c>
      <c r="H66" s="207">
        <v>249.38200000000001</v>
      </c>
      <c r="I66" s="207">
        <v>54.954000000000001</v>
      </c>
      <c r="J66" s="207">
        <v>63.89</v>
      </c>
      <c r="K66" s="207">
        <v>26.837</v>
      </c>
      <c r="L66" s="207">
        <v>59.828000000000003</v>
      </c>
      <c r="M66" s="207">
        <v>58.374000000000002</v>
      </c>
      <c r="N66" s="207">
        <v>124.077</v>
      </c>
      <c r="O66" s="207">
        <v>76.712999999999994</v>
      </c>
      <c r="P66" s="207">
        <v>70.944999999999993</v>
      </c>
      <c r="Q66" s="207">
        <v>234.624</v>
      </c>
      <c r="R66" s="207">
        <v>147.50399999999999</v>
      </c>
      <c r="S66" s="207">
        <v>79.786000000000001</v>
      </c>
      <c r="T66" s="207">
        <v>247.20500000000001</v>
      </c>
      <c r="U66" s="207">
        <v>31.228999999999999</v>
      </c>
      <c r="V66" s="207">
        <v>59.935000000000002</v>
      </c>
      <c r="W66" s="207">
        <v>112.517</v>
      </c>
      <c r="X66" s="207">
        <v>127.526</v>
      </c>
      <c r="Y66" s="207">
        <v>104.779</v>
      </c>
      <c r="Z66" s="207">
        <v>142.66</v>
      </c>
      <c r="AA66" s="207">
        <v>35.399000000000001</v>
      </c>
      <c r="AB66" s="207">
        <v>290.79399999999998</v>
      </c>
      <c r="AC66" s="207">
        <v>65.024000000000001</v>
      </c>
      <c r="AD66" s="207">
        <v>133.76900000000001</v>
      </c>
      <c r="AE66" s="32">
        <v>71.718000000000004</v>
      </c>
      <c r="AF66" s="207">
        <v>192.04</v>
      </c>
      <c r="AG66" s="207">
        <v>68.501000000000005</v>
      </c>
      <c r="AH66" s="207">
        <v>68.501000000000005</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08">
        <v>48061</v>
      </c>
      <c r="B67" s="164">
        <v>63</v>
      </c>
      <c r="C67" s="156">
        <v>63</v>
      </c>
      <c r="D67" s="159">
        <v>63</v>
      </c>
      <c r="E67">
        <v>58.298999999999999</v>
      </c>
      <c r="F67" s="207">
        <v>91.326999999999998</v>
      </c>
      <c r="G67" s="207">
        <v>56.963000000000001</v>
      </c>
      <c r="H67" s="207">
        <v>99.01</v>
      </c>
      <c r="I67" s="207">
        <v>49.37</v>
      </c>
      <c r="J67" s="207">
        <v>57.631999999999998</v>
      </c>
      <c r="K67" s="207">
        <v>24.045000000000002</v>
      </c>
      <c r="L67" s="207">
        <v>45.555999999999997</v>
      </c>
      <c r="M67" s="207">
        <v>41.210999999999999</v>
      </c>
      <c r="N67" s="207">
        <v>63.363</v>
      </c>
      <c r="O67" s="207">
        <v>56.618000000000002</v>
      </c>
      <c r="P67" s="207">
        <v>53.960999999999999</v>
      </c>
      <c r="Q67" s="207">
        <v>84.88</v>
      </c>
      <c r="R67" s="207">
        <v>59.719000000000001</v>
      </c>
      <c r="S67" s="207">
        <v>56.923999999999999</v>
      </c>
      <c r="T67" s="207">
        <v>75.564999999999998</v>
      </c>
      <c r="U67" s="207">
        <v>32.840000000000003</v>
      </c>
      <c r="V67" s="207">
        <v>44.212000000000003</v>
      </c>
      <c r="W67" s="207">
        <v>64.141000000000005</v>
      </c>
      <c r="X67" s="207">
        <v>57.545000000000002</v>
      </c>
      <c r="Y67" s="207">
        <v>58.326000000000001</v>
      </c>
      <c r="Z67" s="207">
        <v>69.664000000000001</v>
      </c>
      <c r="AA67" s="207">
        <v>29.960999999999999</v>
      </c>
      <c r="AB67" s="207">
        <v>89.491</v>
      </c>
      <c r="AC67" s="207">
        <v>43.712000000000003</v>
      </c>
      <c r="AD67" s="207">
        <v>59.896000000000001</v>
      </c>
      <c r="AE67" s="32">
        <v>61.002000000000002</v>
      </c>
      <c r="AF67" s="207">
        <v>73.605000000000004</v>
      </c>
      <c r="AG67" s="207">
        <v>46.232999999999997</v>
      </c>
      <c r="AH67" s="207">
        <v>46.232999999999997</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08">
        <v>48092</v>
      </c>
      <c r="B68" s="164">
        <v>42</v>
      </c>
      <c r="C68" s="156">
        <v>42</v>
      </c>
      <c r="D68" s="159">
        <v>42</v>
      </c>
      <c r="E68">
        <v>44.066000000000003</v>
      </c>
      <c r="F68" s="207">
        <v>66.108000000000004</v>
      </c>
      <c r="G68" s="207">
        <v>37.198999999999998</v>
      </c>
      <c r="H68" s="207">
        <v>54.432000000000002</v>
      </c>
      <c r="I68" s="207">
        <v>37.006999999999998</v>
      </c>
      <c r="J68" s="207">
        <v>34.658000000000001</v>
      </c>
      <c r="K68" s="207">
        <v>23.506</v>
      </c>
      <c r="L68" s="207">
        <v>65.974999999999994</v>
      </c>
      <c r="M68" s="207">
        <v>41.488999999999997</v>
      </c>
      <c r="N68" s="207">
        <v>40.823</v>
      </c>
      <c r="O68" s="207">
        <v>41.853000000000002</v>
      </c>
      <c r="P68" s="207">
        <v>50.822000000000003</v>
      </c>
      <c r="Q68" s="207">
        <v>49.378</v>
      </c>
      <c r="R68" s="207">
        <v>40.411000000000001</v>
      </c>
      <c r="S68" s="207">
        <v>32.844999999999999</v>
      </c>
      <c r="T68" s="207">
        <v>44.393000000000001</v>
      </c>
      <c r="U68" s="207">
        <v>26.617999999999999</v>
      </c>
      <c r="V68" s="207">
        <v>61.018999999999998</v>
      </c>
      <c r="W68" s="207">
        <v>59.198999999999998</v>
      </c>
      <c r="X68" s="207">
        <v>41.69</v>
      </c>
      <c r="Y68" s="207">
        <v>39.231999999999999</v>
      </c>
      <c r="Z68" s="207">
        <v>43.226999999999997</v>
      </c>
      <c r="AA68" s="207">
        <v>24.613</v>
      </c>
      <c r="AB68" s="207">
        <v>47.372</v>
      </c>
      <c r="AC68" s="207">
        <v>40.454000000000001</v>
      </c>
      <c r="AD68" s="207">
        <v>37.630000000000003</v>
      </c>
      <c r="AE68" s="32">
        <v>43.508000000000003</v>
      </c>
      <c r="AF68" s="207">
        <v>53.115000000000002</v>
      </c>
      <c r="AG68" s="207">
        <v>39.054000000000002</v>
      </c>
      <c r="AH68" s="207">
        <v>39.054000000000002</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08"/>
      <c r="B69" s="164"/>
      <c r="C69" s="156"/>
      <c r="D69" s="159"/>
      <c r="E69"/>
      <c r="F69"/>
      <c r="G69" s="207"/>
      <c r="H69" s="207"/>
      <c r="I69" s="207"/>
      <c r="J69" s="207"/>
      <c r="K69" s="207"/>
      <c r="L69" s="207"/>
      <c r="M69" s="207"/>
      <c r="N69" s="207"/>
      <c r="O69" s="207"/>
      <c r="P69" s="207"/>
      <c r="Q69" s="207"/>
      <c r="R69" s="207"/>
      <c r="S69" s="207"/>
      <c r="T69" s="207"/>
      <c r="U69" s="207"/>
      <c r="V69" s="207"/>
      <c r="W69" s="207"/>
      <c r="X69" s="207"/>
      <c r="Y69" s="207"/>
      <c r="Z69" s="207"/>
      <c r="AA69" s="207"/>
      <c r="AB69" s="207"/>
      <c r="AC69" s="207"/>
      <c r="AD69" s="207"/>
      <c r="AF69" s="207"/>
      <c r="AG69" s="207"/>
      <c r="AH69" s="207"/>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08"/>
      <c r="B70" s="164"/>
      <c r="C70" s="156"/>
      <c r="D70" s="159"/>
      <c r="E70"/>
      <c r="F70"/>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08"/>
      <c r="B71" s="164"/>
      <c r="C71" s="156"/>
      <c r="D71" s="159"/>
      <c r="E71"/>
      <c r="F71" s="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28"/>
      <c r="B72" s="164"/>
      <c r="C72" s="156"/>
      <c r="D72" s="159"/>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28"/>
      <c r="B73" s="164"/>
      <c r="C73" s="156"/>
      <c r="D73" s="159"/>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28"/>
      <c r="B74" s="164"/>
      <c r="C74" s="156"/>
      <c r="D74" s="159"/>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28"/>
      <c r="B75" s="164"/>
      <c r="C75" s="156"/>
      <c r="D75" s="159"/>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28"/>
      <c r="B76" s="164"/>
      <c r="C76" s="156"/>
      <c r="D76" s="159"/>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28"/>
      <c r="B77" s="164"/>
      <c r="C77" s="156"/>
      <c r="D77" s="159"/>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28"/>
      <c r="B78" s="164"/>
      <c r="C78" s="156"/>
      <c r="D78" s="159"/>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28"/>
      <c r="B79" s="164"/>
      <c r="C79" s="156"/>
      <c r="D79" s="159"/>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28"/>
      <c r="B80" s="164"/>
      <c r="C80" s="156"/>
      <c r="D80" s="159"/>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2:4" ht="12.75" customHeight="1">
      <c r="B81" s="171"/>
      <c r="C81" s="200"/>
      <c r="D81" s="22"/>
    </row>
    <row r="82" spans="2:4" ht="12.75" customHeight="1">
      <c r="B82" s="171"/>
      <c r="C82" s="200"/>
      <c r="D82" s="22"/>
    </row>
    <row r="83" spans="2:4" ht="12.75" customHeight="1">
      <c r="B83" s="171"/>
      <c r="C83" s="200"/>
      <c r="D83" s="22"/>
    </row>
    <row r="84" spans="2:4" ht="12.75" customHeight="1">
      <c r="B84" s="171"/>
      <c r="C84" s="200"/>
      <c r="D84" s="22"/>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5703125" defaultRowHeight="12.75" customHeight="1"/>
  <cols>
    <col min="1" max="4" width="7.5703125" style="2" customWidth="1"/>
    <col min="5" max="30" width="8" style="1" customWidth="1"/>
    <col min="31" max="31" width="9" style="1" customWidth="1"/>
    <col min="32" max="54" width="8.5703125" style="1" customWidth="1"/>
    <col min="55" max="16384" width="18.5703125" style="1"/>
  </cols>
  <sheetData>
    <row r="1" spans="1:39" ht="14.45">
      <c r="A1" s="10"/>
      <c r="B1" s="219"/>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195"/>
      <c r="AJ1" s="195"/>
      <c r="AK1" s="195"/>
      <c r="AL1" s="195"/>
      <c r="AM1" s="195"/>
    </row>
    <row r="2" spans="1:39" s="2" customFormat="1" ht="14.45">
      <c r="A2" s="10"/>
      <c r="B2" s="196" t="s">
        <v>1</v>
      </c>
      <c r="C2" s="196" t="s">
        <v>2</v>
      </c>
      <c r="D2" s="196" t="s">
        <v>3</v>
      </c>
      <c r="E2" s="196">
        <v>1991</v>
      </c>
      <c r="F2" s="196">
        <v>1992</v>
      </c>
      <c r="G2" s="196">
        <v>1993</v>
      </c>
      <c r="H2" s="196">
        <v>1994</v>
      </c>
      <c r="I2" s="196">
        <v>1995</v>
      </c>
      <c r="J2" s="196">
        <v>1996</v>
      </c>
      <c r="K2" s="196">
        <v>1997</v>
      </c>
      <c r="L2" s="196">
        <v>1998</v>
      </c>
      <c r="M2" s="196">
        <v>1999</v>
      </c>
      <c r="N2" s="196">
        <v>2000</v>
      </c>
      <c r="O2" s="196">
        <v>2001</v>
      </c>
      <c r="P2" s="196">
        <v>2002</v>
      </c>
      <c r="Q2" s="196">
        <v>2003</v>
      </c>
      <c r="R2" s="196">
        <v>2004</v>
      </c>
      <c r="S2" s="196">
        <v>2005</v>
      </c>
      <c r="T2" s="196">
        <v>2006</v>
      </c>
      <c r="U2" s="196">
        <v>2007</v>
      </c>
      <c r="V2" s="196">
        <v>2008</v>
      </c>
      <c r="W2" s="196">
        <v>2009</v>
      </c>
      <c r="X2" s="196">
        <v>2010</v>
      </c>
      <c r="Y2" s="196">
        <v>2011</v>
      </c>
      <c r="Z2" s="196">
        <v>2012</v>
      </c>
      <c r="AA2" s="196">
        <v>2013</v>
      </c>
      <c r="AB2" s="196">
        <v>2014</v>
      </c>
      <c r="AC2" s="196">
        <v>2015</v>
      </c>
      <c r="AD2" s="196">
        <v>2016</v>
      </c>
      <c r="AE2" s="196">
        <v>2017</v>
      </c>
      <c r="AF2" s="196">
        <v>2018</v>
      </c>
      <c r="AG2" s="196">
        <v>2019</v>
      </c>
      <c r="AH2" s="196">
        <v>2020</v>
      </c>
      <c r="AI2" s="195"/>
      <c r="AJ2" s="195"/>
      <c r="AK2" s="195"/>
      <c r="AL2" s="195"/>
      <c r="AM2" s="195"/>
    </row>
    <row r="3" spans="1:39" s="2" customFormat="1" ht="14.45">
      <c r="A3" s="11"/>
      <c r="B3" s="12" t="s">
        <v>8</v>
      </c>
      <c r="C3" s="12" t="s">
        <v>9</v>
      </c>
      <c r="D3" s="12" t="s">
        <v>10</v>
      </c>
      <c r="E3" s="12" t="s">
        <v>11</v>
      </c>
      <c r="F3" s="12" t="s">
        <v>12</v>
      </c>
      <c r="G3" s="12" t="s">
        <v>13</v>
      </c>
      <c r="H3" s="12" t="s">
        <v>14</v>
      </c>
      <c r="I3" s="12" t="s">
        <v>15</v>
      </c>
      <c r="J3" s="12" t="s">
        <v>16</v>
      </c>
      <c r="K3" s="12" t="s">
        <v>17</v>
      </c>
      <c r="L3" s="12" t="s">
        <v>18</v>
      </c>
      <c r="M3" s="12" t="s">
        <v>19</v>
      </c>
      <c r="N3" s="12" t="s">
        <v>20</v>
      </c>
      <c r="O3" s="12" t="s">
        <v>21</v>
      </c>
      <c r="P3" s="12" t="s">
        <v>22</v>
      </c>
      <c r="Q3" s="12" t="s">
        <v>23</v>
      </c>
      <c r="R3" s="12" t="s">
        <v>24</v>
      </c>
      <c r="S3" s="12" t="s">
        <v>25</v>
      </c>
      <c r="T3" s="12" t="s">
        <v>26</v>
      </c>
      <c r="U3" s="12" t="s">
        <v>27</v>
      </c>
      <c r="V3" s="12" t="s">
        <v>28</v>
      </c>
      <c r="W3" s="12" t="s">
        <v>29</v>
      </c>
      <c r="X3" s="12" t="s">
        <v>30</v>
      </c>
      <c r="Y3" s="12" t="s">
        <v>31</v>
      </c>
      <c r="Z3" s="12" t="s">
        <v>32</v>
      </c>
      <c r="AA3" s="12" t="s">
        <v>33</v>
      </c>
      <c r="AB3" s="12" t="s">
        <v>34</v>
      </c>
      <c r="AC3" s="12" t="s">
        <v>35</v>
      </c>
      <c r="AD3" s="12" t="s">
        <v>36</v>
      </c>
      <c r="AE3" s="12" t="s">
        <v>37</v>
      </c>
      <c r="AF3" s="12" t="s">
        <v>38</v>
      </c>
      <c r="AG3" s="12" t="s">
        <v>39</v>
      </c>
      <c r="AH3" s="12" t="s">
        <v>40</v>
      </c>
      <c r="AI3" s="195"/>
      <c r="AJ3" s="195"/>
      <c r="AK3" s="195"/>
      <c r="AL3" s="195"/>
      <c r="AM3" s="195"/>
    </row>
    <row r="4" spans="1:39" ht="14.45">
      <c r="A4" s="98">
        <v>46143</v>
      </c>
      <c r="B4" s="160">
        <v>116</v>
      </c>
      <c r="C4" s="161">
        <v>31</v>
      </c>
      <c r="D4" s="165">
        <v>65</v>
      </c>
      <c r="E4" s="7">
        <v>71.308999999999997</v>
      </c>
      <c r="F4" s="7">
        <v>116.08199999999999</v>
      </c>
      <c r="G4" s="7">
        <v>125.307</v>
      </c>
      <c r="H4" s="7">
        <v>94.97</v>
      </c>
      <c r="I4" s="7">
        <v>46.155999999999999</v>
      </c>
      <c r="J4" s="7">
        <v>50.23</v>
      </c>
      <c r="K4" s="7">
        <v>70.581999999999994</v>
      </c>
      <c r="L4" s="7">
        <v>56.938000000000002</v>
      </c>
      <c r="M4" s="7">
        <v>47.198</v>
      </c>
      <c r="N4" s="7">
        <v>94.013000000000005</v>
      </c>
      <c r="O4" s="7">
        <v>79.179000000000002</v>
      </c>
      <c r="P4" s="7">
        <v>42.917000000000002</v>
      </c>
      <c r="Q4" s="7">
        <v>53.485999999999997</v>
      </c>
      <c r="R4" s="7">
        <v>59.012</v>
      </c>
      <c r="S4" s="7">
        <v>84.135999999999996</v>
      </c>
      <c r="T4" s="7">
        <v>85.641000000000005</v>
      </c>
      <c r="U4" s="7">
        <v>97.501999999999995</v>
      </c>
      <c r="V4" s="7">
        <v>64.400999999999996</v>
      </c>
      <c r="W4" s="7">
        <v>60.606999999999999</v>
      </c>
      <c r="X4" s="7">
        <v>23.562999999999999</v>
      </c>
      <c r="Y4" s="7">
        <v>35.261000000000003</v>
      </c>
      <c r="Z4" s="7">
        <v>60.387</v>
      </c>
      <c r="AA4" s="7">
        <v>72.707999999999998</v>
      </c>
      <c r="AB4" s="7">
        <v>65.599000000000004</v>
      </c>
      <c r="AC4" s="7">
        <v>66.588999999999999</v>
      </c>
      <c r="AD4" s="7">
        <v>90.384</v>
      </c>
      <c r="AE4" s="7">
        <v>57.24</v>
      </c>
      <c r="AF4" s="7">
        <v>94.388000000000005</v>
      </c>
      <c r="AG4" s="7">
        <v>38.356000000000002</v>
      </c>
      <c r="AH4" s="86">
        <v>39.451000000000001</v>
      </c>
      <c r="AI4" s="207"/>
      <c r="AJ4" s="207"/>
      <c r="AK4" s="207"/>
      <c r="AL4" s="207"/>
      <c r="AM4" s="207"/>
    </row>
    <row r="5" spans="1:39" ht="14.45">
      <c r="A5" s="98">
        <v>46174</v>
      </c>
      <c r="B5" s="162">
        <v>293</v>
      </c>
      <c r="C5" s="154">
        <v>77</v>
      </c>
      <c r="D5" s="166">
        <v>165</v>
      </c>
      <c r="E5" s="7">
        <v>240.77699999999999</v>
      </c>
      <c r="F5" s="7">
        <v>104.633</v>
      </c>
      <c r="G5" s="7">
        <v>182.47499999999999</v>
      </c>
      <c r="H5" s="7">
        <v>113.384</v>
      </c>
      <c r="I5" s="7">
        <v>275.589</v>
      </c>
      <c r="J5" s="7">
        <v>211.899</v>
      </c>
      <c r="K5" s="7">
        <v>184.874</v>
      </c>
      <c r="L5" s="7">
        <v>169.08</v>
      </c>
      <c r="M5" s="7">
        <v>197.96</v>
      </c>
      <c r="N5" s="7">
        <v>147.31</v>
      </c>
      <c r="O5" s="7">
        <v>97.688999999999993</v>
      </c>
      <c r="P5" s="7">
        <v>149.876</v>
      </c>
      <c r="Q5" s="7">
        <v>134.67099999999999</v>
      </c>
      <c r="R5" s="7">
        <v>187.952</v>
      </c>
      <c r="S5" s="7">
        <v>198.852</v>
      </c>
      <c r="T5" s="7">
        <v>76.902000000000001</v>
      </c>
      <c r="U5" s="7">
        <v>77.141000000000005</v>
      </c>
      <c r="V5" s="7">
        <v>160.31100000000001</v>
      </c>
      <c r="W5" s="7">
        <v>237.68799999999999</v>
      </c>
      <c r="X5" s="7">
        <v>187.125</v>
      </c>
      <c r="Y5" s="7">
        <v>131.90700000000001</v>
      </c>
      <c r="Z5" s="7">
        <v>126.498</v>
      </c>
      <c r="AA5" s="7">
        <v>88.254999999999995</v>
      </c>
      <c r="AB5" s="7">
        <v>128.59</v>
      </c>
      <c r="AC5" s="7">
        <v>232.86</v>
      </c>
      <c r="AD5" s="7">
        <v>194.191</v>
      </c>
      <c r="AE5" s="7">
        <v>121.11499999999999</v>
      </c>
      <c r="AF5" s="7">
        <v>190.81200000000001</v>
      </c>
      <c r="AG5" s="7">
        <v>160.91999999999999</v>
      </c>
      <c r="AH5" s="86">
        <v>183.54300000000001</v>
      </c>
      <c r="AI5" s="207"/>
      <c r="AJ5" s="207"/>
      <c r="AK5" s="207"/>
      <c r="AL5" s="207"/>
      <c r="AM5" s="207"/>
    </row>
    <row r="6" spans="1:39" ht="14.45">
      <c r="A6" s="98">
        <v>46204</v>
      </c>
      <c r="B6" s="162">
        <v>140</v>
      </c>
      <c r="C6" s="154">
        <v>37</v>
      </c>
      <c r="D6" s="166">
        <v>79</v>
      </c>
      <c r="E6" s="7">
        <v>103.652</v>
      </c>
      <c r="F6" s="7">
        <v>59.26</v>
      </c>
      <c r="G6" s="7">
        <v>111.446</v>
      </c>
      <c r="H6" s="7">
        <v>21.085000000000001</v>
      </c>
      <c r="I6" s="7">
        <v>209.791</v>
      </c>
      <c r="J6" s="7">
        <v>84.194000000000003</v>
      </c>
      <c r="K6" s="7">
        <v>66.188000000000002</v>
      </c>
      <c r="L6" s="7">
        <v>209.256</v>
      </c>
      <c r="M6" s="7">
        <v>106.724</v>
      </c>
      <c r="N6" s="7">
        <v>39.6</v>
      </c>
      <c r="O6" s="7">
        <v>26.428000000000001</v>
      </c>
      <c r="P6" s="7">
        <v>54.232999999999997</v>
      </c>
      <c r="Q6" s="7">
        <v>42.277999999999999</v>
      </c>
      <c r="R6" s="7">
        <v>139.89400000000001</v>
      </c>
      <c r="S6" s="7">
        <v>130.15199999999999</v>
      </c>
      <c r="T6" s="7">
        <v>8.9809999999999999</v>
      </c>
      <c r="U6" s="7">
        <v>18.617999999999999</v>
      </c>
      <c r="V6" s="7">
        <v>101.166</v>
      </c>
      <c r="W6" s="7">
        <v>174.43100000000001</v>
      </c>
      <c r="X6" s="7">
        <v>174.643</v>
      </c>
      <c r="Y6" s="7">
        <v>184.696</v>
      </c>
      <c r="Z6" s="7">
        <v>44.847999999999999</v>
      </c>
      <c r="AA6" s="7">
        <v>31.696000000000002</v>
      </c>
      <c r="AB6" s="7">
        <v>73.855999999999995</v>
      </c>
      <c r="AC6" s="7">
        <v>134.85900000000001</v>
      </c>
      <c r="AD6" s="7">
        <v>59.34</v>
      </c>
      <c r="AE6" s="7">
        <v>45.097999999999999</v>
      </c>
      <c r="AF6" s="7">
        <v>65.947000000000003</v>
      </c>
      <c r="AG6" s="7">
        <v>116.678</v>
      </c>
      <c r="AH6" s="86">
        <v>84.144000000000005</v>
      </c>
      <c r="AI6" s="207"/>
      <c r="AJ6" s="207"/>
      <c r="AK6" s="207"/>
      <c r="AL6" s="207"/>
      <c r="AM6" s="207"/>
    </row>
    <row r="7" spans="1:39" ht="14.45">
      <c r="A7" s="98">
        <v>46235</v>
      </c>
      <c r="B7" s="162">
        <v>60</v>
      </c>
      <c r="C7" s="154">
        <v>27</v>
      </c>
      <c r="D7" s="166">
        <v>30</v>
      </c>
      <c r="E7" s="7">
        <v>44.895000000000003</v>
      </c>
      <c r="F7" s="7">
        <v>23.847999999999999</v>
      </c>
      <c r="G7" s="7">
        <v>98.673000000000002</v>
      </c>
      <c r="H7" s="7">
        <v>17.18</v>
      </c>
      <c r="I7" s="7">
        <v>68.438999999999993</v>
      </c>
      <c r="J7" s="7">
        <v>30.004999999999999</v>
      </c>
      <c r="K7" s="7">
        <v>46.271000000000001</v>
      </c>
      <c r="L7" s="7">
        <v>61.822000000000003</v>
      </c>
      <c r="M7" s="7">
        <v>39.061</v>
      </c>
      <c r="N7" s="7">
        <v>22.001000000000001</v>
      </c>
      <c r="O7" s="7">
        <v>16.739000000000001</v>
      </c>
      <c r="P7" s="7">
        <v>23.164999999999999</v>
      </c>
      <c r="Q7" s="7">
        <v>20.030999999999999</v>
      </c>
      <c r="R7" s="7">
        <v>48.960999999999999</v>
      </c>
      <c r="S7" s="7">
        <v>43.91</v>
      </c>
      <c r="T7" s="7">
        <v>14.71</v>
      </c>
      <c r="U7" s="7">
        <v>22.497</v>
      </c>
      <c r="V7" s="7">
        <v>31.495000000000001</v>
      </c>
      <c r="W7" s="7">
        <v>47.845999999999997</v>
      </c>
      <c r="X7" s="7">
        <v>52.45</v>
      </c>
      <c r="Y7" s="7">
        <v>49.691000000000003</v>
      </c>
      <c r="Z7" s="7">
        <v>20.11</v>
      </c>
      <c r="AA7" s="7">
        <v>18.024999999999999</v>
      </c>
      <c r="AB7" s="7">
        <v>29.995000000000001</v>
      </c>
      <c r="AC7" s="7">
        <v>39.667999999999999</v>
      </c>
      <c r="AD7" s="7">
        <v>26.626000000000001</v>
      </c>
      <c r="AE7" s="7">
        <v>21.452999999999999</v>
      </c>
      <c r="AF7" s="7">
        <v>26.317</v>
      </c>
      <c r="AG7" s="7">
        <v>38.616999999999997</v>
      </c>
      <c r="AH7" s="86">
        <v>27.608000000000001</v>
      </c>
      <c r="AI7" s="207"/>
      <c r="AJ7" s="207"/>
      <c r="AK7" s="207"/>
      <c r="AL7" s="207"/>
      <c r="AM7" s="207"/>
    </row>
    <row r="8" spans="1:39" ht="14.45">
      <c r="A8" s="98">
        <v>46266</v>
      </c>
      <c r="B8" s="162">
        <v>42</v>
      </c>
      <c r="C8" s="154">
        <v>26</v>
      </c>
      <c r="D8" s="166">
        <v>27</v>
      </c>
      <c r="E8" s="7">
        <v>41.277000000000001</v>
      </c>
      <c r="F8" s="7">
        <v>22.614999999999998</v>
      </c>
      <c r="G8" s="7">
        <v>38.6</v>
      </c>
      <c r="H8" s="7">
        <v>17.109000000000002</v>
      </c>
      <c r="I8" s="7">
        <v>35.03</v>
      </c>
      <c r="J8" s="7">
        <v>22.384</v>
      </c>
      <c r="K8" s="7">
        <v>40.817</v>
      </c>
      <c r="L8" s="7">
        <v>32.225000000000001</v>
      </c>
      <c r="M8" s="7">
        <v>36.715000000000003</v>
      </c>
      <c r="N8" s="7">
        <v>27.741</v>
      </c>
      <c r="O8" s="7">
        <v>16.183</v>
      </c>
      <c r="P8" s="7">
        <v>25.879000000000001</v>
      </c>
      <c r="Q8" s="7">
        <v>23.57</v>
      </c>
      <c r="R8" s="7">
        <v>39.411000000000001</v>
      </c>
      <c r="S8" s="7">
        <v>27.41</v>
      </c>
      <c r="T8" s="7">
        <v>15.897</v>
      </c>
      <c r="U8" s="7">
        <v>20.216999999999999</v>
      </c>
      <c r="V8" s="7">
        <v>28.417999999999999</v>
      </c>
      <c r="W8" s="7">
        <v>26.59</v>
      </c>
      <c r="X8" s="7">
        <v>32.317</v>
      </c>
      <c r="Y8" s="7">
        <v>28.122</v>
      </c>
      <c r="Z8" s="7">
        <v>16.526</v>
      </c>
      <c r="AA8" s="7">
        <v>24.193999999999999</v>
      </c>
      <c r="AB8" s="7">
        <v>29.123999999999999</v>
      </c>
      <c r="AC8" s="7">
        <v>28.512</v>
      </c>
      <c r="AD8" s="7">
        <v>26.222999999999999</v>
      </c>
      <c r="AE8" s="7">
        <v>24.742000000000001</v>
      </c>
      <c r="AF8" s="7">
        <v>19.902000000000001</v>
      </c>
      <c r="AG8" s="7">
        <v>31.36</v>
      </c>
      <c r="AH8" s="86">
        <v>20.393999999999998</v>
      </c>
      <c r="AI8" s="207"/>
      <c r="AJ8" s="207"/>
      <c r="AK8" s="207"/>
      <c r="AL8" s="207"/>
      <c r="AM8" s="207"/>
    </row>
    <row r="9" spans="1:39" ht="14.45">
      <c r="A9" s="98">
        <v>46296</v>
      </c>
      <c r="B9" s="162">
        <v>51</v>
      </c>
      <c r="C9" s="154">
        <v>39</v>
      </c>
      <c r="D9" s="166">
        <v>36</v>
      </c>
      <c r="E9" s="7">
        <v>35.270000000000003</v>
      </c>
      <c r="F9" s="7">
        <v>25.271000000000001</v>
      </c>
      <c r="G9" s="7">
        <v>40.85</v>
      </c>
      <c r="H9" s="7">
        <v>32.369999999999997</v>
      </c>
      <c r="I9" s="7">
        <v>42.65</v>
      </c>
      <c r="J9" s="7">
        <v>31.291</v>
      </c>
      <c r="K9" s="7">
        <v>50.698999999999998</v>
      </c>
      <c r="L9" s="7">
        <v>42.152999999999999</v>
      </c>
      <c r="M9" s="7">
        <v>32.159999999999997</v>
      </c>
      <c r="N9" s="7">
        <v>33.107999999999997</v>
      </c>
      <c r="O9" s="7">
        <v>22.494</v>
      </c>
      <c r="P9" s="7">
        <v>33.856999999999999</v>
      </c>
      <c r="Q9" s="7">
        <v>24.61</v>
      </c>
      <c r="R9" s="7">
        <v>44.414999999999999</v>
      </c>
      <c r="S9" s="7">
        <v>36.155999999999999</v>
      </c>
      <c r="T9" s="7">
        <v>37.034999999999997</v>
      </c>
      <c r="U9" s="7">
        <v>41.39</v>
      </c>
      <c r="V9" s="7">
        <v>32.451999999999998</v>
      </c>
      <c r="W9" s="7">
        <v>38.802999999999997</v>
      </c>
      <c r="X9" s="7">
        <v>33.087000000000003</v>
      </c>
      <c r="Y9" s="7">
        <v>36.762</v>
      </c>
      <c r="Z9" s="7">
        <v>23.007999999999999</v>
      </c>
      <c r="AA9" s="7">
        <v>34.295999999999999</v>
      </c>
      <c r="AB9" s="7">
        <v>87.352999999999994</v>
      </c>
      <c r="AC9" s="7">
        <v>43.378</v>
      </c>
      <c r="AD9" s="7">
        <v>65.808999999999997</v>
      </c>
      <c r="AE9" s="7">
        <v>43.561999999999998</v>
      </c>
      <c r="AF9" s="7">
        <v>28.919</v>
      </c>
      <c r="AG9" s="7">
        <v>37.667000000000002</v>
      </c>
      <c r="AH9" s="86">
        <v>26.51</v>
      </c>
      <c r="AI9" s="207"/>
      <c r="AJ9" s="207"/>
      <c r="AK9" s="207"/>
      <c r="AL9" s="207"/>
      <c r="AM9" s="207"/>
    </row>
    <row r="10" spans="1:39" ht="14.45">
      <c r="A10" s="98">
        <v>46327</v>
      </c>
      <c r="B10" s="162">
        <v>45</v>
      </c>
      <c r="C10" s="154">
        <v>39</v>
      </c>
      <c r="D10" s="166">
        <v>38</v>
      </c>
      <c r="E10" s="7">
        <v>36.648000000000003</v>
      </c>
      <c r="F10" s="7">
        <v>26.616</v>
      </c>
      <c r="G10" s="7">
        <v>34.97</v>
      </c>
      <c r="H10" s="7">
        <v>30.303000000000001</v>
      </c>
      <c r="I10" s="7">
        <v>40.194000000000003</v>
      </c>
      <c r="J10" s="7">
        <v>33.85</v>
      </c>
      <c r="K10" s="7">
        <v>34.502000000000002</v>
      </c>
      <c r="L10" s="7">
        <v>35.033999999999999</v>
      </c>
      <c r="M10" s="7">
        <v>30.338999999999999</v>
      </c>
      <c r="N10" s="7">
        <v>30.196000000000002</v>
      </c>
      <c r="O10" s="7">
        <v>31.459</v>
      </c>
      <c r="P10" s="7">
        <v>29.542000000000002</v>
      </c>
      <c r="Q10" s="7">
        <v>26.635999999999999</v>
      </c>
      <c r="R10" s="7">
        <v>44.365000000000002</v>
      </c>
      <c r="S10" s="7">
        <v>33.853000000000002</v>
      </c>
      <c r="T10" s="7">
        <v>28.584</v>
      </c>
      <c r="U10" s="7">
        <v>34.991999999999997</v>
      </c>
      <c r="V10" s="7">
        <v>35.479999999999997</v>
      </c>
      <c r="W10" s="7">
        <v>38.073</v>
      </c>
      <c r="X10" s="7">
        <v>33.869999999999997</v>
      </c>
      <c r="Y10" s="7">
        <v>35.134999999999998</v>
      </c>
      <c r="Z10" s="7">
        <v>30.218</v>
      </c>
      <c r="AA10" s="7">
        <v>29.623000000000001</v>
      </c>
      <c r="AB10" s="7">
        <v>43.844000000000001</v>
      </c>
      <c r="AC10" s="7">
        <v>34.466000000000001</v>
      </c>
      <c r="AD10" s="7">
        <v>66.924000000000007</v>
      </c>
      <c r="AE10" s="7">
        <v>37.398000000000003</v>
      </c>
      <c r="AF10" s="7">
        <v>31.106000000000002</v>
      </c>
      <c r="AG10" s="7">
        <v>32.308999999999997</v>
      </c>
      <c r="AH10" s="86">
        <v>31.495000000000001</v>
      </c>
      <c r="AI10" s="207"/>
      <c r="AJ10" s="207"/>
      <c r="AK10" s="207"/>
      <c r="AL10" s="207"/>
      <c r="AM10" s="207"/>
    </row>
    <row r="11" spans="1:39" ht="14.45">
      <c r="A11" s="98">
        <v>46357</v>
      </c>
      <c r="B11" s="162">
        <v>34</v>
      </c>
      <c r="C11" s="154">
        <v>32</v>
      </c>
      <c r="D11" s="166">
        <v>32</v>
      </c>
      <c r="E11" s="7">
        <v>31.495999999999999</v>
      </c>
      <c r="F11" s="7">
        <v>22.856000000000002</v>
      </c>
      <c r="G11" s="7">
        <v>29.234999999999999</v>
      </c>
      <c r="H11" s="7">
        <v>23.867999999999999</v>
      </c>
      <c r="I11" s="7">
        <v>39.796999999999997</v>
      </c>
      <c r="J11" s="7">
        <v>31.515000000000001</v>
      </c>
      <c r="K11" s="7">
        <v>26.919</v>
      </c>
      <c r="L11" s="7">
        <v>30.895</v>
      </c>
      <c r="M11" s="7">
        <v>26.157</v>
      </c>
      <c r="N11" s="7">
        <v>24.597000000000001</v>
      </c>
      <c r="O11" s="7">
        <v>23.978999999999999</v>
      </c>
      <c r="P11" s="7">
        <v>24.303999999999998</v>
      </c>
      <c r="Q11" s="7">
        <v>22.622</v>
      </c>
      <c r="R11" s="7">
        <v>31.236999999999998</v>
      </c>
      <c r="S11" s="7">
        <v>29.518999999999998</v>
      </c>
      <c r="T11" s="7">
        <v>24.791</v>
      </c>
      <c r="U11" s="7">
        <v>25.382999999999999</v>
      </c>
      <c r="V11" s="7">
        <v>27.943000000000001</v>
      </c>
      <c r="W11" s="7">
        <v>30.314</v>
      </c>
      <c r="X11" s="7">
        <v>28.395</v>
      </c>
      <c r="Y11" s="7">
        <v>28.033000000000001</v>
      </c>
      <c r="Z11" s="7">
        <v>25.164000000000001</v>
      </c>
      <c r="AA11" s="7">
        <v>23.591999999999999</v>
      </c>
      <c r="AB11" s="7">
        <v>32.533999999999999</v>
      </c>
      <c r="AC11" s="7">
        <v>28.286000000000001</v>
      </c>
      <c r="AD11" s="7">
        <v>37.194000000000003</v>
      </c>
      <c r="AE11" s="7">
        <v>33.588999999999999</v>
      </c>
      <c r="AF11" s="7">
        <v>25.422000000000001</v>
      </c>
      <c r="AG11" s="7">
        <v>26.72</v>
      </c>
      <c r="AH11" s="86">
        <v>26.14</v>
      </c>
      <c r="AI11" s="207"/>
      <c r="AJ11" s="207"/>
      <c r="AK11" s="207"/>
      <c r="AL11" s="207"/>
      <c r="AM11" s="207"/>
    </row>
    <row r="12" spans="1:39" ht="14.45">
      <c r="A12" s="98">
        <v>46388</v>
      </c>
      <c r="B12" s="162">
        <v>33</v>
      </c>
      <c r="C12" s="154">
        <v>29</v>
      </c>
      <c r="D12" s="166">
        <v>31</v>
      </c>
      <c r="E12" s="7">
        <v>26.969000000000001</v>
      </c>
      <c r="F12" s="7">
        <v>20.541</v>
      </c>
      <c r="G12" s="7">
        <v>25.443000000000001</v>
      </c>
      <c r="H12" s="7">
        <v>20.678999999999998</v>
      </c>
      <c r="I12" s="7">
        <v>30.948</v>
      </c>
      <c r="J12" s="7">
        <v>32.756999999999998</v>
      </c>
      <c r="K12" s="7">
        <v>22.97</v>
      </c>
      <c r="L12" s="7">
        <v>26.135000000000002</v>
      </c>
      <c r="M12" s="7">
        <v>22.954000000000001</v>
      </c>
      <c r="N12" s="7">
        <v>21.36</v>
      </c>
      <c r="O12" s="7">
        <v>19.849</v>
      </c>
      <c r="P12" s="7">
        <v>21.178999999999998</v>
      </c>
      <c r="Q12" s="7">
        <v>20.178000000000001</v>
      </c>
      <c r="R12" s="7">
        <v>26.222000000000001</v>
      </c>
      <c r="S12" s="7">
        <v>29.536000000000001</v>
      </c>
      <c r="T12" s="7">
        <v>23.184000000000001</v>
      </c>
      <c r="U12" s="7">
        <v>20.983000000000001</v>
      </c>
      <c r="V12" s="7">
        <v>25.805</v>
      </c>
      <c r="W12" s="7">
        <v>25.946000000000002</v>
      </c>
      <c r="X12" s="7">
        <v>25.684000000000001</v>
      </c>
      <c r="Y12" s="7">
        <v>25.556000000000001</v>
      </c>
      <c r="Z12" s="7">
        <v>21.076000000000001</v>
      </c>
      <c r="AA12" s="7">
        <v>20.908000000000001</v>
      </c>
      <c r="AB12" s="7">
        <v>30.11</v>
      </c>
      <c r="AC12" s="7">
        <v>25.064</v>
      </c>
      <c r="AD12" s="7">
        <v>29.885000000000002</v>
      </c>
      <c r="AE12" s="7">
        <v>28.766999999999999</v>
      </c>
      <c r="AF12" s="7">
        <v>22.172999999999998</v>
      </c>
      <c r="AG12" s="7">
        <v>23.059000000000001</v>
      </c>
      <c r="AH12" s="86">
        <v>22.295000000000002</v>
      </c>
      <c r="AI12" s="207"/>
      <c r="AJ12" s="207"/>
      <c r="AK12" s="207"/>
      <c r="AL12" s="207"/>
      <c r="AM12" s="207"/>
    </row>
    <row r="13" spans="1:39" ht="14.45">
      <c r="A13" s="98">
        <v>46419</v>
      </c>
      <c r="B13" s="162">
        <v>31</v>
      </c>
      <c r="C13" s="154">
        <v>27</v>
      </c>
      <c r="D13" s="166">
        <v>29</v>
      </c>
      <c r="E13" s="7">
        <v>23.52</v>
      </c>
      <c r="F13" s="7">
        <v>19.14</v>
      </c>
      <c r="G13" s="7">
        <v>21.791</v>
      </c>
      <c r="H13" s="7">
        <v>29.001000000000001</v>
      </c>
      <c r="I13" s="7">
        <v>35.095999999999997</v>
      </c>
      <c r="J13" s="7">
        <v>26.513000000000002</v>
      </c>
      <c r="K13" s="7">
        <v>19.739999999999998</v>
      </c>
      <c r="L13" s="7">
        <v>24.317</v>
      </c>
      <c r="M13" s="7">
        <v>24.018000000000001</v>
      </c>
      <c r="N13" s="7">
        <v>18.936</v>
      </c>
      <c r="O13" s="7">
        <v>17.350000000000001</v>
      </c>
      <c r="P13" s="7">
        <v>27.030999999999999</v>
      </c>
      <c r="Q13" s="7">
        <v>18.940999999999999</v>
      </c>
      <c r="R13" s="7">
        <v>23.33</v>
      </c>
      <c r="S13" s="7">
        <v>24.890999999999998</v>
      </c>
      <c r="T13" s="7">
        <v>22.262</v>
      </c>
      <c r="U13" s="7">
        <v>17.920999999999999</v>
      </c>
      <c r="V13" s="7">
        <v>24.727</v>
      </c>
      <c r="W13" s="7">
        <v>22.088999999999999</v>
      </c>
      <c r="X13" s="7">
        <v>24.096</v>
      </c>
      <c r="Y13" s="7">
        <v>24.338000000000001</v>
      </c>
      <c r="Z13" s="7">
        <v>18.850000000000001</v>
      </c>
      <c r="AA13" s="7">
        <v>25.367999999999999</v>
      </c>
      <c r="AB13" s="7">
        <v>34.088999999999999</v>
      </c>
      <c r="AC13" s="7">
        <v>30.518999999999998</v>
      </c>
      <c r="AD13" s="7">
        <v>41.917000000000002</v>
      </c>
      <c r="AE13" s="7">
        <v>26.516999999999999</v>
      </c>
      <c r="AF13" s="7">
        <v>22.456</v>
      </c>
      <c r="AG13" s="7">
        <v>20.834</v>
      </c>
      <c r="AH13" s="86">
        <v>23.63</v>
      </c>
      <c r="AI13" s="207"/>
      <c r="AJ13" s="207"/>
      <c r="AK13" s="207"/>
      <c r="AL13" s="207"/>
      <c r="AM13" s="207"/>
    </row>
    <row r="14" spans="1:39" ht="14.45">
      <c r="A14" s="98">
        <v>46447</v>
      </c>
      <c r="B14" s="162">
        <v>64</v>
      </c>
      <c r="C14" s="154">
        <v>43</v>
      </c>
      <c r="D14" s="166">
        <v>51</v>
      </c>
      <c r="E14" s="7">
        <v>44.99</v>
      </c>
      <c r="F14" s="7">
        <v>41.94</v>
      </c>
      <c r="G14" s="7">
        <v>43.334000000000003</v>
      </c>
      <c r="H14" s="7">
        <v>58.643999999999998</v>
      </c>
      <c r="I14" s="7">
        <v>52.173999999999999</v>
      </c>
      <c r="J14" s="7">
        <v>50.554000000000002</v>
      </c>
      <c r="K14" s="7">
        <v>38.320999999999998</v>
      </c>
      <c r="L14" s="7">
        <v>41.347999999999999</v>
      </c>
      <c r="M14" s="7">
        <v>34.142000000000003</v>
      </c>
      <c r="N14" s="7">
        <v>32.643000000000001</v>
      </c>
      <c r="O14" s="7">
        <v>26.22</v>
      </c>
      <c r="P14" s="7">
        <v>35.545000000000002</v>
      </c>
      <c r="Q14" s="7">
        <v>50.6</v>
      </c>
      <c r="R14" s="7">
        <v>44.808</v>
      </c>
      <c r="S14" s="7">
        <v>33.659999999999997</v>
      </c>
      <c r="T14" s="7">
        <v>55.601999999999997</v>
      </c>
      <c r="U14" s="7">
        <v>26.167000000000002</v>
      </c>
      <c r="V14" s="7">
        <v>44.226999999999997</v>
      </c>
      <c r="W14" s="7">
        <v>32.265999999999998</v>
      </c>
      <c r="X14" s="7">
        <v>32.027999999999999</v>
      </c>
      <c r="Y14" s="7">
        <v>52.707000000000001</v>
      </c>
      <c r="Z14" s="7">
        <v>33.359000000000002</v>
      </c>
      <c r="AA14" s="7">
        <v>38.694000000000003</v>
      </c>
      <c r="AB14" s="7">
        <v>61.906999999999996</v>
      </c>
      <c r="AC14" s="7">
        <v>50.116</v>
      </c>
      <c r="AD14" s="7">
        <v>124.70699999999999</v>
      </c>
      <c r="AE14" s="7">
        <v>33.863</v>
      </c>
      <c r="AF14" s="7">
        <v>36.945999999999998</v>
      </c>
      <c r="AG14" s="7">
        <v>38.869</v>
      </c>
      <c r="AH14" s="86">
        <v>30.948</v>
      </c>
      <c r="AI14" s="207"/>
      <c r="AJ14" s="207"/>
      <c r="AK14" s="207"/>
      <c r="AL14" s="207"/>
      <c r="AM14" s="207"/>
    </row>
    <row r="15" spans="1:39" ht="14.45">
      <c r="A15" s="98">
        <v>46478</v>
      </c>
      <c r="B15" s="162">
        <v>97</v>
      </c>
      <c r="C15" s="154">
        <v>65</v>
      </c>
      <c r="D15" s="166">
        <v>77</v>
      </c>
      <c r="E15" s="7">
        <v>62.066000000000003</v>
      </c>
      <c r="F15" s="7">
        <v>63.2</v>
      </c>
      <c r="G15" s="7">
        <v>78.953999999999994</v>
      </c>
      <c r="H15" s="7">
        <v>57.642000000000003</v>
      </c>
      <c r="I15" s="7">
        <v>106.60599999999999</v>
      </c>
      <c r="J15" s="7">
        <v>79.438999999999993</v>
      </c>
      <c r="K15" s="7">
        <v>67.706999999999994</v>
      </c>
      <c r="L15" s="7">
        <v>56.308</v>
      </c>
      <c r="M15" s="7">
        <v>68.555000000000007</v>
      </c>
      <c r="N15" s="7">
        <v>43.396999999999998</v>
      </c>
      <c r="O15" s="7">
        <v>55.63</v>
      </c>
      <c r="P15" s="7">
        <v>58.884</v>
      </c>
      <c r="Q15" s="7">
        <v>101.37</v>
      </c>
      <c r="R15" s="7">
        <v>68.834000000000003</v>
      </c>
      <c r="S15" s="7">
        <v>90.346999999999994</v>
      </c>
      <c r="T15" s="7">
        <v>59.308</v>
      </c>
      <c r="U15" s="7">
        <v>31.542000000000002</v>
      </c>
      <c r="V15" s="7">
        <v>73.063999999999993</v>
      </c>
      <c r="W15" s="7">
        <v>45.631999999999998</v>
      </c>
      <c r="X15" s="7">
        <v>55.651000000000003</v>
      </c>
      <c r="Y15" s="7">
        <v>108.41</v>
      </c>
      <c r="Z15" s="7">
        <v>40.636000000000003</v>
      </c>
      <c r="AA15" s="7">
        <v>68.763999999999996</v>
      </c>
      <c r="AB15" s="7">
        <v>67.734999999999999</v>
      </c>
      <c r="AC15" s="7">
        <v>79.468999999999994</v>
      </c>
      <c r="AD15" s="7">
        <v>244.48699999999999</v>
      </c>
      <c r="AE15" s="7">
        <v>63.805</v>
      </c>
      <c r="AF15" s="7">
        <v>86.728999999999999</v>
      </c>
      <c r="AG15" s="7">
        <v>57.478000000000002</v>
      </c>
      <c r="AH15" s="86">
        <v>53.612000000000002</v>
      </c>
      <c r="AI15" s="207"/>
      <c r="AJ15" s="207"/>
      <c r="AK15" s="207"/>
      <c r="AL15" s="207"/>
      <c r="AM15" s="207"/>
    </row>
    <row r="16" spans="1:39" ht="14.45">
      <c r="A16" s="98">
        <v>46508</v>
      </c>
      <c r="B16" s="162">
        <v>224</v>
      </c>
      <c r="C16" s="154">
        <v>116</v>
      </c>
      <c r="D16" s="166">
        <v>166</v>
      </c>
      <c r="E16" s="7">
        <v>141.5</v>
      </c>
      <c r="F16" s="7">
        <v>189.54599999999999</v>
      </c>
      <c r="G16" s="7">
        <v>161.34800000000001</v>
      </c>
      <c r="H16" s="7">
        <v>53.914000000000001</v>
      </c>
      <c r="I16" s="7">
        <v>139.69800000000001</v>
      </c>
      <c r="J16" s="7">
        <v>303.98</v>
      </c>
      <c r="K16" s="7">
        <v>126.761</v>
      </c>
      <c r="L16" s="7">
        <v>149.708</v>
      </c>
      <c r="M16" s="7">
        <v>142.21600000000001</v>
      </c>
      <c r="N16" s="7">
        <v>93.891000000000005</v>
      </c>
      <c r="O16" s="7">
        <v>48.823999999999998</v>
      </c>
      <c r="P16" s="7">
        <v>57.293999999999997</v>
      </c>
      <c r="Q16" s="7">
        <v>92.099000000000004</v>
      </c>
      <c r="R16" s="7">
        <v>130.69800000000001</v>
      </c>
      <c r="S16" s="7">
        <v>210.922</v>
      </c>
      <c r="T16" s="7">
        <v>144.61000000000001</v>
      </c>
      <c r="U16" s="7">
        <v>107.83199999999999</v>
      </c>
      <c r="V16" s="7">
        <v>124.2</v>
      </c>
      <c r="W16" s="7">
        <v>21.273</v>
      </c>
      <c r="X16" s="7">
        <v>139.58799999999999</v>
      </c>
      <c r="Y16" s="7">
        <v>136.29499999999999</v>
      </c>
      <c r="Z16" s="7">
        <v>61.002000000000002</v>
      </c>
      <c r="AA16" s="7">
        <v>170.74199999999999</v>
      </c>
      <c r="AB16" s="7">
        <v>148.06200000000001</v>
      </c>
      <c r="AC16" s="7">
        <v>121.13200000000001</v>
      </c>
      <c r="AD16" s="7">
        <v>357.584</v>
      </c>
      <c r="AE16" s="7">
        <v>214.85400000000001</v>
      </c>
      <c r="AF16" s="7">
        <v>71.185000000000002</v>
      </c>
      <c r="AG16" s="7">
        <v>107.16</v>
      </c>
      <c r="AH16" s="86">
        <v>71.195999999999998</v>
      </c>
      <c r="AI16" s="207"/>
      <c r="AJ16" s="207"/>
      <c r="AK16" s="207"/>
      <c r="AL16" s="207"/>
      <c r="AM16" s="207"/>
    </row>
    <row r="17" spans="1:34" ht="14.45">
      <c r="A17" s="98">
        <v>46539</v>
      </c>
      <c r="B17" s="162">
        <v>404</v>
      </c>
      <c r="C17" s="154">
        <v>201</v>
      </c>
      <c r="D17" s="166">
        <v>301</v>
      </c>
      <c r="E17" s="7">
        <v>53.405000000000001</v>
      </c>
      <c r="F17" s="7">
        <v>349.28199999999998</v>
      </c>
      <c r="G17" s="7">
        <v>141.92599999999999</v>
      </c>
      <c r="H17" s="7">
        <v>388.23899999999998</v>
      </c>
      <c r="I17" s="7">
        <v>553.197</v>
      </c>
      <c r="J17" s="7">
        <v>674.654</v>
      </c>
      <c r="K17" s="7">
        <v>271.83</v>
      </c>
      <c r="L17" s="7">
        <v>507.44</v>
      </c>
      <c r="M17" s="7">
        <v>193.404</v>
      </c>
      <c r="N17" s="7">
        <v>111.599</v>
      </c>
      <c r="O17" s="7">
        <v>183.51</v>
      </c>
      <c r="P17" s="7">
        <v>208.55</v>
      </c>
      <c r="Q17" s="7">
        <v>229.95599999999999</v>
      </c>
      <c r="R17" s="7">
        <v>353.93799999999999</v>
      </c>
      <c r="S17" s="7">
        <v>261.69200000000001</v>
      </c>
      <c r="T17" s="7">
        <v>56.561999999999998</v>
      </c>
      <c r="U17" s="7">
        <v>272.392</v>
      </c>
      <c r="V17" s="7">
        <v>427.45499999999998</v>
      </c>
      <c r="W17" s="7">
        <v>179.471</v>
      </c>
      <c r="X17" s="7">
        <v>376.38400000000001</v>
      </c>
      <c r="Y17" s="7">
        <v>182.87299999999999</v>
      </c>
      <c r="Z17" s="7">
        <v>87.236000000000004</v>
      </c>
      <c r="AA17" s="7">
        <v>435.54</v>
      </c>
      <c r="AB17" s="7">
        <v>274.54199999999997</v>
      </c>
      <c r="AC17" s="7">
        <v>272.05200000000002</v>
      </c>
      <c r="AD17" s="7">
        <v>701.23099999999999</v>
      </c>
      <c r="AE17" s="7">
        <v>406.98599999999999</v>
      </c>
      <c r="AF17" s="7">
        <v>235.62799999999999</v>
      </c>
      <c r="AG17" s="7">
        <v>320.18799999999999</v>
      </c>
      <c r="AH17" s="86">
        <v>314.08199999999999</v>
      </c>
    </row>
    <row r="18" spans="1:34" ht="14.45">
      <c r="A18" s="98">
        <v>46569</v>
      </c>
      <c r="B18" s="162">
        <v>223</v>
      </c>
      <c r="C18" s="154">
        <v>90</v>
      </c>
      <c r="D18" s="166">
        <v>146</v>
      </c>
      <c r="E18" s="7">
        <v>29.088000000000001</v>
      </c>
      <c r="F18" s="7">
        <v>226.63300000000001</v>
      </c>
      <c r="G18" s="7">
        <v>24.718</v>
      </c>
      <c r="H18" s="7">
        <v>415.48099999999999</v>
      </c>
      <c r="I18" s="7">
        <v>275.82900000000001</v>
      </c>
      <c r="J18" s="7">
        <v>304.42099999999999</v>
      </c>
      <c r="K18" s="7">
        <v>338.13600000000002</v>
      </c>
      <c r="L18" s="7">
        <v>325.34500000000003</v>
      </c>
      <c r="M18" s="7">
        <v>57.636000000000003</v>
      </c>
      <c r="N18" s="7">
        <v>28.407</v>
      </c>
      <c r="O18" s="7">
        <v>78.19</v>
      </c>
      <c r="P18" s="7">
        <v>75</v>
      </c>
      <c r="Q18" s="7">
        <v>158.56200000000001</v>
      </c>
      <c r="R18" s="7">
        <v>251.797</v>
      </c>
      <c r="S18" s="7">
        <v>73.891000000000005</v>
      </c>
      <c r="T18" s="7">
        <v>7.2519999999999998</v>
      </c>
      <c r="U18" s="7">
        <v>191.79300000000001</v>
      </c>
      <c r="V18" s="7">
        <v>338.29</v>
      </c>
      <c r="W18" s="7">
        <v>168.14500000000001</v>
      </c>
      <c r="X18" s="7">
        <v>614.245</v>
      </c>
      <c r="Y18" s="7">
        <v>62.421999999999997</v>
      </c>
      <c r="Z18" s="7">
        <v>33.345999999999997</v>
      </c>
      <c r="AA18" s="7">
        <v>285.49400000000003</v>
      </c>
      <c r="AB18" s="7">
        <v>130.50700000000001</v>
      </c>
      <c r="AC18" s="7">
        <v>88.643000000000001</v>
      </c>
      <c r="AD18" s="7">
        <v>354.25299999999999</v>
      </c>
      <c r="AE18" s="7">
        <v>183.55199999999999</v>
      </c>
      <c r="AF18" s="7">
        <v>207.434</v>
      </c>
      <c r="AG18" s="7">
        <v>161.51900000000001</v>
      </c>
      <c r="AH18" s="86">
        <v>156.38499999999999</v>
      </c>
    </row>
    <row r="19" spans="1:34" ht="14.45">
      <c r="A19" s="98">
        <v>46600</v>
      </c>
      <c r="B19" s="162">
        <v>80</v>
      </c>
      <c r="C19" s="154">
        <v>42</v>
      </c>
      <c r="D19" s="166">
        <v>59</v>
      </c>
      <c r="E19" s="7">
        <v>19.241</v>
      </c>
      <c r="F19" s="7">
        <v>177.416</v>
      </c>
      <c r="G19" s="7">
        <v>23.596</v>
      </c>
      <c r="H19" s="7">
        <v>148.703</v>
      </c>
      <c r="I19" s="7">
        <v>88.409000000000006</v>
      </c>
      <c r="J19" s="7">
        <v>148.38</v>
      </c>
      <c r="K19" s="7">
        <v>113.21</v>
      </c>
      <c r="L19" s="7">
        <v>113.652</v>
      </c>
      <c r="M19" s="7">
        <v>33.389000000000003</v>
      </c>
      <c r="N19" s="7">
        <v>19.420000000000002</v>
      </c>
      <c r="O19" s="7">
        <v>33.750999999999998</v>
      </c>
      <c r="P19" s="7">
        <v>33.957999999999998</v>
      </c>
      <c r="Q19" s="7">
        <v>63.634999999999998</v>
      </c>
      <c r="R19" s="7">
        <v>82.614999999999995</v>
      </c>
      <c r="S19" s="7">
        <v>43.363999999999997</v>
      </c>
      <c r="T19" s="7">
        <v>24.495999999999999</v>
      </c>
      <c r="U19" s="7">
        <v>61.488</v>
      </c>
      <c r="V19" s="7">
        <v>105.96</v>
      </c>
      <c r="W19" s="7">
        <v>55.923000000000002</v>
      </c>
      <c r="X19" s="7">
        <v>182.23500000000001</v>
      </c>
      <c r="Y19" s="7">
        <v>32.133000000000003</v>
      </c>
      <c r="Z19" s="7">
        <v>21.616</v>
      </c>
      <c r="AA19" s="7">
        <v>97.353999999999999</v>
      </c>
      <c r="AB19" s="7">
        <v>49.545000000000002</v>
      </c>
      <c r="AC19" s="7">
        <v>42.933</v>
      </c>
      <c r="AD19" s="7">
        <v>115.60899999999999</v>
      </c>
      <c r="AE19" s="7">
        <v>65.194000000000003</v>
      </c>
      <c r="AF19" s="7">
        <v>77.222999999999999</v>
      </c>
      <c r="AG19" s="7">
        <v>56.814999999999998</v>
      </c>
      <c r="AH19" s="86">
        <v>69.381</v>
      </c>
    </row>
    <row r="20" spans="1:34" ht="14.45">
      <c r="A20" s="98">
        <v>46631</v>
      </c>
      <c r="B20" s="162">
        <v>46</v>
      </c>
      <c r="C20" s="154">
        <v>32</v>
      </c>
      <c r="D20" s="166">
        <v>39</v>
      </c>
      <c r="E20" s="7">
        <v>23.254999999999999</v>
      </c>
      <c r="F20" s="7">
        <v>68.832999999999998</v>
      </c>
      <c r="G20" s="7">
        <v>23.207000000000001</v>
      </c>
      <c r="H20" s="7">
        <v>62.886000000000003</v>
      </c>
      <c r="I20" s="7">
        <v>53.5</v>
      </c>
      <c r="J20" s="7">
        <v>93.998000000000005</v>
      </c>
      <c r="K20" s="7">
        <v>52.8</v>
      </c>
      <c r="L20" s="7">
        <v>77.144999999999996</v>
      </c>
      <c r="M20" s="7">
        <v>38.789000000000001</v>
      </c>
      <c r="N20" s="7">
        <v>18.806000000000001</v>
      </c>
      <c r="O20" s="7">
        <v>34.377000000000002</v>
      </c>
      <c r="P20" s="7">
        <v>33.94</v>
      </c>
      <c r="Q20" s="7">
        <v>52.268000000000001</v>
      </c>
      <c r="R20" s="7">
        <v>46.517000000000003</v>
      </c>
      <c r="S20" s="7">
        <v>35.319000000000003</v>
      </c>
      <c r="T20" s="7">
        <v>23.44</v>
      </c>
      <c r="U20" s="7">
        <v>46.314</v>
      </c>
      <c r="V20" s="7">
        <v>51.323</v>
      </c>
      <c r="W20" s="7">
        <v>36.734999999999999</v>
      </c>
      <c r="X20" s="7">
        <v>79.525999999999996</v>
      </c>
      <c r="Y20" s="7">
        <v>25.582999999999998</v>
      </c>
      <c r="Z20" s="7">
        <v>28.529</v>
      </c>
      <c r="AA20" s="7">
        <v>66.597999999999999</v>
      </c>
      <c r="AB20" s="7">
        <v>37.554000000000002</v>
      </c>
      <c r="AC20" s="7">
        <v>38.591999999999999</v>
      </c>
      <c r="AD20" s="7">
        <v>80.018000000000001</v>
      </c>
      <c r="AE20" s="7">
        <v>40.558</v>
      </c>
      <c r="AF20" s="7">
        <v>52.216999999999999</v>
      </c>
      <c r="AG20" s="7">
        <v>37.322000000000003</v>
      </c>
      <c r="AH20" s="86">
        <v>56.136000000000003</v>
      </c>
    </row>
    <row r="21" spans="1:34" ht="14.45">
      <c r="A21" s="98">
        <v>46661</v>
      </c>
      <c r="B21" s="162">
        <v>50</v>
      </c>
      <c r="C21" s="154">
        <v>40</v>
      </c>
      <c r="D21" s="166">
        <v>45</v>
      </c>
      <c r="E21" s="7">
        <v>22.193999999999999</v>
      </c>
      <c r="F21" s="7">
        <v>52.94</v>
      </c>
      <c r="G21" s="7">
        <v>34.508000000000003</v>
      </c>
      <c r="H21" s="7">
        <v>54.183</v>
      </c>
      <c r="I21" s="7">
        <v>50.783999999999999</v>
      </c>
      <c r="J21" s="7">
        <v>80.641000000000005</v>
      </c>
      <c r="K21" s="7">
        <v>50.902000000000001</v>
      </c>
      <c r="L21" s="7">
        <v>50.591000000000001</v>
      </c>
      <c r="M21" s="7">
        <v>36.423999999999999</v>
      </c>
      <c r="N21" s="7">
        <v>21.401</v>
      </c>
      <c r="O21" s="7">
        <v>35.091999999999999</v>
      </c>
      <c r="P21" s="7">
        <v>27.577999999999999</v>
      </c>
      <c r="Q21" s="7">
        <v>47.695</v>
      </c>
      <c r="R21" s="7">
        <v>45.838999999999999</v>
      </c>
      <c r="S21" s="7">
        <v>51.643000000000001</v>
      </c>
      <c r="T21" s="7">
        <v>40.107999999999997</v>
      </c>
      <c r="U21" s="7">
        <v>39.816000000000003</v>
      </c>
      <c r="V21" s="7">
        <v>50.975000000000001</v>
      </c>
      <c r="W21" s="7">
        <v>30.896000000000001</v>
      </c>
      <c r="X21" s="7">
        <v>66.974000000000004</v>
      </c>
      <c r="Y21" s="7">
        <v>27.428999999999998</v>
      </c>
      <c r="Z21" s="7">
        <v>32.685000000000002</v>
      </c>
      <c r="AA21" s="7">
        <v>115.723</v>
      </c>
      <c r="AB21" s="7">
        <v>45.238</v>
      </c>
      <c r="AC21" s="7">
        <v>71.620999999999995</v>
      </c>
      <c r="AD21" s="7">
        <v>83.837999999999994</v>
      </c>
      <c r="AE21" s="7">
        <v>41.213000000000001</v>
      </c>
      <c r="AF21" s="7">
        <v>46.44</v>
      </c>
      <c r="AG21" s="7">
        <v>35.445</v>
      </c>
      <c r="AH21" s="86">
        <v>38.226999999999997</v>
      </c>
    </row>
    <row r="22" spans="1:34" ht="14.45">
      <c r="A22" s="98">
        <v>46692</v>
      </c>
      <c r="B22" s="162">
        <v>45</v>
      </c>
      <c r="C22" s="154">
        <v>39</v>
      </c>
      <c r="D22" s="166">
        <v>42</v>
      </c>
      <c r="E22" s="7">
        <v>24.292000000000002</v>
      </c>
      <c r="F22" s="7">
        <v>44.171999999999997</v>
      </c>
      <c r="G22" s="7">
        <v>32.11</v>
      </c>
      <c r="H22" s="7">
        <v>47.823</v>
      </c>
      <c r="I22" s="7">
        <v>49.164999999999999</v>
      </c>
      <c r="J22" s="7">
        <v>55.643000000000001</v>
      </c>
      <c r="K22" s="7">
        <v>41.228000000000002</v>
      </c>
      <c r="L22" s="7">
        <v>44.378</v>
      </c>
      <c r="M22" s="7">
        <v>32.728000000000002</v>
      </c>
      <c r="N22" s="7">
        <v>30.602</v>
      </c>
      <c r="O22" s="7">
        <v>30.420999999999999</v>
      </c>
      <c r="P22" s="7">
        <v>28.943999999999999</v>
      </c>
      <c r="Q22" s="7">
        <v>47.241</v>
      </c>
      <c r="R22" s="7">
        <v>41.09</v>
      </c>
      <c r="S22" s="7">
        <v>39.109000000000002</v>
      </c>
      <c r="T22" s="7">
        <v>34.021999999999998</v>
      </c>
      <c r="U22" s="7">
        <v>41.365000000000002</v>
      </c>
      <c r="V22" s="7">
        <v>47.24</v>
      </c>
      <c r="W22" s="7">
        <v>32.164999999999999</v>
      </c>
      <c r="X22" s="7">
        <v>56.281999999999996</v>
      </c>
      <c r="Y22" s="7">
        <v>34.271999999999998</v>
      </c>
      <c r="Z22" s="7">
        <v>28.2</v>
      </c>
      <c r="AA22" s="7">
        <v>60.241</v>
      </c>
      <c r="AB22" s="7">
        <v>36.131999999999998</v>
      </c>
      <c r="AC22" s="7">
        <v>71.733000000000004</v>
      </c>
      <c r="AD22" s="7">
        <v>66.703999999999994</v>
      </c>
      <c r="AE22" s="7">
        <v>40.78</v>
      </c>
      <c r="AF22" s="7">
        <v>38.761000000000003</v>
      </c>
      <c r="AG22" s="7">
        <v>38.814</v>
      </c>
      <c r="AH22" s="86">
        <v>38.975000000000001</v>
      </c>
    </row>
    <row r="23" spans="1:34" ht="14.45">
      <c r="A23" s="98">
        <v>46722</v>
      </c>
      <c r="B23" s="162">
        <v>32</v>
      </c>
      <c r="C23" s="154">
        <v>32</v>
      </c>
      <c r="D23" s="166">
        <v>32</v>
      </c>
      <c r="E23" s="7">
        <v>20.806999999999999</v>
      </c>
      <c r="F23" s="7">
        <v>37.395000000000003</v>
      </c>
      <c r="G23" s="7">
        <v>25.542000000000002</v>
      </c>
      <c r="H23" s="7">
        <v>46.438000000000002</v>
      </c>
      <c r="I23" s="7">
        <v>45.098999999999997</v>
      </c>
      <c r="J23" s="7">
        <v>45.469000000000001</v>
      </c>
      <c r="K23" s="7">
        <v>36.363999999999997</v>
      </c>
      <c r="L23" s="7">
        <v>38.622999999999998</v>
      </c>
      <c r="M23" s="7">
        <v>26.841000000000001</v>
      </c>
      <c r="N23" s="7">
        <v>23.256</v>
      </c>
      <c r="O23" s="7">
        <v>25.071999999999999</v>
      </c>
      <c r="P23" s="7">
        <v>24.68</v>
      </c>
      <c r="Q23" s="7">
        <v>33.805999999999997</v>
      </c>
      <c r="R23" s="7">
        <v>35.985999999999997</v>
      </c>
      <c r="S23" s="7">
        <v>34.122</v>
      </c>
      <c r="T23" s="7">
        <v>24.568999999999999</v>
      </c>
      <c r="U23" s="7">
        <v>32.853000000000002</v>
      </c>
      <c r="V23" s="7">
        <v>38.128999999999998</v>
      </c>
      <c r="W23" s="7">
        <v>26.954999999999998</v>
      </c>
      <c r="X23" s="7">
        <v>46.125</v>
      </c>
      <c r="Y23" s="7">
        <v>28.643999999999998</v>
      </c>
      <c r="Z23" s="7">
        <v>22.271999999999998</v>
      </c>
      <c r="AA23" s="7">
        <v>45.862000000000002</v>
      </c>
      <c r="AB23" s="7">
        <v>29.841000000000001</v>
      </c>
      <c r="AC23" s="7">
        <v>40.332000000000001</v>
      </c>
      <c r="AD23" s="7">
        <v>59.423000000000002</v>
      </c>
      <c r="AE23" s="7">
        <v>33.872999999999998</v>
      </c>
      <c r="AF23" s="7">
        <v>32.405000000000001</v>
      </c>
      <c r="AG23" s="7">
        <v>32.450000000000003</v>
      </c>
      <c r="AH23" s="86">
        <v>33.470999999999997</v>
      </c>
    </row>
    <row r="24" spans="1:34" ht="14.45">
      <c r="A24" s="98">
        <v>46753</v>
      </c>
      <c r="B24" s="162">
        <v>31</v>
      </c>
      <c r="C24" s="154">
        <v>31</v>
      </c>
      <c r="D24" s="166">
        <v>31</v>
      </c>
      <c r="E24" s="7">
        <v>18.756</v>
      </c>
      <c r="F24" s="7">
        <v>32.616</v>
      </c>
      <c r="G24" s="7">
        <v>22.234000000000002</v>
      </c>
      <c r="H24" s="7">
        <v>36.670999999999999</v>
      </c>
      <c r="I24" s="7">
        <v>44.613999999999997</v>
      </c>
      <c r="J24" s="7">
        <v>39.235999999999997</v>
      </c>
      <c r="K24" s="7">
        <v>30.917000000000002</v>
      </c>
      <c r="L24" s="7">
        <v>33.915999999999997</v>
      </c>
      <c r="M24" s="7">
        <v>23.364000000000001</v>
      </c>
      <c r="N24" s="7">
        <v>19.251000000000001</v>
      </c>
      <c r="O24" s="7">
        <v>21.853000000000002</v>
      </c>
      <c r="P24" s="7">
        <v>21.988</v>
      </c>
      <c r="Q24" s="7">
        <v>28.495999999999999</v>
      </c>
      <c r="R24" s="7">
        <v>35.295999999999999</v>
      </c>
      <c r="S24" s="7">
        <v>31.300999999999998</v>
      </c>
      <c r="T24" s="7">
        <v>20.277000000000001</v>
      </c>
      <c r="U24" s="7">
        <v>30.085000000000001</v>
      </c>
      <c r="V24" s="7">
        <v>32.771000000000001</v>
      </c>
      <c r="W24" s="7">
        <v>24.431000000000001</v>
      </c>
      <c r="X24" s="7">
        <v>41.27</v>
      </c>
      <c r="Y24" s="7">
        <v>24.158000000000001</v>
      </c>
      <c r="Z24" s="7">
        <v>19.706</v>
      </c>
      <c r="AA24" s="7">
        <v>41.509</v>
      </c>
      <c r="AB24" s="7">
        <v>26.423999999999999</v>
      </c>
      <c r="AC24" s="7">
        <v>32.572000000000003</v>
      </c>
      <c r="AD24" s="7">
        <v>50.652999999999999</v>
      </c>
      <c r="AE24" s="7">
        <v>29.616</v>
      </c>
      <c r="AF24" s="7">
        <v>28.047000000000001</v>
      </c>
      <c r="AG24" s="7">
        <v>27.794</v>
      </c>
      <c r="AH24" s="86">
        <v>28.841000000000001</v>
      </c>
    </row>
    <row r="25" spans="1:34" ht="14.45">
      <c r="A25" s="98">
        <v>46784</v>
      </c>
      <c r="B25" s="162">
        <v>29</v>
      </c>
      <c r="C25" s="154">
        <v>29</v>
      </c>
      <c r="D25" s="166">
        <v>29</v>
      </c>
      <c r="E25" s="7">
        <v>18.417000000000002</v>
      </c>
      <c r="F25" s="7">
        <v>28.663</v>
      </c>
      <c r="G25" s="7">
        <v>31.989000000000001</v>
      </c>
      <c r="H25" s="7">
        <v>41.374000000000002</v>
      </c>
      <c r="I25" s="7">
        <v>37.253999999999998</v>
      </c>
      <c r="J25" s="7">
        <v>34.020000000000003</v>
      </c>
      <c r="K25" s="7">
        <v>29.349</v>
      </c>
      <c r="L25" s="7">
        <v>34.249000000000002</v>
      </c>
      <c r="M25" s="7">
        <v>21.472999999999999</v>
      </c>
      <c r="N25" s="7">
        <v>17.64</v>
      </c>
      <c r="O25" s="7">
        <v>28.449000000000002</v>
      </c>
      <c r="P25" s="7">
        <v>21.201000000000001</v>
      </c>
      <c r="Q25" s="7">
        <v>26.152000000000001</v>
      </c>
      <c r="R25" s="7">
        <v>30.68</v>
      </c>
      <c r="S25" s="7">
        <v>29.911999999999999</v>
      </c>
      <c r="T25" s="7">
        <v>18.033999999999999</v>
      </c>
      <c r="U25" s="7">
        <v>29.527999999999999</v>
      </c>
      <c r="V25" s="7">
        <v>28.603999999999999</v>
      </c>
      <c r="W25" s="7">
        <v>23.966000000000001</v>
      </c>
      <c r="X25" s="7">
        <v>38.279000000000003</v>
      </c>
      <c r="Y25" s="7">
        <v>22.175000000000001</v>
      </c>
      <c r="Z25" s="7">
        <v>25.492999999999999</v>
      </c>
      <c r="AA25" s="7">
        <v>45.220999999999997</v>
      </c>
      <c r="AB25" s="7">
        <v>32.968000000000004</v>
      </c>
      <c r="AC25" s="7">
        <v>45.884999999999998</v>
      </c>
      <c r="AD25" s="7">
        <v>45.706000000000003</v>
      </c>
      <c r="AE25" s="7">
        <v>29.693999999999999</v>
      </c>
      <c r="AF25" s="7">
        <v>25.803000000000001</v>
      </c>
      <c r="AG25" s="7">
        <v>29.218</v>
      </c>
      <c r="AH25" s="86">
        <v>26.120999999999999</v>
      </c>
    </row>
    <row r="26" spans="1:34" ht="14.45">
      <c r="A26" s="98">
        <v>46813</v>
      </c>
      <c r="B26" s="162">
        <v>51</v>
      </c>
      <c r="C26" s="154">
        <v>51</v>
      </c>
      <c r="D26" s="166">
        <v>51</v>
      </c>
      <c r="E26" s="7">
        <v>42.058</v>
      </c>
      <c r="F26" s="7">
        <v>49.917999999999999</v>
      </c>
      <c r="G26" s="7">
        <v>59.722000000000001</v>
      </c>
      <c r="H26" s="7">
        <v>56.304000000000002</v>
      </c>
      <c r="I26" s="7">
        <v>61.597999999999999</v>
      </c>
      <c r="J26" s="7">
        <v>53.814999999999998</v>
      </c>
      <c r="K26" s="7">
        <v>45.889000000000003</v>
      </c>
      <c r="L26" s="7">
        <v>43.216999999999999</v>
      </c>
      <c r="M26" s="7">
        <v>34.750999999999998</v>
      </c>
      <c r="N26" s="7">
        <v>26.052</v>
      </c>
      <c r="O26" s="7">
        <v>36.222000000000001</v>
      </c>
      <c r="P26" s="7">
        <v>52.636000000000003</v>
      </c>
      <c r="Q26" s="7">
        <v>47.415999999999997</v>
      </c>
      <c r="R26" s="7">
        <v>38.706000000000003</v>
      </c>
      <c r="S26" s="7">
        <v>65.611999999999995</v>
      </c>
      <c r="T26" s="7">
        <v>25.834</v>
      </c>
      <c r="U26" s="7">
        <v>47.662999999999997</v>
      </c>
      <c r="V26" s="7">
        <v>38.124000000000002</v>
      </c>
      <c r="W26" s="7">
        <v>31.096</v>
      </c>
      <c r="X26" s="7">
        <v>67.814999999999998</v>
      </c>
      <c r="Y26" s="7">
        <v>36.442999999999998</v>
      </c>
      <c r="Z26" s="7">
        <v>37.652000000000001</v>
      </c>
      <c r="AA26" s="7">
        <v>75.831999999999994</v>
      </c>
      <c r="AB26" s="7">
        <v>50.85</v>
      </c>
      <c r="AC26" s="7">
        <v>131.63</v>
      </c>
      <c r="AD26" s="7">
        <v>51.79</v>
      </c>
      <c r="AE26" s="7">
        <v>43.453000000000003</v>
      </c>
      <c r="AF26" s="7">
        <v>43.194000000000003</v>
      </c>
      <c r="AG26" s="7">
        <v>35.372999999999998</v>
      </c>
      <c r="AH26" s="86">
        <v>48.109000000000002</v>
      </c>
    </row>
    <row r="27" spans="1:34" ht="14.45">
      <c r="A27" s="98">
        <v>46844</v>
      </c>
      <c r="B27" s="162">
        <v>77</v>
      </c>
      <c r="C27" s="154">
        <v>77</v>
      </c>
      <c r="D27" s="166">
        <v>77</v>
      </c>
      <c r="E27" s="7">
        <v>60.966999999999999</v>
      </c>
      <c r="F27" s="7">
        <v>89.316000000000003</v>
      </c>
      <c r="G27" s="7">
        <v>58.981999999999999</v>
      </c>
      <c r="H27" s="7">
        <v>111.21299999999999</v>
      </c>
      <c r="I27" s="7">
        <v>93.299000000000007</v>
      </c>
      <c r="J27" s="7">
        <v>83.682000000000002</v>
      </c>
      <c r="K27" s="7">
        <v>63.564</v>
      </c>
      <c r="L27" s="7">
        <v>78.906000000000006</v>
      </c>
      <c r="M27" s="7">
        <v>46.06</v>
      </c>
      <c r="N27" s="7">
        <v>55.210999999999999</v>
      </c>
      <c r="O27" s="7">
        <v>59.674999999999997</v>
      </c>
      <c r="P27" s="7">
        <v>104.5</v>
      </c>
      <c r="Q27" s="7">
        <v>71.471000000000004</v>
      </c>
      <c r="R27" s="7">
        <v>98.963999999999999</v>
      </c>
      <c r="S27" s="7">
        <v>67.661000000000001</v>
      </c>
      <c r="T27" s="7">
        <v>30.274000000000001</v>
      </c>
      <c r="U27" s="7">
        <v>78.661000000000001</v>
      </c>
      <c r="V27" s="7">
        <v>52.378999999999998</v>
      </c>
      <c r="W27" s="7">
        <v>55.024000000000001</v>
      </c>
      <c r="X27" s="7">
        <v>130.49600000000001</v>
      </c>
      <c r="Y27" s="7">
        <v>42.905999999999999</v>
      </c>
      <c r="Z27" s="7">
        <v>68.456999999999994</v>
      </c>
      <c r="AA27" s="7">
        <v>80.703999999999994</v>
      </c>
      <c r="AB27" s="7">
        <v>79.646000000000001</v>
      </c>
      <c r="AC27" s="7">
        <v>245.56</v>
      </c>
      <c r="AD27" s="7">
        <v>87.33</v>
      </c>
      <c r="AE27" s="7">
        <v>96.281000000000006</v>
      </c>
      <c r="AF27" s="7">
        <v>60.616</v>
      </c>
      <c r="AG27" s="7">
        <v>58.360999999999997</v>
      </c>
      <c r="AH27" s="86">
        <v>66.805999999999997</v>
      </c>
    </row>
    <row r="28" spans="1:34" ht="14.45">
      <c r="A28" s="98">
        <v>46874</v>
      </c>
      <c r="B28" s="162">
        <v>166</v>
      </c>
      <c r="C28" s="154">
        <v>166</v>
      </c>
      <c r="D28" s="166">
        <v>166</v>
      </c>
      <c r="E28" s="7">
        <v>198.26599999999999</v>
      </c>
      <c r="F28" s="7">
        <v>193.214</v>
      </c>
      <c r="G28" s="7">
        <v>59.024000000000001</v>
      </c>
      <c r="H28" s="7">
        <v>153.68799999999999</v>
      </c>
      <c r="I28" s="7">
        <v>347.27499999999998</v>
      </c>
      <c r="J28" s="7">
        <v>167.71899999999999</v>
      </c>
      <c r="K28" s="7">
        <v>174.92599999999999</v>
      </c>
      <c r="L28" s="7">
        <v>171.58500000000001</v>
      </c>
      <c r="M28" s="7">
        <v>105.193</v>
      </c>
      <c r="N28" s="7">
        <v>53.188000000000002</v>
      </c>
      <c r="O28" s="7">
        <v>71.162999999999997</v>
      </c>
      <c r="P28" s="7">
        <v>99.474999999999994</v>
      </c>
      <c r="Q28" s="7">
        <v>144.12100000000001</v>
      </c>
      <c r="R28" s="7">
        <v>243.00700000000001</v>
      </c>
      <c r="S28" s="7">
        <v>170.38800000000001</v>
      </c>
      <c r="T28" s="7">
        <v>103.81100000000001</v>
      </c>
      <c r="U28" s="7">
        <v>147.821</v>
      </c>
      <c r="V28" s="7">
        <v>29.126000000000001</v>
      </c>
      <c r="W28" s="7">
        <v>141.63800000000001</v>
      </c>
      <c r="X28" s="7">
        <v>178.14699999999999</v>
      </c>
      <c r="Y28" s="7">
        <v>69.491</v>
      </c>
      <c r="Z28" s="7">
        <v>189.38300000000001</v>
      </c>
      <c r="AA28" s="7">
        <v>188.41200000000001</v>
      </c>
      <c r="AB28" s="7">
        <v>123.63500000000001</v>
      </c>
      <c r="AC28" s="7">
        <v>375.81900000000002</v>
      </c>
      <c r="AD28" s="7">
        <v>287.536</v>
      </c>
      <c r="AE28" s="7">
        <v>82.063000000000002</v>
      </c>
      <c r="AF28" s="7">
        <v>122.187</v>
      </c>
      <c r="AG28" s="7">
        <v>83.441999999999993</v>
      </c>
      <c r="AH28" s="86">
        <v>150.917</v>
      </c>
    </row>
    <row r="29" spans="1:34" ht="14.45">
      <c r="A29" s="98">
        <v>46905</v>
      </c>
      <c r="B29" s="162">
        <v>301</v>
      </c>
      <c r="C29" s="154">
        <v>301</v>
      </c>
      <c r="D29" s="166">
        <v>301</v>
      </c>
      <c r="E29" s="7">
        <v>345.28899999999999</v>
      </c>
      <c r="F29" s="7">
        <v>151.23699999999999</v>
      </c>
      <c r="G29" s="7">
        <v>416.36900000000003</v>
      </c>
      <c r="H29" s="7">
        <v>584.04399999999998</v>
      </c>
      <c r="I29" s="7">
        <v>716.28700000000003</v>
      </c>
      <c r="J29" s="7">
        <v>312.47199999999998</v>
      </c>
      <c r="K29" s="7">
        <v>531.79700000000003</v>
      </c>
      <c r="L29" s="7">
        <v>217.93</v>
      </c>
      <c r="M29" s="7">
        <v>114.59699999999999</v>
      </c>
      <c r="N29" s="7">
        <v>189.13800000000001</v>
      </c>
      <c r="O29" s="7">
        <v>210.10400000000001</v>
      </c>
      <c r="P29" s="7">
        <v>245.32300000000001</v>
      </c>
      <c r="Q29" s="7">
        <v>368.56200000000001</v>
      </c>
      <c r="R29" s="7">
        <v>272.02600000000001</v>
      </c>
      <c r="S29" s="7">
        <v>64.718000000000004</v>
      </c>
      <c r="T29" s="7">
        <v>270.25599999999997</v>
      </c>
      <c r="U29" s="7">
        <v>455.16399999999999</v>
      </c>
      <c r="V29" s="7">
        <v>209.59100000000001</v>
      </c>
      <c r="W29" s="7">
        <v>398.77699999999999</v>
      </c>
      <c r="X29" s="7">
        <v>209.35900000000001</v>
      </c>
      <c r="Y29" s="7">
        <v>93.435000000000002</v>
      </c>
      <c r="Z29" s="7">
        <v>435.13400000000001</v>
      </c>
      <c r="AA29" s="7">
        <v>298.80900000000003</v>
      </c>
      <c r="AB29" s="7">
        <v>275.72300000000001</v>
      </c>
      <c r="AC29" s="7">
        <v>717.89800000000002</v>
      </c>
      <c r="AD29" s="7">
        <v>450.786</v>
      </c>
      <c r="AE29" s="7">
        <v>266.084</v>
      </c>
      <c r="AF29" s="7">
        <v>341.13600000000002</v>
      </c>
      <c r="AG29" s="7">
        <v>335.798</v>
      </c>
      <c r="AH29" s="86">
        <v>57.155999999999999</v>
      </c>
    </row>
    <row r="30" spans="1:34" ht="14.45">
      <c r="A30" s="98">
        <v>46935</v>
      </c>
      <c r="B30" s="162">
        <v>146</v>
      </c>
      <c r="C30" s="154">
        <v>146</v>
      </c>
      <c r="D30" s="166">
        <v>146</v>
      </c>
      <c r="E30" s="7">
        <v>223.97200000000001</v>
      </c>
      <c r="F30" s="7">
        <v>30.542000000000002</v>
      </c>
      <c r="G30" s="7">
        <v>409.35500000000002</v>
      </c>
      <c r="H30" s="7">
        <v>284.15300000000002</v>
      </c>
      <c r="I30" s="7">
        <v>302.16899999999998</v>
      </c>
      <c r="J30" s="7">
        <v>352.50599999999997</v>
      </c>
      <c r="K30" s="7">
        <v>322.137</v>
      </c>
      <c r="L30" s="7">
        <v>66.712999999999994</v>
      </c>
      <c r="M30" s="7">
        <v>29.577000000000002</v>
      </c>
      <c r="N30" s="7">
        <v>74.918000000000006</v>
      </c>
      <c r="O30" s="7">
        <v>74.319999999999993</v>
      </c>
      <c r="P30" s="7">
        <v>167.67699999999999</v>
      </c>
      <c r="Q30" s="7">
        <v>242.82499999999999</v>
      </c>
      <c r="R30" s="7">
        <v>75.631</v>
      </c>
      <c r="S30" s="7">
        <v>13.182</v>
      </c>
      <c r="T30" s="7">
        <v>191.51300000000001</v>
      </c>
      <c r="U30" s="7">
        <v>333.81299999999999</v>
      </c>
      <c r="V30" s="7">
        <v>170.23699999999999</v>
      </c>
      <c r="W30" s="7">
        <v>600.029</v>
      </c>
      <c r="X30" s="7">
        <v>74.239999999999995</v>
      </c>
      <c r="Y30" s="7">
        <v>34.813000000000002</v>
      </c>
      <c r="Z30" s="7">
        <v>279.24599999999998</v>
      </c>
      <c r="AA30" s="7">
        <v>134.24299999999999</v>
      </c>
      <c r="AB30" s="7">
        <v>90.805000000000007</v>
      </c>
      <c r="AC30" s="7">
        <v>345.42200000000003</v>
      </c>
      <c r="AD30" s="7">
        <v>189.548</v>
      </c>
      <c r="AE30" s="7">
        <v>211.89099999999999</v>
      </c>
      <c r="AF30" s="7">
        <v>168.56899999999999</v>
      </c>
      <c r="AG30" s="7">
        <v>156.773</v>
      </c>
      <c r="AH30" s="86">
        <v>29.327999999999999</v>
      </c>
    </row>
    <row r="31" spans="1:34" ht="14.45">
      <c r="A31" s="98">
        <v>46966</v>
      </c>
      <c r="B31" s="162">
        <v>59</v>
      </c>
      <c r="C31" s="154">
        <v>59</v>
      </c>
      <c r="D31" s="166">
        <v>59</v>
      </c>
      <c r="E31" s="7">
        <v>170.71700000000001</v>
      </c>
      <c r="F31" s="7">
        <v>27.576000000000001</v>
      </c>
      <c r="G31" s="7">
        <v>143.846</v>
      </c>
      <c r="H31" s="7">
        <v>91.081000000000003</v>
      </c>
      <c r="I31" s="7">
        <v>149.03700000000001</v>
      </c>
      <c r="J31" s="7">
        <v>114.83</v>
      </c>
      <c r="K31" s="7">
        <v>112.20099999999999</v>
      </c>
      <c r="L31" s="7">
        <v>38.542000000000002</v>
      </c>
      <c r="M31" s="7">
        <v>20.766999999999999</v>
      </c>
      <c r="N31" s="7">
        <v>33.491</v>
      </c>
      <c r="O31" s="7">
        <v>34.680999999999997</v>
      </c>
      <c r="P31" s="7">
        <v>67.061000000000007</v>
      </c>
      <c r="Q31" s="7">
        <v>81.801000000000002</v>
      </c>
      <c r="R31" s="7">
        <v>45.607999999999997</v>
      </c>
      <c r="S31" s="7">
        <v>28.291</v>
      </c>
      <c r="T31" s="7">
        <v>61.369</v>
      </c>
      <c r="U31" s="7">
        <v>103.958</v>
      </c>
      <c r="V31" s="7">
        <v>58.872</v>
      </c>
      <c r="W31" s="7">
        <v>176.221</v>
      </c>
      <c r="X31" s="7">
        <v>39.213000000000001</v>
      </c>
      <c r="Y31" s="7">
        <v>23.033000000000001</v>
      </c>
      <c r="Z31" s="7">
        <v>97.230999999999995</v>
      </c>
      <c r="AA31" s="7">
        <v>52.984999999999999</v>
      </c>
      <c r="AB31" s="7">
        <v>43.762999999999998</v>
      </c>
      <c r="AC31" s="7">
        <v>113.63</v>
      </c>
      <c r="AD31" s="7">
        <v>70.834999999999994</v>
      </c>
      <c r="AE31" s="7">
        <v>78.606999999999999</v>
      </c>
      <c r="AF31" s="7">
        <v>59.914000000000001</v>
      </c>
      <c r="AG31" s="7">
        <v>70.727000000000004</v>
      </c>
      <c r="AH31" s="86">
        <v>20.556000000000001</v>
      </c>
    </row>
    <row r="32" spans="1:34" ht="14.45">
      <c r="A32" s="98">
        <v>46997</v>
      </c>
      <c r="B32" s="162">
        <v>39</v>
      </c>
      <c r="C32" s="154">
        <v>39</v>
      </c>
      <c r="D32" s="166">
        <v>39</v>
      </c>
      <c r="E32" s="7">
        <v>67.349999999999994</v>
      </c>
      <c r="F32" s="7">
        <v>26.05</v>
      </c>
      <c r="G32" s="7">
        <v>62.100999999999999</v>
      </c>
      <c r="H32" s="7">
        <v>54.908000000000001</v>
      </c>
      <c r="I32" s="7">
        <v>96.341999999999999</v>
      </c>
      <c r="J32" s="7">
        <v>56.396999999999998</v>
      </c>
      <c r="K32" s="7">
        <v>77.962000000000003</v>
      </c>
      <c r="L32" s="7">
        <v>42.79</v>
      </c>
      <c r="M32" s="7">
        <v>19.763999999999999</v>
      </c>
      <c r="N32" s="7">
        <v>34.491999999999997</v>
      </c>
      <c r="O32" s="7">
        <v>34.506</v>
      </c>
      <c r="P32" s="7">
        <v>53.845999999999997</v>
      </c>
      <c r="Q32" s="7">
        <v>46.561</v>
      </c>
      <c r="R32" s="7">
        <v>37.585000000000001</v>
      </c>
      <c r="S32" s="7">
        <v>26.712</v>
      </c>
      <c r="T32" s="7">
        <v>45.868000000000002</v>
      </c>
      <c r="U32" s="7">
        <v>51.725999999999999</v>
      </c>
      <c r="V32" s="7">
        <v>38.396999999999998</v>
      </c>
      <c r="W32" s="7">
        <v>77.813000000000002</v>
      </c>
      <c r="X32" s="7">
        <v>30.777000000000001</v>
      </c>
      <c r="Y32" s="7">
        <v>30.073</v>
      </c>
      <c r="Z32" s="7">
        <v>67.909000000000006</v>
      </c>
      <c r="AA32" s="7">
        <v>40.859000000000002</v>
      </c>
      <c r="AB32" s="7">
        <v>38.832000000000001</v>
      </c>
      <c r="AC32" s="7">
        <v>80.91</v>
      </c>
      <c r="AD32" s="7">
        <v>45.301000000000002</v>
      </c>
      <c r="AE32" s="7">
        <v>54.518000000000001</v>
      </c>
      <c r="AF32" s="7">
        <v>39.231999999999999</v>
      </c>
      <c r="AG32" s="7">
        <v>56.866</v>
      </c>
      <c r="AH32" s="86">
        <v>24.276</v>
      </c>
    </row>
    <row r="33" spans="1:34" ht="14.45">
      <c r="A33" s="98">
        <v>47027</v>
      </c>
      <c r="B33" s="163">
        <v>50</v>
      </c>
      <c r="C33" s="155">
        <v>40</v>
      </c>
      <c r="D33" s="166">
        <v>45</v>
      </c>
      <c r="E33" s="7">
        <v>51.902000000000001</v>
      </c>
      <c r="F33" s="7">
        <v>37.404000000000003</v>
      </c>
      <c r="G33" s="7">
        <v>53.933</v>
      </c>
      <c r="H33" s="7">
        <v>52.073</v>
      </c>
      <c r="I33" s="7">
        <v>80.349000000000004</v>
      </c>
      <c r="J33" s="7">
        <v>54.441000000000003</v>
      </c>
      <c r="K33" s="7">
        <v>51.237000000000002</v>
      </c>
      <c r="L33" s="7">
        <v>39.959000000000003</v>
      </c>
      <c r="M33" s="7">
        <v>22.437999999999999</v>
      </c>
      <c r="N33" s="7">
        <v>35.167999999999999</v>
      </c>
      <c r="O33" s="7">
        <v>28.108000000000001</v>
      </c>
      <c r="P33" s="7">
        <v>48.902000000000001</v>
      </c>
      <c r="Q33" s="7">
        <v>46.325000000000003</v>
      </c>
      <c r="R33" s="7">
        <v>53.378</v>
      </c>
      <c r="S33" s="7">
        <v>43.545999999999999</v>
      </c>
      <c r="T33" s="7">
        <v>39.552</v>
      </c>
      <c r="U33" s="7">
        <v>52.066000000000003</v>
      </c>
      <c r="V33" s="7">
        <v>33.015000000000001</v>
      </c>
      <c r="W33" s="7">
        <v>66.856999999999999</v>
      </c>
      <c r="X33" s="7">
        <v>32.191000000000003</v>
      </c>
      <c r="Y33" s="7">
        <v>33.86</v>
      </c>
      <c r="Z33" s="7">
        <v>112.798</v>
      </c>
      <c r="AA33" s="7">
        <v>48.145000000000003</v>
      </c>
      <c r="AB33" s="7">
        <v>71.95</v>
      </c>
      <c r="AC33" s="7">
        <v>83.272000000000006</v>
      </c>
      <c r="AD33" s="7">
        <v>46.198</v>
      </c>
      <c r="AE33" s="7">
        <v>48.139000000000003</v>
      </c>
      <c r="AF33" s="7">
        <v>37.213000000000001</v>
      </c>
      <c r="AG33" s="7">
        <v>39.411000000000001</v>
      </c>
      <c r="AH33" s="86">
        <v>23.082999999999998</v>
      </c>
    </row>
    <row r="34" spans="1:34" ht="14.45">
      <c r="A34" s="98">
        <v>47058</v>
      </c>
      <c r="B34" s="162">
        <v>45</v>
      </c>
      <c r="C34" s="154">
        <v>39</v>
      </c>
      <c r="D34" s="166">
        <v>42</v>
      </c>
      <c r="E34" s="7">
        <v>43.713000000000001</v>
      </c>
      <c r="F34" s="7">
        <v>34.021000000000001</v>
      </c>
      <c r="G34" s="7">
        <v>47.997</v>
      </c>
      <c r="H34" s="7">
        <v>50.228999999999999</v>
      </c>
      <c r="I34" s="7">
        <v>56.423000000000002</v>
      </c>
      <c r="J34" s="7">
        <v>44.128999999999998</v>
      </c>
      <c r="K34" s="7">
        <v>45.170999999999999</v>
      </c>
      <c r="L34" s="7">
        <v>35.540999999999997</v>
      </c>
      <c r="M34" s="7">
        <v>31.498000000000001</v>
      </c>
      <c r="N34" s="7">
        <v>30.311</v>
      </c>
      <c r="O34" s="7">
        <v>29.318999999999999</v>
      </c>
      <c r="P34" s="7">
        <v>48.158999999999999</v>
      </c>
      <c r="Q34" s="7">
        <v>41.411999999999999</v>
      </c>
      <c r="R34" s="7">
        <v>40.411999999999999</v>
      </c>
      <c r="S34" s="7">
        <v>35.972000000000001</v>
      </c>
      <c r="T34" s="7">
        <v>41.133000000000003</v>
      </c>
      <c r="U34" s="7">
        <v>47.738999999999997</v>
      </c>
      <c r="V34" s="7">
        <v>33.969000000000001</v>
      </c>
      <c r="W34" s="7">
        <v>55.804000000000002</v>
      </c>
      <c r="X34" s="7">
        <v>38.508000000000003</v>
      </c>
      <c r="Y34" s="7">
        <v>28.937999999999999</v>
      </c>
      <c r="Z34" s="7">
        <v>59.27</v>
      </c>
      <c r="AA34" s="7">
        <v>38.396999999999998</v>
      </c>
      <c r="AB34" s="7">
        <v>72.045000000000002</v>
      </c>
      <c r="AC34" s="7">
        <v>66.768000000000001</v>
      </c>
      <c r="AD34" s="7">
        <v>44.415999999999997</v>
      </c>
      <c r="AE34" s="7">
        <v>40.177999999999997</v>
      </c>
      <c r="AF34" s="7">
        <v>40.323999999999998</v>
      </c>
      <c r="AG34" s="7">
        <v>39.975000000000001</v>
      </c>
      <c r="AH34" s="86">
        <v>25.067</v>
      </c>
    </row>
    <row r="35" spans="1:34" ht="14.45">
      <c r="A35" s="98">
        <v>47088</v>
      </c>
      <c r="B35" s="162">
        <v>32</v>
      </c>
      <c r="C35" s="154">
        <v>32</v>
      </c>
      <c r="D35" s="166">
        <v>32</v>
      </c>
      <c r="E35" s="7">
        <v>37.021000000000001</v>
      </c>
      <c r="F35" s="7">
        <v>27.382999999999999</v>
      </c>
      <c r="G35" s="7">
        <v>46.197000000000003</v>
      </c>
      <c r="H35" s="7">
        <v>45.984999999999999</v>
      </c>
      <c r="I35" s="7">
        <v>46.304000000000002</v>
      </c>
      <c r="J35" s="7">
        <v>39.131</v>
      </c>
      <c r="K35" s="7">
        <v>39.31</v>
      </c>
      <c r="L35" s="7">
        <v>29.327999999999999</v>
      </c>
      <c r="M35" s="7">
        <v>23.777999999999999</v>
      </c>
      <c r="N35" s="7">
        <v>25.021000000000001</v>
      </c>
      <c r="O35" s="7">
        <v>25.004000000000001</v>
      </c>
      <c r="P35" s="7">
        <v>34.548000000000002</v>
      </c>
      <c r="Q35" s="7">
        <v>36.353000000000002</v>
      </c>
      <c r="R35" s="7">
        <v>35.381999999999998</v>
      </c>
      <c r="S35" s="7">
        <v>26.460999999999999</v>
      </c>
      <c r="T35" s="7">
        <v>32.552</v>
      </c>
      <c r="U35" s="7">
        <v>38.619999999999997</v>
      </c>
      <c r="V35" s="7">
        <v>28.486999999999998</v>
      </c>
      <c r="W35" s="7">
        <v>45.841000000000001</v>
      </c>
      <c r="X35" s="7">
        <v>32.314999999999998</v>
      </c>
      <c r="Y35" s="7">
        <v>23.013999999999999</v>
      </c>
      <c r="Z35" s="7">
        <v>45.526000000000003</v>
      </c>
      <c r="AA35" s="7">
        <v>31.939</v>
      </c>
      <c r="AB35" s="7">
        <v>40.424999999999997</v>
      </c>
      <c r="AC35" s="7">
        <v>59</v>
      </c>
      <c r="AD35" s="7">
        <v>37.302999999999997</v>
      </c>
      <c r="AE35" s="7">
        <v>33.703000000000003</v>
      </c>
      <c r="AF35" s="7">
        <v>33.735999999999997</v>
      </c>
      <c r="AG35" s="7">
        <v>34.228999999999999</v>
      </c>
      <c r="AH35" s="86">
        <v>21.448</v>
      </c>
    </row>
    <row r="36" spans="1:34" ht="14.45">
      <c r="A36" s="98">
        <v>47119</v>
      </c>
      <c r="B36" s="162">
        <v>31</v>
      </c>
      <c r="C36" s="154">
        <v>31</v>
      </c>
      <c r="D36" s="167">
        <v>31</v>
      </c>
      <c r="E36" s="7">
        <v>32.314</v>
      </c>
      <c r="F36" s="7">
        <v>23.856000000000002</v>
      </c>
      <c r="G36" s="7">
        <v>36.543999999999997</v>
      </c>
      <c r="H36" s="7">
        <v>45.402999999999999</v>
      </c>
      <c r="I36" s="7">
        <v>40.021000000000001</v>
      </c>
      <c r="J36" s="7">
        <v>33.334000000000003</v>
      </c>
      <c r="K36" s="7">
        <v>34.537999999999997</v>
      </c>
      <c r="L36" s="7">
        <v>25.577999999999999</v>
      </c>
      <c r="M36" s="7">
        <v>19.789000000000001</v>
      </c>
      <c r="N36" s="7">
        <v>21.853000000000002</v>
      </c>
      <c r="O36" s="7">
        <v>22.300999999999998</v>
      </c>
      <c r="P36" s="7">
        <v>29.146999999999998</v>
      </c>
      <c r="Q36" s="7">
        <v>35.383000000000003</v>
      </c>
      <c r="R36" s="7">
        <v>32.234000000000002</v>
      </c>
      <c r="S36" s="7">
        <v>22.045999999999999</v>
      </c>
      <c r="T36" s="7">
        <v>29.823</v>
      </c>
      <c r="U36" s="7">
        <v>33.253999999999998</v>
      </c>
      <c r="V36" s="7">
        <v>25.86</v>
      </c>
      <c r="W36" s="7">
        <v>41.192</v>
      </c>
      <c r="X36" s="7">
        <v>27.388000000000002</v>
      </c>
      <c r="Y36" s="7">
        <v>20.356000000000002</v>
      </c>
      <c r="Z36" s="7">
        <v>41.348999999999997</v>
      </c>
      <c r="AA36" s="7">
        <v>28.335999999999999</v>
      </c>
      <c r="AB36" s="7">
        <v>32.645000000000003</v>
      </c>
      <c r="AC36" s="7">
        <v>50.527999999999999</v>
      </c>
      <c r="AD36" s="7">
        <v>32.686999999999998</v>
      </c>
      <c r="AE36" s="7">
        <v>29.233000000000001</v>
      </c>
      <c r="AF36" s="7">
        <v>28.931999999999999</v>
      </c>
      <c r="AG36" s="6">
        <v>29.606999999999999</v>
      </c>
      <c r="AH36" s="6">
        <v>19.309999999999999</v>
      </c>
    </row>
    <row r="37" spans="1:34" ht="14.45">
      <c r="A37" s="98">
        <v>47150</v>
      </c>
      <c r="B37" s="164">
        <v>29</v>
      </c>
      <c r="C37" s="156">
        <v>29</v>
      </c>
      <c r="D37" s="167">
        <v>29</v>
      </c>
      <c r="E37" s="7">
        <v>27.402999999999999</v>
      </c>
      <c r="F37" s="7">
        <v>32.484999999999999</v>
      </c>
      <c r="G37" s="7">
        <v>40.076000000000001</v>
      </c>
      <c r="H37" s="7">
        <v>36.607999999999997</v>
      </c>
      <c r="I37" s="7">
        <v>33.451000000000001</v>
      </c>
      <c r="J37" s="7">
        <v>30.312000000000001</v>
      </c>
      <c r="K37" s="7">
        <v>33.706000000000003</v>
      </c>
      <c r="L37" s="7">
        <v>22.367999999999999</v>
      </c>
      <c r="M37" s="7">
        <v>17.431000000000001</v>
      </c>
      <c r="N37" s="7">
        <v>27.614999999999998</v>
      </c>
      <c r="O37" s="7">
        <v>20.666</v>
      </c>
      <c r="P37" s="7">
        <v>25.707000000000001</v>
      </c>
      <c r="Q37" s="7">
        <v>29.783999999999999</v>
      </c>
      <c r="R37" s="7">
        <v>29.83</v>
      </c>
      <c r="S37" s="7">
        <v>18.808</v>
      </c>
      <c r="T37" s="7">
        <v>27.954000000000001</v>
      </c>
      <c r="U37" s="7">
        <v>27.98</v>
      </c>
      <c r="V37" s="7">
        <v>24.187000000000001</v>
      </c>
      <c r="W37" s="7">
        <v>36.735999999999997</v>
      </c>
      <c r="X37" s="7">
        <v>23.963999999999999</v>
      </c>
      <c r="Y37" s="7">
        <v>25.349</v>
      </c>
      <c r="Z37" s="7">
        <v>43.557000000000002</v>
      </c>
      <c r="AA37" s="7">
        <v>33.552</v>
      </c>
      <c r="AB37" s="7">
        <v>44.069000000000003</v>
      </c>
      <c r="AC37" s="7">
        <v>44.179000000000002</v>
      </c>
      <c r="AD37" s="7">
        <v>31.126000000000001</v>
      </c>
      <c r="AE37" s="7">
        <v>25.837</v>
      </c>
      <c r="AF37" s="7">
        <v>28.998999999999999</v>
      </c>
      <c r="AG37" s="6">
        <v>25.821999999999999</v>
      </c>
      <c r="AH37" s="6">
        <v>18.173999999999999</v>
      </c>
    </row>
    <row r="38" spans="1:34" ht="14.45">
      <c r="A38" s="98">
        <v>47178</v>
      </c>
      <c r="B38" s="164">
        <v>51</v>
      </c>
      <c r="C38" s="156">
        <v>51</v>
      </c>
      <c r="D38" s="167">
        <v>51</v>
      </c>
      <c r="E38" s="7">
        <v>49.779000000000003</v>
      </c>
      <c r="F38" s="7">
        <v>61.262</v>
      </c>
      <c r="G38" s="7">
        <v>56.42</v>
      </c>
      <c r="H38" s="7">
        <v>61.378999999999998</v>
      </c>
      <c r="I38" s="7">
        <v>54.621000000000002</v>
      </c>
      <c r="J38" s="7">
        <v>48.189</v>
      </c>
      <c r="K38" s="7">
        <v>43.884</v>
      </c>
      <c r="L38" s="7">
        <v>36.152999999999999</v>
      </c>
      <c r="M38" s="7">
        <v>26.562000000000001</v>
      </c>
      <c r="N38" s="7">
        <v>36.255000000000003</v>
      </c>
      <c r="O38" s="7">
        <v>52.896999999999998</v>
      </c>
      <c r="P38" s="7">
        <v>47.264000000000003</v>
      </c>
      <c r="Q38" s="7">
        <v>38.957000000000001</v>
      </c>
      <c r="R38" s="7">
        <v>66.837999999999994</v>
      </c>
      <c r="S38" s="7">
        <v>27.321000000000002</v>
      </c>
      <c r="T38" s="7">
        <v>47.442</v>
      </c>
      <c r="U38" s="7">
        <v>38.616</v>
      </c>
      <c r="V38" s="7">
        <v>32.293999999999997</v>
      </c>
      <c r="W38" s="7">
        <v>67.738</v>
      </c>
      <c r="X38" s="7">
        <v>38.624000000000002</v>
      </c>
      <c r="Y38" s="7">
        <v>38.323</v>
      </c>
      <c r="Z38" s="7">
        <v>75.622</v>
      </c>
      <c r="AA38" s="7">
        <v>52.59</v>
      </c>
      <c r="AB38" s="7">
        <v>126.364</v>
      </c>
      <c r="AC38" s="7">
        <v>51.988999999999997</v>
      </c>
      <c r="AD38" s="7">
        <v>46.064</v>
      </c>
      <c r="AE38" s="7">
        <v>44.197000000000003</v>
      </c>
      <c r="AF38" s="7">
        <v>36.243000000000002</v>
      </c>
      <c r="AG38" s="6">
        <v>48.850999999999999</v>
      </c>
      <c r="AH38" s="6">
        <v>42.558999999999997</v>
      </c>
    </row>
    <row r="39" spans="1:34" ht="14.45">
      <c r="A39" s="98">
        <v>47209</v>
      </c>
      <c r="B39" s="164">
        <v>77</v>
      </c>
      <c r="C39" s="156">
        <v>77</v>
      </c>
      <c r="D39" s="167">
        <v>77</v>
      </c>
      <c r="E39" s="7">
        <v>89.805999999999997</v>
      </c>
      <c r="F39" s="7">
        <v>61.317</v>
      </c>
      <c r="G39" s="7">
        <v>111.751</v>
      </c>
      <c r="H39" s="7">
        <v>90.771000000000001</v>
      </c>
      <c r="I39" s="7">
        <v>85.361999999999995</v>
      </c>
      <c r="J39" s="7">
        <v>66.790999999999997</v>
      </c>
      <c r="K39" s="7">
        <v>80.596999999999994</v>
      </c>
      <c r="L39" s="7">
        <v>46.914999999999999</v>
      </c>
      <c r="M39" s="7">
        <v>56.456000000000003</v>
      </c>
      <c r="N39" s="7">
        <v>60.41</v>
      </c>
      <c r="O39" s="7">
        <v>105.601</v>
      </c>
      <c r="P39" s="7">
        <v>71.221000000000004</v>
      </c>
      <c r="Q39" s="7">
        <v>100.059</v>
      </c>
      <c r="R39" s="7">
        <v>69.75</v>
      </c>
      <c r="S39" s="7">
        <v>32.338999999999999</v>
      </c>
      <c r="T39" s="7">
        <v>76.912999999999997</v>
      </c>
      <c r="U39" s="7">
        <v>53.878999999999998</v>
      </c>
      <c r="V39" s="7">
        <v>56.869</v>
      </c>
      <c r="W39" s="7">
        <v>130.99100000000001</v>
      </c>
      <c r="X39" s="7">
        <v>45.548000000000002</v>
      </c>
      <c r="Y39" s="7">
        <v>69.721999999999994</v>
      </c>
      <c r="Z39" s="7">
        <v>81.087999999999994</v>
      </c>
      <c r="AA39" s="7">
        <v>82.733000000000004</v>
      </c>
      <c r="AB39" s="7">
        <v>245.58199999999999</v>
      </c>
      <c r="AC39" s="7">
        <v>88.058000000000007</v>
      </c>
      <c r="AD39" s="7">
        <v>100.899</v>
      </c>
      <c r="AE39" s="7">
        <v>62.515000000000001</v>
      </c>
      <c r="AF39" s="7">
        <v>59.122999999999998</v>
      </c>
      <c r="AG39" s="6">
        <v>68.644000000000005</v>
      </c>
      <c r="AH39" s="6">
        <v>62.195</v>
      </c>
    </row>
    <row r="40" spans="1:34" ht="14.45">
      <c r="A40" s="98">
        <v>47239</v>
      </c>
      <c r="B40" s="164">
        <v>166</v>
      </c>
      <c r="C40" s="156">
        <v>166</v>
      </c>
      <c r="D40" s="167">
        <v>166</v>
      </c>
      <c r="E40" s="7">
        <v>193.36600000000001</v>
      </c>
      <c r="F40" s="6">
        <v>62.177</v>
      </c>
      <c r="G40" s="6">
        <v>154.42699999999999</v>
      </c>
      <c r="H40" s="6">
        <v>340.57299999999998</v>
      </c>
      <c r="I40" s="6">
        <v>169.57900000000001</v>
      </c>
      <c r="J40" s="6">
        <v>179.37100000000001</v>
      </c>
      <c r="K40" s="6">
        <v>172.87299999999999</v>
      </c>
      <c r="L40" s="6">
        <v>103.89700000000001</v>
      </c>
      <c r="M40" s="6">
        <v>54.862000000000002</v>
      </c>
      <c r="N40" s="6">
        <v>72.006</v>
      </c>
      <c r="O40" s="6">
        <v>100.925</v>
      </c>
      <c r="P40" s="6">
        <v>137.18600000000001</v>
      </c>
      <c r="Q40" s="6">
        <v>243.86099999999999</v>
      </c>
      <c r="R40" s="6">
        <v>172.99600000000001</v>
      </c>
      <c r="S40" s="6">
        <v>107.35599999999999</v>
      </c>
      <c r="T40" s="6">
        <v>136.97900000000001</v>
      </c>
      <c r="U40" s="6">
        <v>30.218</v>
      </c>
      <c r="V40" s="6">
        <v>144.64599999999999</v>
      </c>
      <c r="W40" s="6">
        <v>178.15700000000001</v>
      </c>
      <c r="X40" s="6">
        <v>71.23</v>
      </c>
      <c r="Y40" s="6">
        <v>191.483</v>
      </c>
      <c r="Z40" s="6">
        <v>188.50200000000001</v>
      </c>
      <c r="AA40" s="6">
        <v>127.322</v>
      </c>
      <c r="AB40" s="6">
        <v>367.40800000000002</v>
      </c>
      <c r="AC40" s="6">
        <v>288.06799999999998</v>
      </c>
      <c r="AD40" s="6">
        <v>87.061999999999998</v>
      </c>
      <c r="AE40" s="6">
        <v>124.92700000000001</v>
      </c>
      <c r="AF40" s="6">
        <v>81.736000000000004</v>
      </c>
      <c r="AG40" s="6">
        <v>152.839</v>
      </c>
      <c r="AH40" s="6">
        <v>200.453</v>
      </c>
    </row>
    <row r="41" spans="1:34" ht="14.45">
      <c r="A41" s="98">
        <v>47270</v>
      </c>
      <c r="B41" s="164">
        <v>301</v>
      </c>
      <c r="C41" s="156">
        <v>301</v>
      </c>
      <c r="D41" s="167">
        <v>301</v>
      </c>
      <c r="E41" s="7">
        <v>149.76400000000001</v>
      </c>
      <c r="F41" s="6">
        <v>418.60399999999998</v>
      </c>
      <c r="G41" s="6">
        <v>582.505</v>
      </c>
      <c r="H41" s="6">
        <v>712.34199999999998</v>
      </c>
      <c r="I41" s="6">
        <v>312.24700000000001</v>
      </c>
      <c r="J41" s="6">
        <v>533.78300000000002</v>
      </c>
      <c r="K41" s="6">
        <v>217.16499999999999</v>
      </c>
      <c r="L41" s="6">
        <v>119.143</v>
      </c>
      <c r="M41" s="6">
        <v>188.57499999999999</v>
      </c>
      <c r="N41" s="6">
        <v>208.971</v>
      </c>
      <c r="O41" s="6">
        <v>244.78399999999999</v>
      </c>
      <c r="P41" s="6">
        <v>362.34800000000001</v>
      </c>
      <c r="Q41" s="6">
        <v>270.95</v>
      </c>
      <c r="R41" s="6">
        <v>64.3</v>
      </c>
      <c r="S41" s="6">
        <v>271.79599999999999</v>
      </c>
      <c r="T41" s="6">
        <v>447.79599999999999</v>
      </c>
      <c r="U41" s="6">
        <v>209.05500000000001</v>
      </c>
      <c r="V41" s="6">
        <v>400.54500000000002</v>
      </c>
      <c r="W41" s="6">
        <v>207.79400000000001</v>
      </c>
      <c r="X41" s="6">
        <v>95.483000000000004</v>
      </c>
      <c r="Y41" s="6">
        <v>435.33</v>
      </c>
      <c r="Z41" s="6">
        <v>297.33600000000001</v>
      </c>
      <c r="AA41" s="6">
        <v>276.59399999999999</v>
      </c>
      <c r="AB41" s="6">
        <v>710.98099999999999</v>
      </c>
      <c r="AC41" s="6">
        <v>449.21499999999997</v>
      </c>
      <c r="AD41" s="6">
        <v>268.44400000000002</v>
      </c>
      <c r="AE41" s="6">
        <v>341.52699999999999</v>
      </c>
      <c r="AF41" s="6">
        <v>331.62099999999998</v>
      </c>
      <c r="AG41" s="6">
        <v>56.612000000000002</v>
      </c>
      <c r="AH41" s="6">
        <v>345.52100000000002</v>
      </c>
    </row>
    <row r="42" spans="1:34" ht="14.45">
      <c r="A42" s="98">
        <v>47300</v>
      </c>
      <c r="B42" s="164">
        <v>146</v>
      </c>
      <c r="C42" s="156">
        <v>146</v>
      </c>
      <c r="D42" s="167">
        <v>146</v>
      </c>
      <c r="E42" s="7">
        <v>28.736000000000001</v>
      </c>
      <c r="F42" s="6">
        <v>408.86200000000002</v>
      </c>
      <c r="G42" s="6">
        <v>282.25400000000002</v>
      </c>
      <c r="H42" s="6">
        <v>311.74799999999999</v>
      </c>
      <c r="I42" s="6">
        <v>350.95600000000002</v>
      </c>
      <c r="J42" s="6">
        <v>321.50200000000001</v>
      </c>
      <c r="K42" s="6">
        <v>65.3</v>
      </c>
      <c r="L42" s="6">
        <v>31.3</v>
      </c>
      <c r="M42" s="6">
        <v>73.290999999999997</v>
      </c>
      <c r="N42" s="6">
        <v>72.445999999999998</v>
      </c>
      <c r="O42" s="6">
        <v>166.23400000000001</v>
      </c>
      <c r="P42" s="6">
        <v>254.017</v>
      </c>
      <c r="Q42" s="6">
        <v>73.977999999999994</v>
      </c>
      <c r="R42" s="6">
        <v>11.785</v>
      </c>
      <c r="S42" s="6">
        <v>190.596</v>
      </c>
      <c r="T42" s="6">
        <v>343.73</v>
      </c>
      <c r="U42" s="6">
        <v>168.43600000000001</v>
      </c>
      <c r="V42" s="6">
        <v>599.54</v>
      </c>
      <c r="W42" s="6">
        <v>72.313000000000002</v>
      </c>
      <c r="X42" s="6">
        <v>37.090000000000003</v>
      </c>
      <c r="Y42" s="6">
        <v>277.78100000000001</v>
      </c>
      <c r="Z42" s="6">
        <v>132.41900000000001</v>
      </c>
      <c r="AA42" s="6">
        <v>90.045000000000002</v>
      </c>
      <c r="AB42" s="6">
        <v>355.858</v>
      </c>
      <c r="AC42" s="6">
        <v>187.589</v>
      </c>
      <c r="AD42" s="6">
        <v>211.68199999999999</v>
      </c>
      <c r="AE42" s="6">
        <v>167.46199999999999</v>
      </c>
      <c r="AF42" s="6">
        <v>161.333</v>
      </c>
      <c r="AG42" s="6">
        <v>28.033000000000001</v>
      </c>
      <c r="AH42" s="6">
        <v>222.84800000000001</v>
      </c>
    </row>
    <row r="43" spans="1:34" ht="14.45">
      <c r="A43" s="98">
        <v>47331</v>
      </c>
      <c r="B43" s="164">
        <v>59</v>
      </c>
      <c r="C43" s="156">
        <v>59</v>
      </c>
      <c r="D43" s="167">
        <v>59</v>
      </c>
      <c r="E43" s="7">
        <v>26.888999999999999</v>
      </c>
      <c r="F43" s="6">
        <v>143.71199999999999</v>
      </c>
      <c r="G43" s="6">
        <v>90.463999999999999</v>
      </c>
      <c r="H43" s="6">
        <v>151.244</v>
      </c>
      <c r="I43" s="6">
        <v>114.428</v>
      </c>
      <c r="J43" s="6">
        <v>112.241</v>
      </c>
      <c r="K43" s="6">
        <v>38.164000000000001</v>
      </c>
      <c r="L43" s="6">
        <v>21.372</v>
      </c>
      <c r="M43" s="6">
        <v>33.082000000000001</v>
      </c>
      <c r="N43" s="6">
        <v>34.021999999999998</v>
      </c>
      <c r="O43" s="6">
        <v>66.593000000000004</v>
      </c>
      <c r="P43" s="6">
        <v>83.481999999999999</v>
      </c>
      <c r="Q43" s="6">
        <v>45.121000000000002</v>
      </c>
      <c r="R43" s="6">
        <v>28.117999999999999</v>
      </c>
      <c r="S43" s="6">
        <v>61.262999999999998</v>
      </c>
      <c r="T43" s="6">
        <v>107.48099999999999</v>
      </c>
      <c r="U43" s="6">
        <v>58.421999999999997</v>
      </c>
      <c r="V43" s="6">
        <v>175.96</v>
      </c>
      <c r="W43" s="6">
        <v>38.536999999999999</v>
      </c>
      <c r="X43" s="6">
        <v>24.288</v>
      </c>
      <c r="Y43" s="6">
        <v>96.763000000000005</v>
      </c>
      <c r="Z43" s="6">
        <v>52.335000000000001</v>
      </c>
      <c r="AA43" s="6">
        <v>43.805999999999997</v>
      </c>
      <c r="AB43" s="6">
        <v>116.11</v>
      </c>
      <c r="AC43" s="6">
        <v>70.206000000000003</v>
      </c>
      <c r="AD43" s="6">
        <v>78.992999999999995</v>
      </c>
      <c r="AE43" s="6">
        <v>59.625999999999998</v>
      </c>
      <c r="AF43" s="6">
        <v>71.757999999999996</v>
      </c>
      <c r="AG43" s="6">
        <v>20.259</v>
      </c>
      <c r="AH43" s="6">
        <v>170.33500000000001</v>
      </c>
    </row>
    <row r="44" spans="1:34" ht="14.45">
      <c r="A44" s="98">
        <v>47362</v>
      </c>
      <c r="B44" s="164">
        <v>39</v>
      </c>
      <c r="C44" s="156">
        <v>39</v>
      </c>
      <c r="D44" s="167">
        <v>39</v>
      </c>
      <c r="E44" s="7">
        <v>25.905999999999999</v>
      </c>
      <c r="F44" s="6">
        <v>62.371000000000002</v>
      </c>
      <c r="G44" s="6">
        <v>54.823</v>
      </c>
      <c r="H44" s="6">
        <v>95.903999999999996</v>
      </c>
      <c r="I44" s="6">
        <v>56.512</v>
      </c>
      <c r="J44" s="6">
        <v>78.384</v>
      </c>
      <c r="K44" s="6">
        <v>42.920999999999999</v>
      </c>
      <c r="L44" s="6">
        <v>20.387</v>
      </c>
      <c r="M44" s="6">
        <v>34.569000000000003</v>
      </c>
      <c r="N44" s="6">
        <v>34.401000000000003</v>
      </c>
      <c r="O44" s="6">
        <v>53.844999999999999</v>
      </c>
      <c r="P44" s="6">
        <v>47.122999999999998</v>
      </c>
      <c r="Q44" s="6">
        <v>37.585000000000001</v>
      </c>
      <c r="R44" s="6">
        <v>27.015000000000001</v>
      </c>
      <c r="S44" s="6">
        <v>46.203000000000003</v>
      </c>
      <c r="T44" s="6">
        <v>52.228999999999999</v>
      </c>
      <c r="U44" s="6">
        <v>38.457999999999998</v>
      </c>
      <c r="V44" s="6">
        <v>77.926000000000002</v>
      </c>
      <c r="W44" s="6">
        <v>30.648</v>
      </c>
      <c r="X44" s="6">
        <v>30.85</v>
      </c>
      <c r="Y44" s="6">
        <v>67.930000000000007</v>
      </c>
      <c r="Z44" s="6">
        <v>40.734000000000002</v>
      </c>
      <c r="AA44" s="6">
        <v>39.304000000000002</v>
      </c>
      <c r="AB44" s="6">
        <v>80.334000000000003</v>
      </c>
      <c r="AC44" s="6">
        <v>45.225000000000001</v>
      </c>
      <c r="AD44" s="6">
        <v>55.308</v>
      </c>
      <c r="AE44" s="6">
        <v>39.411000000000001</v>
      </c>
      <c r="AF44" s="6">
        <v>57.951999999999998</v>
      </c>
      <c r="AG44" s="6">
        <v>24.472000000000001</v>
      </c>
      <c r="AH44" s="6">
        <v>67.376999999999995</v>
      </c>
    </row>
    <row r="45" spans="1:34" ht="14.45">
      <c r="A45" s="98">
        <v>47392</v>
      </c>
      <c r="B45" s="164">
        <v>50</v>
      </c>
      <c r="C45" s="156">
        <v>40</v>
      </c>
      <c r="D45" s="167">
        <v>45</v>
      </c>
      <c r="E45" s="7">
        <v>37.183999999999997</v>
      </c>
      <c r="F45" s="6">
        <v>54.098999999999997</v>
      </c>
      <c r="G45" s="6">
        <v>51.93</v>
      </c>
      <c r="H45" s="6">
        <v>82.183000000000007</v>
      </c>
      <c r="I45" s="6">
        <v>54.466000000000001</v>
      </c>
      <c r="J45" s="6">
        <v>51.515999999999998</v>
      </c>
      <c r="K45" s="6">
        <v>39.984999999999999</v>
      </c>
      <c r="L45" s="6">
        <v>22.835000000000001</v>
      </c>
      <c r="M45" s="6">
        <v>35.164999999999999</v>
      </c>
      <c r="N45" s="6">
        <v>27.908999999999999</v>
      </c>
      <c r="O45" s="6">
        <v>48.8</v>
      </c>
      <c r="P45" s="6">
        <v>46.381</v>
      </c>
      <c r="Q45" s="6">
        <v>53.287999999999997</v>
      </c>
      <c r="R45" s="6">
        <v>43.790999999999997</v>
      </c>
      <c r="S45" s="6">
        <v>39.759</v>
      </c>
      <c r="T45" s="6">
        <v>51.765000000000001</v>
      </c>
      <c r="U45" s="6">
        <v>32.987000000000002</v>
      </c>
      <c r="V45" s="6">
        <v>66.875</v>
      </c>
      <c r="W45" s="6">
        <v>31.984000000000002</v>
      </c>
      <c r="X45" s="6">
        <v>34.927</v>
      </c>
      <c r="Y45" s="6">
        <v>112.736</v>
      </c>
      <c r="Z45" s="6">
        <v>47.917999999999999</v>
      </c>
      <c r="AA45" s="6">
        <v>72.367999999999995</v>
      </c>
      <c r="AB45" s="6">
        <v>84.132000000000005</v>
      </c>
      <c r="AC45" s="6">
        <v>46.036999999999999</v>
      </c>
      <c r="AD45" s="6">
        <v>48.81</v>
      </c>
      <c r="AE45" s="6">
        <v>37.296999999999997</v>
      </c>
      <c r="AF45" s="6">
        <v>39.689</v>
      </c>
      <c r="AG45" s="6">
        <v>23.158999999999999</v>
      </c>
      <c r="AH45" s="6">
        <v>51.837000000000003</v>
      </c>
    </row>
    <row r="46" spans="1:34" ht="14.45">
      <c r="A46" s="98">
        <v>47423</v>
      </c>
      <c r="B46" s="164">
        <v>45</v>
      </c>
      <c r="C46" s="156">
        <v>39</v>
      </c>
      <c r="D46" s="167">
        <v>42</v>
      </c>
      <c r="E46" s="7">
        <v>33.863999999999997</v>
      </c>
      <c r="F46" s="6">
        <v>48.164000000000001</v>
      </c>
      <c r="G46" s="6">
        <v>50.106999999999999</v>
      </c>
      <c r="H46" s="6">
        <v>56.841000000000001</v>
      </c>
      <c r="I46" s="6">
        <v>44.189</v>
      </c>
      <c r="J46" s="6">
        <v>45.420999999999999</v>
      </c>
      <c r="K46" s="6">
        <v>35.619999999999997</v>
      </c>
      <c r="L46" s="6">
        <v>31.960999999999999</v>
      </c>
      <c r="M46" s="6">
        <v>30.323</v>
      </c>
      <c r="N46" s="6">
        <v>29.224</v>
      </c>
      <c r="O46" s="6">
        <v>48.085000000000001</v>
      </c>
      <c r="P46" s="6">
        <v>41.527999999999999</v>
      </c>
      <c r="Q46" s="6">
        <v>40.35</v>
      </c>
      <c r="R46" s="6">
        <v>36.165999999999997</v>
      </c>
      <c r="S46" s="6">
        <v>41.33</v>
      </c>
      <c r="T46" s="6">
        <v>47.89</v>
      </c>
      <c r="U46" s="6">
        <v>33.966000000000001</v>
      </c>
      <c r="V46" s="6">
        <v>55.853999999999999</v>
      </c>
      <c r="W46" s="6">
        <v>38.347999999999999</v>
      </c>
      <c r="X46" s="6">
        <v>30.001000000000001</v>
      </c>
      <c r="Y46" s="6">
        <v>59.24</v>
      </c>
      <c r="Z46" s="6">
        <v>38.243000000000002</v>
      </c>
      <c r="AA46" s="6">
        <v>72.417000000000002</v>
      </c>
      <c r="AB46" s="6">
        <v>66.897999999999996</v>
      </c>
      <c r="AC46" s="6">
        <v>44.314999999999998</v>
      </c>
      <c r="AD46" s="6">
        <v>40.741</v>
      </c>
      <c r="AE46" s="6">
        <v>40.427</v>
      </c>
      <c r="AF46" s="6">
        <v>40.198999999999998</v>
      </c>
      <c r="AG46" s="6">
        <v>25.177</v>
      </c>
      <c r="AH46" s="6">
        <v>43.688000000000002</v>
      </c>
    </row>
    <row r="47" spans="1:34" ht="14.45">
      <c r="A47" s="98">
        <v>47453</v>
      </c>
      <c r="B47" s="164">
        <v>32</v>
      </c>
      <c r="C47" s="156">
        <v>32</v>
      </c>
      <c r="D47" s="167">
        <v>32</v>
      </c>
      <c r="E47" s="7">
        <v>27.315000000000001</v>
      </c>
      <c r="F47" s="6">
        <v>46.439</v>
      </c>
      <c r="G47" s="6">
        <v>45.959000000000003</v>
      </c>
      <c r="H47" s="6">
        <v>46.539000000000001</v>
      </c>
      <c r="I47" s="6">
        <v>39.255000000000003</v>
      </c>
      <c r="J47" s="6">
        <v>39.640999999999998</v>
      </c>
      <c r="K47" s="6">
        <v>29.449000000000002</v>
      </c>
      <c r="L47" s="6">
        <v>24.411000000000001</v>
      </c>
      <c r="M47" s="6">
        <v>25.105</v>
      </c>
      <c r="N47" s="6">
        <v>24.963999999999999</v>
      </c>
      <c r="O47" s="6">
        <v>34.57</v>
      </c>
      <c r="P47" s="6">
        <v>36.378</v>
      </c>
      <c r="Q47" s="6">
        <v>35.408999999999999</v>
      </c>
      <c r="R47" s="6">
        <v>26.731000000000002</v>
      </c>
      <c r="S47" s="6">
        <v>32.823</v>
      </c>
      <c r="T47" s="6">
        <v>38.692</v>
      </c>
      <c r="U47" s="6">
        <v>28.574999999999999</v>
      </c>
      <c r="V47" s="6">
        <v>45.947000000000003</v>
      </c>
      <c r="W47" s="6">
        <v>32.256</v>
      </c>
      <c r="X47" s="6">
        <v>23.891999999999999</v>
      </c>
      <c r="Y47" s="6">
        <v>45.563000000000002</v>
      </c>
      <c r="Z47" s="6">
        <v>31.882999999999999</v>
      </c>
      <c r="AA47" s="6">
        <v>40.786000000000001</v>
      </c>
      <c r="AB47" s="6">
        <v>59.59</v>
      </c>
      <c r="AC47" s="6">
        <v>37.286000000000001</v>
      </c>
      <c r="AD47" s="6">
        <v>34.302999999999997</v>
      </c>
      <c r="AE47" s="6">
        <v>33.905000000000001</v>
      </c>
      <c r="AF47" s="6">
        <v>34.585999999999999</v>
      </c>
      <c r="AG47" s="6">
        <v>21.623000000000001</v>
      </c>
      <c r="AH47" s="6">
        <v>37.064999999999998</v>
      </c>
    </row>
    <row r="48" spans="1:34" ht="14.45">
      <c r="A48" s="98">
        <v>47484</v>
      </c>
      <c r="B48" s="164">
        <v>31</v>
      </c>
      <c r="C48" s="156">
        <v>31</v>
      </c>
      <c r="D48" s="167">
        <v>31</v>
      </c>
      <c r="E48" s="7">
        <v>23.797000000000001</v>
      </c>
      <c r="F48" s="6">
        <v>36.753</v>
      </c>
      <c r="G48" s="6">
        <v>45.38</v>
      </c>
      <c r="H48" s="6">
        <v>40.176000000000002</v>
      </c>
      <c r="I48" s="6">
        <v>33.442999999999998</v>
      </c>
      <c r="J48" s="6">
        <v>34.837000000000003</v>
      </c>
      <c r="K48" s="6">
        <v>25.687000000000001</v>
      </c>
      <c r="L48" s="6">
        <v>20.271999999999998</v>
      </c>
      <c r="M48" s="6">
        <v>21.928000000000001</v>
      </c>
      <c r="N48" s="6">
        <v>22.265000000000001</v>
      </c>
      <c r="O48" s="6">
        <v>29.167000000000002</v>
      </c>
      <c r="P48" s="6">
        <v>35.642000000000003</v>
      </c>
      <c r="Q48" s="6">
        <v>32.256999999999998</v>
      </c>
      <c r="R48" s="6">
        <v>22.291</v>
      </c>
      <c r="S48" s="6">
        <v>30.068000000000001</v>
      </c>
      <c r="T48" s="6">
        <v>33.262999999999998</v>
      </c>
      <c r="U48" s="6">
        <v>25.94</v>
      </c>
      <c r="V48" s="6">
        <v>41.287999999999997</v>
      </c>
      <c r="W48" s="6">
        <v>27.337</v>
      </c>
      <c r="X48" s="6">
        <v>21.158000000000001</v>
      </c>
      <c r="Y48" s="6">
        <v>41.381999999999998</v>
      </c>
      <c r="Z48" s="6">
        <v>28.286999999999999</v>
      </c>
      <c r="AA48" s="6">
        <v>32.96</v>
      </c>
      <c r="AB48" s="6">
        <v>50.795999999999999</v>
      </c>
      <c r="AC48" s="6">
        <v>32.671999999999997</v>
      </c>
      <c r="AD48" s="6">
        <v>29.771000000000001</v>
      </c>
      <c r="AE48" s="6">
        <v>29.082999999999998</v>
      </c>
      <c r="AF48" s="6">
        <v>29.827999999999999</v>
      </c>
      <c r="AG48" s="6">
        <v>19.466999999999999</v>
      </c>
      <c r="AH48" s="6">
        <v>32.354999999999997</v>
      </c>
    </row>
    <row r="49" spans="1:1005" ht="14.45">
      <c r="A49" s="98">
        <v>47515</v>
      </c>
      <c r="B49" s="164">
        <v>29</v>
      </c>
      <c r="C49" s="156">
        <v>29</v>
      </c>
      <c r="D49" s="167">
        <v>29</v>
      </c>
      <c r="E49" s="7">
        <v>32.436999999999998</v>
      </c>
      <c r="F49" s="6">
        <v>40.258000000000003</v>
      </c>
      <c r="G49" s="6">
        <v>36.591000000000001</v>
      </c>
      <c r="H49" s="6">
        <v>33.567999999999998</v>
      </c>
      <c r="I49" s="6">
        <v>30.399000000000001</v>
      </c>
      <c r="J49" s="6">
        <v>33.954999999999998</v>
      </c>
      <c r="K49" s="6">
        <v>22.457000000000001</v>
      </c>
      <c r="L49" s="6">
        <v>17.733000000000001</v>
      </c>
      <c r="M49" s="6">
        <v>27.675999999999998</v>
      </c>
      <c r="N49" s="6">
        <v>20.635999999999999</v>
      </c>
      <c r="O49" s="6">
        <v>25.722000000000001</v>
      </c>
      <c r="P49" s="6">
        <v>29.86</v>
      </c>
      <c r="Q49" s="6">
        <v>29.85</v>
      </c>
      <c r="R49" s="6">
        <v>19.012</v>
      </c>
      <c r="S49" s="6">
        <v>28.157</v>
      </c>
      <c r="T49" s="6">
        <v>27.978000000000002</v>
      </c>
      <c r="U49" s="6">
        <v>24.253</v>
      </c>
      <c r="V49" s="6">
        <v>36.814999999999998</v>
      </c>
      <c r="W49" s="6">
        <v>23.922000000000001</v>
      </c>
      <c r="X49" s="6">
        <v>25.533999999999999</v>
      </c>
      <c r="Y49" s="6">
        <v>43.578000000000003</v>
      </c>
      <c r="Z49" s="6">
        <v>33.51</v>
      </c>
      <c r="AA49" s="6">
        <v>44.332999999999998</v>
      </c>
      <c r="AB49" s="6">
        <v>44.323</v>
      </c>
      <c r="AC49" s="6">
        <v>31.114000000000001</v>
      </c>
      <c r="AD49" s="6">
        <v>26.277999999999999</v>
      </c>
      <c r="AE49" s="6">
        <v>29.126000000000001</v>
      </c>
      <c r="AF49" s="6">
        <v>25.895</v>
      </c>
      <c r="AG49" s="6">
        <v>18.302</v>
      </c>
      <c r="AH49" s="6">
        <v>27.436</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98">
        <v>47543</v>
      </c>
      <c r="B50" s="164">
        <v>51</v>
      </c>
      <c r="C50" s="156">
        <v>51</v>
      </c>
      <c r="D50" s="167">
        <v>51</v>
      </c>
      <c r="E50" s="7">
        <v>61.210999999999999</v>
      </c>
      <c r="F50" s="6">
        <v>56.616999999999997</v>
      </c>
      <c r="G50" s="6">
        <v>61.354999999999997</v>
      </c>
      <c r="H50" s="6">
        <v>53.110999999999997</v>
      </c>
      <c r="I50" s="6">
        <v>48.29</v>
      </c>
      <c r="J50" s="6">
        <v>44.15</v>
      </c>
      <c r="K50" s="6">
        <v>36.252000000000002</v>
      </c>
      <c r="L50" s="6">
        <v>26.623000000000001</v>
      </c>
      <c r="M50" s="6">
        <v>36.316000000000003</v>
      </c>
      <c r="N50" s="6">
        <v>52.853000000000002</v>
      </c>
      <c r="O50" s="6">
        <v>47.276000000000003</v>
      </c>
      <c r="P50" s="6">
        <v>38.682000000000002</v>
      </c>
      <c r="Q50" s="6">
        <v>66.855999999999995</v>
      </c>
      <c r="R50" s="6">
        <v>27.529</v>
      </c>
      <c r="S50" s="6">
        <v>47.661999999999999</v>
      </c>
      <c r="T50" s="6">
        <v>38.243000000000002</v>
      </c>
      <c r="U50" s="6">
        <v>32.360999999999997</v>
      </c>
      <c r="V50" s="6">
        <v>67.837999999999994</v>
      </c>
      <c r="W50" s="6">
        <v>38.58</v>
      </c>
      <c r="X50" s="6">
        <v>38.875999999999998</v>
      </c>
      <c r="Y50" s="6">
        <v>75.643000000000001</v>
      </c>
      <c r="Z50" s="6">
        <v>52.542999999999999</v>
      </c>
      <c r="AA50" s="6">
        <v>126.791</v>
      </c>
      <c r="AB50" s="6">
        <v>51.725999999999999</v>
      </c>
      <c r="AC50" s="6">
        <v>46.052</v>
      </c>
      <c r="AD50" s="6">
        <v>44.680999999999997</v>
      </c>
      <c r="AE50" s="6">
        <v>36.369999999999997</v>
      </c>
      <c r="AF50" s="6">
        <v>48.392000000000003</v>
      </c>
      <c r="AG50" s="6">
        <v>42.701000000000001</v>
      </c>
      <c r="AH50" s="6">
        <v>49.811</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98">
        <v>47574</v>
      </c>
      <c r="B51" s="164">
        <v>77</v>
      </c>
      <c r="C51" s="156">
        <v>77</v>
      </c>
      <c r="D51" s="167">
        <v>77</v>
      </c>
      <c r="E51" s="7">
        <v>61.271000000000001</v>
      </c>
      <c r="F51" s="6">
        <v>112.044</v>
      </c>
      <c r="G51" s="6">
        <v>90.739000000000004</v>
      </c>
      <c r="H51" s="6">
        <v>84.09</v>
      </c>
      <c r="I51" s="6">
        <v>66.906000000000006</v>
      </c>
      <c r="J51" s="6">
        <v>80.998000000000005</v>
      </c>
      <c r="K51" s="6">
        <v>47.024000000000001</v>
      </c>
      <c r="L51" s="6">
        <v>55.91</v>
      </c>
      <c r="M51" s="6">
        <v>60.491</v>
      </c>
      <c r="N51" s="6">
        <v>105.538</v>
      </c>
      <c r="O51" s="6">
        <v>71.222999999999999</v>
      </c>
      <c r="P51" s="6">
        <v>97.108999999999995</v>
      </c>
      <c r="Q51" s="6">
        <v>69.763999999999996</v>
      </c>
      <c r="R51" s="6">
        <v>32.548999999999999</v>
      </c>
      <c r="S51" s="6">
        <v>77.180000000000007</v>
      </c>
      <c r="T51" s="6">
        <v>52.109000000000002</v>
      </c>
      <c r="U51" s="6">
        <v>56.94</v>
      </c>
      <c r="V51" s="6">
        <v>131.131</v>
      </c>
      <c r="W51" s="6">
        <v>45.503</v>
      </c>
      <c r="X51" s="6">
        <v>68.837000000000003</v>
      </c>
      <c r="Y51" s="6">
        <v>81.117999999999995</v>
      </c>
      <c r="Z51" s="6">
        <v>82.677000000000007</v>
      </c>
      <c r="AA51" s="6">
        <v>246.20500000000001</v>
      </c>
      <c r="AB51" s="6">
        <v>84.331000000000003</v>
      </c>
      <c r="AC51" s="6">
        <v>100.877</v>
      </c>
      <c r="AD51" s="6">
        <v>63.148000000000003</v>
      </c>
      <c r="AE51" s="6">
        <v>59.279000000000003</v>
      </c>
      <c r="AF51" s="6">
        <v>65.433999999999997</v>
      </c>
      <c r="AG51" s="6">
        <v>62.341999999999999</v>
      </c>
      <c r="AH51" s="6">
        <v>89.855000000000004</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98">
        <v>47604</v>
      </c>
      <c r="B52" s="164">
        <v>166</v>
      </c>
      <c r="C52" s="156">
        <v>166</v>
      </c>
      <c r="D52" s="167">
        <v>166</v>
      </c>
      <c r="E52" s="7">
        <v>62.110999999999997</v>
      </c>
      <c r="F52" s="6">
        <v>154.67500000000001</v>
      </c>
      <c r="G52" s="6">
        <v>340.5</v>
      </c>
      <c r="H52" s="6">
        <v>162.29300000000001</v>
      </c>
      <c r="I52" s="6">
        <v>179.53</v>
      </c>
      <c r="J52" s="6">
        <v>173.23500000000001</v>
      </c>
      <c r="K52" s="6">
        <v>104.024</v>
      </c>
      <c r="L52" s="6">
        <v>50.478999999999999</v>
      </c>
      <c r="M52" s="6">
        <v>72.114000000000004</v>
      </c>
      <c r="N52" s="6">
        <v>100.908</v>
      </c>
      <c r="O52" s="6">
        <v>137.24600000000001</v>
      </c>
      <c r="P52" s="6">
        <v>234.85300000000001</v>
      </c>
      <c r="Q52" s="6">
        <v>173.00399999999999</v>
      </c>
      <c r="R52" s="6">
        <v>107.73699999999999</v>
      </c>
      <c r="S52" s="6">
        <v>137.41300000000001</v>
      </c>
      <c r="T52" s="6">
        <v>27.254999999999999</v>
      </c>
      <c r="U52" s="6">
        <v>144.78800000000001</v>
      </c>
      <c r="V52" s="6">
        <v>178.28700000000001</v>
      </c>
      <c r="W52" s="6">
        <v>71.156999999999996</v>
      </c>
      <c r="X52" s="6">
        <v>174.63</v>
      </c>
      <c r="Y52" s="6">
        <v>188.58199999999999</v>
      </c>
      <c r="Z52" s="6">
        <v>127.26600000000001</v>
      </c>
      <c r="AA52" s="6">
        <v>368.149</v>
      </c>
      <c r="AB52" s="6">
        <v>275.83999999999997</v>
      </c>
      <c r="AC52" s="6">
        <v>87.037999999999997</v>
      </c>
      <c r="AD52" s="6">
        <v>125.673</v>
      </c>
      <c r="AE52" s="6">
        <v>81.97</v>
      </c>
      <c r="AF52" s="6">
        <v>151.07499999999999</v>
      </c>
      <c r="AG52" s="6">
        <v>200.79300000000001</v>
      </c>
      <c r="AH52" s="6">
        <v>193.47200000000001</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98">
        <v>47635</v>
      </c>
      <c r="B53" s="164">
        <v>301</v>
      </c>
      <c r="C53" s="156">
        <v>301</v>
      </c>
      <c r="D53" s="167">
        <v>301</v>
      </c>
      <c r="E53" s="7">
        <v>418.47899999999998</v>
      </c>
      <c r="F53" s="6">
        <v>582.79399999999998</v>
      </c>
      <c r="G53" s="6">
        <v>712.31799999999998</v>
      </c>
      <c r="H53" s="6">
        <v>310.28800000000001</v>
      </c>
      <c r="I53" s="6">
        <v>533.89800000000002</v>
      </c>
      <c r="J53" s="6">
        <v>217.381</v>
      </c>
      <c r="K53" s="6">
        <v>119.214</v>
      </c>
      <c r="L53" s="6">
        <v>188.09100000000001</v>
      </c>
      <c r="M53" s="6">
        <v>209.05600000000001</v>
      </c>
      <c r="N53" s="6">
        <v>244.785</v>
      </c>
      <c r="O53" s="6">
        <v>362.42899999999997</v>
      </c>
      <c r="P53" s="6">
        <v>277.59800000000001</v>
      </c>
      <c r="Q53" s="6">
        <v>64.304000000000002</v>
      </c>
      <c r="R53" s="6">
        <v>272.16000000000003</v>
      </c>
      <c r="S53" s="6">
        <v>448.30099999999999</v>
      </c>
      <c r="T53" s="6">
        <v>202.232</v>
      </c>
      <c r="U53" s="6">
        <v>400.637</v>
      </c>
      <c r="V53" s="6">
        <v>207.88399999999999</v>
      </c>
      <c r="W53" s="6">
        <v>95.417000000000002</v>
      </c>
      <c r="X53" s="6">
        <v>442.82400000000001</v>
      </c>
      <c r="Y53" s="6">
        <v>297.39</v>
      </c>
      <c r="Z53" s="6">
        <v>276.53699999999998</v>
      </c>
      <c r="AA53" s="6">
        <v>711.41</v>
      </c>
      <c r="AB53" s="6">
        <v>453.81400000000002</v>
      </c>
      <c r="AC53" s="6">
        <v>268.39400000000001</v>
      </c>
      <c r="AD53" s="6">
        <v>342.05900000000003</v>
      </c>
      <c r="AE53" s="6">
        <v>331.85300000000001</v>
      </c>
      <c r="AF53" s="6">
        <v>57.319000000000003</v>
      </c>
      <c r="AG53" s="6">
        <v>345.762</v>
      </c>
      <c r="AH53" s="6">
        <v>149.803</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98">
        <v>47665</v>
      </c>
      <c r="B54" s="164">
        <v>146</v>
      </c>
      <c r="C54" s="156">
        <v>146</v>
      </c>
      <c r="D54" s="167">
        <v>146</v>
      </c>
      <c r="E54" s="7">
        <v>408.815</v>
      </c>
      <c r="F54" s="6">
        <v>282.358</v>
      </c>
      <c r="G54" s="6">
        <v>311.74</v>
      </c>
      <c r="H54" s="6">
        <v>354.608</v>
      </c>
      <c r="I54" s="6">
        <v>321.54899999999998</v>
      </c>
      <c r="J54" s="6">
        <v>65.438999999999993</v>
      </c>
      <c r="K54" s="6">
        <v>31.353000000000002</v>
      </c>
      <c r="L54" s="6">
        <v>78.954999999999998</v>
      </c>
      <c r="M54" s="6">
        <v>72.474000000000004</v>
      </c>
      <c r="N54" s="6">
        <v>166.21199999999999</v>
      </c>
      <c r="O54" s="6">
        <v>254.024</v>
      </c>
      <c r="P54" s="6">
        <v>78.081000000000003</v>
      </c>
      <c r="Q54" s="6">
        <v>11.795</v>
      </c>
      <c r="R54" s="6">
        <v>190.74799999999999</v>
      </c>
      <c r="S54" s="6">
        <v>343.87099999999998</v>
      </c>
      <c r="T54" s="6">
        <v>177.434</v>
      </c>
      <c r="U54" s="6">
        <v>599.54300000000001</v>
      </c>
      <c r="V54" s="6">
        <v>72.352000000000004</v>
      </c>
      <c r="W54" s="6">
        <v>37.058999999999997</v>
      </c>
      <c r="X54" s="6">
        <v>286.57</v>
      </c>
      <c r="Y54" s="6">
        <v>132.428</v>
      </c>
      <c r="Z54" s="6">
        <v>90.021000000000001</v>
      </c>
      <c r="AA54" s="6">
        <v>355.95</v>
      </c>
      <c r="AB54" s="6">
        <v>196.28899999999999</v>
      </c>
      <c r="AC54" s="6">
        <v>211.66200000000001</v>
      </c>
      <c r="AD54" s="6">
        <v>167.73500000000001</v>
      </c>
      <c r="AE54" s="6">
        <v>161.405</v>
      </c>
      <c r="AF54" s="6">
        <v>31.327999999999999</v>
      </c>
      <c r="AG54" s="6">
        <v>222.92599999999999</v>
      </c>
      <c r="AH54" s="6">
        <v>28.748999999999999</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98">
        <v>47696</v>
      </c>
      <c r="B55" s="164">
        <v>59</v>
      </c>
      <c r="C55" s="156">
        <v>59</v>
      </c>
      <c r="D55" s="167">
        <v>59</v>
      </c>
      <c r="E55" s="7">
        <v>143.697</v>
      </c>
      <c r="F55" s="6">
        <v>90.536000000000001</v>
      </c>
      <c r="G55" s="6">
        <v>151.24</v>
      </c>
      <c r="H55" s="6">
        <v>119.655</v>
      </c>
      <c r="I55" s="6">
        <v>112.274</v>
      </c>
      <c r="J55" s="6">
        <v>38.286999999999999</v>
      </c>
      <c r="K55" s="6">
        <v>21.42</v>
      </c>
      <c r="L55" s="6">
        <v>34.103999999999999</v>
      </c>
      <c r="M55" s="6">
        <v>34.042000000000002</v>
      </c>
      <c r="N55" s="6">
        <v>66.569999999999993</v>
      </c>
      <c r="O55" s="6">
        <v>83.481999999999999</v>
      </c>
      <c r="P55" s="6">
        <v>45.837000000000003</v>
      </c>
      <c r="Q55" s="6">
        <v>28.126999999999999</v>
      </c>
      <c r="R55" s="6">
        <v>61.363</v>
      </c>
      <c r="S55" s="6">
        <v>107.54600000000001</v>
      </c>
      <c r="T55" s="6">
        <v>59.454000000000001</v>
      </c>
      <c r="U55" s="6">
        <v>175.97200000000001</v>
      </c>
      <c r="V55" s="6">
        <v>38.57</v>
      </c>
      <c r="W55" s="6">
        <v>24.266999999999999</v>
      </c>
      <c r="X55" s="6">
        <v>97.828999999999994</v>
      </c>
      <c r="Y55" s="6">
        <v>52.337000000000003</v>
      </c>
      <c r="Z55" s="6">
        <v>43.787999999999997</v>
      </c>
      <c r="AA55" s="6">
        <v>116.154</v>
      </c>
      <c r="AB55" s="6">
        <v>71.858000000000004</v>
      </c>
      <c r="AC55" s="6">
        <v>78.986999999999995</v>
      </c>
      <c r="AD55" s="6">
        <v>59.837000000000003</v>
      </c>
      <c r="AE55" s="6">
        <v>71.805999999999997</v>
      </c>
      <c r="AF55" s="6">
        <v>20.696000000000002</v>
      </c>
      <c r="AG55" s="6">
        <v>170.38399999999999</v>
      </c>
      <c r="AH55" s="6">
        <v>26.899000000000001</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98">
        <v>47727</v>
      </c>
      <c r="B56" s="164">
        <v>39</v>
      </c>
      <c r="C56" s="156">
        <v>39</v>
      </c>
      <c r="D56" s="167">
        <v>39</v>
      </c>
      <c r="E56" s="7">
        <v>62.362000000000002</v>
      </c>
      <c r="F56" s="6">
        <v>54.884</v>
      </c>
      <c r="G56" s="6">
        <v>95.900999999999996</v>
      </c>
      <c r="H56" s="6">
        <v>57.274999999999999</v>
      </c>
      <c r="I56" s="6">
        <v>78.412999999999997</v>
      </c>
      <c r="J56" s="6">
        <v>43.030999999999999</v>
      </c>
      <c r="K56" s="6">
        <v>20.428999999999998</v>
      </c>
      <c r="L56" s="6">
        <v>34.676000000000002</v>
      </c>
      <c r="M56" s="6">
        <v>34.42</v>
      </c>
      <c r="N56" s="6">
        <v>53.825000000000003</v>
      </c>
      <c r="O56" s="6">
        <v>47.122</v>
      </c>
      <c r="P56" s="6">
        <v>37.295999999999999</v>
      </c>
      <c r="Q56" s="6">
        <v>27.023</v>
      </c>
      <c r="R56" s="6">
        <v>46.292000000000002</v>
      </c>
      <c r="S56" s="6">
        <v>52.28</v>
      </c>
      <c r="T56" s="6">
        <v>39.268999999999998</v>
      </c>
      <c r="U56" s="6">
        <v>77.936999999999998</v>
      </c>
      <c r="V56" s="6">
        <v>30.675999999999998</v>
      </c>
      <c r="W56" s="6">
        <v>30.832000000000001</v>
      </c>
      <c r="X56" s="6">
        <v>66.876000000000005</v>
      </c>
      <c r="Y56" s="6">
        <v>40.734999999999999</v>
      </c>
      <c r="Z56" s="6">
        <v>39.289000000000001</v>
      </c>
      <c r="AA56" s="6">
        <v>80.367999999999995</v>
      </c>
      <c r="AB56" s="6">
        <v>45.646999999999998</v>
      </c>
      <c r="AC56" s="6">
        <v>55.304000000000002</v>
      </c>
      <c r="AD56" s="6">
        <v>39.594999999999999</v>
      </c>
      <c r="AE56" s="6">
        <v>57.993000000000002</v>
      </c>
      <c r="AF56" s="6">
        <v>24.504000000000001</v>
      </c>
      <c r="AG56" s="6">
        <v>67.415999999999997</v>
      </c>
      <c r="AH56" s="6">
        <v>25.914999999999999</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98">
        <v>47757</v>
      </c>
      <c r="B57" s="164">
        <v>50</v>
      </c>
      <c r="C57" s="156">
        <v>40</v>
      </c>
      <c r="D57" s="167">
        <v>45</v>
      </c>
      <c r="E57" s="7">
        <v>54.091999999999999</v>
      </c>
      <c r="F57" s="6">
        <v>51.987000000000002</v>
      </c>
      <c r="G57" s="6">
        <v>82.18</v>
      </c>
      <c r="H57" s="6">
        <v>54.887</v>
      </c>
      <c r="I57" s="6">
        <v>51.540999999999997</v>
      </c>
      <c r="J57" s="6">
        <v>40.088999999999999</v>
      </c>
      <c r="K57" s="6">
        <v>22.873999999999999</v>
      </c>
      <c r="L57" s="6">
        <v>35.357999999999997</v>
      </c>
      <c r="M57" s="6">
        <v>27.925000000000001</v>
      </c>
      <c r="N57" s="6">
        <v>48.780999999999999</v>
      </c>
      <c r="O57" s="6">
        <v>46.38</v>
      </c>
      <c r="P57" s="6">
        <v>53.741999999999997</v>
      </c>
      <c r="Q57" s="6">
        <v>43.798999999999999</v>
      </c>
      <c r="R57" s="6">
        <v>39.841000000000001</v>
      </c>
      <c r="S57" s="6">
        <v>51.816000000000003</v>
      </c>
      <c r="T57" s="6">
        <v>33.054000000000002</v>
      </c>
      <c r="U57" s="6">
        <v>66.885999999999996</v>
      </c>
      <c r="V57" s="6">
        <v>32.01</v>
      </c>
      <c r="W57" s="6">
        <v>34.908999999999999</v>
      </c>
      <c r="X57" s="6">
        <v>116.071</v>
      </c>
      <c r="Y57" s="6">
        <v>47.92</v>
      </c>
      <c r="Z57" s="6">
        <v>72.350999999999999</v>
      </c>
      <c r="AA57" s="6">
        <v>84.165000000000006</v>
      </c>
      <c r="AB57" s="6">
        <v>45.853999999999999</v>
      </c>
      <c r="AC57" s="6">
        <v>48.805999999999997</v>
      </c>
      <c r="AD57" s="6">
        <v>37.468000000000004</v>
      </c>
      <c r="AE57" s="6">
        <v>39.725000000000001</v>
      </c>
      <c r="AF57" s="6">
        <v>23.274000000000001</v>
      </c>
      <c r="AG57" s="6">
        <v>51.872</v>
      </c>
      <c r="AH57" s="6">
        <v>37.192999999999998</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98">
        <v>47788</v>
      </c>
      <c r="B58" s="164">
        <v>45</v>
      </c>
      <c r="C58" s="156">
        <v>39</v>
      </c>
      <c r="D58" s="167">
        <v>42</v>
      </c>
      <c r="E58" s="7">
        <v>48.158000000000001</v>
      </c>
      <c r="F58" s="6">
        <v>50.16</v>
      </c>
      <c r="G58" s="6">
        <v>56.84</v>
      </c>
      <c r="H58" s="6">
        <v>44.497999999999998</v>
      </c>
      <c r="I58" s="6">
        <v>45.442999999999998</v>
      </c>
      <c r="J58" s="6">
        <v>35.710999999999999</v>
      </c>
      <c r="K58" s="6">
        <v>31.997</v>
      </c>
      <c r="L58" s="6">
        <v>30.635999999999999</v>
      </c>
      <c r="M58" s="6">
        <v>29.238</v>
      </c>
      <c r="N58" s="6">
        <v>48.067</v>
      </c>
      <c r="O58" s="6">
        <v>41.526000000000003</v>
      </c>
      <c r="P58" s="6">
        <v>40.659999999999997</v>
      </c>
      <c r="Q58" s="6">
        <v>36.171999999999997</v>
      </c>
      <c r="R58" s="6">
        <v>41.404000000000003</v>
      </c>
      <c r="S58" s="6">
        <v>47.933999999999997</v>
      </c>
      <c r="T58" s="6">
        <v>34.006999999999998</v>
      </c>
      <c r="U58" s="6">
        <v>55.863999999999997</v>
      </c>
      <c r="V58" s="6">
        <v>38.372</v>
      </c>
      <c r="W58" s="6">
        <v>29.986999999999998</v>
      </c>
      <c r="X58" s="6">
        <v>60.432000000000002</v>
      </c>
      <c r="Y58" s="6">
        <v>38.244</v>
      </c>
      <c r="Z58" s="6">
        <v>72.403000000000006</v>
      </c>
      <c r="AA58" s="6">
        <v>66.924000000000007</v>
      </c>
      <c r="AB58" s="6">
        <v>44.698</v>
      </c>
      <c r="AC58" s="6">
        <v>40.738</v>
      </c>
      <c r="AD58" s="6">
        <v>40.58</v>
      </c>
      <c r="AE58" s="6">
        <v>40.229999999999997</v>
      </c>
      <c r="AF58" s="6">
        <v>25.222999999999999</v>
      </c>
      <c r="AG58" s="6">
        <v>43.719000000000001</v>
      </c>
      <c r="AH58" s="6">
        <v>33.871000000000002</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98">
        <v>47818</v>
      </c>
      <c r="B59" s="164">
        <v>32</v>
      </c>
      <c r="C59" s="156">
        <v>32</v>
      </c>
      <c r="D59" s="167">
        <v>32</v>
      </c>
      <c r="E59" s="7">
        <v>46.433999999999997</v>
      </c>
      <c r="F59" s="6">
        <v>46.008000000000003</v>
      </c>
      <c r="G59" s="6">
        <v>46.537999999999997</v>
      </c>
      <c r="H59" s="6">
        <v>39.378999999999998</v>
      </c>
      <c r="I59" s="6">
        <v>39.661000000000001</v>
      </c>
      <c r="J59" s="6">
        <v>29.535</v>
      </c>
      <c r="K59" s="6">
        <v>24.443999999999999</v>
      </c>
      <c r="L59" s="6">
        <v>25.274000000000001</v>
      </c>
      <c r="M59" s="6">
        <v>24.977</v>
      </c>
      <c r="N59" s="6">
        <v>34.555</v>
      </c>
      <c r="O59" s="6">
        <v>36.375999999999998</v>
      </c>
      <c r="P59" s="6">
        <v>35.518000000000001</v>
      </c>
      <c r="Q59" s="6">
        <v>26.736999999999998</v>
      </c>
      <c r="R59" s="6">
        <v>32.892000000000003</v>
      </c>
      <c r="S59" s="6">
        <v>38.731000000000002</v>
      </c>
      <c r="T59" s="6">
        <v>28.623999999999999</v>
      </c>
      <c r="U59" s="6">
        <v>45.956000000000003</v>
      </c>
      <c r="V59" s="6">
        <v>32.277999999999999</v>
      </c>
      <c r="W59" s="6">
        <v>23.879000000000001</v>
      </c>
      <c r="X59" s="6">
        <v>46.021999999999998</v>
      </c>
      <c r="Y59" s="6">
        <v>31.882999999999999</v>
      </c>
      <c r="Z59" s="6">
        <v>40.774999999999999</v>
      </c>
      <c r="AA59" s="6">
        <v>59.613</v>
      </c>
      <c r="AB59" s="6">
        <v>37.401000000000003</v>
      </c>
      <c r="AC59" s="6">
        <v>34.299999999999997</v>
      </c>
      <c r="AD59" s="6">
        <v>34.049999999999997</v>
      </c>
      <c r="AE59" s="6">
        <v>34.615000000000002</v>
      </c>
      <c r="AF59" s="6">
        <v>21.670999999999999</v>
      </c>
      <c r="AG59" s="6">
        <v>37.094000000000001</v>
      </c>
      <c r="AH59" s="6">
        <v>27.321999999999999</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98">
        <v>47849</v>
      </c>
      <c r="B60" s="164">
        <v>31</v>
      </c>
      <c r="C60" s="156">
        <v>31</v>
      </c>
      <c r="D60" s="167">
        <v>31</v>
      </c>
      <c r="E60" s="7">
        <v>36.749000000000002</v>
      </c>
      <c r="F60" s="6">
        <v>45.424999999999997</v>
      </c>
      <c r="G60" s="6">
        <v>40.174999999999997</v>
      </c>
      <c r="H60" s="6">
        <v>33.543999999999997</v>
      </c>
      <c r="I60" s="6">
        <v>34.854999999999997</v>
      </c>
      <c r="J60" s="6">
        <v>25.765999999999998</v>
      </c>
      <c r="K60" s="6">
        <v>20.302</v>
      </c>
      <c r="L60" s="6">
        <v>22.04</v>
      </c>
      <c r="M60" s="6">
        <v>22.277000000000001</v>
      </c>
      <c r="N60" s="6">
        <v>29.152999999999999</v>
      </c>
      <c r="O60" s="6">
        <v>35.64</v>
      </c>
      <c r="P60" s="6">
        <v>32.548000000000002</v>
      </c>
      <c r="Q60" s="6">
        <v>22.295999999999999</v>
      </c>
      <c r="R60" s="6">
        <v>30.132000000000001</v>
      </c>
      <c r="S60" s="6">
        <v>33.298999999999999</v>
      </c>
      <c r="T60" s="6">
        <v>25.92</v>
      </c>
      <c r="U60" s="6">
        <v>41.295999999999999</v>
      </c>
      <c r="V60" s="6">
        <v>27.356999999999999</v>
      </c>
      <c r="W60" s="6">
        <v>21.146999999999998</v>
      </c>
      <c r="X60" s="6">
        <v>41.651000000000003</v>
      </c>
      <c r="Y60" s="6">
        <v>28.286999999999999</v>
      </c>
      <c r="Z60" s="6">
        <v>32.950000000000003</v>
      </c>
      <c r="AA60" s="6">
        <v>50.816000000000003</v>
      </c>
      <c r="AB60" s="6">
        <v>32.741999999999997</v>
      </c>
      <c r="AC60" s="6">
        <v>29.768999999999998</v>
      </c>
      <c r="AD60" s="6">
        <v>29.213999999999999</v>
      </c>
      <c r="AE60" s="6">
        <v>29.855</v>
      </c>
      <c r="AF60" s="6">
        <v>19.533999999999999</v>
      </c>
      <c r="AG60" s="6">
        <v>32.381</v>
      </c>
      <c r="AH60" s="6">
        <v>23.803000000000001</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98">
        <v>47880</v>
      </c>
      <c r="B61" s="164">
        <v>29</v>
      </c>
      <c r="C61" s="156">
        <v>29</v>
      </c>
      <c r="D61" s="167">
        <v>29</v>
      </c>
      <c r="E61" s="7">
        <v>40.256</v>
      </c>
      <c r="F61" s="6">
        <v>36.628</v>
      </c>
      <c r="G61" s="6">
        <v>33.567</v>
      </c>
      <c r="H61" s="6">
        <v>30.300999999999998</v>
      </c>
      <c r="I61" s="6">
        <v>33.97</v>
      </c>
      <c r="J61" s="6">
        <v>22.523</v>
      </c>
      <c r="K61" s="6">
        <v>17.757999999999999</v>
      </c>
      <c r="L61" s="6">
        <v>27.693000000000001</v>
      </c>
      <c r="M61" s="6">
        <v>20.646000000000001</v>
      </c>
      <c r="N61" s="6">
        <v>25.710999999999999</v>
      </c>
      <c r="O61" s="6">
        <v>29.858000000000001</v>
      </c>
      <c r="P61" s="6">
        <v>29.866</v>
      </c>
      <c r="Q61" s="6">
        <v>19.015999999999998</v>
      </c>
      <c r="R61" s="6">
        <v>28.212</v>
      </c>
      <c r="S61" s="6">
        <v>28.007000000000001</v>
      </c>
      <c r="T61" s="6">
        <v>24.303999999999998</v>
      </c>
      <c r="U61" s="6">
        <v>36.820999999999998</v>
      </c>
      <c r="V61" s="6">
        <v>23.939</v>
      </c>
      <c r="W61" s="6">
        <v>25.524000000000001</v>
      </c>
      <c r="X61" s="6">
        <v>43.822000000000003</v>
      </c>
      <c r="Y61" s="6">
        <v>33.509</v>
      </c>
      <c r="Z61" s="6">
        <v>44.323999999999998</v>
      </c>
      <c r="AA61" s="6">
        <v>44.34</v>
      </c>
      <c r="AB61" s="6">
        <v>30.994</v>
      </c>
      <c r="AC61" s="6">
        <v>26.277000000000001</v>
      </c>
      <c r="AD61" s="6">
        <v>29.241</v>
      </c>
      <c r="AE61" s="6">
        <v>25.917000000000002</v>
      </c>
      <c r="AF61" s="6">
        <v>18.350999999999999</v>
      </c>
      <c r="AG61" s="6">
        <v>27.457999999999998</v>
      </c>
      <c r="AH61" s="6">
        <v>32.442</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98">
        <v>47908</v>
      </c>
      <c r="B62" s="164">
        <v>51</v>
      </c>
      <c r="C62" s="156">
        <v>51</v>
      </c>
      <c r="D62" s="167">
        <v>51</v>
      </c>
      <c r="E62" s="7">
        <v>56.615000000000002</v>
      </c>
      <c r="F62" s="6">
        <v>61.405000000000001</v>
      </c>
      <c r="G62" s="6">
        <v>53.109000000000002</v>
      </c>
      <c r="H62" s="6">
        <v>47.773000000000003</v>
      </c>
      <c r="I62" s="6">
        <v>44.165999999999997</v>
      </c>
      <c r="J62" s="6">
        <v>36.33</v>
      </c>
      <c r="K62" s="6">
        <v>26.648</v>
      </c>
      <c r="L62" s="6">
        <v>36.198</v>
      </c>
      <c r="M62" s="6">
        <v>52.862000000000002</v>
      </c>
      <c r="N62" s="6">
        <v>47.262999999999998</v>
      </c>
      <c r="O62" s="6">
        <v>38.680999999999997</v>
      </c>
      <c r="P62" s="6">
        <v>65.418000000000006</v>
      </c>
      <c r="Q62" s="6">
        <v>27.533000000000001</v>
      </c>
      <c r="R62" s="6">
        <v>47.73</v>
      </c>
      <c r="S62" s="6">
        <v>38.274999999999999</v>
      </c>
      <c r="T62" s="6">
        <v>32.247999999999998</v>
      </c>
      <c r="U62" s="6">
        <v>67.846999999999994</v>
      </c>
      <c r="V62" s="6">
        <v>38.598999999999997</v>
      </c>
      <c r="W62" s="6">
        <v>38.866</v>
      </c>
      <c r="X62" s="6">
        <v>73.932000000000002</v>
      </c>
      <c r="Y62" s="6">
        <v>52.54</v>
      </c>
      <c r="Z62" s="6">
        <v>126.774</v>
      </c>
      <c r="AA62" s="6">
        <v>51.744</v>
      </c>
      <c r="AB62" s="6">
        <v>45.506</v>
      </c>
      <c r="AC62" s="6">
        <v>44.68</v>
      </c>
      <c r="AD62" s="6">
        <v>36.49</v>
      </c>
      <c r="AE62" s="6">
        <v>48.42</v>
      </c>
      <c r="AF62" s="6">
        <v>41.031999999999996</v>
      </c>
      <c r="AG62" s="6">
        <v>49.837000000000003</v>
      </c>
      <c r="AH62" s="6">
        <v>61.215000000000003</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98">
        <v>47939</v>
      </c>
      <c r="B63" s="164">
        <v>77</v>
      </c>
      <c r="C63" s="156">
        <v>77</v>
      </c>
      <c r="D63" s="167">
        <v>77</v>
      </c>
      <c r="E63" s="7">
        <v>112.04</v>
      </c>
      <c r="F63" s="6">
        <v>90.81</v>
      </c>
      <c r="G63" s="6">
        <v>84.085999999999999</v>
      </c>
      <c r="H63" s="6">
        <v>63.018000000000001</v>
      </c>
      <c r="I63" s="6">
        <v>81.028000000000006</v>
      </c>
      <c r="J63" s="6">
        <v>47.116</v>
      </c>
      <c r="K63" s="6">
        <v>55.945</v>
      </c>
      <c r="L63" s="6">
        <v>59.661999999999999</v>
      </c>
      <c r="M63" s="6">
        <v>105.551</v>
      </c>
      <c r="N63" s="6">
        <v>71.201999999999998</v>
      </c>
      <c r="O63" s="6">
        <v>97.100999999999999</v>
      </c>
      <c r="P63" s="6">
        <v>68.613</v>
      </c>
      <c r="Q63" s="6">
        <v>32.552</v>
      </c>
      <c r="R63" s="6">
        <v>77.278999999999996</v>
      </c>
      <c r="S63" s="6">
        <v>52.149000000000001</v>
      </c>
      <c r="T63" s="6">
        <v>55.537999999999997</v>
      </c>
      <c r="U63" s="6">
        <v>131.142</v>
      </c>
      <c r="V63" s="6">
        <v>45.521999999999998</v>
      </c>
      <c r="W63" s="6">
        <v>68.823999999999998</v>
      </c>
      <c r="X63" s="6">
        <v>81.628</v>
      </c>
      <c r="Y63" s="6">
        <v>82.67</v>
      </c>
      <c r="Z63" s="6">
        <v>246.178</v>
      </c>
      <c r="AA63" s="6">
        <v>84.36</v>
      </c>
      <c r="AB63" s="6">
        <v>97.57</v>
      </c>
      <c r="AC63" s="6">
        <v>63.146000000000001</v>
      </c>
      <c r="AD63" s="6">
        <v>59.435000000000002</v>
      </c>
      <c r="AE63" s="6">
        <v>65.466999999999999</v>
      </c>
      <c r="AF63" s="6">
        <v>62.087000000000003</v>
      </c>
      <c r="AG63" s="6">
        <v>89.89</v>
      </c>
      <c r="AH63" s="6">
        <v>61.274999999999999</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98">
        <v>47969</v>
      </c>
      <c r="B64" s="164">
        <v>166</v>
      </c>
      <c r="C64" s="156">
        <v>166</v>
      </c>
      <c r="D64" s="167">
        <v>166</v>
      </c>
      <c r="E64" s="7">
        <v>154.67500000000001</v>
      </c>
      <c r="F64" s="6">
        <v>340.5</v>
      </c>
      <c r="G64" s="6">
        <v>162.29300000000001</v>
      </c>
      <c r="H64" s="6">
        <v>179.53</v>
      </c>
      <c r="I64" s="6">
        <v>173.23500000000001</v>
      </c>
      <c r="J64" s="6">
        <v>104.024</v>
      </c>
      <c r="K64" s="6">
        <v>50.478999999999999</v>
      </c>
      <c r="L64" s="6">
        <v>72.114000000000004</v>
      </c>
      <c r="M64" s="6">
        <v>100.908</v>
      </c>
      <c r="N64" s="6">
        <v>137.24600000000001</v>
      </c>
      <c r="O64" s="6">
        <v>234.85300000000001</v>
      </c>
      <c r="P64" s="6">
        <v>173.00399999999999</v>
      </c>
      <c r="Q64" s="6">
        <v>107.73699999999999</v>
      </c>
      <c r="R64" s="6">
        <v>137.41300000000001</v>
      </c>
      <c r="S64" s="6">
        <v>27.254999999999999</v>
      </c>
      <c r="T64" s="6">
        <v>144.78800000000001</v>
      </c>
      <c r="U64" s="6">
        <v>178.28700000000001</v>
      </c>
      <c r="V64" s="6">
        <v>71.156999999999996</v>
      </c>
      <c r="W64" s="6">
        <v>174.63</v>
      </c>
      <c r="X64" s="6">
        <v>188.58199999999999</v>
      </c>
      <c r="Y64" s="6">
        <v>127.26600000000001</v>
      </c>
      <c r="Z64" s="6">
        <v>368.149</v>
      </c>
      <c r="AA64" s="6">
        <v>275.83999999999997</v>
      </c>
      <c r="AB64" s="6">
        <v>87.037999999999997</v>
      </c>
      <c r="AC64" s="6">
        <v>125.673</v>
      </c>
      <c r="AD64" s="6">
        <v>81.97</v>
      </c>
      <c r="AE64" s="6">
        <v>151.07499999999999</v>
      </c>
      <c r="AF64" s="6">
        <v>200.79300000000001</v>
      </c>
      <c r="AG64" s="6">
        <v>193.47200000000001</v>
      </c>
      <c r="AH64" s="6">
        <v>193.47200000000001</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98">
        <v>48000</v>
      </c>
      <c r="B65" s="164">
        <v>301</v>
      </c>
      <c r="C65" s="156">
        <v>301</v>
      </c>
      <c r="D65" s="167">
        <v>301</v>
      </c>
      <c r="E65" s="7">
        <v>582.79399999999998</v>
      </c>
      <c r="F65" s="6">
        <v>712.31799999999998</v>
      </c>
      <c r="G65" s="6">
        <v>310.28800000000001</v>
      </c>
      <c r="H65" s="6">
        <v>533.89800000000002</v>
      </c>
      <c r="I65" s="6">
        <v>217.381</v>
      </c>
      <c r="J65" s="6">
        <v>119.214</v>
      </c>
      <c r="K65" s="6">
        <v>188.09100000000001</v>
      </c>
      <c r="L65" s="6">
        <v>209.05600000000001</v>
      </c>
      <c r="M65" s="6">
        <v>244.785</v>
      </c>
      <c r="N65" s="6">
        <v>362.42899999999997</v>
      </c>
      <c r="O65" s="6">
        <v>277.59800000000001</v>
      </c>
      <c r="P65" s="6">
        <v>64.304000000000002</v>
      </c>
      <c r="Q65" s="6">
        <v>272.16000000000003</v>
      </c>
      <c r="R65" s="6">
        <v>448.30099999999999</v>
      </c>
      <c r="S65" s="6">
        <v>202.232</v>
      </c>
      <c r="T65" s="6">
        <v>400.637</v>
      </c>
      <c r="U65" s="6">
        <v>207.88399999999999</v>
      </c>
      <c r="V65" s="6">
        <v>95.417000000000002</v>
      </c>
      <c r="W65" s="6">
        <v>442.82400000000001</v>
      </c>
      <c r="X65" s="6">
        <v>297.39</v>
      </c>
      <c r="Y65" s="6">
        <v>276.53699999999998</v>
      </c>
      <c r="Z65" s="6">
        <v>711.41</v>
      </c>
      <c r="AA65" s="6">
        <v>453.81400000000002</v>
      </c>
      <c r="AB65" s="6">
        <v>268.39400000000001</v>
      </c>
      <c r="AC65" s="6">
        <v>342.05900000000003</v>
      </c>
      <c r="AD65" s="6">
        <v>331.85300000000001</v>
      </c>
      <c r="AE65" s="6">
        <v>57.319000000000003</v>
      </c>
      <c r="AF65" s="6">
        <v>345.762</v>
      </c>
      <c r="AG65" s="6">
        <v>149.803</v>
      </c>
      <c r="AH65" s="6">
        <v>149.803</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98">
        <v>48030</v>
      </c>
      <c r="B66" s="164">
        <v>146</v>
      </c>
      <c r="C66" s="156">
        <v>146</v>
      </c>
      <c r="D66" s="167">
        <v>146</v>
      </c>
      <c r="E66" s="7">
        <v>282.358</v>
      </c>
      <c r="F66" s="6">
        <v>311.74</v>
      </c>
      <c r="G66" s="6">
        <v>354.608</v>
      </c>
      <c r="H66" s="6">
        <v>321.54899999999998</v>
      </c>
      <c r="I66" s="6">
        <v>65.438999999999993</v>
      </c>
      <c r="J66" s="6">
        <v>31.353000000000002</v>
      </c>
      <c r="K66" s="6">
        <v>78.954999999999998</v>
      </c>
      <c r="L66" s="6">
        <v>72.474000000000004</v>
      </c>
      <c r="M66" s="6">
        <v>166.21199999999999</v>
      </c>
      <c r="N66" s="6">
        <v>254.024</v>
      </c>
      <c r="O66" s="6">
        <v>78.081000000000003</v>
      </c>
      <c r="P66" s="6">
        <v>11.795</v>
      </c>
      <c r="Q66" s="6">
        <v>190.74799999999999</v>
      </c>
      <c r="R66" s="6">
        <v>343.87099999999998</v>
      </c>
      <c r="S66" s="6">
        <v>177.434</v>
      </c>
      <c r="T66" s="6">
        <v>599.54300000000001</v>
      </c>
      <c r="U66" s="6">
        <v>72.352000000000004</v>
      </c>
      <c r="V66" s="6">
        <v>37.058999999999997</v>
      </c>
      <c r="W66" s="6">
        <v>286.57</v>
      </c>
      <c r="X66" s="6">
        <v>132.428</v>
      </c>
      <c r="Y66" s="6">
        <v>90.021000000000001</v>
      </c>
      <c r="Z66" s="6">
        <v>355.95</v>
      </c>
      <c r="AA66" s="6">
        <v>196.28899999999999</v>
      </c>
      <c r="AB66" s="6">
        <v>211.66200000000001</v>
      </c>
      <c r="AC66" s="6">
        <v>167.73500000000001</v>
      </c>
      <c r="AD66" s="6">
        <v>161.405</v>
      </c>
      <c r="AE66" s="6">
        <v>31.327999999999999</v>
      </c>
      <c r="AF66" s="6">
        <v>222.92599999999999</v>
      </c>
      <c r="AG66" s="6">
        <v>28.748999999999999</v>
      </c>
      <c r="AH66" s="6">
        <v>28.748999999999999</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98">
        <v>48061</v>
      </c>
      <c r="B67" s="164">
        <v>59</v>
      </c>
      <c r="C67" s="156">
        <v>59</v>
      </c>
      <c r="D67" s="167">
        <v>59</v>
      </c>
      <c r="E67" s="7">
        <v>90.536000000000001</v>
      </c>
      <c r="F67" s="6">
        <v>151.24</v>
      </c>
      <c r="G67" s="6">
        <v>119.655</v>
      </c>
      <c r="H67" s="6">
        <v>112.274</v>
      </c>
      <c r="I67" s="6">
        <v>38.286999999999999</v>
      </c>
      <c r="J67" s="6">
        <v>21.42</v>
      </c>
      <c r="K67" s="6">
        <v>34.103999999999999</v>
      </c>
      <c r="L67" s="6">
        <v>34.042000000000002</v>
      </c>
      <c r="M67" s="6">
        <v>66.569999999999993</v>
      </c>
      <c r="N67" s="6">
        <v>83.481999999999999</v>
      </c>
      <c r="O67" s="6">
        <v>45.837000000000003</v>
      </c>
      <c r="P67" s="6">
        <v>28.126999999999999</v>
      </c>
      <c r="Q67" s="6">
        <v>61.363</v>
      </c>
      <c r="R67" s="6">
        <v>107.54600000000001</v>
      </c>
      <c r="S67" s="6">
        <v>59.454000000000001</v>
      </c>
      <c r="T67" s="6">
        <v>175.97200000000001</v>
      </c>
      <c r="U67" s="6">
        <v>38.57</v>
      </c>
      <c r="V67" s="6">
        <v>24.266999999999999</v>
      </c>
      <c r="W67" s="6">
        <v>97.828999999999994</v>
      </c>
      <c r="X67" s="6">
        <v>52.337000000000003</v>
      </c>
      <c r="Y67" s="6">
        <v>43.787999999999997</v>
      </c>
      <c r="Z67" s="6">
        <v>116.154</v>
      </c>
      <c r="AA67" s="6">
        <v>71.858000000000004</v>
      </c>
      <c r="AB67" s="6">
        <v>78.986999999999995</v>
      </c>
      <c r="AC67" s="6">
        <v>59.837000000000003</v>
      </c>
      <c r="AD67" s="6">
        <v>71.805999999999997</v>
      </c>
      <c r="AE67" s="6">
        <v>20.696000000000002</v>
      </c>
      <c r="AF67" s="6">
        <v>170.38399999999999</v>
      </c>
      <c r="AG67" s="6">
        <v>26.899000000000001</v>
      </c>
      <c r="AH67" s="6">
        <v>26.899000000000001</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98">
        <v>48092</v>
      </c>
      <c r="B68" s="164">
        <v>39</v>
      </c>
      <c r="C68" s="156">
        <v>39</v>
      </c>
      <c r="D68" s="167">
        <v>39</v>
      </c>
      <c r="E68" s="7">
        <v>54.884</v>
      </c>
      <c r="F68" s="6">
        <v>95.900999999999996</v>
      </c>
      <c r="G68" s="6">
        <v>57.274999999999999</v>
      </c>
      <c r="H68" s="6">
        <v>78.412999999999997</v>
      </c>
      <c r="I68" s="6">
        <v>43.030999999999999</v>
      </c>
      <c r="J68" s="6">
        <v>20.428999999999998</v>
      </c>
      <c r="K68" s="6">
        <v>34.676000000000002</v>
      </c>
      <c r="L68" s="6">
        <v>34.42</v>
      </c>
      <c r="M68" s="6">
        <v>53.825000000000003</v>
      </c>
      <c r="N68" s="6">
        <v>47.122</v>
      </c>
      <c r="O68" s="6">
        <v>37.295999999999999</v>
      </c>
      <c r="P68" s="6">
        <v>27.023</v>
      </c>
      <c r="Q68" s="6">
        <v>46.292000000000002</v>
      </c>
      <c r="R68" s="6">
        <v>52.28</v>
      </c>
      <c r="S68" s="6">
        <v>39.268999999999998</v>
      </c>
      <c r="T68" s="6">
        <v>77.936999999999998</v>
      </c>
      <c r="U68" s="6">
        <v>30.675999999999998</v>
      </c>
      <c r="V68" s="6">
        <v>30.832000000000001</v>
      </c>
      <c r="W68" s="6">
        <v>66.876000000000005</v>
      </c>
      <c r="X68" s="6">
        <v>40.734999999999999</v>
      </c>
      <c r="Y68" s="6">
        <v>39.289000000000001</v>
      </c>
      <c r="Z68" s="6">
        <v>80.367999999999995</v>
      </c>
      <c r="AA68" s="6">
        <v>45.646999999999998</v>
      </c>
      <c r="AB68" s="6">
        <v>55.304000000000002</v>
      </c>
      <c r="AC68" s="6">
        <v>39.594999999999999</v>
      </c>
      <c r="AD68" s="6">
        <v>57.993000000000002</v>
      </c>
      <c r="AE68" s="6">
        <v>24.504000000000001</v>
      </c>
      <c r="AF68" s="6">
        <v>67.415999999999997</v>
      </c>
      <c r="AG68" s="6">
        <v>25.914999999999999</v>
      </c>
      <c r="AH68" s="6">
        <v>25.914999999999999</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98"/>
      <c r="B69" s="164"/>
      <c r="C69" s="156"/>
      <c r="D69" s="167"/>
      <c r="E69" s="7"/>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98"/>
      <c r="B70" s="164"/>
      <c r="C70" s="156"/>
      <c r="D70" s="167"/>
      <c r="E70" s="7"/>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98"/>
      <c r="B71" s="164"/>
      <c r="C71" s="156"/>
      <c r="D71" s="167"/>
      <c r="E71" s="7"/>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98"/>
      <c r="B72" s="164"/>
      <c r="C72" s="156"/>
      <c r="D72" s="159"/>
      <c r="E72"/>
      <c r="F72"/>
      <c r="G72"/>
      <c r="H72"/>
      <c r="I72"/>
      <c r="J72"/>
      <c r="K72"/>
      <c r="L72"/>
      <c r="M72"/>
      <c r="N72"/>
      <c r="O72"/>
      <c r="P72"/>
      <c r="Q72"/>
      <c r="R72"/>
      <c r="S72"/>
      <c r="T72"/>
      <c r="U72"/>
      <c r="V72"/>
      <c r="W72"/>
      <c r="X72"/>
      <c r="Y72"/>
      <c r="Z72"/>
      <c r="AA72"/>
      <c r="AB72"/>
      <c r="AC72"/>
      <c r="AD72"/>
      <c r="AE72"/>
      <c r="AF72"/>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98"/>
      <c r="B73" s="164"/>
      <c r="C73" s="156"/>
      <c r="D73" s="159"/>
      <c r="E73"/>
      <c r="F73"/>
      <c r="G73"/>
      <c r="H73"/>
      <c r="I73"/>
      <c r="J73"/>
      <c r="K73"/>
      <c r="L73"/>
      <c r="M73"/>
      <c r="N73"/>
      <c r="O73"/>
      <c r="P73"/>
      <c r="Q73"/>
      <c r="R73"/>
      <c r="S73"/>
      <c r="T73"/>
      <c r="U73"/>
      <c r="V73"/>
      <c r="W73"/>
      <c r="X73"/>
      <c r="Y73"/>
      <c r="Z73"/>
      <c r="AA73"/>
      <c r="AB73"/>
      <c r="AC73"/>
      <c r="AD73"/>
      <c r="AE73"/>
      <c r="AF73"/>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98"/>
      <c r="B74" s="164"/>
      <c r="C74" s="156"/>
      <c r="D74" s="159"/>
      <c r="E74"/>
      <c r="F74"/>
      <c r="G74"/>
      <c r="H74"/>
      <c r="I74"/>
      <c r="J74"/>
      <c r="K74"/>
      <c r="L74"/>
      <c r="M74"/>
      <c r="N74"/>
      <c r="O74"/>
      <c r="P74"/>
      <c r="Q74"/>
      <c r="R74"/>
      <c r="S74"/>
      <c r="T74"/>
      <c r="U74"/>
      <c r="V74"/>
      <c r="W74"/>
      <c r="X74"/>
      <c r="Y74"/>
      <c r="Z74"/>
      <c r="AA74"/>
      <c r="AB74"/>
      <c r="AC74"/>
      <c r="AD74"/>
      <c r="AE74"/>
      <c r="AF74"/>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98"/>
      <c r="B75" s="164"/>
      <c r="C75" s="156"/>
      <c r="D75" s="159"/>
      <c r="E75"/>
      <c r="F75"/>
      <c r="G75"/>
      <c r="H75"/>
      <c r="I75"/>
      <c r="J75"/>
      <c r="K75"/>
      <c r="L75"/>
      <c r="M75"/>
      <c r="N75"/>
      <c r="O75"/>
      <c r="P75"/>
      <c r="Q75"/>
      <c r="R75"/>
      <c r="S75"/>
      <c r="T75"/>
      <c r="U75"/>
      <c r="V75"/>
      <c r="W75"/>
      <c r="X75"/>
      <c r="Y75"/>
      <c r="Z75"/>
      <c r="AA75"/>
      <c r="AB75"/>
      <c r="AC75"/>
      <c r="AD75"/>
      <c r="AE75"/>
      <c r="AF75"/>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98"/>
      <c r="B76" s="164"/>
      <c r="C76" s="156"/>
      <c r="D76" s="159"/>
      <c r="E76"/>
      <c r="F76"/>
      <c r="G76"/>
      <c r="H76"/>
      <c r="I76"/>
      <c r="J76"/>
      <c r="K76"/>
      <c r="L76"/>
      <c r="M76"/>
      <c r="N76"/>
      <c r="O76"/>
      <c r="P76"/>
      <c r="Q76"/>
      <c r="R76"/>
      <c r="S76"/>
      <c r="T76"/>
      <c r="U76"/>
      <c r="V76"/>
      <c r="W76"/>
      <c r="X76"/>
      <c r="Y76"/>
      <c r="Z76"/>
      <c r="AA76"/>
      <c r="AB76"/>
      <c r="AC76"/>
      <c r="AD76"/>
      <c r="AE76"/>
      <c r="AF76"/>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98"/>
      <c r="B77" s="164"/>
      <c r="C77" s="156"/>
      <c r="D77" s="159"/>
      <c r="E77"/>
      <c r="F77"/>
      <c r="G77"/>
      <c r="H77"/>
      <c r="I77"/>
      <c r="J77"/>
      <c r="K77"/>
      <c r="L77"/>
      <c r="M77"/>
      <c r="N77"/>
      <c r="O77"/>
      <c r="P77"/>
      <c r="Q77"/>
      <c r="R77"/>
      <c r="S77"/>
      <c r="T77"/>
      <c r="U77"/>
      <c r="V77"/>
      <c r="W77"/>
      <c r="X77"/>
      <c r="Y77"/>
      <c r="Z77"/>
      <c r="AA77"/>
      <c r="AB77"/>
      <c r="AC77"/>
      <c r="AD77"/>
      <c r="AE77"/>
      <c r="AF7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98"/>
      <c r="B78" s="164"/>
      <c r="C78" s="156"/>
      <c r="D78" s="159"/>
      <c r="E78"/>
      <c r="F78"/>
      <c r="G78"/>
      <c r="H78"/>
      <c r="I78"/>
      <c r="J78"/>
      <c r="K78"/>
      <c r="L78"/>
      <c r="M78"/>
      <c r="N78"/>
      <c r="O78"/>
      <c r="P78"/>
      <c r="Q78"/>
      <c r="R78"/>
      <c r="S78"/>
      <c r="T78"/>
      <c r="U78"/>
      <c r="V78"/>
      <c r="W78"/>
      <c r="X78"/>
      <c r="Y78"/>
      <c r="Z78"/>
      <c r="AA78"/>
      <c r="AB78"/>
      <c r="AC78"/>
      <c r="AD78"/>
      <c r="AE78"/>
      <c r="AF78"/>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98"/>
      <c r="B79" s="164"/>
      <c r="C79" s="156"/>
      <c r="D79" s="159"/>
      <c r="E79"/>
      <c r="F79"/>
      <c r="G79"/>
      <c r="H79"/>
      <c r="I79"/>
      <c r="J79"/>
      <c r="K79"/>
      <c r="L79"/>
      <c r="M79"/>
      <c r="N79"/>
      <c r="O79"/>
      <c r="P79"/>
      <c r="Q79"/>
      <c r="R79"/>
      <c r="S79"/>
      <c r="T79"/>
      <c r="U79"/>
      <c r="V79"/>
      <c r="W79"/>
      <c r="X79"/>
      <c r="Y79"/>
      <c r="Z79"/>
      <c r="AA79"/>
      <c r="AB79"/>
      <c r="AC79"/>
      <c r="AD79"/>
      <c r="AE79"/>
      <c r="AF79"/>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98"/>
      <c r="B80" s="164"/>
      <c r="C80" s="156"/>
      <c r="D80" s="159"/>
      <c r="E80"/>
      <c r="F80"/>
      <c r="G80"/>
      <c r="H80"/>
      <c r="I80"/>
      <c r="J80"/>
      <c r="K80"/>
      <c r="L80"/>
      <c r="M80"/>
      <c r="N80"/>
      <c r="O80"/>
      <c r="P80"/>
      <c r="Q80"/>
      <c r="R80"/>
      <c r="S80"/>
      <c r="T80"/>
      <c r="U80"/>
      <c r="V80"/>
      <c r="W80"/>
      <c r="X80"/>
      <c r="Y80"/>
      <c r="Z80"/>
      <c r="AA80"/>
      <c r="AB80"/>
      <c r="AC80"/>
      <c r="AD80"/>
      <c r="AE80"/>
      <c r="AF80"/>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98"/>
      <c r="B81" s="171"/>
      <c r="C81" s="200"/>
      <c r="D81" s="22"/>
    </row>
    <row r="82" spans="1:4" ht="12.75" customHeight="1">
      <c r="A82" s="98"/>
      <c r="B82" s="171"/>
      <c r="C82" s="200"/>
      <c r="D82" s="22"/>
    </row>
    <row r="83" spans="1:4" ht="12.75" customHeight="1">
      <c r="A83" s="98"/>
      <c r="B83" s="171"/>
      <c r="C83" s="200"/>
      <c r="D83" s="22"/>
    </row>
    <row r="84" spans="1:4" ht="12.75" customHeight="1">
      <c r="A84" s="98"/>
      <c r="B84" s="171"/>
      <c r="C84" s="200"/>
      <c r="D84" s="22"/>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5703125" defaultRowHeight="12.75" customHeight="1"/>
  <cols>
    <col min="1" max="2" width="7.5703125" style="2" customWidth="1"/>
    <col min="3" max="3" width="8.42578125" style="2" customWidth="1"/>
    <col min="4" max="4" width="7.5703125" style="2" customWidth="1"/>
    <col min="5" max="6" width="9" style="1" customWidth="1"/>
    <col min="7" max="30" width="9" style="1" bestFit="1" customWidth="1"/>
    <col min="31" max="31" width="8.42578125" style="32" customWidth="1"/>
    <col min="32" max="54" width="8.5703125" style="1" customWidth="1"/>
    <col min="55" max="16384" width="18.5703125" style="1"/>
  </cols>
  <sheetData>
    <row r="1" spans="1:39" ht="14.45">
      <c r="A1" s="13"/>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195"/>
      <c r="AJ1" s="195"/>
      <c r="AK1" s="195"/>
      <c r="AL1" s="195"/>
      <c r="AM1" s="195"/>
    </row>
    <row r="2" spans="1:39" s="2" customFormat="1" ht="14.45">
      <c r="A2" s="13"/>
      <c r="B2" s="197" t="s">
        <v>1</v>
      </c>
      <c r="C2" s="197" t="s">
        <v>2</v>
      </c>
      <c r="D2" s="197" t="s">
        <v>3</v>
      </c>
      <c r="E2" s="197">
        <v>1991</v>
      </c>
      <c r="F2" s="197">
        <v>1992</v>
      </c>
      <c r="G2" s="197">
        <v>1993</v>
      </c>
      <c r="H2" s="197">
        <v>1994</v>
      </c>
      <c r="I2" s="197">
        <v>1995</v>
      </c>
      <c r="J2" s="197">
        <v>1996</v>
      </c>
      <c r="K2" s="197">
        <v>1997</v>
      </c>
      <c r="L2" s="197">
        <v>1998</v>
      </c>
      <c r="M2" s="197">
        <v>1999</v>
      </c>
      <c r="N2" s="197">
        <v>2000</v>
      </c>
      <c r="O2" s="197">
        <v>2001</v>
      </c>
      <c r="P2" s="197">
        <v>2002</v>
      </c>
      <c r="Q2" s="197">
        <v>2003</v>
      </c>
      <c r="R2" s="197">
        <v>2004</v>
      </c>
      <c r="S2" s="197">
        <v>2005</v>
      </c>
      <c r="T2" s="197">
        <v>2006</v>
      </c>
      <c r="U2" s="197">
        <v>2007</v>
      </c>
      <c r="V2" s="197">
        <v>2008</v>
      </c>
      <c r="W2" s="197">
        <v>2009</v>
      </c>
      <c r="X2" s="197">
        <v>2010</v>
      </c>
      <c r="Y2" s="197">
        <v>2011</v>
      </c>
      <c r="Z2" s="197">
        <v>2012</v>
      </c>
      <c r="AA2" s="197">
        <v>2013</v>
      </c>
      <c r="AB2" s="197">
        <v>2014</v>
      </c>
      <c r="AC2" s="197">
        <v>2015</v>
      </c>
      <c r="AD2" s="197">
        <v>2016</v>
      </c>
      <c r="AE2" s="111">
        <v>2017</v>
      </c>
      <c r="AF2" s="197">
        <v>2018</v>
      </c>
      <c r="AG2" s="197">
        <v>2019</v>
      </c>
      <c r="AH2" s="197">
        <v>2020</v>
      </c>
      <c r="AI2" s="195"/>
      <c r="AJ2" s="195"/>
      <c r="AK2" s="195"/>
      <c r="AL2" s="195"/>
      <c r="AM2" s="195"/>
    </row>
    <row r="3" spans="1:39" s="2" customFormat="1" ht="14.45">
      <c r="A3" s="14"/>
      <c r="B3" s="15" t="s">
        <v>8</v>
      </c>
      <c r="C3" s="15" t="s">
        <v>9</v>
      </c>
      <c r="D3" s="15" t="s">
        <v>10</v>
      </c>
      <c r="E3" s="15" t="s">
        <v>11</v>
      </c>
      <c r="F3" s="15" t="s">
        <v>12</v>
      </c>
      <c r="G3" s="15" t="s">
        <v>13</v>
      </c>
      <c r="H3" s="15" t="s">
        <v>14</v>
      </c>
      <c r="I3" s="15" t="s">
        <v>15</v>
      </c>
      <c r="J3" s="15" t="s">
        <v>16</v>
      </c>
      <c r="K3" s="15" t="s">
        <v>17</v>
      </c>
      <c r="L3" s="15" t="s">
        <v>18</v>
      </c>
      <c r="M3" s="15" t="s">
        <v>19</v>
      </c>
      <c r="N3" s="15" t="s">
        <v>20</v>
      </c>
      <c r="O3" s="15" t="s">
        <v>21</v>
      </c>
      <c r="P3" s="15" t="s">
        <v>22</v>
      </c>
      <c r="Q3" s="15" t="s">
        <v>23</v>
      </c>
      <c r="R3" s="15" t="s">
        <v>24</v>
      </c>
      <c r="S3" s="15" t="s">
        <v>25</v>
      </c>
      <c r="T3" s="15" t="s">
        <v>26</v>
      </c>
      <c r="U3" s="15" t="s">
        <v>27</v>
      </c>
      <c r="V3" s="15" t="s">
        <v>28</v>
      </c>
      <c r="W3" s="15" t="s">
        <v>29</v>
      </c>
      <c r="X3" s="15" t="s">
        <v>30</v>
      </c>
      <c r="Y3" s="15" t="s">
        <v>31</v>
      </c>
      <c r="Z3" s="15" t="s">
        <v>32</v>
      </c>
      <c r="AA3" s="15" t="s">
        <v>33</v>
      </c>
      <c r="AB3" s="15" t="s">
        <v>34</v>
      </c>
      <c r="AC3" s="15" t="s">
        <v>35</v>
      </c>
      <c r="AD3" s="15" t="s">
        <v>36</v>
      </c>
      <c r="AE3" s="15" t="s">
        <v>37</v>
      </c>
      <c r="AF3" s="15" t="s">
        <v>38</v>
      </c>
      <c r="AG3" s="15" t="s">
        <v>39</v>
      </c>
      <c r="AH3" s="15" t="s">
        <v>40</v>
      </c>
      <c r="AI3" s="195"/>
      <c r="AJ3" s="195"/>
      <c r="AK3" s="195"/>
      <c r="AL3" s="195"/>
      <c r="AM3" s="195"/>
    </row>
    <row r="4" spans="1:39" ht="14.45">
      <c r="A4" s="99">
        <v>46143</v>
      </c>
      <c r="B4" s="160">
        <v>517</v>
      </c>
      <c r="C4" s="161">
        <v>54</v>
      </c>
      <c r="D4" s="157">
        <v>180</v>
      </c>
      <c r="E4">
        <v>51.395000000000003</v>
      </c>
      <c r="F4">
        <v>348.96</v>
      </c>
      <c r="G4">
        <v>269.28100000000001</v>
      </c>
      <c r="H4" s="207">
        <v>158.18700000000001</v>
      </c>
      <c r="I4" s="207">
        <v>510.75200000000001</v>
      </c>
      <c r="J4" s="207">
        <v>135.529</v>
      </c>
      <c r="K4" s="207">
        <v>232.89099999999999</v>
      </c>
      <c r="L4" s="207">
        <v>70.602999999999994</v>
      </c>
      <c r="M4" s="207">
        <v>225.964</v>
      </c>
      <c r="N4" s="207">
        <v>231.63</v>
      </c>
      <c r="O4" s="207">
        <v>330</v>
      </c>
      <c r="P4" s="207">
        <v>0.78600000000000003</v>
      </c>
      <c r="Q4" s="207">
        <v>257.72300000000001</v>
      </c>
      <c r="R4" s="207">
        <v>157.84299999999999</v>
      </c>
      <c r="S4" s="207">
        <v>245.381</v>
      </c>
      <c r="T4" s="207">
        <v>153.23400000000001</v>
      </c>
      <c r="U4" s="207">
        <v>334.9</v>
      </c>
      <c r="V4" s="207">
        <v>161.762</v>
      </c>
      <c r="W4" s="207">
        <v>268.07600000000002</v>
      </c>
      <c r="X4" s="207">
        <v>43.182000000000002</v>
      </c>
      <c r="Y4" s="207">
        <v>168.43799999999999</v>
      </c>
      <c r="Z4" s="207">
        <v>130.101</v>
      </c>
      <c r="AA4" s="207">
        <v>183.059</v>
      </c>
      <c r="AB4" s="207">
        <v>176.941</v>
      </c>
      <c r="AC4" s="207">
        <v>442.60399999999998</v>
      </c>
      <c r="AD4" s="207">
        <v>445.834</v>
      </c>
      <c r="AE4" s="207">
        <v>154.46100000000001</v>
      </c>
      <c r="AF4" s="207">
        <v>262.38600000000002</v>
      </c>
      <c r="AG4" s="207">
        <v>117.187</v>
      </c>
      <c r="AH4" s="32">
        <v>137.93700000000001</v>
      </c>
      <c r="AI4" s="207"/>
      <c r="AJ4" s="207"/>
      <c r="AK4" s="207"/>
      <c r="AL4" s="207"/>
      <c r="AM4" s="207"/>
    </row>
    <row r="5" spans="1:39" ht="14.45">
      <c r="A5" s="99">
        <v>46174</v>
      </c>
      <c r="B5" s="162">
        <v>631</v>
      </c>
      <c r="C5" s="154">
        <v>66</v>
      </c>
      <c r="D5" s="158">
        <v>220</v>
      </c>
      <c r="E5">
        <v>273.85300000000001</v>
      </c>
      <c r="F5">
        <v>231.42699999999999</v>
      </c>
      <c r="G5">
        <v>270.76799999999997</v>
      </c>
      <c r="H5" s="207">
        <v>40.421999999999997</v>
      </c>
      <c r="I5" s="207">
        <v>910.38199999999995</v>
      </c>
      <c r="J5" s="207">
        <v>70.995000000000005</v>
      </c>
      <c r="K5" s="207">
        <v>315.69200000000001</v>
      </c>
      <c r="L5" s="207">
        <v>133.90799999999999</v>
      </c>
      <c r="M5" s="207">
        <v>388.23599999999999</v>
      </c>
      <c r="N5" s="207">
        <v>113.59</v>
      </c>
      <c r="O5" s="207">
        <v>87.793000000000006</v>
      </c>
      <c r="P5" s="207">
        <v>25.94</v>
      </c>
      <c r="Q5" s="207">
        <v>257.80099999999999</v>
      </c>
      <c r="R5" s="207">
        <v>3.032</v>
      </c>
      <c r="S5" s="207">
        <v>258.06799999999998</v>
      </c>
      <c r="T5" s="207">
        <v>28.385999999999999</v>
      </c>
      <c r="U5" s="207">
        <v>82.248999999999995</v>
      </c>
      <c r="V5" s="207">
        <v>234.83600000000001</v>
      </c>
      <c r="W5" s="207">
        <v>208.57300000000001</v>
      </c>
      <c r="X5" s="207">
        <v>296.06599999999997</v>
      </c>
      <c r="Y5" s="207">
        <v>358.72</v>
      </c>
      <c r="Z5" s="207">
        <v>-22.666</v>
      </c>
      <c r="AA5" s="207">
        <v>93.912000000000006</v>
      </c>
      <c r="AB5" s="207">
        <v>241.35599999999999</v>
      </c>
      <c r="AC5" s="207">
        <v>728.78200000000004</v>
      </c>
      <c r="AD5" s="207">
        <v>250.952</v>
      </c>
      <c r="AE5" s="207">
        <v>164.434</v>
      </c>
      <c r="AF5" s="207">
        <v>33.088999999999999</v>
      </c>
      <c r="AG5" s="207">
        <v>473.61099999999999</v>
      </c>
      <c r="AH5" s="32">
        <v>82.558999999999997</v>
      </c>
      <c r="AI5" s="207"/>
      <c r="AJ5" s="207"/>
      <c r="AK5" s="207"/>
      <c r="AL5" s="207"/>
      <c r="AM5" s="207"/>
    </row>
    <row r="6" spans="1:39" ht="14.45">
      <c r="A6" s="99">
        <v>46204</v>
      </c>
      <c r="B6" s="162">
        <v>80</v>
      </c>
      <c r="C6" s="154">
        <v>8</v>
      </c>
      <c r="D6" s="158">
        <v>28</v>
      </c>
      <c r="E6">
        <v>60.514000000000003</v>
      </c>
      <c r="F6">
        <v>27.306999999999999</v>
      </c>
      <c r="G6">
        <v>42.362000000000002</v>
      </c>
      <c r="H6" s="207">
        <v>-71.661000000000001</v>
      </c>
      <c r="I6" s="207">
        <v>531.827</v>
      </c>
      <c r="J6" s="207">
        <v>0.95499999999999996</v>
      </c>
      <c r="K6" s="207">
        <v>39.409999999999997</v>
      </c>
      <c r="L6" s="207">
        <v>105.63800000000001</v>
      </c>
      <c r="M6" s="207">
        <v>149.86099999999999</v>
      </c>
      <c r="N6" s="207">
        <v>-44.826999999999998</v>
      </c>
      <c r="O6" s="207">
        <v>-40.640999999999998</v>
      </c>
      <c r="P6" s="207">
        <v>-52.164000000000001</v>
      </c>
      <c r="Q6" s="207">
        <v>-9.0190000000000001</v>
      </c>
      <c r="R6" s="207">
        <v>28.693000000000001</v>
      </c>
      <c r="S6" s="207">
        <v>80.450999999999993</v>
      </c>
      <c r="T6" s="207">
        <v>-60.921999999999997</v>
      </c>
      <c r="U6" s="207">
        <v>-52.671999999999997</v>
      </c>
      <c r="V6" s="207">
        <v>58.23</v>
      </c>
      <c r="W6" s="207">
        <v>115.339</v>
      </c>
      <c r="X6" s="207">
        <v>107.08</v>
      </c>
      <c r="Y6" s="207">
        <v>170.684</v>
      </c>
      <c r="Z6" s="207">
        <v>-37.886000000000003</v>
      </c>
      <c r="AA6" s="207">
        <v>-32.264000000000003</v>
      </c>
      <c r="AB6" s="207">
        <v>6.6740000000000004</v>
      </c>
      <c r="AC6" s="207">
        <v>251.49100000000001</v>
      </c>
      <c r="AD6" s="207">
        <v>31.536000000000001</v>
      </c>
      <c r="AE6" s="207">
        <v>-1.6519999999999999</v>
      </c>
      <c r="AF6" s="207">
        <v>-31.591000000000001</v>
      </c>
      <c r="AG6" s="207">
        <v>207.43</v>
      </c>
      <c r="AH6" s="32">
        <v>-19.372</v>
      </c>
      <c r="AI6" s="207"/>
      <c r="AJ6" s="207"/>
      <c r="AK6" s="207"/>
      <c r="AL6" s="207"/>
      <c r="AM6" s="207"/>
    </row>
    <row r="7" spans="1:39" ht="14.45">
      <c r="A7" s="99">
        <v>46235</v>
      </c>
      <c r="B7" s="162">
        <v>181</v>
      </c>
      <c r="C7" s="154">
        <v>107</v>
      </c>
      <c r="D7" s="158">
        <v>100</v>
      </c>
      <c r="E7">
        <v>108.26900000000001</v>
      </c>
      <c r="F7">
        <v>107.994</v>
      </c>
      <c r="G7">
        <v>138.624</v>
      </c>
      <c r="H7" s="207">
        <v>21.181000000000001</v>
      </c>
      <c r="I7" s="207">
        <v>238.626</v>
      </c>
      <c r="J7" s="207">
        <v>31.34</v>
      </c>
      <c r="K7" s="207">
        <v>190.30199999999999</v>
      </c>
      <c r="L7" s="207">
        <v>122.733</v>
      </c>
      <c r="M7" s="207">
        <v>242.351</v>
      </c>
      <c r="N7" s="207">
        <v>31.420999999999999</v>
      </c>
      <c r="O7" s="207">
        <v>78.507000000000005</v>
      </c>
      <c r="P7" s="207">
        <v>26.898</v>
      </c>
      <c r="Q7" s="207">
        <v>60.406999999999996</v>
      </c>
      <c r="R7" s="207">
        <v>67.694000000000003</v>
      </c>
      <c r="S7" s="207">
        <v>104.08</v>
      </c>
      <c r="T7" s="207">
        <v>66.010999999999996</v>
      </c>
      <c r="U7" s="207">
        <v>97.441000000000003</v>
      </c>
      <c r="V7" s="207">
        <v>91.405000000000001</v>
      </c>
      <c r="W7" s="207">
        <v>90.081000000000003</v>
      </c>
      <c r="X7" s="207">
        <v>143.66800000000001</v>
      </c>
      <c r="Y7" s="207">
        <v>126.04600000000001</v>
      </c>
      <c r="Z7" s="207">
        <v>47.850999999999999</v>
      </c>
      <c r="AA7" s="207">
        <v>105.32</v>
      </c>
      <c r="AB7" s="207">
        <v>105.495</v>
      </c>
      <c r="AC7" s="207">
        <v>149.82599999999999</v>
      </c>
      <c r="AD7" s="207">
        <v>118.358</v>
      </c>
      <c r="AE7" s="207">
        <v>71.319999999999993</v>
      </c>
      <c r="AF7" s="207">
        <v>36.460999999999999</v>
      </c>
      <c r="AG7" s="207">
        <v>102.559</v>
      </c>
      <c r="AH7" s="32">
        <v>35.436999999999998</v>
      </c>
      <c r="AI7" s="207"/>
      <c r="AJ7" s="207"/>
      <c r="AK7" s="207"/>
      <c r="AL7" s="207"/>
      <c r="AM7" s="207"/>
    </row>
    <row r="8" spans="1:39" ht="14.45">
      <c r="A8" s="99">
        <v>46266</v>
      </c>
      <c r="B8" s="162">
        <v>273</v>
      </c>
      <c r="C8" s="154">
        <v>178</v>
      </c>
      <c r="D8" s="158">
        <v>150</v>
      </c>
      <c r="E8">
        <v>200.61699999999999</v>
      </c>
      <c r="F8">
        <v>162.83699999999999</v>
      </c>
      <c r="G8">
        <v>209.90100000000001</v>
      </c>
      <c r="H8" s="207">
        <v>121.746</v>
      </c>
      <c r="I8" s="207">
        <v>205.875</v>
      </c>
      <c r="J8" s="207">
        <v>121.759</v>
      </c>
      <c r="K8" s="207">
        <v>291.608</v>
      </c>
      <c r="L8" s="207">
        <v>142.75700000000001</v>
      </c>
      <c r="M8" s="207">
        <v>232.989</v>
      </c>
      <c r="N8" s="207">
        <v>111.136</v>
      </c>
      <c r="O8" s="207">
        <v>99.501000000000005</v>
      </c>
      <c r="P8" s="207">
        <v>151.029</v>
      </c>
      <c r="Q8" s="207">
        <v>228.744</v>
      </c>
      <c r="R8" s="207">
        <v>172.2</v>
      </c>
      <c r="S8" s="207">
        <v>122.56100000000001</v>
      </c>
      <c r="T8" s="207">
        <v>142.59200000000001</v>
      </c>
      <c r="U8" s="207">
        <v>177.428</v>
      </c>
      <c r="V8" s="207">
        <v>148.971</v>
      </c>
      <c r="W8" s="207">
        <v>103.384</v>
      </c>
      <c r="X8" s="207">
        <v>129.226</v>
      </c>
      <c r="Y8" s="207">
        <v>160.499</v>
      </c>
      <c r="Z8" s="207">
        <v>83.516999999999996</v>
      </c>
      <c r="AA8" s="207">
        <v>307.82799999999997</v>
      </c>
      <c r="AB8" s="207">
        <v>204.601</v>
      </c>
      <c r="AC8" s="207">
        <v>164.82499999999999</v>
      </c>
      <c r="AD8" s="207">
        <v>194.95</v>
      </c>
      <c r="AE8" s="207">
        <v>98.308000000000007</v>
      </c>
      <c r="AF8" s="207">
        <v>76.228999999999999</v>
      </c>
      <c r="AG8" s="207">
        <v>112.658</v>
      </c>
      <c r="AH8" s="32">
        <v>95.204999999999998</v>
      </c>
      <c r="AI8" s="207"/>
      <c r="AJ8" s="207"/>
      <c r="AK8" s="207"/>
      <c r="AL8" s="207"/>
      <c r="AM8" s="207"/>
    </row>
    <row r="9" spans="1:39" ht="14.45">
      <c r="A9" s="99">
        <v>46296</v>
      </c>
      <c r="B9" s="162">
        <v>516</v>
      </c>
      <c r="C9" s="154">
        <v>350</v>
      </c>
      <c r="D9" s="158">
        <v>271</v>
      </c>
      <c r="E9">
        <v>214.34899999999999</v>
      </c>
      <c r="F9">
        <v>202.88300000000001</v>
      </c>
      <c r="G9">
        <v>296.221</v>
      </c>
      <c r="H9" s="207">
        <v>304.27100000000002</v>
      </c>
      <c r="I9" s="207">
        <v>354.53399999999999</v>
      </c>
      <c r="J9" s="207">
        <v>316.03199999999998</v>
      </c>
      <c r="K9" s="207">
        <v>554.86900000000003</v>
      </c>
      <c r="L9" s="207">
        <v>296.03899999999999</v>
      </c>
      <c r="M9" s="207">
        <v>230.64699999999999</v>
      </c>
      <c r="N9" s="207">
        <v>303.101</v>
      </c>
      <c r="O9" s="207">
        <v>179.12799999999999</v>
      </c>
      <c r="P9" s="207">
        <v>293.92</v>
      </c>
      <c r="Q9" s="207">
        <v>239.68899999999999</v>
      </c>
      <c r="R9" s="207">
        <v>376.47500000000002</v>
      </c>
      <c r="S9" s="207">
        <v>360.50299999999999</v>
      </c>
      <c r="T9" s="207">
        <v>846.34</v>
      </c>
      <c r="U9" s="207">
        <v>395.72</v>
      </c>
      <c r="V9" s="207">
        <v>232.268</v>
      </c>
      <c r="W9" s="207">
        <v>221.79900000000001</v>
      </c>
      <c r="X9" s="207">
        <v>324.07499999999999</v>
      </c>
      <c r="Y9" s="207">
        <v>328.55</v>
      </c>
      <c r="Z9" s="207">
        <v>173.548</v>
      </c>
      <c r="AA9" s="207">
        <v>481.56400000000002</v>
      </c>
      <c r="AB9" s="207">
        <v>482.89</v>
      </c>
      <c r="AC9" s="207">
        <v>329.42700000000002</v>
      </c>
      <c r="AD9" s="207">
        <v>328.10399999999998</v>
      </c>
      <c r="AE9" s="207">
        <v>296.41899999999998</v>
      </c>
      <c r="AF9" s="207">
        <v>284.13299999999998</v>
      </c>
      <c r="AG9" s="207">
        <v>222.27500000000001</v>
      </c>
      <c r="AH9" s="32">
        <v>201.608</v>
      </c>
      <c r="AI9" s="207"/>
      <c r="AJ9" s="207"/>
      <c r="AK9" s="207"/>
      <c r="AL9" s="207"/>
      <c r="AM9" s="207"/>
    </row>
    <row r="10" spans="1:39" ht="14.45">
      <c r="A10" s="99">
        <v>46327</v>
      </c>
      <c r="B10" s="162">
        <v>456</v>
      </c>
      <c r="C10" s="154">
        <v>429</v>
      </c>
      <c r="D10" s="158">
        <v>371</v>
      </c>
      <c r="E10">
        <v>330.94600000000003</v>
      </c>
      <c r="F10">
        <v>288.49799999999999</v>
      </c>
      <c r="G10">
        <v>340.32299999999998</v>
      </c>
      <c r="H10" s="207">
        <v>355.92200000000003</v>
      </c>
      <c r="I10" s="207">
        <v>370.096</v>
      </c>
      <c r="J10" s="207">
        <v>377.899</v>
      </c>
      <c r="K10" s="207">
        <v>406.50400000000002</v>
      </c>
      <c r="L10" s="207">
        <v>424.58300000000003</v>
      </c>
      <c r="M10" s="207">
        <v>275.25200000000001</v>
      </c>
      <c r="N10" s="207">
        <v>320.74</v>
      </c>
      <c r="O10" s="207">
        <v>272.32100000000003</v>
      </c>
      <c r="P10" s="207">
        <v>315.16399999999999</v>
      </c>
      <c r="Q10" s="207">
        <v>303.56099999999998</v>
      </c>
      <c r="R10" s="207">
        <v>504.67200000000003</v>
      </c>
      <c r="S10" s="207">
        <v>386.10500000000002</v>
      </c>
      <c r="T10" s="207">
        <v>458.387</v>
      </c>
      <c r="U10" s="207">
        <v>388.26400000000001</v>
      </c>
      <c r="V10" s="207">
        <v>297.93200000000002</v>
      </c>
      <c r="W10" s="207">
        <v>312.08199999999999</v>
      </c>
      <c r="X10" s="207">
        <v>356.98099999999999</v>
      </c>
      <c r="Y10" s="207">
        <v>360.358</v>
      </c>
      <c r="Z10" s="207">
        <v>245.04599999999999</v>
      </c>
      <c r="AA10" s="207">
        <v>429.95600000000002</v>
      </c>
      <c r="AB10" s="207">
        <v>367.59300000000002</v>
      </c>
      <c r="AC10" s="207">
        <v>356.99</v>
      </c>
      <c r="AD10" s="207">
        <v>345.07100000000003</v>
      </c>
      <c r="AE10" s="207">
        <v>301.87700000000001</v>
      </c>
      <c r="AF10" s="207">
        <v>313.238</v>
      </c>
      <c r="AG10" s="207">
        <v>300.26799999999997</v>
      </c>
      <c r="AH10" s="32">
        <v>327.697</v>
      </c>
      <c r="AI10" s="207"/>
      <c r="AJ10" s="207"/>
      <c r="AK10" s="207"/>
      <c r="AL10" s="207"/>
      <c r="AM10" s="207"/>
    </row>
    <row r="11" spans="1:39" ht="14.45">
      <c r="A11" s="99">
        <v>46357</v>
      </c>
      <c r="B11" s="162">
        <v>354</v>
      </c>
      <c r="C11" s="154">
        <v>347</v>
      </c>
      <c r="D11" s="158">
        <v>361</v>
      </c>
      <c r="E11">
        <v>284.52800000000002</v>
      </c>
      <c r="F11">
        <v>249.55</v>
      </c>
      <c r="G11">
        <v>257.62599999999998</v>
      </c>
      <c r="H11" s="207">
        <v>277.589</v>
      </c>
      <c r="I11" s="207">
        <v>337.64800000000002</v>
      </c>
      <c r="J11" s="207">
        <v>352.03399999999999</v>
      </c>
      <c r="K11" s="207">
        <v>294.81299999999999</v>
      </c>
      <c r="L11" s="207">
        <v>320.57100000000003</v>
      </c>
      <c r="M11" s="207">
        <v>250.90100000000001</v>
      </c>
      <c r="N11" s="207">
        <v>248.10900000000001</v>
      </c>
      <c r="O11" s="207">
        <v>250.047</v>
      </c>
      <c r="P11" s="207">
        <v>255.00899999999999</v>
      </c>
      <c r="Q11" s="207">
        <v>277.98399999999998</v>
      </c>
      <c r="R11" s="207">
        <v>310.72500000000002</v>
      </c>
      <c r="S11" s="207">
        <v>279.88299999999998</v>
      </c>
      <c r="T11" s="207">
        <v>313.553</v>
      </c>
      <c r="U11" s="207">
        <v>329.673</v>
      </c>
      <c r="V11" s="207">
        <v>273.18799999999999</v>
      </c>
      <c r="W11" s="207">
        <v>268.904</v>
      </c>
      <c r="X11" s="207">
        <v>322.68799999999999</v>
      </c>
      <c r="Y11" s="207">
        <v>286.61399999999998</v>
      </c>
      <c r="Z11" s="207">
        <v>236.702</v>
      </c>
      <c r="AA11" s="207">
        <v>300.13799999999998</v>
      </c>
      <c r="AB11" s="207">
        <v>294.91899999999998</v>
      </c>
      <c r="AC11" s="207">
        <v>295.125</v>
      </c>
      <c r="AD11" s="207">
        <v>298.30700000000002</v>
      </c>
      <c r="AE11" s="207">
        <v>270.19200000000001</v>
      </c>
      <c r="AF11" s="207">
        <v>249.92699999999999</v>
      </c>
      <c r="AG11" s="207">
        <v>294.99099999999999</v>
      </c>
      <c r="AH11" s="32">
        <v>274.56700000000001</v>
      </c>
      <c r="AI11" s="207"/>
      <c r="AJ11" s="207"/>
      <c r="AK11" s="207"/>
      <c r="AL11" s="207"/>
      <c r="AM11" s="207"/>
    </row>
    <row r="12" spans="1:39" ht="14.45">
      <c r="A12" s="99">
        <v>46388</v>
      </c>
      <c r="B12" s="162">
        <v>364</v>
      </c>
      <c r="C12" s="154">
        <v>333</v>
      </c>
      <c r="D12" s="158">
        <v>350</v>
      </c>
      <c r="E12">
        <v>237.875</v>
      </c>
      <c r="F12">
        <v>320.98500000000001</v>
      </c>
      <c r="G12">
        <v>220.874</v>
      </c>
      <c r="H12" s="207">
        <v>261.40300000000002</v>
      </c>
      <c r="I12" s="207">
        <v>284.238</v>
      </c>
      <c r="J12" s="207">
        <v>313.99200000000002</v>
      </c>
      <c r="K12" s="207">
        <v>257.84399999999999</v>
      </c>
      <c r="L12" s="207">
        <v>251.779</v>
      </c>
      <c r="M12" s="207">
        <v>229.02600000000001</v>
      </c>
      <c r="N12" s="207">
        <v>224.821</v>
      </c>
      <c r="O12" s="207">
        <v>210.82599999999999</v>
      </c>
      <c r="P12" s="207">
        <v>217.92599999999999</v>
      </c>
      <c r="Q12" s="207">
        <v>239.60499999999999</v>
      </c>
      <c r="R12" s="207">
        <v>450.94799999999998</v>
      </c>
      <c r="S12" s="207">
        <v>250.58199999999999</v>
      </c>
      <c r="T12" s="207">
        <v>260.81400000000002</v>
      </c>
      <c r="U12" s="207">
        <v>261.30500000000001</v>
      </c>
      <c r="V12" s="207">
        <v>258.267</v>
      </c>
      <c r="W12" s="207">
        <v>234.334</v>
      </c>
      <c r="X12" s="207">
        <v>298.67899999999997</v>
      </c>
      <c r="Y12" s="207">
        <v>256.46800000000002</v>
      </c>
      <c r="Z12" s="207">
        <v>213.51400000000001</v>
      </c>
      <c r="AA12" s="207">
        <v>242.24299999999999</v>
      </c>
      <c r="AB12" s="207">
        <v>264.63099999999997</v>
      </c>
      <c r="AC12" s="207">
        <v>266.91300000000001</v>
      </c>
      <c r="AD12" s="207">
        <v>324.86799999999999</v>
      </c>
      <c r="AE12" s="207">
        <v>227.48</v>
      </c>
      <c r="AF12" s="207">
        <v>226.23</v>
      </c>
      <c r="AG12" s="207">
        <v>247.821</v>
      </c>
      <c r="AH12" s="32">
        <v>217.119</v>
      </c>
      <c r="AI12" s="207"/>
      <c r="AJ12" s="207"/>
      <c r="AK12" s="207"/>
      <c r="AL12" s="207"/>
      <c r="AM12" s="207"/>
    </row>
    <row r="13" spans="1:39" ht="14.45">
      <c r="A13" s="99">
        <v>46419</v>
      </c>
      <c r="B13" s="162">
        <v>398</v>
      </c>
      <c r="C13" s="154">
        <v>378</v>
      </c>
      <c r="D13" s="158">
        <v>397</v>
      </c>
      <c r="E13">
        <v>256.06900000000002</v>
      </c>
      <c r="F13">
        <v>420.93099999999998</v>
      </c>
      <c r="G13">
        <v>195.65299999999999</v>
      </c>
      <c r="H13" s="207">
        <v>281.084</v>
      </c>
      <c r="I13" s="207">
        <v>294.70699999999999</v>
      </c>
      <c r="J13" s="207">
        <v>288.35899999999998</v>
      </c>
      <c r="K13" s="207">
        <v>260.87299999999999</v>
      </c>
      <c r="L13" s="207">
        <v>242.62100000000001</v>
      </c>
      <c r="M13" s="207">
        <v>258.19600000000003</v>
      </c>
      <c r="N13" s="207">
        <v>206.17400000000001</v>
      </c>
      <c r="O13" s="207">
        <v>159.50700000000001</v>
      </c>
      <c r="P13" s="207">
        <v>235.44800000000001</v>
      </c>
      <c r="Q13" s="207">
        <v>207.648</v>
      </c>
      <c r="R13" s="207">
        <v>453.67</v>
      </c>
      <c r="S13" s="207">
        <v>204.54900000000001</v>
      </c>
      <c r="T13" s="207">
        <v>264.423</v>
      </c>
      <c r="U13" s="207">
        <v>243.30500000000001</v>
      </c>
      <c r="V13" s="207">
        <v>255.386</v>
      </c>
      <c r="W13" s="207">
        <v>264.61200000000002</v>
      </c>
      <c r="X13" s="207">
        <v>243.49299999999999</v>
      </c>
      <c r="Y13" s="207">
        <v>228.10300000000001</v>
      </c>
      <c r="Z13" s="207">
        <v>207.10499999999999</v>
      </c>
      <c r="AA13" s="207">
        <v>234.636</v>
      </c>
      <c r="AB13" s="207">
        <v>344.74299999999999</v>
      </c>
      <c r="AC13" s="207">
        <v>298.78699999999998</v>
      </c>
      <c r="AD13" s="207">
        <v>447.09</v>
      </c>
      <c r="AE13" s="207">
        <v>218.13300000000001</v>
      </c>
      <c r="AF13" s="207">
        <v>230.42099999999999</v>
      </c>
      <c r="AG13" s="207">
        <v>214.31700000000001</v>
      </c>
      <c r="AH13" s="32">
        <v>202.98099999999999</v>
      </c>
      <c r="AI13" s="207"/>
      <c r="AJ13" s="207"/>
      <c r="AK13" s="207"/>
      <c r="AL13" s="207"/>
      <c r="AM13" s="207"/>
    </row>
    <row r="14" spans="1:39" ht="14.45">
      <c r="A14" s="99">
        <v>46447</v>
      </c>
      <c r="B14" s="162">
        <v>660</v>
      </c>
      <c r="C14" s="154">
        <v>564</v>
      </c>
      <c r="D14" s="158">
        <v>614</v>
      </c>
      <c r="E14">
        <v>451.584</v>
      </c>
      <c r="F14">
        <v>497.67399999999998</v>
      </c>
      <c r="G14">
        <v>392.83499999999998</v>
      </c>
      <c r="H14" s="207">
        <v>808.25599999999997</v>
      </c>
      <c r="I14" s="207">
        <v>462.18200000000002</v>
      </c>
      <c r="J14" s="207">
        <v>626.72199999999998</v>
      </c>
      <c r="K14" s="207">
        <v>356.64600000000002</v>
      </c>
      <c r="L14" s="207">
        <v>346.334</v>
      </c>
      <c r="M14" s="207">
        <v>361.27499999999998</v>
      </c>
      <c r="N14" s="207">
        <v>397.733</v>
      </c>
      <c r="O14" s="207">
        <v>208.143</v>
      </c>
      <c r="P14" s="207">
        <v>392.94499999999999</v>
      </c>
      <c r="Q14" s="207">
        <v>531.96699999999998</v>
      </c>
      <c r="R14" s="207">
        <v>608.971</v>
      </c>
      <c r="S14" s="207">
        <v>304.49799999999999</v>
      </c>
      <c r="T14" s="207">
        <v>633.12900000000002</v>
      </c>
      <c r="U14" s="207">
        <v>343.76299999999998</v>
      </c>
      <c r="V14" s="207">
        <v>456.15499999999997</v>
      </c>
      <c r="W14" s="207">
        <v>404.48599999999999</v>
      </c>
      <c r="X14" s="207">
        <v>389.596</v>
      </c>
      <c r="Y14" s="207">
        <v>362.56299999999999</v>
      </c>
      <c r="Z14" s="207">
        <v>292.75599999999997</v>
      </c>
      <c r="AA14" s="207">
        <v>403.31900000000002</v>
      </c>
      <c r="AB14" s="207">
        <v>540.78300000000002</v>
      </c>
      <c r="AC14" s="207">
        <v>485.56299999999999</v>
      </c>
      <c r="AD14" s="207">
        <v>1037.175</v>
      </c>
      <c r="AE14" s="207">
        <v>277.19499999999999</v>
      </c>
      <c r="AF14" s="207">
        <v>472.26299999999998</v>
      </c>
      <c r="AG14" s="207">
        <v>370.541</v>
      </c>
      <c r="AH14" s="32">
        <v>326.55200000000002</v>
      </c>
      <c r="AI14" s="207"/>
      <c r="AJ14" s="207"/>
      <c r="AK14" s="207"/>
      <c r="AL14" s="207"/>
      <c r="AM14" s="207"/>
    </row>
    <row r="15" spans="1:39" ht="14.45">
      <c r="A15" s="99">
        <v>46478</v>
      </c>
      <c r="B15" s="162">
        <v>1106</v>
      </c>
      <c r="C15" s="154">
        <v>716</v>
      </c>
      <c r="D15" s="158">
        <v>920</v>
      </c>
      <c r="E15">
        <v>852.851</v>
      </c>
      <c r="F15">
        <v>1176.78</v>
      </c>
      <c r="G15">
        <v>620.39099999999996</v>
      </c>
      <c r="H15" s="207">
        <v>745.26300000000003</v>
      </c>
      <c r="I15" s="207">
        <v>792.91300000000001</v>
      </c>
      <c r="J15" s="207">
        <v>1171.287</v>
      </c>
      <c r="K15" s="207">
        <v>761.23</v>
      </c>
      <c r="L15" s="207">
        <v>488.30200000000002</v>
      </c>
      <c r="M15" s="207">
        <v>604.02099999999996</v>
      </c>
      <c r="N15" s="207">
        <v>656.59900000000005</v>
      </c>
      <c r="O15" s="207">
        <v>369.78199999999998</v>
      </c>
      <c r="P15" s="207">
        <v>530.39800000000002</v>
      </c>
      <c r="Q15" s="207">
        <v>1218.578</v>
      </c>
      <c r="R15" s="207">
        <v>1232.239</v>
      </c>
      <c r="S15" s="207">
        <v>795.68600000000004</v>
      </c>
      <c r="T15" s="207">
        <v>948.59100000000001</v>
      </c>
      <c r="U15" s="207">
        <v>552.88599999999997</v>
      </c>
      <c r="V15" s="207">
        <v>573.86</v>
      </c>
      <c r="W15" s="207">
        <v>534.48199999999997</v>
      </c>
      <c r="X15" s="207">
        <v>928.96500000000003</v>
      </c>
      <c r="Y15" s="207">
        <v>797.79899999999998</v>
      </c>
      <c r="Z15" s="207">
        <v>280.68799999999999</v>
      </c>
      <c r="AA15" s="207">
        <v>575.78800000000001</v>
      </c>
      <c r="AB15" s="207">
        <v>542.84500000000003</v>
      </c>
      <c r="AC15" s="207">
        <v>708.98800000000006</v>
      </c>
      <c r="AD15" s="207">
        <v>1685.067</v>
      </c>
      <c r="AE15" s="207">
        <v>305.96899999999999</v>
      </c>
      <c r="AF15" s="207">
        <v>1024.375</v>
      </c>
      <c r="AG15" s="207">
        <v>435.99</v>
      </c>
      <c r="AH15" s="32">
        <v>363.5</v>
      </c>
      <c r="AI15" s="207"/>
      <c r="AJ15" s="207"/>
      <c r="AK15" s="207"/>
      <c r="AL15" s="207"/>
      <c r="AM15" s="207"/>
    </row>
    <row r="16" spans="1:39" ht="14.45">
      <c r="A16" s="99">
        <v>46508</v>
      </c>
      <c r="B16" s="162">
        <v>2555</v>
      </c>
      <c r="C16" s="154">
        <v>1552</v>
      </c>
      <c r="D16" s="158">
        <v>2060</v>
      </c>
      <c r="E16">
        <v>1597.163</v>
      </c>
      <c r="F16">
        <v>3058.6950000000002</v>
      </c>
      <c r="G16">
        <v>1539.095</v>
      </c>
      <c r="H16" s="207">
        <v>2047.56</v>
      </c>
      <c r="I16" s="207">
        <v>2501.14</v>
      </c>
      <c r="J16" s="207">
        <v>3393.57</v>
      </c>
      <c r="K16" s="207">
        <v>2042.1320000000001</v>
      </c>
      <c r="L16" s="207">
        <v>1638.508</v>
      </c>
      <c r="M16" s="207">
        <v>1639.6189999999999</v>
      </c>
      <c r="N16" s="207">
        <v>1986.6510000000001</v>
      </c>
      <c r="O16" s="207">
        <v>165.31700000000001</v>
      </c>
      <c r="P16" s="207">
        <v>1242.9280000000001</v>
      </c>
      <c r="Q16" s="207">
        <v>1549.7840000000001</v>
      </c>
      <c r="R16" s="207">
        <v>2699.26</v>
      </c>
      <c r="S16" s="207">
        <v>1955.751</v>
      </c>
      <c r="T16" s="207">
        <v>1721.184</v>
      </c>
      <c r="U16" s="207">
        <v>1940.6289999999999</v>
      </c>
      <c r="V16" s="207">
        <v>2214.9050000000002</v>
      </c>
      <c r="W16" s="207">
        <v>700.67700000000002</v>
      </c>
      <c r="X16" s="207">
        <v>2005.4749999999999</v>
      </c>
      <c r="Y16" s="207">
        <v>947.98800000000006</v>
      </c>
      <c r="Z16" s="207">
        <v>607.596</v>
      </c>
      <c r="AA16" s="207">
        <v>1480.712</v>
      </c>
      <c r="AB16" s="207">
        <v>1072.019</v>
      </c>
      <c r="AC16" s="207">
        <v>1921.405</v>
      </c>
      <c r="AD16" s="207">
        <v>2171.3969999999999</v>
      </c>
      <c r="AE16" s="207">
        <v>920.12900000000002</v>
      </c>
      <c r="AF16" s="207">
        <v>2283.1590000000001</v>
      </c>
      <c r="AG16" s="207">
        <v>1181.4179999999999</v>
      </c>
      <c r="AH16" s="32">
        <v>774.83600000000001</v>
      </c>
      <c r="AI16" s="207"/>
      <c r="AJ16" s="207"/>
      <c r="AK16" s="207"/>
      <c r="AL16" s="207"/>
      <c r="AM16" s="207"/>
    </row>
    <row r="17" spans="1:34" ht="14.45">
      <c r="A17" s="99">
        <v>46539</v>
      </c>
      <c r="B17" s="162">
        <v>3265</v>
      </c>
      <c r="C17" s="154">
        <v>1570</v>
      </c>
      <c r="D17" s="158">
        <v>2423</v>
      </c>
      <c r="E17">
        <v>1049.2650000000001</v>
      </c>
      <c r="F17">
        <v>4259.4579999999996</v>
      </c>
      <c r="G17">
        <v>1400.346</v>
      </c>
      <c r="H17" s="207">
        <v>4555.152</v>
      </c>
      <c r="I17" s="207">
        <v>2633.761</v>
      </c>
      <c r="J17" s="207">
        <v>4472.4089999999997</v>
      </c>
      <c r="K17" s="207">
        <v>2182.64</v>
      </c>
      <c r="L17" s="207">
        <v>2920.7449999999999</v>
      </c>
      <c r="M17" s="207">
        <v>1226.8979999999999</v>
      </c>
      <c r="N17" s="207">
        <v>1443.6890000000001</v>
      </c>
      <c r="O17" s="207">
        <v>311.70400000000001</v>
      </c>
      <c r="P17" s="207">
        <v>2146.3009999999999</v>
      </c>
      <c r="Q17" s="207">
        <v>912.43299999999999</v>
      </c>
      <c r="R17" s="207">
        <v>3353.5970000000002</v>
      </c>
      <c r="S17" s="207">
        <v>1792.538</v>
      </c>
      <c r="T17" s="207">
        <v>1061.5170000000001</v>
      </c>
      <c r="U17" s="207">
        <v>3494.0830000000001</v>
      </c>
      <c r="V17" s="207">
        <v>2281.5700000000002</v>
      </c>
      <c r="W17" s="207">
        <v>2282.915</v>
      </c>
      <c r="X17" s="207">
        <v>4639.3530000000001</v>
      </c>
      <c r="Y17" s="207">
        <v>269.49200000000002</v>
      </c>
      <c r="Z17" s="207">
        <v>1138.211</v>
      </c>
      <c r="AA17" s="207">
        <v>2824.1010000000001</v>
      </c>
      <c r="AB17" s="207">
        <v>1990.8889999999999</v>
      </c>
      <c r="AC17" s="207">
        <v>2415.6460000000002</v>
      </c>
      <c r="AD17" s="207">
        <v>3053.3150000000001</v>
      </c>
      <c r="AE17" s="207">
        <v>759.13400000000001</v>
      </c>
      <c r="AF17" s="207">
        <v>3570.1219999999998</v>
      </c>
      <c r="AG17" s="207">
        <v>1553.067</v>
      </c>
      <c r="AH17" s="32">
        <v>2159.6669999999999</v>
      </c>
    </row>
    <row r="18" spans="1:34" ht="14.45">
      <c r="A18" s="99">
        <v>46569</v>
      </c>
      <c r="B18" s="162">
        <v>1366</v>
      </c>
      <c r="C18" s="154">
        <v>298</v>
      </c>
      <c r="D18" s="158">
        <v>711</v>
      </c>
      <c r="E18">
        <v>370.35199999999998</v>
      </c>
      <c r="F18">
        <v>1951.56</v>
      </c>
      <c r="G18">
        <v>250.959</v>
      </c>
      <c r="H18" s="207">
        <v>3878.5810000000001</v>
      </c>
      <c r="I18" s="207">
        <v>1093.9269999999999</v>
      </c>
      <c r="J18" s="207">
        <v>1663.221</v>
      </c>
      <c r="K18" s="207">
        <v>1373.768</v>
      </c>
      <c r="L18" s="207">
        <v>1810.548</v>
      </c>
      <c r="M18" s="207">
        <v>198.583</v>
      </c>
      <c r="N18" s="207">
        <v>305.15899999999999</v>
      </c>
      <c r="O18" s="207">
        <v>-16.372</v>
      </c>
      <c r="P18" s="207">
        <v>525.61400000000003</v>
      </c>
      <c r="Q18" s="207">
        <v>355.93799999999999</v>
      </c>
      <c r="R18" s="207">
        <v>1414.704</v>
      </c>
      <c r="S18" s="207">
        <v>423.62400000000002</v>
      </c>
      <c r="T18" s="207">
        <v>294.745</v>
      </c>
      <c r="U18" s="207">
        <v>1820.3630000000001</v>
      </c>
      <c r="V18" s="207">
        <v>1430.2149999999999</v>
      </c>
      <c r="W18" s="207">
        <v>775.18899999999996</v>
      </c>
      <c r="X18" s="207">
        <v>3672.6590000000001</v>
      </c>
      <c r="Y18" s="207">
        <v>21.878</v>
      </c>
      <c r="Z18" s="207">
        <v>261.34199999999998</v>
      </c>
      <c r="AA18" s="207">
        <v>1040.54</v>
      </c>
      <c r="AB18" s="207">
        <v>790.69</v>
      </c>
      <c r="AC18" s="207">
        <v>725.27800000000002</v>
      </c>
      <c r="AD18" s="207">
        <v>1107.711</v>
      </c>
      <c r="AE18" s="207">
        <v>179.72499999999999</v>
      </c>
      <c r="AF18" s="207">
        <v>2281.5770000000002</v>
      </c>
      <c r="AG18" s="207">
        <v>391.18700000000001</v>
      </c>
      <c r="AH18" s="32">
        <v>918.65300000000002</v>
      </c>
    </row>
    <row r="19" spans="1:34" ht="14.45">
      <c r="A19" s="99">
        <v>46600</v>
      </c>
      <c r="B19" s="162">
        <v>520</v>
      </c>
      <c r="C19" s="154">
        <v>211</v>
      </c>
      <c r="D19" s="158">
        <v>371</v>
      </c>
      <c r="E19">
        <v>255.37200000000001</v>
      </c>
      <c r="F19">
        <v>683.74400000000003</v>
      </c>
      <c r="G19">
        <v>130.70599999999999</v>
      </c>
      <c r="H19" s="207">
        <v>1054.6410000000001</v>
      </c>
      <c r="I19" s="207">
        <v>315.49200000000002</v>
      </c>
      <c r="J19" s="207">
        <v>804.91200000000003</v>
      </c>
      <c r="K19" s="207">
        <v>492.76400000000001</v>
      </c>
      <c r="L19" s="207">
        <v>719.72199999999998</v>
      </c>
      <c r="M19" s="207">
        <v>125.45</v>
      </c>
      <c r="N19" s="207">
        <v>230.52699999999999</v>
      </c>
      <c r="O19" s="207">
        <v>37.691000000000003</v>
      </c>
      <c r="P19" s="207">
        <v>216.202</v>
      </c>
      <c r="Q19" s="207">
        <v>181.40299999999999</v>
      </c>
      <c r="R19" s="207">
        <v>484.57100000000003</v>
      </c>
      <c r="S19" s="207">
        <v>251.81100000000001</v>
      </c>
      <c r="T19" s="207">
        <v>254.976</v>
      </c>
      <c r="U19" s="207">
        <v>551.64200000000005</v>
      </c>
      <c r="V19" s="207">
        <v>409.44</v>
      </c>
      <c r="W19" s="207">
        <v>360.59100000000001</v>
      </c>
      <c r="X19" s="207">
        <v>863.89700000000005</v>
      </c>
      <c r="Y19" s="207">
        <v>84.378</v>
      </c>
      <c r="Z19" s="207">
        <v>211.636</v>
      </c>
      <c r="AA19" s="207">
        <v>434.78300000000002</v>
      </c>
      <c r="AB19" s="207">
        <v>266.39600000000002</v>
      </c>
      <c r="AC19" s="207">
        <v>340.39299999999997</v>
      </c>
      <c r="AD19" s="207">
        <v>464.26499999999999</v>
      </c>
      <c r="AE19" s="207">
        <v>108.245</v>
      </c>
      <c r="AF19" s="207">
        <v>595.197</v>
      </c>
      <c r="AG19" s="207">
        <v>170.09100000000001</v>
      </c>
      <c r="AH19" s="32">
        <v>341.76299999999998</v>
      </c>
    </row>
    <row r="20" spans="1:34" ht="14.45">
      <c r="A20" s="99">
        <v>46631</v>
      </c>
      <c r="B20" s="162">
        <v>427</v>
      </c>
      <c r="C20" s="154">
        <v>226</v>
      </c>
      <c r="D20" s="158">
        <v>316</v>
      </c>
      <c r="E20">
        <v>282.60500000000002</v>
      </c>
      <c r="F20">
        <v>605.21600000000001</v>
      </c>
      <c r="G20">
        <v>235.553</v>
      </c>
      <c r="H20" s="207">
        <v>550.26199999999994</v>
      </c>
      <c r="I20" s="207">
        <v>322.495</v>
      </c>
      <c r="J20" s="207">
        <v>715.27099999999996</v>
      </c>
      <c r="K20" s="207">
        <v>358.93700000000001</v>
      </c>
      <c r="L20" s="207">
        <v>480.02699999999999</v>
      </c>
      <c r="M20" s="207">
        <v>205.172</v>
      </c>
      <c r="N20" s="207">
        <v>208.65199999999999</v>
      </c>
      <c r="O20" s="207">
        <v>177.81800000000001</v>
      </c>
      <c r="P20" s="207">
        <v>394.14600000000002</v>
      </c>
      <c r="Q20" s="207">
        <v>310.375</v>
      </c>
      <c r="R20" s="207">
        <v>368.95</v>
      </c>
      <c r="S20" s="207">
        <v>292.404</v>
      </c>
      <c r="T20" s="207">
        <v>311.52199999999999</v>
      </c>
      <c r="U20" s="207">
        <v>419.04700000000003</v>
      </c>
      <c r="V20" s="207">
        <v>274.06799999999998</v>
      </c>
      <c r="W20" s="207">
        <v>252.23400000000001</v>
      </c>
      <c r="X20" s="207">
        <v>523.20100000000002</v>
      </c>
      <c r="Y20" s="207">
        <v>121.286</v>
      </c>
      <c r="Z20" s="207">
        <v>442.93799999999999</v>
      </c>
      <c r="AA20" s="207">
        <v>439.13</v>
      </c>
      <c r="AB20" s="207">
        <v>245.59200000000001</v>
      </c>
      <c r="AC20" s="207">
        <v>366.1</v>
      </c>
      <c r="AD20" s="207">
        <v>340.00900000000001</v>
      </c>
      <c r="AE20" s="207">
        <v>125.179</v>
      </c>
      <c r="AF20" s="207">
        <v>372.46100000000001</v>
      </c>
      <c r="AG20" s="207">
        <v>194.18</v>
      </c>
      <c r="AH20" s="32">
        <v>377.32400000000001</v>
      </c>
    </row>
    <row r="21" spans="1:34" ht="14.45">
      <c r="A21" s="99">
        <v>46661</v>
      </c>
      <c r="B21" s="162">
        <v>515</v>
      </c>
      <c r="C21" s="154">
        <v>338</v>
      </c>
      <c r="D21" s="158">
        <v>417</v>
      </c>
      <c r="E21">
        <v>260.75099999999998</v>
      </c>
      <c r="F21">
        <v>554.11900000000003</v>
      </c>
      <c r="G21">
        <v>378.23700000000002</v>
      </c>
      <c r="H21" s="207">
        <v>580.58399999999995</v>
      </c>
      <c r="I21" s="207">
        <v>488.31200000000001</v>
      </c>
      <c r="J21" s="207">
        <v>860.76</v>
      </c>
      <c r="K21" s="207">
        <v>454.53899999999999</v>
      </c>
      <c r="L21" s="207">
        <v>354.72800000000001</v>
      </c>
      <c r="M21" s="207">
        <v>365.89800000000002</v>
      </c>
      <c r="N21" s="207">
        <v>250.84800000000001</v>
      </c>
      <c r="O21" s="207">
        <v>286.99599999999998</v>
      </c>
      <c r="P21" s="207">
        <v>315.44</v>
      </c>
      <c r="Q21" s="207">
        <v>475.70699999999999</v>
      </c>
      <c r="R21" s="207">
        <v>586.58000000000004</v>
      </c>
      <c r="S21" s="207">
        <v>1012.121</v>
      </c>
      <c r="T21" s="207">
        <v>487.55700000000002</v>
      </c>
      <c r="U21" s="207">
        <v>406.81599999999997</v>
      </c>
      <c r="V21" s="207">
        <v>349.76</v>
      </c>
      <c r="W21" s="207">
        <v>408.47800000000001</v>
      </c>
      <c r="X21" s="207">
        <v>591.90599999999995</v>
      </c>
      <c r="Y21" s="207">
        <v>193.04499999999999</v>
      </c>
      <c r="Z21" s="207">
        <v>546.78499999999997</v>
      </c>
      <c r="AA21" s="207">
        <v>649.70899999999995</v>
      </c>
      <c r="AB21" s="207">
        <v>364.95499999999998</v>
      </c>
      <c r="AC21" s="207">
        <v>444.27499999999998</v>
      </c>
      <c r="AD21" s="207">
        <v>513.197</v>
      </c>
      <c r="AE21" s="207">
        <v>307.49799999999999</v>
      </c>
      <c r="AF21" s="207">
        <v>404.28500000000003</v>
      </c>
      <c r="AG21" s="207">
        <v>276.97399999999999</v>
      </c>
      <c r="AH21" s="32">
        <v>294.59199999999998</v>
      </c>
    </row>
    <row r="22" spans="1:34" ht="14.45">
      <c r="A22" s="99">
        <v>46692</v>
      </c>
      <c r="B22" s="162">
        <v>503</v>
      </c>
      <c r="C22" s="154">
        <v>407</v>
      </c>
      <c r="D22" s="158">
        <v>450</v>
      </c>
      <c r="E22">
        <v>338.62299999999999</v>
      </c>
      <c r="F22">
        <v>548.755</v>
      </c>
      <c r="G22">
        <v>417.589</v>
      </c>
      <c r="H22" s="207">
        <v>532.82000000000005</v>
      </c>
      <c r="I22" s="207">
        <v>516.66200000000003</v>
      </c>
      <c r="J22" s="207">
        <v>613.54200000000003</v>
      </c>
      <c r="K22" s="207">
        <v>561.00300000000004</v>
      </c>
      <c r="L22" s="207">
        <v>374.24400000000003</v>
      </c>
      <c r="M22" s="207">
        <v>371.10399999999998</v>
      </c>
      <c r="N22" s="207">
        <v>338.00900000000001</v>
      </c>
      <c r="O22" s="207">
        <v>306.14100000000002</v>
      </c>
      <c r="P22" s="207">
        <v>361.02600000000001</v>
      </c>
      <c r="Q22" s="207">
        <v>582.947</v>
      </c>
      <c r="R22" s="207">
        <v>560.26700000000005</v>
      </c>
      <c r="S22" s="207">
        <v>567.20399999999995</v>
      </c>
      <c r="T22" s="207">
        <v>455.529</v>
      </c>
      <c r="U22" s="207">
        <v>442.24599999999998</v>
      </c>
      <c r="V22" s="207">
        <v>420.80200000000002</v>
      </c>
      <c r="W22" s="207">
        <v>434.62799999999999</v>
      </c>
      <c r="X22" s="207">
        <v>569.05100000000004</v>
      </c>
      <c r="Y22" s="207">
        <v>262.26600000000002</v>
      </c>
      <c r="Z22" s="207">
        <v>469.322</v>
      </c>
      <c r="AA22" s="207">
        <v>473.35700000000003</v>
      </c>
      <c r="AB22" s="207">
        <v>385.73399999999998</v>
      </c>
      <c r="AC22" s="207">
        <v>437.25900000000001</v>
      </c>
      <c r="AD22" s="207">
        <v>468.565</v>
      </c>
      <c r="AE22" s="207">
        <v>332.21300000000002</v>
      </c>
      <c r="AF22" s="207">
        <v>456.51299999999998</v>
      </c>
      <c r="AG22" s="207">
        <v>398.67599999999999</v>
      </c>
      <c r="AH22" s="32">
        <v>397.2</v>
      </c>
    </row>
    <row r="23" spans="1:34" ht="14.45">
      <c r="A23" s="99">
        <v>46722</v>
      </c>
      <c r="B23" s="162">
        <v>361</v>
      </c>
      <c r="C23" s="154">
        <v>361</v>
      </c>
      <c r="D23" s="158">
        <v>361</v>
      </c>
      <c r="E23">
        <v>288.63299999999998</v>
      </c>
      <c r="F23">
        <v>415.93700000000001</v>
      </c>
      <c r="G23">
        <v>321.15600000000001</v>
      </c>
      <c r="H23" s="207">
        <v>461.67</v>
      </c>
      <c r="I23" s="207">
        <v>457.4</v>
      </c>
      <c r="J23" s="207">
        <v>443.21699999999998</v>
      </c>
      <c r="K23" s="207">
        <v>424.017</v>
      </c>
      <c r="L23" s="207">
        <v>326.99299999999999</v>
      </c>
      <c r="M23" s="207">
        <v>287.18099999999998</v>
      </c>
      <c r="N23" s="207">
        <v>300.58499999999998</v>
      </c>
      <c r="O23" s="207">
        <v>248.72300000000001</v>
      </c>
      <c r="P23" s="207">
        <v>323.87400000000002</v>
      </c>
      <c r="Q23" s="207">
        <v>361.88799999999998</v>
      </c>
      <c r="R23" s="207">
        <v>406.00099999999998</v>
      </c>
      <c r="S23" s="207">
        <v>386.75099999999998</v>
      </c>
      <c r="T23" s="207">
        <v>375.62700000000001</v>
      </c>
      <c r="U23" s="207">
        <v>384.04899999999998</v>
      </c>
      <c r="V23" s="207">
        <v>348.10199999999998</v>
      </c>
      <c r="W23" s="207">
        <v>380.57100000000003</v>
      </c>
      <c r="X23" s="207">
        <v>441.38299999999998</v>
      </c>
      <c r="Y23" s="207">
        <v>251.48500000000001</v>
      </c>
      <c r="Z23" s="207">
        <v>325.09199999999998</v>
      </c>
      <c r="AA23" s="207">
        <v>368.78800000000001</v>
      </c>
      <c r="AB23" s="207">
        <v>316.08300000000003</v>
      </c>
      <c r="AC23" s="207">
        <v>369.351</v>
      </c>
      <c r="AD23" s="207">
        <v>401.57400000000001</v>
      </c>
      <c r="AE23" s="207">
        <v>264.43200000000002</v>
      </c>
      <c r="AF23" s="207">
        <v>420.27499999999998</v>
      </c>
      <c r="AG23" s="207">
        <v>326.887</v>
      </c>
      <c r="AH23" s="32">
        <v>333.32600000000002</v>
      </c>
    </row>
    <row r="24" spans="1:34" ht="14.45">
      <c r="A24" s="99">
        <v>46753</v>
      </c>
      <c r="B24" s="162">
        <v>350</v>
      </c>
      <c r="C24" s="154">
        <v>350</v>
      </c>
      <c r="D24" s="158">
        <v>350</v>
      </c>
      <c r="E24">
        <v>361.322</v>
      </c>
      <c r="F24">
        <v>380.64600000000002</v>
      </c>
      <c r="G24">
        <v>304.19400000000002</v>
      </c>
      <c r="H24" s="207">
        <v>403.774</v>
      </c>
      <c r="I24" s="207">
        <v>415.49799999999999</v>
      </c>
      <c r="J24" s="207">
        <v>404.08</v>
      </c>
      <c r="K24" s="207">
        <v>348.99799999999999</v>
      </c>
      <c r="L24" s="207">
        <v>308.42399999999998</v>
      </c>
      <c r="M24" s="207">
        <v>263.64499999999998</v>
      </c>
      <c r="N24" s="207">
        <v>261.65499999999997</v>
      </c>
      <c r="O24" s="207">
        <v>211.2</v>
      </c>
      <c r="P24" s="207">
        <v>285.25099999999998</v>
      </c>
      <c r="Q24" s="207">
        <v>509.642</v>
      </c>
      <c r="R24" s="207">
        <v>377.56900000000002</v>
      </c>
      <c r="S24" s="207">
        <v>329.28699999999998</v>
      </c>
      <c r="T24" s="207">
        <v>303.572</v>
      </c>
      <c r="U24" s="207">
        <v>372.30700000000002</v>
      </c>
      <c r="V24" s="207">
        <v>311.51900000000001</v>
      </c>
      <c r="W24" s="207">
        <v>354.15</v>
      </c>
      <c r="X24" s="207">
        <v>412.065</v>
      </c>
      <c r="Y24" s="207">
        <v>227.982</v>
      </c>
      <c r="Z24" s="207">
        <v>265.86200000000002</v>
      </c>
      <c r="AA24" s="207">
        <v>334.70800000000003</v>
      </c>
      <c r="AB24" s="207">
        <v>287.41800000000001</v>
      </c>
      <c r="AC24" s="207">
        <v>397.30799999999999</v>
      </c>
      <c r="AD24" s="207">
        <v>355.98599999999999</v>
      </c>
      <c r="AE24" s="207">
        <v>238.11799999999999</v>
      </c>
      <c r="AF24" s="207">
        <v>372.34899999999999</v>
      </c>
      <c r="AG24" s="207">
        <v>267.53899999999999</v>
      </c>
      <c r="AH24" s="32">
        <v>289.97199999999998</v>
      </c>
    </row>
    <row r="25" spans="1:34" ht="14.45">
      <c r="A25" s="99">
        <v>46784</v>
      </c>
      <c r="B25" s="162">
        <v>397</v>
      </c>
      <c r="C25" s="154">
        <v>397</v>
      </c>
      <c r="D25" s="158">
        <v>397</v>
      </c>
      <c r="E25">
        <v>476.79899999999998</v>
      </c>
      <c r="F25">
        <v>369.25400000000002</v>
      </c>
      <c r="G25">
        <v>343.11</v>
      </c>
      <c r="H25" s="207">
        <v>448.49099999999999</v>
      </c>
      <c r="I25" s="207">
        <v>400.339</v>
      </c>
      <c r="J25" s="207">
        <v>421.40699999999998</v>
      </c>
      <c r="K25" s="207">
        <v>356.14600000000002</v>
      </c>
      <c r="L25" s="207">
        <v>353.29599999999999</v>
      </c>
      <c r="M25" s="207">
        <v>256.75700000000001</v>
      </c>
      <c r="N25" s="207">
        <v>218.64400000000001</v>
      </c>
      <c r="O25" s="207">
        <v>240.333</v>
      </c>
      <c r="P25" s="207">
        <v>266.815</v>
      </c>
      <c r="Q25" s="207">
        <v>536.21299999999997</v>
      </c>
      <c r="R25" s="207">
        <v>341.06200000000001</v>
      </c>
      <c r="S25" s="207">
        <v>348.173</v>
      </c>
      <c r="T25" s="207">
        <v>297.13</v>
      </c>
      <c r="U25" s="207">
        <v>385.90600000000001</v>
      </c>
      <c r="V25" s="207">
        <v>356.21499999999997</v>
      </c>
      <c r="W25" s="207">
        <v>311.334</v>
      </c>
      <c r="X25" s="207">
        <v>396.28899999999999</v>
      </c>
      <c r="Y25" s="207">
        <v>229.74299999999999</v>
      </c>
      <c r="Z25" s="207">
        <v>270.738</v>
      </c>
      <c r="AA25" s="207">
        <v>443.56700000000001</v>
      </c>
      <c r="AB25" s="207">
        <v>335.46199999999999</v>
      </c>
      <c r="AC25" s="207">
        <v>554.53599999999994</v>
      </c>
      <c r="AD25" s="207">
        <v>361.928</v>
      </c>
      <c r="AE25" s="207">
        <v>250.767</v>
      </c>
      <c r="AF25" s="207">
        <v>354.86700000000002</v>
      </c>
      <c r="AG25" s="207">
        <v>262.69200000000001</v>
      </c>
      <c r="AH25" s="32">
        <v>318.29199999999997</v>
      </c>
    </row>
    <row r="26" spans="1:34" ht="14.45">
      <c r="A26" s="99">
        <v>46813</v>
      </c>
      <c r="B26" s="162">
        <v>614</v>
      </c>
      <c r="C26" s="154">
        <v>614</v>
      </c>
      <c r="D26" s="158">
        <v>614</v>
      </c>
      <c r="E26">
        <v>586.71</v>
      </c>
      <c r="F26">
        <v>607.86300000000006</v>
      </c>
      <c r="G26">
        <v>895.15300000000002</v>
      </c>
      <c r="H26" s="207">
        <v>593.03599999999994</v>
      </c>
      <c r="I26" s="207">
        <v>774.31399999999996</v>
      </c>
      <c r="J26" s="207">
        <v>557.93100000000004</v>
      </c>
      <c r="K26" s="207">
        <v>475.529</v>
      </c>
      <c r="L26" s="207">
        <v>449.31</v>
      </c>
      <c r="M26" s="207">
        <v>452.44799999999998</v>
      </c>
      <c r="N26" s="207">
        <v>263.67</v>
      </c>
      <c r="O26" s="207">
        <v>387.92399999999998</v>
      </c>
      <c r="P26" s="207">
        <v>604.36699999999996</v>
      </c>
      <c r="Q26" s="207">
        <v>685.57100000000003</v>
      </c>
      <c r="R26" s="207">
        <v>444.87</v>
      </c>
      <c r="S26" s="207">
        <v>768.673</v>
      </c>
      <c r="T26" s="207">
        <v>393.86</v>
      </c>
      <c r="U26" s="207">
        <v>614.47299999999996</v>
      </c>
      <c r="V26" s="207">
        <v>492.46300000000002</v>
      </c>
      <c r="W26" s="207">
        <v>461.13499999999999</v>
      </c>
      <c r="X26" s="207">
        <v>552.28700000000003</v>
      </c>
      <c r="Y26" s="207">
        <v>312.84899999999999</v>
      </c>
      <c r="Z26" s="207">
        <v>433.24799999999999</v>
      </c>
      <c r="AA26" s="207">
        <v>648.85199999999998</v>
      </c>
      <c r="AB26" s="207">
        <v>508.35199999999998</v>
      </c>
      <c r="AC26" s="207">
        <v>1212.2650000000001</v>
      </c>
      <c r="AD26" s="207">
        <v>415.48500000000001</v>
      </c>
      <c r="AE26" s="207">
        <v>490.59699999999998</v>
      </c>
      <c r="AF26" s="207">
        <v>513.77700000000004</v>
      </c>
      <c r="AG26" s="207">
        <v>378.83100000000002</v>
      </c>
      <c r="AH26" s="32">
        <v>529.60599999999999</v>
      </c>
    </row>
    <row r="27" spans="1:34" ht="14.45">
      <c r="A27" s="99">
        <v>46844</v>
      </c>
      <c r="B27" s="162">
        <v>920</v>
      </c>
      <c r="C27" s="154">
        <v>920</v>
      </c>
      <c r="D27" s="158">
        <v>920</v>
      </c>
      <c r="E27">
        <v>1315.2619999999999</v>
      </c>
      <c r="F27">
        <v>984.47400000000005</v>
      </c>
      <c r="G27">
        <v>835.399</v>
      </c>
      <c r="H27" s="207">
        <v>1024.421</v>
      </c>
      <c r="I27" s="207">
        <v>1373.1859999999999</v>
      </c>
      <c r="J27" s="207">
        <v>1083.1780000000001</v>
      </c>
      <c r="K27" s="207">
        <v>680.16600000000005</v>
      </c>
      <c r="L27" s="207">
        <v>755.36900000000003</v>
      </c>
      <c r="M27" s="207">
        <v>755.92100000000005</v>
      </c>
      <c r="N27" s="207">
        <v>460.8</v>
      </c>
      <c r="O27" s="207">
        <v>534.34900000000005</v>
      </c>
      <c r="P27" s="207">
        <v>1376.905</v>
      </c>
      <c r="Q27" s="207">
        <v>1425.933</v>
      </c>
      <c r="R27" s="207">
        <v>1090.0329999999999</v>
      </c>
      <c r="S27" s="207">
        <v>1106.845</v>
      </c>
      <c r="T27" s="207">
        <v>623.048</v>
      </c>
      <c r="U27" s="207">
        <v>816.01800000000003</v>
      </c>
      <c r="V27" s="207">
        <v>708.07299999999998</v>
      </c>
      <c r="W27" s="207">
        <v>1099.7529999999999</v>
      </c>
      <c r="X27" s="207">
        <v>1168.9359999999999</v>
      </c>
      <c r="Y27" s="207">
        <v>301.40600000000001</v>
      </c>
      <c r="Z27" s="207">
        <v>669.40800000000002</v>
      </c>
      <c r="AA27" s="207">
        <v>700.01300000000003</v>
      </c>
      <c r="AB27" s="207">
        <v>733.14099999999996</v>
      </c>
      <c r="AC27" s="207">
        <v>1869.271</v>
      </c>
      <c r="AD27" s="207">
        <v>476.23200000000003</v>
      </c>
      <c r="AE27" s="207">
        <v>1088.9280000000001</v>
      </c>
      <c r="AF27" s="207">
        <v>606.303</v>
      </c>
      <c r="AG27" s="207">
        <v>437.99700000000001</v>
      </c>
      <c r="AH27" s="32">
        <v>1000.466</v>
      </c>
    </row>
    <row r="28" spans="1:34" ht="14.45">
      <c r="A28" s="99">
        <v>46874</v>
      </c>
      <c r="B28" s="162">
        <v>2060</v>
      </c>
      <c r="C28" s="154">
        <v>2060</v>
      </c>
      <c r="D28" s="158">
        <v>2060</v>
      </c>
      <c r="E28">
        <v>3429.3629999999998</v>
      </c>
      <c r="F28">
        <v>2086.643</v>
      </c>
      <c r="G28">
        <v>2349.8020000000001</v>
      </c>
      <c r="H28" s="207">
        <v>3000.5740000000001</v>
      </c>
      <c r="I28" s="207">
        <v>4019.518</v>
      </c>
      <c r="J28" s="207">
        <v>2658.5749999999998</v>
      </c>
      <c r="K28" s="207">
        <v>2117.4079999999999</v>
      </c>
      <c r="L28" s="207">
        <v>1972.934</v>
      </c>
      <c r="M28" s="207">
        <v>2250.9679999999998</v>
      </c>
      <c r="N28" s="207">
        <v>296.97399999999999</v>
      </c>
      <c r="O28" s="207">
        <v>1361.069</v>
      </c>
      <c r="P28" s="207">
        <v>1772.7070000000001</v>
      </c>
      <c r="Q28" s="207">
        <v>3104.2919999999999</v>
      </c>
      <c r="R28" s="207">
        <v>2452.8580000000002</v>
      </c>
      <c r="S28" s="207">
        <v>2017.0509999999999</v>
      </c>
      <c r="T28" s="207">
        <v>2094.2719999999999</v>
      </c>
      <c r="U28" s="207">
        <v>2818.886</v>
      </c>
      <c r="V28" s="207">
        <v>994.79600000000005</v>
      </c>
      <c r="W28" s="207">
        <v>2340.3980000000001</v>
      </c>
      <c r="X28" s="207">
        <v>1351.635</v>
      </c>
      <c r="Y28" s="207">
        <v>727.22199999999998</v>
      </c>
      <c r="Z28" s="207">
        <v>1724.3789999999999</v>
      </c>
      <c r="AA28" s="207">
        <v>1411.415</v>
      </c>
      <c r="AB28" s="207">
        <v>1989.556</v>
      </c>
      <c r="AC28" s="207">
        <v>2530.8609999999999</v>
      </c>
      <c r="AD28" s="207">
        <v>1299.751</v>
      </c>
      <c r="AE28" s="207">
        <v>2361.7269999999999</v>
      </c>
      <c r="AF28" s="207">
        <v>1553.098</v>
      </c>
      <c r="AG28" s="207">
        <v>1026.3119999999999</v>
      </c>
      <c r="AH28" s="32">
        <v>1904.8810000000001</v>
      </c>
    </row>
    <row r="29" spans="1:34" ht="14.45">
      <c r="A29" s="99">
        <v>46905</v>
      </c>
      <c r="B29" s="162">
        <v>2423</v>
      </c>
      <c r="C29" s="154">
        <v>2423</v>
      </c>
      <c r="D29" s="158">
        <v>2423</v>
      </c>
      <c r="E29">
        <v>4323.5039999999999</v>
      </c>
      <c r="F29">
        <v>1630.3679999999999</v>
      </c>
      <c r="G29">
        <v>4845.1940000000004</v>
      </c>
      <c r="H29" s="207">
        <v>2868.2310000000002</v>
      </c>
      <c r="I29" s="207">
        <v>4803.5940000000001</v>
      </c>
      <c r="J29" s="207">
        <v>2504.1460000000002</v>
      </c>
      <c r="K29" s="207">
        <v>3245.7109999999998</v>
      </c>
      <c r="L29" s="207">
        <v>1369.164</v>
      </c>
      <c r="M29" s="207">
        <v>1487.7429999999999</v>
      </c>
      <c r="N29" s="207">
        <v>369.99700000000001</v>
      </c>
      <c r="O29" s="207">
        <v>2103.8960000000002</v>
      </c>
      <c r="P29" s="207">
        <v>1030.538</v>
      </c>
      <c r="Q29" s="207">
        <v>3440.4459999999999</v>
      </c>
      <c r="R29" s="207">
        <v>1914.9570000000001</v>
      </c>
      <c r="S29" s="207">
        <v>1137.1990000000001</v>
      </c>
      <c r="T29" s="207">
        <v>3667.2950000000001</v>
      </c>
      <c r="U29" s="207">
        <v>2559.7640000000001</v>
      </c>
      <c r="V29" s="207">
        <v>2546.2249999999999</v>
      </c>
      <c r="W29" s="207">
        <v>4979.01</v>
      </c>
      <c r="X29" s="207">
        <v>424.93900000000002</v>
      </c>
      <c r="Y29" s="207">
        <v>1154.944</v>
      </c>
      <c r="Z29" s="207">
        <v>2895.058</v>
      </c>
      <c r="AA29" s="207">
        <v>2197.085</v>
      </c>
      <c r="AB29" s="207">
        <v>2474.3209999999999</v>
      </c>
      <c r="AC29" s="207">
        <v>3227.1869999999999</v>
      </c>
      <c r="AD29" s="207">
        <v>919.00099999999998</v>
      </c>
      <c r="AE29" s="207">
        <v>3695.1840000000002</v>
      </c>
      <c r="AF29" s="207">
        <v>1767.9449999999999</v>
      </c>
      <c r="AG29" s="207">
        <v>2306.4830000000002</v>
      </c>
      <c r="AH29" s="32">
        <v>1095.1089999999999</v>
      </c>
    </row>
    <row r="30" spans="1:34" ht="14.45">
      <c r="A30" s="99">
        <v>46935</v>
      </c>
      <c r="B30" s="162">
        <v>711</v>
      </c>
      <c r="C30" s="154">
        <v>711</v>
      </c>
      <c r="D30" s="158">
        <v>711</v>
      </c>
      <c r="E30">
        <v>1910.683</v>
      </c>
      <c r="F30">
        <v>317.94900000000001</v>
      </c>
      <c r="G30">
        <v>3865.5659999999998</v>
      </c>
      <c r="H30" s="207">
        <v>1177.172</v>
      </c>
      <c r="I30" s="207">
        <v>1661.1289999999999</v>
      </c>
      <c r="J30" s="207">
        <v>1466.269</v>
      </c>
      <c r="K30" s="207">
        <v>1823.963</v>
      </c>
      <c r="L30" s="207">
        <v>243.86600000000001</v>
      </c>
      <c r="M30" s="207">
        <v>309.89400000000001</v>
      </c>
      <c r="N30" s="207">
        <v>2.4329999999999998</v>
      </c>
      <c r="O30" s="207">
        <v>501.39</v>
      </c>
      <c r="P30" s="207">
        <v>408.39499999999998</v>
      </c>
      <c r="Q30" s="207">
        <v>1386.2629999999999</v>
      </c>
      <c r="R30" s="207">
        <v>477.142</v>
      </c>
      <c r="S30" s="207">
        <v>306.15300000000002</v>
      </c>
      <c r="T30" s="207">
        <v>1862.2090000000001</v>
      </c>
      <c r="U30" s="207">
        <v>1462.9690000000001</v>
      </c>
      <c r="V30" s="207">
        <v>819.05700000000002</v>
      </c>
      <c r="W30" s="207">
        <v>3654.451</v>
      </c>
      <c r="X30" s="207">
        <v>100.626</v>
      </c>
      <c r="Y30" s="207">
        <v>256.08999999999997</v>
      </c>
      <c r="Z30" s="207">
        <v>1025.769</v>
      </c>
      <c r="AA30" s="207">
        <v>800.31500000000005</v>
      </c>
      <c r="AB30" s="207">
        <v>743.03499999999997</v>
      </c>
      <c r="AC30" s="207">
        <v>1109.779</v>
      </c>
      <c r="AD30" s="207">
        <v>227.90600000000001</v>
      </c>
      <c r="AE30" s="207">
        <v>2231.7559999999999</v>
      </c>
      <c r="AF30" s="207">
        <v>471.08300000000003</v>
      </c>
      <c r="AG30" s="207">
        <v>917.20600000000002</v>
      </c>
      <c r="AH30" s="32">
        <v>391.80200000000002</v>
      </c>
    </row>
    <row r="31" spans="1:34" ht="14.45">
      <c r="A31" s="99">
        <v>46966</v>
      </c>
      <c r="B31" s="162">
        <v>371</v>
      </c>
      <c r="C31" s="154">
        <v>371</v>
      </c>
      <c r="D31" s="158">
        <v>371</v>
      </c>
      <c r="E31">
        <v>703.31299999999999</v>
      </c>
      <c r="F31">
        <v>197.958</v>
      </c>
      <c r="G31">
        <v>1037.2</v>
      </c>
      <c r="H31" s="207">
        <v>370.86799999999999</v>
      </c>
      <c r="I31" s="207">
        <v>824.62599999999998</v>
      </c>
      <c r="J31" s="207">
        <v>534.20500000000004</v>
      </c>
      <c r="K31" s="207">
        <v>748.43899999999996</v>
      </c>
      <c r="L31" s="207">
        <v>155.244</v>
      </c>
      <c r="M31" s="207">
        <v>245.553</v>
      </c>
      <c r="N31" s="207">
        <v>54.835999999999999</v>
      </c>
      <c r="O31" s="207">
        <v>212.279</v>
      </c>
      <c r="P31" s="207">
        <v>209.81100000000001</v>
      </c>
      <c r="Q31" s="207">
        <v>491.61700000000002</v>
      </c>
      <c r="R31" s="207">
        <v>308.52</v>
      </c>
      <c r="S31" s="207">
        <v>277.41500000000002</v>
      </c>
      <c r="T31" s="207">
        <v>568.33600000000001</v>
      </c>
      <c r="U31" s="207">
        <v>442.67500000000001</v>
      </c>
      <c r="V31" s="207">
        <v>393.23899999999998</v>
      </c>
      <c r="W31" s="207">
        <v>853.99699999999996</v>
      </c>
      <c r="X31" s="207">
        <v>150.523</v>
      </c>
      <c r="Y31" s="207">
        <v>217.864</v>
      </c>
      <c r="Z31" s="207">
        <v>440.041</v>
      </c>
      <c r="AA31" s="207">
        <v>290.00599999999997</v>
      </c>
      <c r="AB31" s="207">
        <v>351.02</v>
      </c>
      <c r="AC31" s="207">
        <v>481.37</v>
      </c>
      <c r="AD31" s="207">
        <v>149.61099999999999</v>
      </c>
      <c r="AE31" s="207">
        <v>582.62</v>
      </c>
      <c r="AF31" s="207">
        <v>225.072</v>
      </c>
      <c r="AG31" s="207">
        <v>354.92399999999998</v>
      </c>
      <c r="AH31" s="32">
        <v>278.29500000000002</v>
      </c>
    </row>
    <row r="32" spans="1:34" ht="14.45">
      <c r="A32" s="99">
        <v>46997</v>
      </c>
      <c r="B32" s="162">
        <v>316</v>
      </c>
      <c r="C32" s="154">
        <v>316</v>
      </c>
      <c r="D32" s="158">
        <v>316</v>
      </c>
      <c r="E32">
        <v>599.46400000000006</v>
      </c>
      <c r="F32">
        <v>307.76100000000002</v>
      </c>
      <c r="G32">
        <v>547.96299999999997</v>
      </c>
      <c r="H32" s="207">
        <v>375.72899999999998</v>
      </c>
      <c r="I32" s="207">
        <v>760.51199999999994</v>
      </c>
      <c r="J32" s="207">
        <v>410.30900000000003</v>
      </c>
      <c r="K32" s="207">
        <v>510.18799999999999</v>
      </c>
      <c r="L32" s="207">
        <v>234.44</v>
      </c>
      <c r="M32" s="207">
        <v>221.261</v>
      </c>
      <c r="N32" s="207">
        <v>202.05099999999999</v>
      </c>
      <c r="O32" s="207">
        <v>392.50099999999998</v>
      </c>
      <c r="P32" s="207">
        <v>334.45299999999997</v>
      </c>
      <c r="Q32" s="207">
        <v>387.61200000000002</v>
      </c>
      <c r="R32" s="207">
        <v>357.84100000000001</v>
      </c>
      <c r="S32" s="207">
        <v>343.529</v>
      </c>
      <c r="T32" s="207">
        <v>431.57100000000003</v>
      </c>
      <c r="U32" s="207">
        <v>319.09399999999999</v>
      </c>
      <c r="V32" s="207">
        <v>281.798</v>
      </c>
      <c r="W32" s="207">
        <v>540.21900000000005</v>
      </c>
      <c r="X32" s="207">
        <v>181.79499999999999</v>
      </c>
      <c r="Y32" s="207">
        <v>459.02699999999999</v>
      </c>
      <c r="Z32" s="207">
        <v>453.16399999999999</v>
      </c>
      <c r="AA32" s="207">
        <v>267.34399999999999</v>
      </c>
      <c r="AB32" s="207">
        <v>376.60700000000003</v>
      </c>
      <c r="AC32" s="207">
        <v>368.42099999999999</v>
      </c>
      <c r="AD32" s="207">
        <v>167.19399999999999</v>
      </c>
      <c r="AE32" s="207">
        <v>374.88099999999997</v>
      </c>
      <c r="AF32" s="207">
        <v>244.19</v>
      </c>
      <c r="AG32" s="207">
        <v>396.93099999999998</v>
      </c>
      <c r="AH32" s="32">
        <v>292.12799999999999</v>
      </c>
    </row>
    <row r="33" spans="1:34" ht="14.45">
      <c r="A33" s="99">
        <v>47027</v>
      </c>
      <c r="B33" s="163">
        <v>515</v>
      </c>
      <c r="C33" s="155">
        <v>338</v>
      </c>
      <c r="D33" s="158">
        <v>417</v>
      </c>
      <c r="E33">
        <v>568.38400000000001</v>
      </c>
      <c r="F33">
        <v>456.53899999999999</v>
      </c>
      <c r="G33">
        <v>589.07399999999996</v>
      </c>
      <c r="H33" s="207">
        <v>535.38699999999994</v>
      </c>
      <c r="I33" s="207">
        <v>873.26800000000003</v>
      </c>
      <c r="J33" s="207">
        <v>523.73500000000001</v>
      </c>
      <c r="K33" s="207">
        <v>384.08499999999998</v>
      </c>
      <c r="L33" s="207">
        <v>399.71199999999999</v>
      </c>
      <c r="M33" s="207">
        <v>264.97199999999998</v>
      </c>
      <c r="N33" s="207">
        <v>313.27800000000002</v>
      </c>
      <c r="O33" s="207">
        <v>309.99900000000002</v>
      </c>
      <c r="P33" s="207">
        <v>500.00299999999999</v>
      </c>
      <c r="Q33" s="207">
        <v>607.75900000000001</v>
      </c>
      <c r="R33" s="207">
        <v>1083.8610000000001</v>
      </c>
      <c r="S33" s="207">
        <v>509.61399999999998</v>
      </c>
      <c r="T33" s="207">
        <v>418.202</v>
      </c>
      <c r="U33" s="207">
        <v>390.83699999999999</v>
      </c>
      <c r="V33" s="207">
        <v>438.642</v>
      </c>
      <c r="W33" s="207">
        <v>616.97500000000002</v>
      </c>
      <c r="X33" s="207">
        <v>258.86799999999999</v>
      </c>
      <c r="Y33" s="207">
        <v>545.01199999999994</v>
      </c>
      <c r="Z33" s="207">
        <v>654.279</v>
      </c>
      <c r="AA33" s="207">
        <v>391.25599999999997</v>
      </c>
      <c r="AB33" s="207">
        <v>451.81599999999997</v>
      </c>
      <c r="AC33" s="207">
        <v>538.33900000000006</v>
      </c>
      <c r="AD33" s="207">
        <v>363.37799999999999</v>
      </c>
      <c r="AE33" s="207">
        <v>407.02300000000002</v>
      </c>
      <c r="AF33" s="207">
        <v>329.34899999999999</v>
      </c>
      <c r="AG33" s="207">
        <v>311.95600000000002</v>
      </c>
      <c r="AH33" s="32">
        <v>278.154</v>
      </c>
    </row>
    <row r="34" spans="1:34" ht="14.45">
      <c r="A34" s="99">
        <v>47058</v>
      </c>
      <c r="B34" s="162">
        <v>503</v>
      </c>
      <c r="C34" s="154">
        <v>407</v>
      </c>
      <c r="D34" s="158">
        <v>450</v>
      </c>
      <c r="E34">
        <v>554.32799999999997</v>
      </c>
      <c r="F34">
        <v>477.47399999999999</v>
      </c>
      <c r="G34">
        <v>538.33500000000004</v>
      </c>
      <c r="H34" s="207">
        <v>560.32500000000005</v>
      </c>
      <c r="I34" s="207">
        <v>627.84199999999998</v>
      </c>
      <c r="J34" s="207">
        <v>601.65800000000002</v>
      </c>
      <c r="K34" s="207">
        <v>402.93299999999999</v>
      </c>
      <c r="L34" s="207">
        <v>399.24299999999999</v>
      </c>
      <c r="M34" s="207">
        <v>350.05399999999997</v>
      </c>
      <c r="N34" s="207">
        <v>322.99799999999999</v>
      </c>
      <c r="O34" s="207">
        <v>358.09300000000002</v>
      </c>
      <c r="P34" s="207">
        <v>604.67200000000003</v>
      </c>
      <c r="Q34" s="207">
        <v>564.49699999999996</v>
      </c>
      <c r="R34" s="207">
        <v>604.721</v>
      </c>
      <c r="S34" s="207">
        <v>469.29300000000001</v>
      </c>
      <c r="T34" s="207">
        <v>452.221</v>
      </c>
      <c r="U34" s="207">
        <v>451.95499999999998</v>
      </c>
      <c r="V34" s="207">
        <v>459.20400000000001</v>
      </c>
      <c r="W34" s="207">
        <v>579.03300000000002</v>
      </c>
      <c r="X34" s="207">
        <v>324.16199999999998</v>
      </c>
      <c r="Y34" s="207">
        <v>466.14400000000001</v>
      </c>
      <c r="Z34" s="207">
        <v>473.41500000000002</v>
      </c>
      <c r="AA34" s="207">
        <v>402.27199999999999</v>
      </c>
      <c r="AB34" s="207">
        <v>443.15100000000001</v>
      </c>
      <c r="AC34" s="207">
        <v>486.76100000000002</v>
      </c>
      <c r="AD34" s="207">
        <v>376.10899999999998</v>
      </c>
      <c r="AE34" s="207">
        <v>458.452</v>
      </c>
      <c r="AF34" s="207">
        <v>446.68799999999999</v>
      </c>
      <c r="AG34" s="207">
        <v>412.19400000000002</v>
      </c>
      <c r="AH34" s="32">
        <v>354.61099999999999</v>
      </c>
    </row>
    <row r="35" spans="1:34" ht="14.45">
      <c r="A35" s="99">
        <v>47088</v>
      </c>
      <c r="B35" s="162">
        <v>361</v>
      </c>
      <c r="C35" s="154">
        <v>361</v>
      </c>
      <c r="D35" s="158">
        <v>361</v>
      </c>
      <c r="E35">
        <v>424.11099999999999</v>
      </c>
      <c r="F35">
        <v>369.01600000000002</v>
      </c>
      <c r="G35">
        <v>465.33499999999998</v>
      </c>
      <c r="H35" s="207">
        <v>491.06400000000002</v>
      </c>
      <c r="I35" s="207">
        <v>458.38900000000001</v>
      </c>
      <c r="J35" s="207">
        <v>461.31</v>
      </c>
      <c r="K35" s="207">
        <v>350.53199999999998</v>
      </c>
      <c r="L35" s="207">
        <v>307.99799999999999</v>
      </c>
      <c r="M35" s="207">
        <v>309.20400000000001</v>
      </c>
      <c r="N35" s="207">
        <v>264.30599999999998</v>
      </c>
      <c r="O35" s="207">
        <v>321.315</v>
      </c>
      <c r="P35" s="207">
        <v>376.36700000000002</v>
      </c>
      <c r="Q35" s="207">
        <v>414.68799999999999</v>
      </c>
      <c r="R35" s="207">
        <v>417.47</v>
      </c>
      <c r="S35" s="207">
        <v>389.822</v>
      </c>
      <c r="T35" s="207">
        <v>391.41899999999998</v>
      </c>
      <c r="U35" s="207">
        <v>374.12400000000002</v>
      </c>
      <c r="V35" s="207">
        <v>403.49</v>
      </c>
      <c r="W35" s="207">
        <v>453.36</v>
      </c>
      <c r="X35" s="207">
        <v>301.40800000000002</v>
      </c>
      <c r="Y35" s="207">
        <v>324.488</v>
      </c>
      <c r="Z35" s="207">
        <v>372.86700000000002</v>
      </c>
      <c r="AA35" s="207">
        <v>331.13</v>
      </c>
      <c r="AB35" s="207">
        <v>373.27499999999998</v>
      </c>
      <c r="AC35" s="207">
        <v>417.24900000000002</v>
      </c>
      <c r="AD35" s="207">
        <v>300.66500000000002</v>
      </c>
      <c r="AE35" s="207">
        <v>420.42599999999999</v>
      </c>
      <c r="AF35" s="207">
        <v>364.6</v>
      </c>
      <c r="AG35" s="207">
        <v>343.43900000000002</v>
      </c>
      <c r="AH35" s="32">
        <v>301.661</v>
      </c>
    </row>
    <row r="36" spans="1:34" ht="14.45">
      <c r="A36" s="99">
        <v>47119</v>
      </c>
      <c r="B36" s="164">
        <v>350</v>
      </c>
      <c r="C36" s="156">
        <v>350</v>
      </c>
      <c r="D36" s="159">
        <v>350</v>
      </c>
      <c r="E36" s="207">
        <v>390.154</v>
      </c>
      <c r="F36" s="207">
        <v>355.303</v>
      </c>
      <c r="G36" s="207">
        <v>408.76600000000002</v>
      </c>
      <c r="H36" s="207">
        <v>448.77499999999998</v>
      </c>
      <c r="I36" s="207">
        <v>421.947</v>
      </c>
      <c r="J36" s="207">
        <v>386.81900000000002</v>
      </c>
      <c r="K36" s="207">
        <v>335.72899999999998</v>
      </c>
      <c r="L36" s="207">
        <v>284.78500000000003</v>
      </c>
      <c r="M36" s="207">
        <v>271.18700000000001</v>
      </c>
      <c r="N36" s="207">
        <v>228.166</v>
      </c>
      <c r="O36" s="207">
        <v>281.23500000000001</v>
      </c>
      <c r="P36" s="207">
        <v>525.28300000000002</v>
      </c>
      <c r="Q36" s="207">
        <v>388.60500000000002</v>
      </c>
      <c r="R36" s="207">
        <v>362.56400000000002</v>
      </c>
      <c r="S36" s="207">
        <v>319.20499999999998</v>
      </c>
      <c r="T36" s="207">
        <v>379.99200000000002</v>
      </c>
      <c r="U36" s="207">
        <v>340.59100000000001</v>
      </c>
      <c r="V36" s="207">
        <v>370.976</v>
      </c>
      <c r="W36" s="207">
        <v>425.916</v>
      </c>
      <c r="X36" s="207">
        <v>276.72699999999998</v>
      </c>
      <c r="Y36" s="207">
        <v>268.12900000000002</v>
      </c>
      <c r="Z36" s="207">
        <v>340.464</v>
      </c>
      <c r="AA36" s="207">
        <v>305.11099999999999</v>
      </c>
      <c r="AB36" s="207">
        <v>401.82600000000002</v>
      </c>
      <c r="AC36" s="207">
        <v>373.03899999999999</v>
      </c>
      <c r="AD36" s="207">
        <v>277.66000000000003</v>
      </c>
      <c r="AE36" s="32">
        <v>373.02499999999998</v>
      </c>
      <c r="AF36" s="207">
        <v>305.00299999999999</v>
      </c>
      <c r="AG36" s="207">
        <v>302.26299999999998</v>
      </c>
      <c r="AH36" s="207">
        <v>376.17500000000001</v>
      </c>
    </row>
    <row r="37" spans="1:34" ht="14.45">
      <c r="A37" s="99">
        <v>47150</v>
      </c>
      <c r="B37" s="164">
        <v>397</v>
      </c>
      <c r="C37" s="156">
        <v>397</v>
      </c>
      <c r="D37" s="159">
        <v>397</v>
      </c>
      <c r="E37" s="207">
        <v>365.303</v>
      </c>
      <c r="F37" s="207">
        <v>388.166</v>
      </c>
      <c r="G37" s="207">
        <v>440.81799999999998</v>
      </c>
      <c r="H37" s="207">
        <v>420.90600000000001</v>
      </c>
      <c r="I37" s="207">
        <v>426.24700000000001</v>
      </c>
      <c r="J37" s="207">
        <v>384.15199999999999</v>
      </c>
      <c r="K37" s="207">
        <v>366.82299999999998</v>
      </c>
      <c r="L37" s="207">
        <v>266.714</v>
      </c>
      <c r="M37" s="207">
        <v>220.351</v>
      </c>
      <c r="N37" s="207">
        <v>251.14699999999999</v>
      </c>
      <c r="O37" s="207">
        <v>255.36699999999999</v>
      </c>
      <c r="P37" s="207">
        <v>530.50199999999995</v>
      </c>
      <c r="Q37" s="207">
        <v>339.041</v>
      </c>
      <c r="R37" s="207">
        <v>375.54899999999998</v>
      </c>
      <c r="S37" s="207">
        <v>303.55399999999997</v>
      </c>
      <c r="T37" s="207">
        <v>379.37400000000002</v>
      </c>
      <c r="U37" s="207">
        <v>373.08199999999999</v>
      </c>
      <c r="V37" s="207">
        <v>322.45299999999997</v>
      </c>
      <c r="W37" s="207">
        <v>396.8</v>
      </c>
      <c r="X37" s="207">
        <v>272.38200000000001</v>
      </c>
      <c r="Y37" s="207">
        <v>264.64699999999999</v>
      </c>
      <c r="Z37" s="207">
        <v>436.82600000000002</v>
      </c>
      <c r="AA37" s="207">
        <v>341.44900000000001</v>
      </c>
      <c r="AB37" s="207">
        <v>535.351</v>
      </c>
      <c r="AC37" s="207">
        <v>368.49099999999999</v>
      </c>
      <c r="AD37" s="207">
        <v>281.63400000000001</v>
      </c>
      <c r="AE37" s="32">
        <v>343.24200000000002</v>
      </c>
      <c r="AF37" s="207">
        <v>291.02100000000002</v>
      </c>
      <c r="AG37" s="207">
        <v>320.77600000000001</v>
      </c>
      <c r="AH37" s="207">
        <v>477.80099999999999</v>
      </c>
    </row>
    <row r="38" spans="1:34" ht="14.45">
      <c r="A38" s="99">
        <v>47178</v>
      </c>
      <c r="B38" s="164">
        <v>614</v>
      </c>
      <c r="C38" s="156">
        <v>614</v>
      </c>
      <c r="D38" s="159">
        <v>614</v>
      </c>
      <c r="E38" s="207">
        <v>618.84500000000003</v>
      </c>
      <c r="F38" s="207">
        <v>973.13800000000003</v>
      </c>
      <c r="G38" s="207">
        <v>600.13300000000004</v>
      </c>
      <c r="H38" s="207">
        <v>800.83299999999997</v>
      </c>
      <c r="I38" s="207">
        <v>578.73400000000004</v>
      </c>
      <c r="J38" s="207">
        <v>522.10699999999997</v>
      </c>
      <c r="K38" s="207">
        <v>478.49200000000002</v>
      </c>
      <c r="L38" s="207">
        <v>466.84</v>
      </c>
      <c r="M38" s="207">
        <v>273.976</v>
      </c>
      <c r="N38" s="207">
        <v>408.673</v>
      </c>
      <c r="O38" s="207">
        <v>598.57299999999998</v>
      </c>
      <c r="P38" s="207">
        <v>700.39499999999998</v>
      </c>
      <c r="Q38" s="207">
        <v>456.43299999999999</v>
      </c>
      <c r="R38" s="207">
        <v>817.78399999999999</v>
      </c>
      <c r="S38" s="207">
        <v>409.74400000000003</v>
      </c>
      <c r="T38" s="207">
        <v>615.39700000000005</v>
      </c>
      <c r="U38" s="207">
        <v>525.61099999999999</v>
      </c>
      <c r="V38" s="207">
        <v>485.02300000000002</v>
      </c>
      <c r="W38" s="207">
        <v>569.75400000000002</v>
      </c>
      <c r="X38" s="207">
        <v>362.38499999999999</v>
      </c>
      <c r="Y38" s="207">
        <v>434.51799999999997</v>
      </c>
      <c r="Z38" s="207">
        <v>654.745</v>
      </c>
      <c r="AA38" s="207">
        <v>527.1</v>
      </c>
      <c r="AB38" s="207">
        <v>1177.42</v>
      </c>
      <c r="AC38" s="207">
        <v>436.41800000000001</v>
      </c>
      <c r="AD38" s="207">
        <v>537.61900000000003</v>
      </c>
      <c r="AE38" s="32">
        <v>515.99</v>
      </c>
      <c r="AF38" s="207">
        <v>418.11200000000002</v>
      </c>
      <c r="AG38" s="207">
        <v>544.15</v>
      </c>
      <c r="AH38" s="207">
        <v>601.33000000000004</v>
      </c>
    </row>
    <row r="39" spans="1:34" ht="14.45">
      <c r="A39" s="99">
        <v>47209</v>
      </c>
      <c r="B39" s="164">
        <v>920</v>
      </c>
      <c r="C39" s="156">
        <v>920</v>
      </c>
      <c r="D39" s="159">
        <v>920</v>
      </c>
      <c r="E39" s="207">
        <v>996.21299999999997</v>
      </c>
      <c r="F39" s="207">
        <v>909.02499999999998</v>
      </c>
      <c r="G39" s="207">
        <v>1033.5830000000001</v>
      </c>
      <c r="H39" s="207">
        <v>1410.2329999999999</v>
      </c>
      <c r="I39" s="207">
        <v>1105.2529999999999</v>
      </c>
      <c r="J39" s="207">
        <v>732.93200000000002</v>
      </c>
      <c r="K39" s="207">
        <v>796.995</v>
      </c>
      <c r="L39" s="207">
        <v>764.06799999999998</v>
      </c>
      <c r="M39" s="207">
        <v>476.61500000000001</v>
      </c>
      <c r="N39" s="207">
        <v>560.43200000000002</v>
      </c>
      <c r="O39" s="207">
        <v>1367.3119999999999</v>
      </c>
      <c r="P39" s="207">
        <v>1395.4849999999999</v>
      </c>
      <c r="Q39" s="207">
        <v>1107.886</v>
      </c>
      <c r="R39" s="207">
        <v>1153.58</v>
      </c>
      <c r="S39" s="207">
        <v>642.827</v>
      </c>
      <c r="T39" s="207">
        <v>782.399</v>
      </c>
      <c r="U39" s="207">
        <v>758.43</v>
      </c>
      <c r="V39" s="207">
        <v>1137.8109999999999</v>
      </c>
      <c r="W39" s="207">
        <v>1184.9380000000001</v>
      </c>
      <c r="X39" s="207">
        <v>360.82100000000003</v>
      </c>
      <c r="Y39" s="207">
        <v>670.30799999999999</v>
      </c>
      <c r="Z39" s="207">
        <v>705.74400000000003</v>
      </c>
      <c r="AA39" s="207">
        <v>763.625</v>
      </c>
      <c r="AB39" s="207">
        <v>1873.2429999999999</v>
      </c>
      <c r="AC39" s="207">
        <v>502.45499999999998</v>
      </c>
      <c r="AD39" s="207">
        <v>1163.472</v>
      </c>
      <c r="AE39" s="32">
        <v>611.06200000000001</v>
      </c>
      <c r="AF39" s="207">
        <v>480.39800000000002</v>
      </c>
      <c r="AG39" s="207">
        <v>1018.974</v>
      </c>
      <c r="AH39" s="207">
        <v>1335.2429999999999</v>
      </c>
    </row>
    <row r="40" spans="1:34" ht="14.45">
      <c r="A40" s="99">
        <v>47239</v>
      </c>
      <c r="B40" s="164">
        <v>2060</v>
      </c>
      <c r="C40" s="156">
        <v>2060</v>
      </c>
      <c r="D40" s="159">
        <v>2060</v>
      </c>
      <c r="E40" s="207">
        <v>2088.11</v>
      </c>
      <c r="F40" s="207">
        <v>2463.8809999999999</v>
      </c>
      <c r="G40" s="207">
        <v>3010.7139999999999</v>
      </c>
      <c r="H40" s="207">
        <v>4000.1309999999999</v>
      </c>
      <c r="I40" s="207">
        <v>2687.5639999999999</v>
      </c>
      <c r="J40" s="207">
        <v>2185.2040000000002</v>
      </c>
      <c r="K40" s="207">
        <v>2009.421</v>
      </c>
      <c r="L40" s="207">
        <v>2239.04</v>
      </c>
      <c r="M40" s="207">
        <v>310.58300000000003</v>
      </c>
      <c r="N40" s="207">
        <v>1398.2439999999999</v>
      </c>
      <c r="O40" s="207">
        <v>1768.2750000000001</v>
      </c>
      <c r="P40" s="207">
        <v>3000.3519999999999</v>
      </c>
      <c r="Q40" s="207">
        <v>2469.558</v>
      </c>
      <c r="R40" s="207">
        <v>2071.355</v>
      </c>
      <c r="S40" s="207">
        <v>2130.306</v>
      </c>
      <c r="T40" s="207">
        <v>2760.87</v>
      </c>
      <c r="U40" s="207">
        <v>1036.6079999999999</v>
      </c>
      <c r="V40" s="207">
        <v>2390.4580000000001</v>
      </c>
      <c r="W40" s="207">
        <v>1363.44</v>
      </c>
      <c r="X40" s="207">
        <v>748.25400000000002</v>
      </c>
      <c r="Y40" s="207">
        <v>1724.2639999999999</v>
      </c>
      <c r="Z40" s="207">
        <v>1420.126</v>
      </c>
      <c r="AA40" s="207">
        <v>2033.7950000000001</v>
      </c>
      <c r="AB40" s="207">
        <v>2459.424</v>
      </c>
      <c r="AC40" s="207">
        <v>1323.2729999999999</v>
      </c>
      <c r="AD40" s="207">
        <v>2449.674</v>
      </c>
      <c r="AE40" s="32">
        <v>1556.7049999999999</v>
      </c>
      <c r="AF40" s="207">
        <v>1000.0890000000001</v>
      </c>
      <c r="AG40" s="207">
        <v>1927.4490000000001</v>
      </c>
      <c r="AH40" s="207">
        <v>3472.5050000000001</v>
      </c>
    </row>
    <row r="41" spans="1:34" ht="14.45">
      <c r="A41" s="99">
        <v>47270</v>
      </c>
      <c r="B41" s="164">
        <v>2423</v>
      </c>
      <c r="C41" s="156">
        <v>2423</v>
      </c>
      <c r="D41" s="159">
        <v>2423</v>
      </c>
      <c r="E41" s="207">
        <v>1632.7339999999999</v>
      </c>
      <c r="F41" s="207">
        <v>4955.634</v>
      </c>
      <c r="G41" s="207">
        <v>2875.953</v>
      </c>
      <c r="H41" s="207">
        <v>4851.076</v>
      </c>
      <c r="I41" s="207">
        <v>2521.6109999999999</v>
      </c>
      <c r="J41" s="207">
        <v>3295.7629999999999</v>
      </c>
      <c r="K41" s="207">
        <v>1386.1410000000001</v>
      </c>
      <c r="L41" s="207">
        <v>1550.3409999999999</v>
      </c>
      <c r="M41" s="207">
        <v>375.42</v>
      </c>
      <c r="N41" s="207">
        <v>2124.0169999999998</v>
      </c>
      <c r="O41" s="207">
        <v>1027.0329999999999</v>
      </c>
      <c r="P41" s="207">
        <v>3525.056</v>
      </c>
      <c r="Q41" s="207">
        <v>1920.2650000000001</v>
      </c>
      <c r="R41" s="207">
        <v>1157.7349999999999</v>
      </c>
      <c r="S41" s="207">
        <v>3699.39</v>
      </c>
      <c r="T41" s="207">
        <v>2562.451</v>
      </c>
      <c r="U41" s="207">
        <v>2575.056</v>
      </c>
      <c r="V41" s="207">
        <v>5021.9750000000004</v>
      </c>
      <c r="W41" s="207">
        <v>430.70299999999997</v>
      </c>
      <c r="X41" s="207">
        <v>1235.867</v>
      </c>
      <c r="Y41" s="207">
        <v>2896.6170000000002</v>
      </c>
      <c r="Z41" s="207">
        <v>2199.511</v>
      </c>
      <c r="AA41" s="207">
        <v>2510.0149999999999</v>
      </c>
      <c r="AB41" s="207">
        <v>3239.9920000000002</v>
      </c>
      <c r="AC41" s="207">
        <v>928.00099999999998</v>
      </c>
      <c r="AD41" s="207">
        <v>3758.625</v>
      </c>
      <c r="AE41" s="32">
        <v>1770.9949999999999</v>
      </c>
      <c r="AF41" s="207">
        <v>2358.3980000000001</v>
      </c>
      <c r="AG41" s="207">
        <v>1106.07</v>
      </c>
      <c r="AH41" s="207">
        <v>4357.0600000000004</v>
      </c>
    </row>
    <row r="42" spans="1:34" ht="14.45">
      <c r="A42" s="99">
        <v>47300</v>
      </c>
      <c r="B42" s="164">
        <v>711</v>
      </c>
      <c r="C42" s="156">
        <v>711</v>
      </c>
      <c r="D42" s="159">
        <v>711</v>
      </c>
      <c r="E42" s="207">
        <v>318.18900000000002</v>
      </c>
      <c r="F42" s="207">
        <v>3904.9</v>
      </c>
      <c r="G42" s="207">
        <v>1173.952</v>
      </c>
      <c r="H42" s="207">
        <v>1750.154</v>
      </c>
      <c r="I42" s="207">
        <v>1469.4739999999999</v>
      </c>
      <c r="J42" s="207">
        <v>1846.4829999999999</v>
      </c>
      <c r="K42" s="207">
        <v>251.226</v>
      </c>
      <c r="L42" s="207">
        <v>338.26</v>
      </c>
      <c r="M42" s="207">
        <v>3.407</v>
      </c>
      <c r="N42" s="207">
        <v>505.66</v>
      </c>
      <c r="O42" s="207">
        <v>403.02300000000002</v>
      </c>
      <c r="P42" s="207">
        <v>1469.11</v>
      </c>
      <c r="Q42" s="207">
        <v>477.42500000000001</v>
      </c>
      <c r="R42" s="207">
        <v>316.11700000000002</v>
      </c>
      <c r="S42" s="207">
        <v>1870.0170000000001</v>
      </c>
      <c r="T42" s="207">
        <v>1524.3779999999999</v>
      </c>
      <c r="U42" s="207">
        <v>830.78399999999999</v>
      </c>
      <c r="V42" s="207">
        <v>3669.1570000000002</v>
      </c>
      <c r="W42" s="207">
        <v>103.807</v>
      </c>
      <c r="X42" s="207">
        <v>295.05399999999997</v>
      </c>
      <c r="Y42" s="207">
        <v>1021.224</v>
      </c>
      <c r="Z42" s="207">
        <v>798.46299999999997</v>
      </c>
      <c r="AA42" s="207">
        <v>747.57399999999996</v>
      </c>
      <c r="AB42" s="207">
        <v>1154.854</v>
      </c>
      <c r="AC42" s="207">
        <v>232.01900000000001</v>
      </c>
      <c r="AD42" s="207">
        <v>2257.6460000000002</v>
      </c>
      <c r="AE42" s="32">
        <v>466.952</v>
      </c>
      <c r="AF42" s="207">
        <v>983.83500000000004</v>
      </c>
      <c r="AG42" s="207">
        <v>393.291</v>
      </c>
      <c r="AH42" s="207">
        <v>1913.4639999999999</v>
      </c>
    </row>
    <row r="43" spans="1:34" ht="14.45">
      <c r="A43" s="99">
        <v>47331</v>
      </c>
      <c r="B43" s="164">
        <v>371</v>
      </c>
      <c r="C43" s="156">
        <v>371</v>
      </c>
      <c r="D43" s="159">
        <v>371</v>
      </c>
      <c r="E43" s="207">
        <v>199.59399999999999</v>
      </c>
      <c r="F43" s="207">
        <v>1053.0329999999999</v>
      </c>
      <c r="G43" s="207">
        <v>370.149</v>
      </c>
      <c r="H43" s="207">
        <v>851.92700000000002</v>
      </c>
      <c r="I43" s="207">
        <v>538.26099999999997</v>
      </c>
      <c r="J43" s="207">
        <v>762.67</v>
      </c>
      <c r="K43" s="207">
        <v>162.59700000000001</v>
      </c>
      <c r="L43" s="207">
        <v>254.31399999999999</v>
      </c>
      <c r="M43" s="207">
        <v>56.720999999999997</v>
      </c>
      <c r="N43" s="207">
        <v>216.33699999999999</v>
      </c>
      <c r="O43" s="207">
        <v>206.40100000000001</v>
      </c>
      <c r="P43" s="207">
        <v>508.68299999999999</v>
      </c>
      <c r="Q43" s="207">
        <v>310.541</v>
      </c>
      <c r="R43" s="207">
        <v>288.75900000000001</v>
      </c>
      <c r="S43" s="207">
        <v>571.47299999999996</v>
      </c>
      <c r="T43" s="207">
        <v>457.72199999999998</v>
      </c>
      <c r="U43" s="207">
        <v>404.99900000000002</v>
      </c>
      <c r="V43" s="207">
        <v>856.88300000000004</v>
      </c>
      <c r="W43" s="207">
        <v>154.82400000000001</v>
      </c>
      <c r="X43" s="207">
        <v>237.18600000000001</v>
      </c>
      <c r="Y43" s="207">
        <v>437.86500000000001</v>
      </c>
      <c r="Z43" s="207">
        <v>289.80700000000002</v>
      </c>
      <c r="AA43" s="207">
        <v>354.37200000000001</v>
      </c>
      <c r="AB43" s="207">
        <v>494.45100000000002</v>
      </c>
      <c r="AC43" s="207">
        <v>155.041</v>
      </c>
      <c r="AD43" s="207">
        <v>593.34799999999996</v>
      </c>
      <c r="AE43" s="32">
        <v>222.78200000000001</v>
      </c>
      <c r="AF43" s="207">
        <v>380.18700000000001</v>
      </c>
      <c r="AG43" s="207">
        <v>280.43799999999999</v>
      </c>
      <c r="AH43" s="207">
        <v>704.29499999999996</v>
      </c>
    </row>
    <row r="44" spans="1:34" ht="14.45">
      <c r="A44" s="99">
        <v>47362</v>
      </c>
      <c r="B44" s="164">
        <v>316</v>
      </c>
      <c r="C44" s="156">
        <v>316</v>
      </c>
      <c r="D44" s="159">
        <v>316</v>
      </c>
      <c r="E44" s="207">
        <v>310.94</v>
      </c>
      <c r="F44" s="207">
        <v>563.82100000000003</v>
      </c>
      <c r="G44" s="207">
        <v>376.57400000000001</v>
      </c>
      <c r="H44" s="207">
        <v>760.26900000000001</v>
      </c>
      <c r="I44" s="207">
        <v>415.46699999999998</v>
      </c>
      <c r="J44" s="207">
        <v>524.24300000000005</v>
      </c>
      <c r="K44" s="207">
        <v>244.10400000000001</v>
      </c>
      <c r="L44" s="207">
        <v>229.93299999999999</v>
      </c>
      <c r="M44" s="207">
        <v>205.33099999999999</v>
      </c>
      <c r="N44" s="207">
        <v>398.46499999999997</v>
      </c>
      <c r="O44" s="207">
        <v>332.05099999999999</v>
      </c>
      <c r="P44" s="207">
        <v>389.346</v>
      </c>
      <c r="Q44" s="207">
        <v>361.50200000000001</v>
      </c>
      <c r="R44" s="207">
        <v>357.697</v>
      </c>
      <c r="S44" s="207">
        <v>435.779</v>
      </c>
      <c r="T44" s="207">
        <v>322.52300000000002</v>
      </c>
      <c r="U44" s="207">
        <v>292.84300000000002</v>
      </c>
      <c r="V44" s="207">
        <v>544.11699999999996</v>
      </c>
      <c r="W44" s="207">
        <v>188.89500000000001</v>
      </c>
      <c r="X44" s="207">
        <v>473.52300000000002</v>
      </c>
      <c r="Y44" s="207">
        <v>452.37599999999998</v>
      </c>
      <c r="Z44" s="207">
        <v>268.50900000000001</v>
      </c>
      <c r="AA44" s="207">
        <v>380.93700000000001</v>
      </c>
      <c r="AB44" s="207">
        <v>366.22300000000001</v>
      </c>
      <c r="AC44" s="207">
        <v>173.84200000000001</v>
      </c>
      <c r="AD44" s="207">
        <v>385.59500000000003</v>
      </c>
      <c r="AE44" s="32">
        <v>243.21799999999999</v>
      </c>
      <c r="AF44" s="207">
        <v>415.10500000000002</v>
      </c>
      <c r="AG44" s="207">
        <v>295.49599999999998</v>
      </c>
      <c r="AH44" s="207">
        <v>601.48599999999999</v>
      </c>
    </row>
    <row r="45" spans="1:34" ht="14.45">
      <c r="A45" s="99">
        <v>47392</v>
      </c>
      <c r="B45" s="164">
        <v>515</v>
      </c>
      <c r="C45" s="156">
        <v>338</v>
      </c>
      <c r="D45" s="159">
        <v>417</v>
      </c>
      <c r="E45" s="207">
        <v>460.00900000000001</v>
      </c>
      <c r="F45" s="207">
        <v>605.49599999999998</v>
      </c>
      <c r="G45" s="207">
        <v>535.91499999999996</v>
      </c>
      <c r="H45" s="207">
        <v>902.15700000000004</v>
      </c>
      <c r="I45" s="207">
        <v>529.096</v>
      </c>
      <c r="J45" s="207">
        <v>397.23099999999999</v>
      </c>
      <c r="K45" s="207">
        <v>409.60500000000002</v>
      </c>
      <c r="L45" s="207">
        <v>271.3</v>
      </c>
      <c r="M45" s="207">
        <v>316.81099999999998</v>
      </c>
      <c r="N45" s="207">
        <v>314.35700000000003</v>
      </c>
      <c r="O45" s="207">
        <v>497.53100000000001</v>
      </c>
      <c r="P45" s="207">
        <v>608.19899999999996</v>
      </c>
      <c r="Q45" s="207">
        <v>1088.3109999999999</v>
      </c>
      <c r="R45" s="207">
        <v>524.04399999999998</v>
      </c>
      <c r="S45" s="207">
        <v>422.26</v>
      </c>
      <c r="T45" s="207">
        <v>391.28800000000001</v>
      </c>
      <c r="U45" s="207">
        <v>449.18400000000003</v>
      </c>
      <c r="V45" s="207">
        <v>620.92999999999995</v>
      </c>
      <c r="W45" s="207">
        <v>264.09100000000001</v>
      </c>
      <c r="X45" s="207">
        <v>576.85599999999999</v>
      </c>
      <c r="Y45" s="207">
        <v>653.76199999999994</v>
      </c>
      <c r="Z45" s="207">
        <v>392.202</v>
      </c>
      <c r="AA45" s="207">
        <v>456.99599999999998</v>
      </c>
      <c r="AB45" s="207">
        <v>540.72400000000005</v>
      </c>
      <c r="AC45" s="207">
        <v>370.78199999999998</v>
      </c>
      <c r="AD45" s="207">
        <v>417.851</v>
      </c>
      <c r="AE45" s="32">
        <v>328.23399999999998</v>
      </c>
      <c r="AF45" s="207">
        <v>327.59899999999999</v>
      </c>
      <c r="AG45" s="207">
        <v>282.18599999999998</v>
      </c>
      <c r="AH45" s="207">
        <v>570.73</v>
      </c>
    </row>
    <row r="46" spans="1:34" ht="14.45">
      <c r="A46" s="99">
        <v>47423</v>
      </c>
      <c r="B46" s="164">
        <v>503</v>
      </c>
      <c r="C46" s="156">
        <v>407</v>
      </c>
      <c r="D46" s="159">
        <v>450</v>
      </c>
      <c r="E46" s="207">
        <v>481.17</v>
      </c>
      <c r="F46" s="207">
        <v>552.71500000000003</v>
      </c>
      <c r="G46" s="207">
        <v>561.59699999999998</v>
      </c>
      <c r="H46" s="207">
        <v>645.72400000000005</v>
      </c>
      <c r="I46" s="207">
        <v>607.15099999999995</v>
      </c>
      <c r="J46" s="207">
        <v>415.35199999999998</v>
      </c>
      <c r="K46" s="207">
        <v>409.20100000000002</v>
      </c>
      <c r="L46" s="207">
        <v>357.15199999999999</v>
      </c>
      <c r="M46" s="207">
        <v>326.63299999999998</v>
      </c>
      <c r="N46" s="207">
        <v>363.452</v>
      </c>
      <c r="O46" s="207">
        <v>602.37599999999998</v>
      </c>
      <c r="P46" s="207">
        <v>578.52200000000005</v>
      </c>
      <c r="Q46" s="207">
        <v>608.46500000000003</v>
      </c>
      <c r="R46" s="207">
        <v>482.15</v>
      </c>
      <c r="S46" s="207">
        <v>456.23200000000003</v>
      </c>
      <c r="T46" s="207">
        <v>458.01100000000002</v>
      </c>
      <c r="U46" s="207">
        <v>469.87299999999999</v>
      </c>
      <c r="V46" s="207">
        <v>583.22400000000005</v>
      </c>
      <c r="W46" s="207">
        <v>329.52300000000002</v>
      </c>
      <c r="X46" s="207">
        <v>494.26799999999997</v>
      </c>
      <c r="Y46" s="207">
        <v>473.37400000000002</v>
      </c>
      <c r="Z46" s="207">
        <v>403.78100000000001</v>
      </c>
      <c r="AA46" s="207">
        <v>446.93400000000003</v>
      </c>
      <c r="AB46" s="207">
        <v>491.447</v>
      </c>
      <c r="AC46" s="207">
        <v>383.43200000000002</v>
      </c>
      <c r="AD46" s="207">
        <v>469.06</v>
      </c>
      <c r="AE46" s="32">
        <v>445.94</v>
      </c>
      <c r="AF46" s="207">
        <v>428.89600000000002</v>
      </c>
      <c r="AG46" s="207">
        <v>358.69400000000002</v>
      </c>
      <c r="AH46" s="207">
        <v>556.95000000000005</v>
      </c>
    </row>
    <row r="47" spans="1:34" ht="14.45">
      <c r="A47" s="99">
        <v>47453</v>
      </c>
      <c r="B47" s="164">
        <v>361</v>
      </c>
      <c r="C47" s="156">
        <v>361</v>
      </c>
      <c r="D47" s="159">
        <v>361</v>
      </c>
      <c r="E47" s="207">
        <v>372.59</v>
      </c>
      <c r="F47" s="207">
        <v>478.07</v>
      </c>
      <c r="G47" s="207">
        <v>492.803</v>
      </c>
      <c r="H47" s="207">
        <v>469.23899999999998</v>
      </c>
      <c r="I47" s="207">
        <v>466.44299999999998</v>
      </c>
      <c r="J47" s="207">
        <v>361.85199999999998</v>
      </c>
      <c r="K47" s="207">
        <v>316.47699999999998</v>
      </c>
      <c r="L47" s="207">
        <v>316.20800000000003</v>
      </c>
      <c r="M47" s="207">
        <v>267.75299999999999</v>
      </c>
      <c r="N47" s="207">
        <v>326.44900000000001</v>
      </c>
      <c r="O47" s="207">
        <v>375.202</v>
      </c>
      <c r="P47" s="207">
        <v>420.50599999999997</v>
      </c>
      <c r="Q47" s="207">
        <v>420.92099999999999</v>
      </c>
      <c r="R47" s="207">
        <v>401.91699999999997</v>
      </c>
      <c r="S47" s="207">
        <v>395.40699999999998</v>
      </c>
      <c r="T47" s="207">
        <v>377.85599999999999</v>
      </c>
      <c r="U47" s="207">
        <v>413.13299999999998</v>
      </c>
      <c r="V47" s="207">
        <v>456.97</v>
      </c>
      <c r="W47" s="207">
        <v>306.41199999999998</v>
      </c>
      <c r="X47" s="207">
        <v>345.005</v>
      </c>
      <c r="Y47" s="207">
        <v>373.40600000000001</v>
      </c>
      <c r="Z47" s="207">
        <v>332.84</v>
      </c>
      <c r="AA47" s="207">
        <v>377.24200000000002</v>
      </c>
      <c r="AB47" s="207">
        <v>420.471</v>
      </c>
      <c r="AC47" s="207">
        <v>307.22899999999998</v>
      </c>
      <c r="AD47" s="207">
        <v>430.08699999999999</v>
      </c>
      <c r="AE47" s="32">
        <v>364.51799999999997</v>
      </c>
      <c r="AF47" s="207">
        <v>358.13900000000001</v>
      </c>
      <c r="AG47" s="207">
        <v>305.47699999999998</v>
      </c>
      <c r="AH47" s="207">
        <v>426.43799999999999</v>
      </c>
    </row>
    <row r="48" spans="1:34" ht="14.45">
      <c r="A48" s="99">
        <v>47484</v>
      </c>
      <c r="B48" s="164">
        <v>350</v>
      </c>
      <c r="C48" s="156">
        <v>350</v>
      </c>
      <c r="D48" s="159">
        <v>350</v>
      </c>
      <c r="E48" s="207">
        <v>358.96800000000002</v>
      </c>
      <c r="F48" s="207">
        <v>421.416</v>
      </c>
      <c r="G48" s="207">
        <v>450.47199999999998</v>
      </c>
      <c r="H48" s="207">
        <v>430.70800000000003</v>
      </c>
      <c r="I48" s="207">
        <v>391.88</v>
      </c>
      <c r="J48" s="207">
        <v>347.54700000000003</v>
      </c>
      <c r="K48" s="207">
        <v>293.464</v>
      </c>
      <c r="L48" s="207">
        <v>277.89999999999998</v>
      </c>
      <c r="M48" s="207">
        <v>231.63200000000001</v>
      </c>
      <c r="N48" s="207">
        <v>286.35000000000002</v>
      </c>
      <c r="O48" s="207">
        <v>523.70799999999997</v>
      </c>
      <c r="P48" s="207">
        <v>392.36599999999999</v>
      </c>
      <c r="Q48" s="207">
        <v>366.17500000000001</v>
      </c>
      <c r="R48" s="207">
        <v>331.28199999999998</v>
      </c>
      <c r="S48" s="207">
        <v>384.01499999999999</v>
      </c>
      <c r="T48" s="207">
        <v>341.839</v>
      </c>
      <c r="U48" s="207">
        <v>380.66699999999997</v>
      </c>
      <c r="V48" s="207">
        <v>429.90600000000001</v>
      </c>
      <c r="W48" s="207">
        <v>282.02199999999999</v>
      </c>
      <c r="X48" s="207">
        <v>286.19499999999999</v>
      </c>
      <c r="Y48" s="207">
        <v>341.00799999999998</v>
      </c>
      <c r="Z48" s="207">
        <v>306.67700000000002</v>
      </c>
      <c r="AA48" s="207">
        <v>405.85599999999999</v>
      </c>
      <c r="AB48" s="207">
        <v>375.07400000000001</v>
      </c>
      <c r="AC48" s="207">
        <v>284.286</v>
      </c>
      <c r="AD48" s="207">
        <v>382.86599999999999</v>
      </c>
      <c r="AE48" s="32">
        <v>304.82100000000003</v>
      </c>
      <c r="AF48" s="207">
        <v>314.82900000000001</v>
      </c>
      <c r="AG48" s="207">
        <v>380.12200000000001</v>
      </c>
      <c r="AH48" s="207">
        <v>392.46699999999998</v>
      </c>
    </row>
    <row r="49" spans="1:1005" ht="14.45">
      <c r="A49" s="99">
        <v>47515</v>
      </c>
      <c r="B49" s="164">
        <v>397</v>
      </c>
      <c r="C49" s="156">
        <v>397</v>
      </c>
      <c r="D49" s="159">
        <v>397</v>
      </c>
      <c r="E49" s="207">
        <v>392.45</v>
      </c>
      <c r="F49" s="207">
        <v>455.24799999999999</v>
      </c>
      <c r="G49" s="207">
        <v>422.589</v>
      </c>
      <c r="H49" s="207">
        <v>433.44400000000002</v>
      </c>
      <c r="I49" s="207">
        <v>388.87799999999999</v>
      </c>
      <c r="J49" s="207">
        <v>379.46899999999999</v>
      </c>
      <c r="K49" s="207">
        <v>275.58600000000001</v>
      </c>
      <c r="L49" s="207">
        <v>227.05199999999999</v>
      </c>
      <c r="M49" s="207">
        <v>254.809</v>
      </c>
      <c r="N49" s="207">
        <v>260.67200000000003</v>
      </c>
      <c r="O49" s="207">
        <v>528.84100000000001</v>
      </c>
      <c r="P49" s="207">
        <v>344.226</v>
      </c>
      <c r="Q49" s="207">
        <v>379.61200000000002</v>
      </c>
      <c r="R49" s="207">
        <v>315.923</v>
      </c>
      <c r="S49" s="207">
        <v>383.755</v>
      </c>
      <c r="T49" s="207">
        <v>375.34699999999998</v>
      </c>
      <c r="U49" s="207">
        <v>332.23500000000001</v>
      </c>
      <c r="V49" s="207">
        <v>400.84100000000001</v>
      </c>
      <c r="W49" s="207">
        <v>278.08800000000002</v>
      </c>
      <c r="X49" s="207">
        <v>279.85000000000002</v>
      </c>
      <c r="Y49" s="207">
        <v>437.43299999999999</v>
      </c>
      <c r="Z49" s="207">
        <v>343.29899999999998</v>
      </c>
      <c r="AA49" s="207">
        <v>539.76900000000001</v>
      </c>
      <c r="AB49" s="207">
        <v>368.91800000000001</v>
      </c>
      <c r="AC49" s="207">
        <v>288.64999999999998</v>
      </c>
      <c r="AD49" s="207">
        <v>353.22899999999998</v>
      </c>
      <c r="AE49" s="32">
        <v>290.77699999999999</v>
      </c>
      <c r="AF49" s="207">
        <v>333.99400000000003</v>
      </c>
      <c r="AG49" s="207">
        <v>481.82600000000002</v>
      </c>
      <c r="AH49" s="207">
        <v>367.62</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99">
        <v>47543</v>
      </c>
      <c r="B50" s="164">
        <v>614</v>
      </c>
      <c r="C50" s="156">
        <v>614</v>
      </c>
      <c r="D50" s="159">
        <v>614</v>
      </c>
      <c r="E50" s="207">
        <v>979.71400000000006</v>
      </c>
      <c r="F50" s="207">
        <v>615.60900000000004</v>
      </c>
      <c r="G50" s="207">
        <v>803.44200000000001</v>
      </c>
      <c r="H50" s="207">
        <v>563.20500000000004</v>
      </c>
      <c r="I50" s="207">
        <v>527.78800000000001</v>
      </c>
      <c r="J50" s="207">
        <v>491.61500000000001</v>
      </c>
      <c r="K50" s="207">
        <v>477.72899999999998</v>
      </c>
      <c r="L50" s="207">
        <v>276.44299999999998</v>
      </c>
      <c r="M50" s="207">
        <v>412.93599999999998</v>
      </c>
      <c r="N50" s="207">
        <v>606.90700000000004</v>
      </c>
      <c r="O50" s="207">
        <v>698.50699999999995</v>
      </c>
      <c r="P50" s="207">
        <v>452.05</v>
      </c>
      <c r="Q50" s="207">
        <v>822.81799999999998</v>
      </c>
      <c r="R50" s="207">
        <v>424.96600000000001</v>
      </c>
      <c r="S50" s="207">
        <v>620.27200000000005</v>
      </c>
      <c r="T50" s="207">
        <v>522.54100000000005</v>
      </c>
      <c r="U50" s="207">
        <v>496.75299999999999</v>
      </c>
      <c r="V50" s="207">
        <v>574.649</v>
      </c>
      <c r="W50" s="207">
        <v>368.58600000000001</v>
      </c>
      <c r="X50" s="207">
        <v>455.60399999999998</v>
      </c>
      <c r="Y50" s="207">
        <v>655.30100000000004</v>
      </c>
      <c r="Z50" s="207">
        <v>529.13900000000001</v>
      </c>
      <c r="AA50" s="207">
        <v>1183.48</v>
      </c>
      <c r="AB50" s="207">
        <v>431.58300000000003</v>
      </c>
      <c r="AC50" s="207">
        <v>545.48800000000006</v>
      </c>
      <c r="AD50" s="207">
        <v>528.173</v>
      </c>
      <c r="AE50" s="32">
        <v>417.77</v>
      </c>
      <c r="AF50" s="207">
        <v>547.35199999999998</v>
      </c>
      <c r="AG50" s="207">
        <v>606.04499999999996</v>
      </c>
      <c r="AH50" s="207">
        <v>620.92499999999995</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99">
        <v>47574</v>
      </c>
      <c r="B51" s="164">
        <v>920</v>
      </c>
      <c r="C51" s="156">
        <v>920</v>
      </c>
      <c r="D51" s="159">
        <v>920</v>
      </c>
      <c r="E51" s="207">
        <v>913.35400000000004</v>
      </c>
      <c r="F51" s="207">
        <v>1053.0309999999999</v>
      </c>
      <c r="G51" s="207">
        <v>1413.046</v>
      </c>
      <c r="H51" s="207">
        <v>1086.9580000000001</v>
      </c>
      <c r="I51" s="207">
        <v>739.25099999999998</v>
      </c>
      <c r="J51" s="207">
        <v>815.68899999999996</v>
      </c>
      <c r="K51" s="207">
        <v>779.14800000000002</v>
      </c>
      <c r="L51" s="207">
        <v>472.46800000000002</v>
      </c>
      <c r="M51" s="207">
        <v>566.05100000000004</v>
      </c>
      <c r="N51" s="207">
        <v>1376.79</v>
      </c>
      <c r="O51" s="207">
        <v>1392.8389999999999</v>
      </c>
      <c r="P51" s="207">
        <v>1072.1320000000001</v>
      </c>
      <c r="Q51" s="207">
        <v>1158.0409999999999</v>
      </c>
      <c r="R51" s="207">
        <v>663.70399999999995</v>
      </c>
      <c r="S51" s="207">
        <v>787.92</v>
      </c>
      <c r="T51" s="207">
        <v>731.649</v>
      </c>
      <c r="U51" s="207">
        <v>1153.393</v>
      </c>
      <c r="V51" s="207">
        <v>1190.6669999999999</v>
      </c>
      <c r="W51" s="207">
        <v>366.95600000000002</v>
      </c>
      <c r="X51" s="207">
        <v>663.77099999999996</v>
      </c>
      <c r="Y51" s="207">
        <v>705.87199999999996</v>
      </c>
      <c r="Z51" s="207">
        <v>766.351</v>
      </c>
      <c r="AA51" s="207">
        <v>1880.7</v>
      </c>
      <c r="AB51" s="207">
        <v>488.75700000000001</v>
      </c>
      <c r="AC51" s="207">
        <v>1178.7159999999999</v>
      </c>
      <c r="AD51" s="207">
        <v>623.01300000000003</v>
      </c>
      <c r="AE51" s="32">
        <v>480.21899999999999</v>
      </c>
      <c r="AF51" s="207">
        <v>1021.27</v>
      </c>
      <c r="AG51" s="207">
        <v>1342.25</v>
      </c>
      <c r="AH51" s="207">
        <v>999.65200000000004</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99">
        <v>47604</v>
      </c>
      <c r="B52" s="164">
        <v>2060</v>
      </c>
      <c r="C52" s="156">
        <v>2060</v>
      </c>
      <c r="D52" s="159">
        <v>2060</v>
      </c>
      <c r="E52" s="207">
        <v>2468.1860000000001</v>
      </c>
      <c r="F52" s="207">
        <v>3029.1</v>
      </c>
      <c r="G52" s="207">
        <v>4003.3389999999999</v>
      </c>
      <c r="H52" s="207">
        <v>2660.645</v>
      </c>
      <c r="I52" s="207">
        <v>2192.6489999999999</v>
      </c>
      <c r="J52" s="207">
        <v>2023.39</v>
      </c>
      <c r="K52" s="207">
        <v>2254.13</v>
      </c>
      <c r="L52" s="207">
        <v>302.24599999999998</v>
      </c>
      <c r="M52" s="207">
        <v>1405.5909999999999</v>
      </c>
      <c r="N52" s="207">
        <v>1775.7829999999999</v>
      </c>
      <c r="O52" s="207">
        <v>2997.5639999999999</v>
      </c>
      <c r="P52" s="207">
        <v>2392.268</v>
      </c>
      <c r="Q52" s="207">
        <v>2074.5889999999999</v>
      </c>
      <c r="R52" s="207">
        <v>2150.605</v>
      </c>
      <c r="S52" s="207">
        <v>2767.837</v>
      </c>
      <c r="T52" s="207">
        <v>988.46500000000003</v>
      </c>
      <c r="U52" s="207">
        <v>2409.2570000000001</v>
      </c>
      <c r="V52" s="207">
        <v>1367.7059999999999</v>
      </c>
      <c r="W52" s="207">
        <v>753.78</v>
      </c>
      <c r="X52" s="207">
        <v>1672.3630000000001</v>
      </c>
      <c r="Y52" s="207">
        <v>1419.6849999999999</v>
      </c>
      <c r="Z52" s="207">
        <v>2033.998</v>
      </c>
      <c r="AA52" s="207">
        <v>2471.4479999999999</v>
      </c>
      <c r="AB52" s="207">
        <v>1275.5</v>
      </c>
      <c r="AC52" s="207">
        <v>2464.5500000000002</v>
      </c>
      <c r="AD52" s="207">
        <v>1570.3309999999999</v>
      </c>
      <c r="AE52" s="32">
        <v>1000.218</v>
      </c>
      <c r="AF52" s="207">
        <v>1882.442</v>
      </c>
      <c r="AG52" s="207">
        <v>3481.8870000000002</v>
      </c>
      <c r="AH52" s="207">
        <v>2091.2939999999999</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99">
        <v>47635</v>
      </c>
      <c r="B53" s="164">
        <v>2423</v>
      </c>
      <c r="C53" s="156">
        <v>2423</v>
      </c>
      <c r="D53" s="159">
        <v>2423</v>
      </c>
      <c r="E53" s="207">
        <v>4957.0129999999999</v>
      </c>
      <c r="F53" s="207">
        <v>2887.08</v>
      </c>
      <c r="G53" s="207">
        <v>4852.3959999999997</v>
      </c>
      <c r="H53" s="207">
        <v>2548.1190000000001</v>
      </c>
      <c r="I53" s="207">
        <v>3311.4960000000001</v>
      </c>
      <c r="J53" s="207">
        <v>1394.1949999999999</v>
      </c>
      <c r="K53" s="207">
        <v>1557.36</v>
      </c>
      <c r="L53" s="207">
        <v>387.31900000000002</v>
      </c>
      <c r="M53" s="207">
        <v>2128.2350000000001</v>
      </c>
      <c r="N53" s="207">
        <v>1030.8789999999999</v>
      </c>
      <c r="O53" s="207">
        <v>3526.7759999999998</v>
      </c>
      <c r="P53" s="207">
        <v>2006.0260000000001</v>
      </c>
      <c r="Q53" s="207">
        <v>1160.0070000000001</v>
      </c>
      <c r="R53" s="207">
        <v>3711.2689999999998</v>
      </c>
      <c r="S53" s="207">
        <v>2567.931</v>
      </c>
      <c r="T53" s="207">
        <v>2575.1579999999999</v>
      </c>
      <c r="U53" s="207">
        <v>5040.0349999999999</v>
      </c>
      <c r="V53" s="207">
        <v>433.11200000000002</v>
      </c>
      <c r="W53" s="207">
        <v>1239.434</v>
      </c>
      <c r="X53" s="207">
        <v>2957.7539999999999</v>
      </c>
      <c r="Y53" s="207">
        <v>2199.3989999999999</v>
      </c>
      <c r="Z53" s="207">
        <v>2500.4780000000001</v>
      </c>
      <c r="AA53" s="207">
        <v>3245.0230000000001</v>
      </c>
      <c r="AB53" s="207">
        <v>960.24800000000005</v>
      </c>
      <c r="AC53" s="207">
        <v>3767.66</v>
      </c>
      <c r="AD53" s="207">
        <v>1778.9690000000001</v>
      </c>
      <c r="AE53" s="32">
        <v>2358.643</v>
      </c>
      <c r="AF53" s="207">
        <v>1162.0150000000001</v>
      </c>
      <c r="AG53" s="207">
        <v>4362.3140000000003</v>
      </c>
      <c r="AH53" s="207">
        <v>1634.5340000000001</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99">
        <v>47665</v>
      </c>
      <c r="B54" s="164">
        <v>711</v>
      </c>
      <c r="C54" s="156">
        <v>711</v>
      </c>
      <c r="D54" s="159">
        <v>711</v>
      </c>
      <c r="E54" s="207">
        <v>3907.1660000000002</v>
      </c>
      <c r="F54" s="207">
        <v>1181.5039999999999</v>
      </c>
      <c r="G54" s="207">
        <v>1750.979</v>
      </c>
      <c r="H54" s="207">
        <v>1515.153</v>
      </c>
      <c r="I54" s="207">
        <v>1850.712</v>
      </c>
      <c r="J54" s="207">
        <v>257.11500000000001</v>
      </c>
      <c r="K54" s="207">
        <v>342.78399999999999</v>
      </c>
      <c r="L54" s="207">
        <v>15.012</v>
      </c>
      <c r="M54" s="207">
        <v>507.36200000000002</v>
      </c>
      <c r="N54" s="207">
        <v>405.43200000000002</v>
      </c>
      <c r="O54" s="207">
        <v>1468.558</v>
      </c>
      <c r="P54" s="207">
        <v>500.56099999999998</v>
      </c>
      <c r="Q54" s="207">
        <v>317.82</v>
      </c>
      <c r="R54" s="207">
        <v>1877.1320000000001</v>
      </c>
      <c r="S54" s="207">
        <v>1537.0530000000001</v>
      </c>
      <c r="T54" s="207">
        <v>876.904</v>
      </c>
      <c r="U54" s="207">
        <v>3676.848</v>
      </c>
      <c r="V54" s="207">
        <v>105.676</v>
      </c>
      <c r="W54" s="207">
        <v>298.00700000000001</v>
      </c>
      <c r="X54" s="207">
        <v>1071.355</v>
      </c>
      <c r="Y54" s="207">
        <v>798.58600000000001</v>
      </c>
      <c r="Z54" s="207">
        <v>748.19600000000003</v>
      </c>
      <c r="AA54" s="207">
        <v>1157.116</v>
      </c>
      <c r="AB54" s="207">
        <v>251.464</v>
      </c>
      <c r="AC54" s="207">
        <v>2261.4589999999998</v>
      </c>
      <c r="AD54" s="207">
        <v>472.29899999999998</v>
      </c>
      <c r="AE54" s="32">
        <v>983.83799999999997</v>
      </c>
      <c r="AF54" s="207">
        <v>413.71499999999997</v>
      </c>
      <c r="AG54" s="207">
        <v>1916.4849999999999</v>
      </c>
      <c r="AH54" s="207">
        <v>319.13499999999999</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99">
        <v>47696</v>
      </c>
      <c r="B55" s="164">
        <v>371</v>
      </c>
      <c r="C55" s="156">
        <v>371</v>
      </c>
      <c r="D55" s="159">
        <v>371</v>
      </c>
      <c r="E55" s="207">
        <v>1054.8779999999999</v>
      </c>
      <c r="F55" s="207">
        <v>376.49200000000002</v>
      </c>
      <c r="G55" s="207">
        <v>852.81700000000001</v>
      </c>
      <c r="H55" s="207">
        <v>564.69500000000005</v>
      </c>
      <c r="I55" s="207">
        <v>765.00800000000004</v>
      </c>
      <c r="J55" s="207">
        <v>167.756</v>
      </c>
      <c r="K55" s="207">
        <v>258.34500000000003</v>
      </c>
      <c r="L55" s="207">
        <v>61.115000000000002</v>
      </c>
      <c r="M55" s="207">
        <v>217.65299999999999</v>
      </c>
      <c r="N55" s="207">
        <v>208.321</v>
      </c>
      <c r="O55" s="207">
        <v>508.28399999999999</v>
      </c>
      <c r="P55" s="207">
        <v>314.47500000000002</v>
      </c>
      <c r="Q55" s="207">
        <v>290.39499999999998</v>
      </c>
      <c r="R55" s="207">
        <v>577.07899999999995</v>
      </c>
      <c r="S55" s="207">
        <v>459.51100000000002</v>
      </c>
      <c r="T55" s="207">
        <v>415.94200000000001</v>
      </c>
      <c r="U55" s="207">
        <v>861.17200000000003</v>
      </c>
      <c r="V55" s="207">
        <v>156.74100000000001</v>
      </c>
      <c r="W55" s="207">
        <v>239.971</v>
      </c>
      <c r="X55" s="207">
        <v>453.13499999999999</v>
      </c>
      <c r="Y55" s="207">
        <v>289.834</v>
      </c>
      <c r="Z55" s="207">
        <v>355.19900000000001</v>
      </c>
      <c r="AA55" s="207">
        <v>496.20299999999997</v>
      </c>
      <c r="AB55" s="207">
        <v>159.63800000000001</v>
      </c>
      <c r="AC55" s="207">
        <v>596.23</v>
      </c>
      <c r="AD55" s="207">
        <v>227.05</v>
      </c>
      <c r="AE55" s="32">
        <v>380.13600000000002</v>
      </c>
      <c r="AF55" s="207">
        <v>286.19</v>
      </c>
      <c r="AG55" s="207">
        <v>705.96600000000001</v>
      </c>
      <c r="AH55" s="207">
        <v>200.62100000000001</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99">
        <v>47727</v>
      </c>
      <c r="B56" s="164">
        <v>316</v>
      </c>
      <c r="C56" s="156">
        <v>316</v>
      </c>
      <c r="D56" s="159">
        <v>316</v>
      </c>
      <c r="E56" s="207">
        <v>565.52499999999998</v>
      </c>
      <c r="F56" s="207">
        <v>383.245</v>
      </c>
      <c r="G56" s="207">
        <v>761.05</v>
      </c>
      <c r="H56" s="207">
        <v>423.399</v>
      </c>
      <c r="I56" s="207">
        <v>526.58500000000004</v>
      </c>
      <c r="J56" s="207">
        <v>249.70400000000001</v>
      </c>
      <c r="K56" s="207">
        <v>233.81700000000001</v>
      </c>
      <c r="L56" s="207">
        <v>205.94200000000001</v>
      </c>
      <c r="M56" s="207">
        <v>399.98700000000002</v>
      </c>
      <c r="N56" s="207">
        <v>334.22899999999998</v>
      </c>
      <c r="O56" s="207">
        <v>388.91899999999998</v>
      </c>
      <c r="P56" s="207">
        <v>362.92599999999999</v>
      </c>
      <c r="Q56" s="207">
        <v>359.50299999999999</v>
      </c>
      <c r="R56" s="207">
        <v>440.97800000000001</v>
      </c>
      <c r="S56" s="207">
        <v>324.22300000000001</v>
      </c>
      <c r="T56" s="207">
        <v>295.62400000000002</v>
      </c>
      <c r="U56" s="207">
        <v>548.14</v>
      </c>
      <c r="V56" s="207">
        <v>190.67099999999999</v>
      </c>
      <c r="W56" s="207">
        <v>476.81200000000001</v>
      </c>
      <c r="X56" s="207">
        <v>459.06599999999997</v>
      </c>
      <c r="Y56" s="207">
        <v>268.62799999999999</v>
      </c>
      <c r="Z56" s="207">
        <v>381.75</v>
      </c>
      <c r="AA56" s="207">
        <v>367.839</v>
      </c>
      <c r="AB56" s="207">
        <v>175.39500000000001</v>
      </c>
      <c r="AC56" s="207">
        <v>388.22699999999998</v>
      </c>
      <c r="AD56" s="207">
        <v>247.691</v>
      </c>
      <c r="AE56" s="32">
        <v>414.92899999999997</v>
      </c>
      <c r="AF56" s="207">
        <v>310.41199999999998</v>
      </c>
      <c r="AG56" s="207">
        <v>602.97</v>
      </c>
      <c r="AH56" s="207">
        <v>312.23200000000003</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99">
        <v>47757</v>
      </c>
      <c r="B57" s="164">
        <v>515</v>
      </c>
      <c r="C57" s="156">
        <v>338</v>
      </c>
      <c r="D57" s="159">
        <v>417</v>
      </c>
      <c r="E57" s="207">
        <v>607.15099999999995</v>
      </c>
      <c r="F57" s="207">
        <v>542.50699999999995</v>
      </c>
      <c r="G57" s="207">
        <v>902.88800000000003</v>
      </c>
      <c r="H57" s="207">
        <v>523.00199999999995</v>
      </c>
      <c r="I57" s="207">
        <v>399.49900000000002</v>
      </c>
      <c r="J57" s="207">
        <v>415.404</v>
      </c>
      <c r="K57" s="207">
        <v>275.06299999999999</v>
      </c>
      <c r="L57" s="207">
        <v>320.173</v>
      </c>
      <c r="M57" s="207">
        <v>315.721</v>
      </c>
      <c r="N57" s="207">
        <v>500.04700000000003</v>
      </c>
      <c r="O57" s="207">
        <v>607.67399999999998</v>
      </c>
      <c r="P57" s="207">
        <v>1089.1379999999999</v>
      </c>
      <c r="Q57" s="207">
        <v>525.83500000000004</v>
      </c>
      <c r="R57" s="207">
        <v>427.36399999999998</v>
      </c>
      <c r="S57" s="207">
        <v>392.995</v>
      </c>
      <c r="T57" s="207">
        <v>450.44900000000001</v>
      </c>
      <c r="U57" s="207">
        <v>625.10699999999997</v>
      </c>
      <c r="V57" s="207">
        <v>266.01799999999997</v>
      </c>
      <c r="W57" s="207">
        <v>579.87199999999996</v>
      </c>
      <c r="X57" s="207">
        <v>669.13900000000001</v>
      </c>
      <c r="Y57" s="207">
        <v>392.43799999999999</v>
      </c>
      <c r="Z57" s="207">
        <v>456.93900000000002</v>
      </c>
      <c r="AA57" s="207">
        <v>542.35400000000004</v>
      </c>
      <c r="AB57" s="207">
        <v>368.976</v>
      </c>
      <c r="AC57" s="207">
        <v>420.46600000000001</v>
      </c>
      <c r="AD57" s="207">
        <v>332.58</v>
      </c>
      <c r="AE57" s="32">
        <v>327.49599999999998</v>
      </c>
      <c r="AF57" s="207">
        <v>289.16000000000003</v>
      </c>
      <c r="AG57" s="207">
        <v>572.23</v>
      </c>
      <c r="AH57" s="207">
        <v>461.18299999999999</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99">
        <v>47788</v>
      </c>
      <c r="B58" s="164">
        <v>503</v>
      </c>
      <c r="C58" s="156">
        <v>407</v>
      </c>
      <c r="D58" s="159">
        <v>450</v>
      </c>
      <c r="E58" s="207">
        <v>554.26700000000005</v>
      </c>
      <c r="F58" s="207">
        <v>568.322</v>
      </c>
      <c r="G58" s="207">
        <v>646.32299999999998</v>
      </c>
      <c r="H58" s="207">
        <v>623.95500000000004</v>
      </c>
      <c r="I58" s="207">
        <v>417.47899999999998</v>
      </c>
      <c r="J58" s="207">
        <v>415.30099999999999</v>
      </c>
      <c r="K58" s="207">
        <v>360.892</v>
      </c>
      <c r="L58" s="207">
        <v>334.72300000000001</v>
      </c>
      <c r="M58" s="207">
        <v>364.71300000000002</v>
      </c>
      <c r="N58" s="207">
        <v>604.87800000000004</v>
      </c>
      <c r="O58" s="207">
        <v>578.02300000000002</v>
      </c>
      <c r="P58" s="207">
        <v>620.68399999999997</v>
      </c>
      <c r="Q58" s="207">
        <v>483.78</v>
      </c>
      <c r="R58" s="207">
        <v>461.24599999999998</v>
      </c>
      <c r="S58" s="207">
        <v>459.60899999999998</v>
      </c>
      <c r="T58" s="207">
        <v>474.87599999999998</v>
      </c>
      <c r="U58" s="207">
        <v>586.74900000000002</v>
      </c>
      <c r="V58" s="207">
        <v>331.37400000000002</v>
      </c>
      <c r="W58" s="207">
        <v>496.90899999999999</v>
      </c>
      <c r="X58" s="207">
        <v>488.84500000000003</v>
      </c>
      <c r="Y58" s="207">
        <v>403.90800000000002</v>
      </c>
      <c r="Z58" s="207">
        <v>447.58100000000002</v>
      </c>
      <c r="AA58" s="207">
        <v>492.83699999999999</v>
      </c>
      <c r="AB58" s="207">
        <v>387.87200000000001</v>
      </c>
      <c r="AC58" s="207">
        <v>471.59399999999999</v>
      </c>
      <c r="AD58" s="207">
        <v>450.25</v>
      </c>
      <c r="AE58" s="32">
        <v>428.66500000000002</v>
      </c>
      <c r="AF58" s="207">
        <v>365.08699999999999</v>
      </c>
      <c r="AG58" s="207">
        <v>558.43200000000002</v>
      </c>
      <c r="AH58" s="207">
        <v>482.55900000000003</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99">
        <v>47818</v>
      </c>
      <c r="B59" s="164">
        <v>361</v>
      </c>
      <c r="C59" s="156">
        <v>361</v>
      </c>
      <c r="D59" s="159">
        <v>361</v>
      </c>
      <c r="E59" s="207">
        <v>479.416</v>
      </c>
      <c r="F59" s="207">
        <v>498.476</v>
      </c>
      <c r="G59" s="207">
        <v>469.74299999999999</v>
      </c>
      <c r="H59" s="207">
        <v>473.31400000000002</v>
      </c>
      <c r="I59" s="207">
        <v>363.64699999999999</v>
      </c>
      <c r="J59" s="207">
        <v>321.32</v>
      </c>
      <c r="K59" s="207">
        <v>319.49700000000001</v>
      </c>
      <c r="L59" s="207">
        <v>271.92599999999999</v>
      </c>
      <c r="M59" s="207">
        <v>327.54199999999997</v>
      </c>
      <c r="N59" s="207">
        <v>377.15499999999997</v>
      </c>
      <c r="O59" s="207">
        <v>420.06599999999997</v>
      </c>
      <c r="P59" s="207">
        <v>426.23</v>
      </c>
      <c r="Q59" s="207">
        <v>403.43299999999999</v>
      </c>
      <c r="R59" s="207">
        <v>399.71699999999998</v>
      </c>
      <c r="S59" s="207">
        <v>379.22699999999998</v>
      </c>
      <c r="T59" s="207">
        <v>412.58499999999998</v>
      </c>
      <c r="U59" s="207">
        <v>459.858</v>
      </c>
      <c r="V59" s="207">
        <v>308.005</v>
      </c>
      <c r="W59" s="207">
        <v>347.28800000000001</v>
      </c>
      <c r="X59" s="207">
        <v>381.726</v>
      </c>
      <c r="Y59" s="207">
        <v>333.029</v>
      </c>
      <c r="Z59" s="207">
        <v>377.80099999999999</v>
      </c>
      <c r="AA59" s="207">
        <v>421.65300000000002</v>
      </c>
      <c r="AB59" s="207">
        <v>308.69200000000001</v>
      </c>
      <c r="AC59" s="207">
        <v>432.32600000000002</v>
      </c>
      <c r="AD59" s="207">
        <v>368.24400000000003</v>
      </c>
      <c r="AE59" s="32">
        <v>357.92899999999997</v>
      </c>
      <c r="AF59" s="207">
        <v>309.82299999999998</v>
      </c>
      <c r="AG59" s="207">
        <v>427.64299999999997</v>
      </c>
      <c r="AH59" s="207">
        <v>373.40100000000001</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99">
        <v>47849</v>
      </c>
      <c r="B60" s="164">
        <v>350</v>
      </c>
      <c r="C60" s="156">
        <v>350</v>
      </c>
      <c r="D60" s="159">
        <v>350</v>
      </c>
      <c r="E60" s="207">
        <v>422.80599999999998</v>
      </c>
      <c r="F60" s="207">
        <v>456.214</v>
      </c>
      <c r="G60" s="207">
        <v>431.24200000000002</v>
      </c>
      <c r="H60" s="207">
        <v>396.24400000000003</v>
      </c>
      <c r="I60" s="207">
        <v>349.43099999999998</v>
      </c>
      <c r="J60" s="207">
        <v>298.52600000000001</v>
      </c>
      <c r="K60" s="207">
        <v>281.35199999999998</v>
      </c>
      <c r="L60" s="207">
        <v>234.761</v>
      </c>
      <c r="M60" s="207">
        <v>287.46199999999999</v>
      </c>
      <c r="N60" s="207">
        <v>526.00699999999995</v>
      </c>
      <c r="O60" s="207">
        <v>391.90100000000001</v>
      </c>
      <c r="P60" s="207">
        <v>369.721</v>
      </c>
      <c r="Q60" s="207">
        <v>332.82799999999997</v>
      </c>
      <c r="R60" s="207">
        <v>388.58499999999998</v>
      </c>
      <c r="S60" s="207">
        <v>343.25299999999999</v>
      </c>
      <c r="T60" s="207">
        <v>385.88</v>
      </c>
      <c r="U60" s="207">
        <v>433.01299999999998</v>
      </c>
      <c r="V60" s="207">
        <v>283.654</v>
      </c>
      <c r="W60" s="207">
        <v>288.572</v>
      </c>
      <c r="X60" s="207">
        <v>347.95699999999999</v>
      </c>
      <c r="Y60" s="207">
        <v>306.86200000000002</v>
      </c>
      <c r="Z60" s="207">
        <v>406.47699999999998</v>
      </c>
      <c r="AA60" s="207">
        <v>376.28699999999998</v>
      </c>
      <c r="AB60" s="207">
        <v>284.88900000000001</v>
      </c>
      <c r="AC60" s="207">
        <v>385.18900000000002</v>
      </c>
      <c r="AD60" s="207">
        <v>308.69499999999999</v>
      </c>
      <c r="AE60" s="32">
        <v>314.61200000000002</v>
      </c>
      <c r="AF60" s="207">
        <v>383.48200000000003</v>
      </c>
      <c r="AG60" s="207">
        <v>393.71300000000002</v>
      </c>
      <c r="AH60" s="207">
        <v>359.80500000000001</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99">
        <v>47880</v>
      </c>
      <c r="B61" s="164">
        <v>397</v>
      </c>
      <c r="C61" s="156">
        <v>397</v>
      </c>
      <c r="D61" s="159">
        <v>397</v>
      </c>
      <c r="E61" s="207">
        <v>456.81</v>
      </c>
      <c r="F61" s="207">
        <v>428.80500000000001</v>
      </c>
      <c r="G61" s="207">
        <v>433.99099999999999</v>
      </c>
      <c r="H61" s="207">
        <v>393.35599999999999</v>
      </c>
      <c r="I61" s="207">
        <v>381.44499999999999</v>
      </c>
      <c r="J61" s="207">
        <v>280.82299999999998</v>
      </c>
      <c r="K61" s="207">
        <v>230.57300000000001</v>
      </c>
      <c r="L61" s="207">
        <v>252.934</v>
      </c>
      <c r="M61" s="207">
        <v>261.81400000000002</v>
      </c>
      <c r="N61" s="207">
        <v>531.30799999999999</v>
      </c>
      <c r="O61" s="207">
        <v>343.75</v>
      </c>
      <c r="P61" s="207">
        <v>379.14100000000002</v>
      </c>
      <c r="Q61" s="207">
        <v>317.51900000000001</v>
      </c>
      <c r="R61" s="207">
        <v>388.84199999999998</v>
      </c>
      <c r="S61" s="207">
        <v>376.767</v>
      </c>
      <c r="T61" s="207">
        <v>332.202</v>
      </c>
      <c r="U61" s="207">
        <v>404.08</v>
      </c>
      <c r="V61" s="207">
        <v>279.82</v>
      </c>
      <c r="W61" s="207">
        <v>282.36399999999998</v>
      </c>
      <c r="X61" s="207">
        <v>441.22800000000001</v>
      </c>
      <c r="Y61" s="207">
        <v>343.64400000000001</v>
      </c>
      <c r="Z61" s="207">
        <v>540.505</v>
      </c>
      <c r="AA61" s="207">
        <v>370.17599999999999</v>
      </c>
      <c r="AB61" s="207">
        <v>287.61599999999999</v>
      </c>
      <c r="AC61" s="207">
        <v>355.60599999999999</v>
      </c>
      <c r="AD61" s="207">
        <v>295.04199999999997</v>
      </c>
      <c r="AE61" s="32">
        <v>333.75700000000001</v>
      </c>
      <c r="AF61" s="207">
        <v>486.00599999999997</v>
      </c>
      <c r="AG61" s="207">
        <v>368.88600000000002</v>
      </c>
      <c r="AH61" s="207">
        <v>393.35500000000002</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99">
        <v>47908</v>
      </c>
      <c r="B62" s="164">
        <v>614</v>
      </c>
      <c r="C62" s="156">
        <v>614</v>
      </c>
      <c r="D62" s="159">
        <v>614</v>
      </c>
      <c r="E62" s="207">
        <v>617.30600000000004</v>
      </c>
      <c r="F62" s="207">
        <v>812.54899999999998</v>
      </c>
      <c r="G62" s="207">
        <v>563.90499999999997</v>
      </c>
      <c r="H62" s="207">
        <v>520.28399999999999</v>
      </c>
      <c r="I62" s="207">
        <v>493.64800000000002</v>
      </c>
      <c r="J62" s="207">
        <v>484.50200000000001</v>
      </c>
      <c r="K62" s="207">
        <v>280.14299999999997</v>
      </c>
      <c r="L62" s="207">
        <v>411.58100000000002</v>
      </c>
      <c r="M62" s="207">
        <v>608.56100000000004</v>
      </c>
      <c r="N62" s="207">
        <v>701.44299999999998</v>
      </c>
      <c r="O62" s="207">
        <v>451.54199999999997</v>
      </c>
      <c r="P62" s="207">
        <v>801.89</v>
      </c>
      <c r="Q62" s="207">
        <v>427.07400000000001</v>
      </c>
      <c r="R62" s="207">
        <v>626.42999999999995</v>
      </c>
      <c r="S62" s="207">
        <v>523.99199999999996</v>
      </c>
      <c r="T62" s="207">
        <v>492.05</v>
      </c>
      <c r="U62" s="207">
        <v>578.66</v>
      </c>
      <c r="V62" s="207">
        <v>370.483</v>
      </c>
      <c r="W62" s="207">
        <v>458.47</v>
      </c>
      <c r="X62" s="207">
        <v>658.654</v>
      </c>
      <c r="Y62" s="207">
        <v>529.46799999999996</v>
      </c>
      <c r="Z62" s="207">
        <v>1184.3710000000001</v>
      </c>
      <c r="AA62" s="207">
        <v>432.88799999999998</v>
      </c>
      <c r="AB62" s="207">
        <v>533.62099999999998</v>
      </c>
      <c r="AC62" s="207">
        <v>531.03700000000003</v>
      </c>
      <c r="AD62" s="207">
        <v>422.42</v>
      </c>
      <c r="AE62" s="32">
        <v>547.01900000000001</v>
      </c>
      <c r="AF62" s="207">
        <v>583.99199999999996</v>
      </c>
      <c r="AG62" s="207">
        <v>622.48800000000006</v>
      </c>
      <c r="AH62" s="207">
        <v>980.38900000000001</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99">
        <v>47939</v>
      </c>
      <c r="B63" s="164">
        <v>920</v>
      </c>
      <c r="C63" s="156">
        <v>920</v>
      </c>
      <c r="D63" s="159">
        <v>920</v>
      </c>
      <c r="E63" s="207">
        <v>1054.729</v>
      </c>
      <c r="F63" s="207">
        <v>1422.3989999999999</v>
      </c>
      <c r="G63" s="207">
        <v>1087.8009999999999</v>
      </c>
      <c r="H63" s="207">
        <v>712.34</v>
      </c>
      <c r="I63" s="207">
        <v>818.23099999999999</v>
      </c>
      <c r="J63" s="207">
        <v>787.49900000000002</v>
      </c>
      <c r="K63" s="207">
        <v>477.26400000000001</v>
      </c>
      <c r="L63" s="207">
        <v>553.846</v>
      </c>
      <c r="M63" s="207">
        <v>1378.7339999999999</v>
      </c>
      <c r="N63" s="207">
        <v>1396.5740000000001</v>
      </c>
      <c r="O63" s="207">
        <v>1071.4010000000001</v>
      </c>
      <c r="P63" s="207">
        <v>1168.752</v>
      </c>
      <c r="Q63" s="207">
        <v>666.28800000000001</v>
      </c>
      <c r="R63" s="207">
        <v>793.88199999999995</v>
      </c>
      <c r="S63" s="207">
        <v>733.53300000000002</v>
      </c>
      <c r="T63" s="207">
        <v>1107.1990000000001</v>
      </c>
      <c r="U63" s="207">
        <v>1194.5039999999999</v>
      </c>
      <c r="V63" s="207">
        <v>368.94499999999999</v>
      </c>
      <c r="W63" s="207">
        <v>666.44500000000005</v>
      </c>
      <c r="X63" s="207">
        <v>714.78499999999997</v>
      </c>
      <c r="Y63" s="207">
        <v>766.35900000000004</v>
      </c>
      <c r="Z63" s="207">
        <v>1881.444</v>
      </c>
      <c r="AA63" s="207">
        <v>490.274</v>
      </c>
      <c r="AB63" s="207">
        <v>1113.6859999999999</v>
      </c>
      <c r="AC63" s="207">
        <v>626.60699999999997</v>
      </c>
      <c r="AD63" s="207">
        <v>484.72699999999998</v>
      </c>
      <c r="AE63" s="32">
        <v>1020.845</v>
      </c>
      <c r="AF63" s="207">
        <v>1322.077</v>
      </c>
      <c r="AG63" s="207">
        <v>1001.244</v>
      </c>
      <c r="AH63" s="207">
        <v>914.81399999999996</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99">
        <v>47969</v>
      </c>
      <c r="B64" s="164">
        <v>2060</v>
      </c>
      <c r="C64" s="156">
        <v>2060</v>
      </c>
      <c r="D64" s="159">
        <v>2060</v>
      </c>
      <c r="E64" s="207">
        <v>3029.1</v>
      </c>
      <c r="F64" s="207">
        <v>4003.3389999999999</v>
      </c>
      <c r="G64" s="207">
        <v>2660.645</v>
      </c>
      <c r="H64" s="207">
        <v>2192.6489999999999</v>
      </c>
      <c r="I64" s="207">
        <v>2023.39</v>
      </c>
      <c r="J64" s="207">
        <v>2254.13</v>
      </c>
      <c r="K64" s="207">
        <v>302.24599999999998</v>
      </c>
      <c r="L64" s="207">
        <v>1405.5909999999999</v>
      </c>
      <c r="M64" s="207">
        <v>1775.7829999999999</v>
      </c>
      <c r="N64" s="207">
        <v>2997.5639999999999</v>
      </c>
      <c r="O64" s="207">
        <v>2392.268</v>
      </c>
      <c r="P64" s="207">
        <v>2074.5889999999999</v>
      </c>
      <c r="Q64" s="207">
        <v>2150.605</v>
      </c>
      <c r="R64" s="207">
        <v>2767.837</v>
      </c>
      <c r="S64" s="207">
        <v>988.46500000000003</v>
      </c>
      <c r="T64" s="207">
        <v>2409.2570000000001</v>
      </c>
      <c r="U64" s="207">
        <v>1367.7059999999999</v>
      </c>
      <c r="V64" s="207">
        <v>753.78</v>
      </c>
      <c r="W64" s="207">
        <v>1672.3630000000001</v>
      </c>
      <c r="X64" s="207">
        <v>1419.6849999999999</v>
      </c>
      <c r="Y64" s="207">
        <v>2033.998</v>
      </c>
      <c r="Z64" s="207">
        <v>2471.4479999999999</v>
      </c>
      <c r="AA64" s="207">
        <v>1275.5</v>
      </c>
      <c r="AB64" s="207">
        <v>2464.5500000000002</v>
      </c>
      <c r="AC64" s="207">
        <v>1570.3309999999999</v>
      </c>
      <c r="AD64" s="207">
        <v>1000.218</v>
      </c>
      <c r="AE64" s="32">
        <v>1882.442</v>
      </c>
      <c r="AF64" s="207">
        <v>3481.8870000000002</v>
      </c>
      <c r="AG64" s="207">
        <v>2091.2939999999999</v>
      </c>
      <c r="AH64" s="207">
        <v>2091.2939999999999</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99">
        <v>48000</v>
      </c>
      <c r="B65" s="164">
        <v>2423</v>
      </c>
      <c r="C65" s="156">
        <v>2423</v>
      </c>
      <c r="D65" s="159">
        <v>2423</v>
      </c>
      <c r="E65" s="207">
        <v>2887.08</v>
      </c>
      <c r="F65" s="207">
        <v>4852.3959999999997</v>
      </c>
      <c r="G65" s="207">
        <v>2548.1190000000001</v>
      </c>
      <c r="H65" s="207">
        <v>3311.4960000000001</v>
      </c>
      <c r="I65" s="207">
        <v>1394.1949999999999</v>
      </c>
      <c r="J65" s="207">
        <v>1557.36</v>
      </c>
      <c r="K65" s="207">
        <v>387.31900000000002</v>
      </c>
      <c r="L65" s="207">
        <v>2128.2350000000001</v>
      </c>
      <c r="M65" s="207">
        <v>1030.8789999999999</v>
      </c>
      <c r="N65" s="207">
        <v>3526.7759999999998</v>
      </c>
      <c r="O65" s="207">
        <v>2006.0260000000001</v>
      </c>
      <c r="P65" s="207">
        <v>1160.0070000000001</v>
      </c>
      <c r="Q65" s="207">
        <v>3711.2689999999998</v>
      </c>
      <c r="R65" s="207">
        <v>2567.931</v>
      </c>
      <c r="S65" s="207">
        <v>2575.1579999999999</v>
      </c>
      <c r="T65" s="207">
        <v>5040.0349999999999</v>
      </c>
      <c r="U65" s="207">
        <v>433.11200000000002</v>
      </c>
      <c r="V65" s="207">
        <v>1239.434</v>
      </c>
      <c r="W65" s="207">
        <v>2957.7539999999999</v>
      </c>
      <c r="X65" s="207">
        <v>2199.3989999999999</v>
      </c>
      <c r="Y65" s="207">
        <v>2500.4780000000001</v>
      </c>
      <c r="Z65" s="207">
        <v>3245.0230000000001</v>
      </c>
      <c r="AA65" s="207">
        <v>960.24800000000005</v>
      </c>
      <c r="AB65" s="207">
        <v>3767.66</v>
      </c>
      <c r="AC65" s="207">
        <v>1778.9690000000001</v>
      </c>
      <c r="AD65" s="207">
        <v>2358.643</v>
      </c>
      <c r="AE65" s="32">
        <v>1162.0150000000001</v>
      </c>
      <c r="AF65" s="207">
        <v>4362.3140000000003</v>
      </c>
      <c r="AG65" s="207">
        <v>1634.5340000000001</v>
      </c>
      <c r="AH65" s="207">
        <v>1634.5340000000001</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99">
        <v>48030</v>
      </c>
      <c r="B66" s="164">
        <v>711</v>
      </c>
      <c r="C66" s="156">
        <v>711</v>
      </c>
      <c r="D66" s="159">
        <v>711</v>
      </c>
      <c r="E66" s="207">
        <v>1181.5039999999999</v>
      </c>
      <c r="F66" s="207">
        <v>1750.979</v>
      </c>
      <c r="G66" s="207">
        <v>1515.153</v>
      </c>
      <c r="H66" s="207">
        <v>1850.712</v>
      </c>
      <c r="I66" s="207">
        <v>257.11500000000001</v>
      </c>
      <c r="J66" s="207">
        <v>342.78399999999999</v>
      </c>
      <c r="K66" s="207">
        <v>15.012</v>
      </c>
      <c r="L66" s="207">
        <v>507.36200000000002</v>
      </c>
      <c r="M66" s="207">
        <v>405.43200000000002</v>
      </c>
      <c r="N66" s="207">
        <v>1468.558</v>
      </c>
      <c r="O66" s="207">
        <v>500.56099999999998</v>
      </c>
      <c r="P66" s="207">
        <v>317.82</v>
      </c>
      <c r="Q66" s="207">
        <v>1877.1320000000001</v>
      </c>
      <c r="R66" s="207">
        <v>1537.0530000000001</v>
      </c>
      <c r="S66" s="207">
        <v>876.904</v>
      </c>
      <c r="T66" s="207">
        <v>3676.848</v>
      </c>
      <c r="U66" s="207">
        <v>105.676</v>
      </c>
      <c r="V66" s="207">
        <v>298.00700000000001</v>
      </c>
      <c r="W66" s="207">
        <v>1071.355</v>
      </c>
      <c r="X66" s="207">
        <v>798.58600000000001</v>
      </c>
      <c r="Y66" s="207">
        <v>748.19600000000003</v>
      </c>
      <c r="Z66" s="207">
        <v>1157.116</v>
      </c>
      <c r="AA66" s="207">
        <v>251.464</v>
      </c>
      <c r="AB66" s="207">
        <v>2261.4589999999998</v>
      </c>
      <c r="AC66" s="207">
        <v>472.29899999999998</v>
      </c>
      <c r="AD66" s="207">
        <v>983.83799999999997</v>
      </c>
      <c r="AE66" s="32">
        <v>413.71499999999997</v>
      </c>
      <c r="AF66" s="207">
        <v>1916.4849999999999</v>
      </c>
      <c r="AG66" s="207">
        <v>319.13499999999999</v>
      </c>
      <c r="AH66" s="207">
        <v>319.13499999999999</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99">
        <v>48061</v>
      </c>
      <c r="B67" s="164">
        <v>371</v>
      </c>
      <c r="C67" s="156">
        <v>371</v>
      </c>
      <c r="D67" s="159">
        <v>371</v>
      </c>
      <c r="E67" s="207">
        <v>376.49200000000002</v>
      </c>
      <c r="F67" s="207">
        <v>852.81700000000001</v>
      </c>
      <c r="G67" s="207">
        <v>564.69500000000005</v>
      </c>
      <c r="H67" s="207">
        <v>765.00800000000004</v>
      </c>
      <c r="I67" s="207">
        <v>167.756</v>
      </c>
      <c r="J67" s="207">
        <v>258.34500000000003</v>
      </c>
      <c r="K67" s="207">
        <v>61.115000000000002</v>
      </c>
      <c r="L67" s="207">
        <v>217.65299999999999</v>
      </c>
      <c r="M67" s="207">
        <v>208.321</v>
      </c>
      <c r="N67" s="207">
        <v>508.28399999999999</v>
      </c>
      <c r="O67" s="207">
        <v>314.47500000000002</v>
      </c>
      <c r="P67" s="207">
        <v>290.39499999999998</v>
      </c>
      <c r="Q67" s="207">
        <v>577.07899999999995</v>
      </c>
      <c r="R67" s="207">
        <v>459.51100000000002</v>
      </c>
      <c r="S67" s="207">
        <v>415.94200000000001</v>
      </c>
      <c r="T67" s="207">
        <v>861.17200000000003</v>
      </c>
      <c r="U67" s="207">
        <v>156.74100000000001</v>
      </c>
      <c r="V67" s="207">
        <v>239.971</v>
      </c>
      <c r="W67" s="207">
        <v>453.13499999999999</v>
      </c>
      <c r="X67" s="207">
        <v>289.834</v>
      </c>
      <c r="Y67" s="207">
        <v>355.19900000000001</v>
      </c>
      <c r="Z67" s="207">
        <v>496.20299999999997</v>
      </c>
      <c r="AA67" s="207">
        <v>159.63800000000001</v>
      </c>
      <c r="AB67" s="207">
        <v>596.23</v>
      </c>
      <c r="AC67" s="207">
        <v>227.05</v>
      </c>
      <c r="AD67" s="207">
        <v>380.13600000000002</v>
      </c>
      <c r="AE67" s="32">
        <v>286.19</v>
      </c>
      <c r="AF67" s="207">
        <v>705.96600000000001</v>
      </c>
      <c r="AG67" s="207">
        <v>200.62100000000001</v>
      </c>
      <c r="AH67" s="207">
        <v>200.62100000000001</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99">
        <v>48092</v>
      </c>
      <c r="B68" s="164">
        <v>316</v>
      </c>
      <c r="C68" s="156">
        <v>316</v>
      </c>
      <c r="D68" s="159">
        <v>316</v>
      </c>
      <c r="E68" s="207">
        <v>383.245</v>
      </c>
      <c r="F68" s="207">
        <v>761.05</v>
      </c>
      <c r="G68" s="207">
        <v>423.399</v>
      </c>
      <c r="H68" s="207">
        <v>526.58500000000004</v>
      </c>
      <c r="I68" s="207">
        <v>249.70400000000001</v>
      </c>
      <c r="J68" s="207">
        <v>233.81700000000001</v>
      </c>
      <c r="K68" s="207">
        <v>205.94200000000001</v>
      </c>
      <c r="L68" s="207">
        <v>399.98700000000002</v>
      </c>
      <c r="M68" s="207">
        <v>334.22899999999998</v>
      </c>
      <c r="N68" s="207">
        <v>388.91899999999998</v>
      </c>
      <c r="O68" s="207">
        <v>362.92599999999999</v>
      </c>
      <c r="P68" s="207">
        <v>359.50299999999999</v>
      </c>
      <c r="Q68" s="207">
        <v>440.97800000000001</v>
      </c>
      <c r="R68" s="207">
        <v>324.22300000000001</v>
      </c>
      <c r="S68" s="207">
        <v>295.62400000000002</v>
      </c>
      <c r="T68" s="207">
        <v>548.14</v>
      </c>
      <c r="U68" s="207">
        <v>190.67099999999999</v>
      </c>
      <c r="V68" s="207">
        <v>476.81200000000001</v>
      </c>
      <c r="W68" s="207">
        <v>459.06599999999997</v>
      </c>
      <c r="X68" s="207">
        <v>268.62799999999999</v>
      </c>
      <c r="Y68" s="207">
        <v>381.75</v>
      </c>
      <c r="Z68" s="207">
        <v>367.839</v>
      </c>
      <c r="AA68" s="207">
        <v>175.39500000000001</v>
      </c>
      <c r="AB68" s="207">
        <v>388.22699999999998</v>
      </c>
      <c r="AC68" s="207">
        <v>247.691</v>
      </c>
      <c r="AD68" s="207">
        <v>414.92899999999997</v>
      </c>
      <c r="AE68" s="32">
        <v>310.41199999999998</v>
      </c>
      <c r="AF68" s="207">
        <v>602.97</v>
      </c>
      <c r="AG68" s="207">
        <v>312.23200000000003</v>
      </c>
      <c r="AH68" s="207">
        <v>312.23200000000003</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99"/>
      <c r="B69" s="164"/>
      <c r="C69" s="156"/>
      <c r="D69" s="159"/>
      <c r="E69" s="207"/>
      <c r="F69" s="207"/>
      <c r="G69" s="207"/>
      <c r="H69" s="207"/>
      <c r="I69" s="207"/>
      <c r="J69" s="207"/>
      <c r="K69" s="207"/>
      <c r="L69" s="207"/>
      <c r="M69" s="207"/>
      <c r="N69" s="207"/>
      <c r="O69" s="207"/>
      <c r="P69" s="207"/>
      <c r="Q69" s="207"/>
      <c r="R69" s="207"/>
      <c r="S69" s="207"/>
      <c r="T69" s="207"/>
      <c r="U69" s="207"/>
      <c r="V69" s="207"/>
      <c r="W69" s="207"/>
      <c r="X69" s="207"/>
      <c r="Y69" s="207"/>
      <c r="Z69" s="207"/>
      <c r="AA69" s="207"/>
      <c r="AB69" s="207"/>
      <c r="AC69" s="207"/>
      <c r="AD69" s="207"/>
      <c r="AF69" s="207"/>
      <c r="AG69" s="207"/>
      <c r="AH69" s="207"/>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99"/>
      <c r="B70" s="164"/>
      <c r="C70" s="156"/>
      <c r="D70" s="159"/>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99"/>
      <c r="B71" s="164"/>
      <c r="C71" s="156"/>
      <c r="D71" s="159"/>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99"/>
      <c r="B72" s="164"/>
      <c r="C72" s="156"/>
      <c r="D72" s="159"/>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F72" s="207"/>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99"/>
      <c r="B73" s="164"/>
      <c r="C73" s="156"/>
      <c r="D73" s="159"/>
      <c r="E73" s="207"/>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207"/>
      <c r="AD73" s="207"/>
      <c r="AF73" s="207"/>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99"/>
      <c r="B74" s="164"/>
      <c r="C74" s="156"/>
      <c r="D74" s="159"/>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F74" s="207"/>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99"/>
      <c r="B75" s="164"/>
      <c r="C75" s="156"/>
      <c r="D75" s="159"/>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F75" s="207"/>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99"/>
      <c r="B76" s="164"/>
      <c r="C76" s="156"/>
      <c r="D76" s="159"/>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F76" s="207"/>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99"/>
      <c r="B77" s="164"/>
      <c r="C77" s="156"/>
      <c r="D77" s="159"/>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F77" s="20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99"/>
      <c r="B78" s="164"/>
      <c r="C78" s="156"/>
      <c r="D78" s="159"/>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F78" s="207"/>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99"/>
      <c r="B79" s="164"/>
      <c r="C79" s="156"/>
      <c r="D79" s="159"/>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F79" s="207"/>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99"/>
      <c r="B80" s="164"/>
      <c r="C80" s="156"/>
      <c r="D80" s="159"/>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F80" s="207"/>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99"/>
      <c r="B81" s="171"/>
      <c r="C81" s="200"/>
      <c r="D81" s="22"/>
    </row>
    <row r="82" spans="1:4" ht="12.75" customHeight="1">
      <c r="A82" s="99"/>
      <c r="B82" s="171"/>
      <c r="C82" s="200"/>
      <c r="D82" s="22"/>
    </row>
    <row r="83" spans="1:4" ht="12.75" customHeight="1">
      <c r="A83" s="99"/>
      <c r="B83" s="171"/>
      <c r="C83" s="200"/>
      <c r="D83" s="22"/>
    </row>
    <row r="84" spans="1:4" ht="12.75" customHeight="1">
      <c r="A84" s="99"/>
      <c r="B84" s="171"/>
      <c r="C84" s="200"/>
      <c r="D84" s="22"/>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5703125" defaultRowHeight="12.75" customHeight="1"/>
  <cols>
    <col min="1" max="4" width="7.5703125" style="2" customWidth="1"/>
    <col min="5" max="12" width="8" style="1" customWidth="1"/>
    <col min="13" max="14" width="9" style="1" bestFit="1" customWidth="1"/>
    <col min="15" max="15" width="9" style="1" customWidth="1"/>
    <col min="16" max="30" width="8" style="1" customWidth="1"/>
    <col min="31" max="31" width="8.42578125" style="32" customWidth="1"/>
    <col min="32" max="54" width="8.5703125" style="1" customWidth="1"/>
    <col min="55" max="16384" width="18.5703125" style="1"/>
  </cols>
  <sheetData>
    <row r="1" spans="1:39" ht="14.45">
      <c r="A1" s="16"/>
      <c r="B1" s="221"/>
      <c r="C1" s="221"/>
      <c r="D1" s="221"/>
      <c r="E1" s="221"/>
      <c r="F1" s="221"/>
      <c r="G1" s="221"/>
      <c r="H1" s="221"/>
      <c r="I1" s="221"/>
      <c r="J1" s="221"/>
      <c r="K1" s="221"/>
      <c r="L1" s="221"/>
      <c r="M1" s="221"/>
      <c r="N1" s="221"/>
      <c r="O1" s="221"/>
      <c r="P1" s="221"/>
      <c r="Q1" s="221"/>
      <c r="R1" s="221"/>
      <c r="S1" s="221"/>
      <c r="T1" s="221"/>
      <c r="U1" s="221"/>
      <c r="V1" s="221"/>
      <c r="W1" s="221"/>
      <c r="X1" s="221"/>
      <c r="Y1" s="221"/>
      <c r="Z1" s="221"/>
      <c r="AA1" s="221"/>
      <c r="AB1" s="221"/>
      <c r="AC1" s="221"/>
      <c r="AD1" s="221"/>
      <c r="AE1" s="221"/>
      <c r="AF1" s="221"/>
      <c r="AG1" s="221"/>
      <c r="AH1" s="221"/>
      <c r="AI1" s="195"/>
      <c r="AJ1" s="195"/>
      <c r="AK1" s="195"/>
      <c r="AL1" s="195"/>
      <c r="AM1" s="195"/>
    </row>
    <row r="2" spans="1:39" s="2" customFormat="1" ht="14.45">
      <c r="A2" s="16"/>
      <c r="B2" s="198" t="s">
        <v>1</v>
      </c>
      <c r="C2" s="198" t="s">
        <v>2</v>
      </c>
      <c r="D2" s="198" t="s">
        <v>3</v>
      </c>
      <c r="E2" s="198">
        <v>1991</v>
      </c>
      <c r="F2" s="198">
        <v>1992</v>
      </c>
      <c r="G2" s="198">
        <v>1993</v>
      </c>
      <c r="H2" s="198">
        <v>1994</v>
      </c>
      <c r="I2" s="198">
        <v>1995</v>
      </c>
      <c r="J2" s="198">
        <v>1996</v>
      </c>
      <c r="K2" s="198">
        <v>1997</v>
      </c>
      <c r="L2" s="198">
        <v>1998</v>
      </c>
      <c r="M2" s="198">
        <v>1999</v>
      </c>
      <c r="N2" s="198">
        <v>2000</v>
      </c>
      <c r="O2" s="198">
        <v>2001</v>
      </c>
      <c r="P2" s="198">
        <v>2002</v>
      </c>
      <c r="Q2" s="198">
        <v>2003</v>
      </c>
      <c r="R2" s="198">
        <v>2004</v>
      </c>
      <c r="S2" s="198">
        <v>2005</v>
      </c>
      <c r="T2" s="198">
        <v>2006</v>
      </c>
      <c r="U2" s="198">
        <v>2007</v>
      </c>
      <c r="V2" s="198">
        <v>2008</v>
      </c>
      <c r="W2" s="198">
        <v>2009</v>
      </c>
      <c r="X2" s="198">
        <v>2010</v>
      </c>
      <c r="Y2" s="198">
        <v>2011</v>
      </c>
      <c r="Z2" s="198">
        <v>2012</v>
      </c>
      <c r="AA2" s="198">
        <v>2013</v>
      </c>
      <c r="AB2" s="198">
        <v>2014</v>
      </c>
      <c r="AC2" s="198">
        <v>2015</v>
      </c>
      <c r="AD2" s="198">
        <v>2016</v>
      </c>
      <c r="AE2" s="112">
        <v>2017</v>
      </c>
      <c r="AF2" s="198">
        <v>2018</v>
      </c>
      <c r="AG2" s="198">
        <v>2019</v>
      </c>
      <c r="AH2" s="198">
        <v>2020</v>
      </c>
      <c r="AI2" s="195"/>
      <c r="AJ2" s="195"/>
      <c r="AK2" s="195"/>
      <c r="AL2" s="195"/>
      <c r="AM2" s="195"/>
    </row>
    <row r="3" spans="1:39" s="2" customFormat="1" ht="14.45">
      <c r="A3" s="17"/>
      <c r="B3" s="18" t="s">
        <v>8</v>
      </c>
      <c r="C3" s="18" t="s">
        <v>9</v>
      </c>
      <c r="D3" s="18" t="s">
        <v>10</v>
      </c>
      <c r="E3" s="18" t="s">
        <v>11</v>
      </c>
      <c r="F3" s="18" t="s">
        <v>12</v>
      </c>
      <c r="G3" s="18" t="s">
        <v>13</v>
      </c>
      <c r="H3" s="18" t="s">
        <v>14</v>
      </c>
      <c r="I3" s="18" t="s">
        <v>15</v>
      </c>
      <c r="J3" s="18" t="s">
        <v>16</v>
      </c>
      <c r="K3" s="18" t="s">
        <v>17</v>
      </c>
      <c r="L3" s="18" t="s">
        <v>18</v>
      </c>
      <c r="M3" s="18" t="s">
        <v>19</v>
      </c>
      <c r="N3" s="18" t="s">
        <v>20</v>
      </c>
      <c r="O3" s="18" t="s">
        <v>21</v>
      </c>
      <c r="P3" s="18" t="s">
        <v>22</v>
      </c>
      <c r="Q3" s="18" t="s">
        <v>23</v>
      </c>
      <c r="R3" s="18" t="s">
        <v>24</v>
      </c>
      <c r="S3" s="18" t="s">
        <v>25</v>
      </c>
      <c r="T3" s="18" t="s">
        <v>26</v>
      </c>
      <c r="U3" s="18" t="s">
        <v>27</v>
      </c>
      <c r="V3" s="18" t="s">
        <v>28</v>
      </c>
      <c r="W3" s="18" t="s">
        <v>29</v>
      </c>
      <c r="X3" s="18" t="s">
        <v>30</v>
      </c>
      <c r="Y3" s="18" t="s">
        <v>31</v>
      </c>
      <c r="Z3" s="18" t="s">
        <v>32</v>
      </c>
      <c r="AA3" s="18" t="s">
        <v>33</v>
      </c>
      <c r="AB3" s="18" t="s">
        <v>34</v>
      </c>
      <c r="AC3" s="18" t="s">
        <v>35</v>
      </c>
      <c r="AD3" s="18" t="s">
        <v>36</v>
      </c>
      <c r="AE3" s="18" t="s">
        <v>37</v>
      </c>
      <c r="AF3" s="18" t="s">
        <v>38</v>
      </c>
      <c r="AG3" s="18" t="s">
        <v>39</v>
      </c>
      <c r="AH3" s="18" t="s">
        <v>40</v>
      </c>
      <c r="AI3" s="195"/>
      <c r="AJ3" s="195"/>
      <c r="AK3" s="195"/>
      <c r="AL3" s="195"/>
      <c r="AM3" s="195"/>
    </row>
    <row r="4" spans="1:39" ht="14.45">
      <c r="A4" s="100">
        <v>46143</v>
      </c>
      <c r="B4" s="154">
        <v>127</v>
      </c>
      <c r="C4" s="154">
        <v>32</v>
      </c>
      <c r="D4" s="165">
        <v>70</v>
      </c>
      <c r="E4" s="7">
        <v>80.453000000000003</v>
      </c>
      <c r="F4" s="7">
        <v>124.738</v>
      </c>
      <c r="G4" s="7">
        <v>140.512</v>
      </c>
      <c r="H4" s="6">
        <v>98.897999999999996</v>
      </c>
      <c r="I4" s="6">
        <v>64.816000000000003</v>
      </c>
      <c r="J4" s="6">
        <v>60.344999999999999</v>
      </c>
      <c r="K4" s="6">
        <v>78.418999999999997</v>
      </c>
      <c r="L4" s="6">
        <v>65.378</v>
      </c>
      <c r="M4" s="6">
        <v>54.66</v>
      </c>
      <c r="N4" s="6">
        <v>97.864000000000004</v>
      </c>
      <c r="O4" s="6">
        <v>87.635999999999996</v>
      </c>
      <c r="P4" s="6">
        <v>48.780999999999999</v>
      </c>
      <c r="Q4" s="6">
        <v>63.51</v>
      </c>
      <c r="R4" s="6">
        <v>66.774000000000001</v>
      </c>
      <c r="S4" s="6">
        <v>96.575999999999993</v>
      </c>
      <c r="T4" s="6">
        <v>90.891000000000005</v>
      </c>
      <c r="U4" s="6">
        <v>113.616</v>
      </c>
      <c r="V4" s="6">
        <v>69.528000000000006</v>
      </c>
      <c r="W4" s="6">
        <v>66.171000000000006</v>
      </c>
      <c r="X4" s="6">
        <v>35.405999999999999</v>
      </c>
      <c r="Y4" s="6">
        <v>57.164000000000001</v>
      </c>
      <c r="Z4" s="6">
        <v>68.537999999999997</v>
      </c>
      <c r="AA4" s="6">
        <v>78.590999999999994</v>
      </c>
      <c r="AB4" s="6">
        <v>70.471999999999994</v>
      </c>
      <c r="AC4" s="6">
        <v>99.515000000000001</v>
      </c>
      <c r="AD4" s="6">
        <v>223.74600000000001</v>
      </c>
      <c r="AE4" s="6">
        <v>66.355000000000004</v>
      </c>
      <c r="AF4" s="6">
        <v>103.637</v>
      </c>
      <c r="AG4" s="6">
        <v>57.773000000000003</v>
      </c>
      <c r="AH4" s="86">
        <v>47.118000000000002</v>
      </c>
      <c r="AI4" s="207"/>
      <c r="AJ4" s="207"/>
      <c r="AK4" s="207"/>
      <c r="AL4" s="207"/>
      <c r="AM4" s="207"/>
    </row>
    <row r="5" spans="1:39" ht="14.45">
      <c r="A5" s="100">
        <v>46174</v>
      </c>
      <c r="B5" s="154">
        <v>319</v>
      </c>
      <c r="C5" s="154">
        <v>79</v>
      </c>
      <c r="D5" s="166">
        <v>175</v>
      </c>
      <c r="E5" s="7">
        <v>261.59399999999999</v>
      </c>
      <c r="F5" s="7">
        <v>103.43300000000001</v>
      </c>
      <c r="G5" s="7">
        <v>188.816</v>
      </c>
      <c r="H5" s="6">
        <v>115.122</v>
      </c>
      <c r="I5" s="6">
        <v>313.87900000000002</v>
      </c>
      <c r="J5" s="6">
        <v>206.96199999999999</v>
      </c>
      <c r="K5" s="6">
        <v>177.66300000000001</v>
      </c>
      <c r="L5" s="6">
        <v>181.97300000000001</v>
      </c>
      <c r="M5" s="6">
        <v>201.33199999999999</v>
      </c>
      <c r="N5" s="6">
        <v>147.83799999999999</v>
      </c>
      <c r="O5" s="6">
        <v>100.575</v>
      </c>
      <c r="P5" s="6">
        <v>144.304</v>
      </c>
      <c r="Q5" s="6">
        <v>151.51900000000001</v>
      </c>
      <c r="R5" s="6">
        <v>176.72</v>
      </c>
      <c r="S5" s="6">
        <v>193.506</v>
      </c>
      <c r="T5" s="6">
        <v>79.804000000000002</v>
      </c>
      <c r="U5" s="6">
        <v>78.873999999999995</v>
      </c>
      <c r="V5" s="6">
        <v>157.84100000000001</v>
      </c>
      <c r="W5" s="6">
        <v>231.95500000000001</v>
      </c>
      <c r="X5" s="6">
        <v>186.90100000000001</v>
      </c>
      <c r="Y5" s="6">
        <v>148.13900000000001</v>
      </c>
      <c r="Z5" s="6">
        <v>119.69799999999999</v>
      </c>
      <c r="AA5" s="6">
        <v>88.775999999999996</v>
      </c>
      <c r="AB5" s="6">
        <v>130.10900000000001</v>
      </c>
      <c r="AC5" s="6">
        <v>240.505</v>
      </c>
      <c r="AD5" s="6">
        <v>218.678</v>
      </c>
      <c r="AE5" s="6">
        <v>116.09</v>
      </c>
      <c r="AF5" s="6">
        <v>187.97300000000001</v>
      </c>
      <c r="AG5" s="6">
        <v>173.28</v>
      </c>
      <c r="AH5" s="86">
        <v>177.22399999999999</v>
      </c>
      <c r="AI5" s="207"/>
      <c r="AJ5" s="207"/>
      <c r="AK5" s="207"/>
      <c r="AL5" s="207"/>
      <c r="AM5" s="207"/>
    </row>
    <row r="6" spans="1:39" ht="14.45">
      <c r="A6" s="100">
        <v>46204</v>
      </c>
      <c r="B6" s="154">
        <v>153</v>
      </c>
      <c r="C6" s="154">
        <v>38</v>
      </c>
      <c r="D6" s="166">
        <v>84</v>
      </c>
      <c r="E6" s="7">
        <v>115.282</v>
      </c>
      <c r="F6" s="7">
        <v>65.158000000000001</v>
      </c>
      <c r="G6" s="7">
        <v>115.66</v>
      </c>
      <c r="H6" s="6">
        <v>21.962</v>
      </c>
      <c r="I6" s="6">
        <v>230.38499999999999</v>
      </c>
      <c r="J6" s="6">
        <v>91.463999999999999</v>
      </c>
      <c r="K6" s="6">
        <v>71.156999999999996</v>
      </c>
      <c r="L6" s="6">
        <v>219.81700000000001</v>
      </c>
      <c r="M6" s="6">
        <v>115.127</v>
      </c>
      <c r="N6" s="6">
        <v>41.82</v>
      </c>
      <c r="O6" s="6">
        <v>29.364999999999998</v>
      </c>
      <c r="P6" s="6">
        <v>59.499000000000002</v>
      </c>
      <c r="Q6" s="6">
        <v>59.758000000000003</v>
      </c>
      <c r="R6" s="6">
        <v>149.26</v>
      </c>
      <c r="S6" s="6">
        <v>141.79599999999999</v>
      </c>
      <c r="T6" s="6">
        <v>8.9960000000000004</v>
      </c>
      <c r="U6" s="6">
        <v>17.811</v>
      </c>
      <c r="V6" s="6">
        <v>110.3</v>
      </c>
      <c r="W6" s="6">
        <v>188.78700000000001</v>
      </c>
      <c r="X6" s="6">
        <v>188.036</v>
      </c>
      <c r="Y6" s="6">
        <v>198.35300000000001</v>
      </c>
      <c r="Z6" s="6">
        <v>48.978000000000002</v>
      </c>
      <c r="AA6" s="6">
        <v>32.53</v>
      </c>
      <c r="AB6" s="6">
        <v>77.838999999999999</v>
      </c>
      <c r="AC6" s="6">
        <v>150.78399999999999</v>
      </c>
      <c r="AD6" s="6">
        <v>72.801000000000002</v>
      </c>
      <c r="AE6" s="6">
        <v>51.639000000000003</v>
      </c>
      <c r="AF6" s="6">
        <v>71.302000000000007</v>
      </c>
      <c r="AG6" s="6">
        <v>122.989</v>
      </c>
      <c r="AH6" s="86">
        <v>90.161000000000001</v>
      </c>
      <c r="AI6" s="207"/>
      <c r="AJ6" s="207"/>
      <c r="AK6" s="207"/>
      <c r="AL6" s="207"/>
      <c r="AM6" s="207"/>
    </row>
    <row r="7" spans="1:39" ht="14.45">
      <c r="A7" s="100">
        <v>46235</v>
      </c>
      <c r="B7" s="154">
        <v>68</v>
      </c>
      <c r="C7" s="154">
        <v>29</v>
      </c>
      <c r="D7" s="166">
        <v>34</v>
      </c>
      <c r="E7" s="7">
        <v>51.722999999999999</v>
      </c>
      <c r="F7" s="7">
        <v>25.222999999999999</v>
      </c>
      <c r="G7" s="7">
        <v>105.312</v>
      </c>
      <c r="H7" s="6">
        <v>17.620999999999999</v>
      </c>
      <c r="I7" s="6">
        <v>75.23</v>
      </c>
      <c r="J7" s="6">
        <v>31.931000000000001</v>
      </c>
      <c r="K7" s="6">
        <v>52.823</v>
      </c>
      <c r="L7" s="6">
        <v>67.471000000000004</v>
      </c>
      <c r="M7" s="6">
        <v>42.015999999999998</v>
      </c>
      <c r="N7" s="6">
        <v>22.172999999999998</v>
      </c>
      <c r="O7" s="6">
        <v>18.797000000000001</v>
      </c>
      <c r="P7" s="6">
        <v>25.34</v>
      </c>
      <c r="Q7" s="6">
        <v>23.785</v>
      </c>
      <c r="R7" s="6">
        <v>51.116999999999997</v>
      </c>
      <c r="S7" s="6">
        <v>46.354999999999997</v>
      </c>
      <c r="T7" s="6">
        <v>15.221</v>
      </c>
      <c r="U7" s="6">
        <v>23.774000000000001</v>
      </c>
      <c r="V7" s="6">
        <v>33.726999999999997</v>
      </c>
      <c r="W7" s="6">
        <v>52.003999999999998</v>
      </c>
      <c r="X7" s="6">
        <v>55.552999999999997</v>
      </c>
      <c r="Y7" s="6">
        <v>54.322000000000003</v>
      </c>
      <c r="Z7" s="6">
        <v>20.510999999999999</v>
      </c>
      <c r="AA7" s="6">
        <v>18.494</v>
      </c>
      <c r="AB7" s="6">
        <v>35.564</v>
      </c>
      <c r="AC7" s="6">
        <v>43.594999999999999</v>
      </c>
      <c r="AD7" s="6">
        <v>34.273000000000003</v>
      </c>
      <c r="AE7" s="6">
        <v>24.771999999999998</v>
      </c>
      <c r="AF7" s="6">
        <v>27.576000000000001</v>
      </c>
      <c r="AG7" s="6">
        <v>41.369</v>
      </c>
      <c r="AH7" s="86">
        <v>28.744</v>
      </c>
      <c r="AI7" s="207"/>
      <c r="AJ7" s="207"/>
      <c r="AK7" s="207"/>
      <c r="AL7" s="207"/>
      <c r="AM7" s="207"/>
    </row>
    <row r="8" spans="1:39" ht="14.45">
      <c r="A8" s="100">
        <v>46266</v>
      </c>
      <c r="B8" s="154">
        <v>47</v>
      </c>
      <c r="C8" s="154">
        <v>28</v>
      </c>
      <c r="D8" s="166">
        <v>28</v>
      </c>
      <c r="E8" s="7">
        <v>45.195</v>
      </c>
      <c r="F8" s="7">
        <v>21.989000000000001</v>
      </c>
      <c r="G8" s="7">
        <v>39.615000000000002</v>
      </c>
      <c r="H8" s="6">
        <v>16.161000000000001</v>
      </c>
      <c r="I8" s="6">
        <v>37.06</v>
      </c>
      <c r="J8" s="6">
        <v>23.553999999999998</v>
      </c>
      <c r="K8" s="6">
        <v>43.274000000000001</v>
      </c>
      <c r="L8" s="6">
        <v>32.283999999999999</v>
      </c>
      <c r="M8" s="6">
        <v>38.332000000000001</v>
      </c>
      <c r="N8" s="6">
        <v>29.349</v>
      </c>
      <c r="O8" s="6">
        <v>15.433999999999999</v>
      </c>
      <c r="P8" s="6">
        <v>26.169</v>
      </c>
      <c r="Q8" s="6">
        <v>25.314</v>
      </c>
      <c r="R8" s="6">
        <v>39.933999999999997</v>
      </c>
      <c r="S8" s="6">
        <v>27.757000000000001</v>
      </c>
      <c r="T8" s="6">
        <v>15.92</v>
      </c>
      <c r="U8" s="6">
        <v>20.538</v>
      </c>
      <c r="V8" s="6">
        <v>31.553999999999998</v>
      </c>
      <c r="W8" s="6">
        <v>25.981999999999999</v>
      </c>
      <c r="X8" s="6">
        <v>32.783999999999999</v>
      </c>
      <c r="Y8" s="6">
        <v>29.149000000000001</v>
      </c>
      <c r="Z8" s="6">
        <v>15.257999999999999</v>
      </c>
      <c r="AA8" s="6">
        <v>23.849</v>
      </c>
      <c r="AB8" s="6">
        <v>35.151000000000003</v>
      </c>
      <c r="AC8" s="6">
        <v>28.242999999999999</v>
      </c>
      <c r="AD8" s="6">
        <v>36.926000000000002</v>
      </c>
      <c r="AE8" s="6">
        <v>24.966999999999999</v>
      </c>
      <c r="AF8" s="6">
        <v>18.952999999999999</v>
      </c>
      <c r="AG8" s="6">
        <v>32.404000000000003</v>
      </c>
      <c r="AH8" s="86">
        <v>20.838999999999999</v>
      </c>
      <c r="AI8" s="207"/>
      <c r="AJ8" s="207"/>
      <c r="AK8" s="207"/>
      <c r="AL8" s="207"/>
      <c r="AM8" s="207"/>
    </row>
    <row r="9" spans="1:39" ht="14.45">
      <c r="A9" s="100">
        <v>46296</v>
      </c>
      <c r="B9" s="154">
        <v>61</v>
      </c>
      <c r="C9" s="154">
        <v>44</v>
      </c>
      <c r="D9" s="166">
        <v>40</v>
      </c>
      <c r="E9" s="7">
        <v>39.274999999999999</v>
      </c>
      <c r="F9" s="7">
        <v>25.940999999999999</v>
      </c>
      <c r="G9" s="7">
        <v>46.12</v>
      </c>
      <c r="H9" s="6">
        <v>49.195</v>
      </c>
      <c r="I9" s="6">
        <v>47.332000000000001</v>
      </c>
      <c r="J9" s="6">
        <v>34.332999999999998</v>
      </c>
      <c r="K9" s="6">
        <v>58.390999999999998</v>
      </c>
      <c r="L9" s="6">
        <v>46.076000000000001</v>
      </c>
      <c r="M9" s="6">
        <v>34.53</v>
      </c>
      <c r="N9" s="6">
        <v>38.787999999999997</v>
      </c>
      <c r="O9" s="6">
        <v>23.056999999999999</v>
      </c>
      <c r="P9" s="6">
        <v>38.151000000000003</v>
      </c>
      <c r="Q9" s="6">
        <v>27.859000000000002</v>
      </c>
      <c r="R9" s="6">
        <v>51.378</v>
      </c>
      <c r="S9" s="6">
        <v>37.182000000000002</v>
      </c>
      <c r="T9" s="6">
        <v>41.24</v>
      </c>
      <c r="U9" s="6">
        <v>52.531999999999996</v>
      </c>
      <c r="V9" s="6">
        <v>35.627000000000002</v>
      </c>
      <c r="W9" s="6">
        <v>40.783000000000001</v>
      </c>
      <c r="X9" s="6">
        <v>34.531999999999996</v>
      </c>
      <c r="Y9" s="6">
        <v>43.643999999999998</v>
      </c>
      <c r="Z9" s="6">
        <v>24.032</v>
      </c>
      <c r="AA9" s="6">
        <v>51.03</v>
      </c>
      <c r="AB9" s="6">
        <v>99.441999999999993</v>
      </c>
      <c r="AC9" s="6">
        <v>45.895000000000003</v>
      </c>
      <c r="AD9" s="6">
        <v>83.478999999999999</v>
      </c>
      <c r="AE9" s="6">
        <v>50.296999999999997</v>
      </c>
      <c r="AF9" s="6">
        <v>35.000999999999998</v>
      </c>
      <c r="AG9" s="6">
        <v>42.319000000000003</v>
      </c>
      <c r="AH9" s="86">
        <v>28.239000000000001</v>
      </c>
      <c r="AI9" s="207"/>
      <c r="AJ9" s="207"/>
      <c r="AK9" s="207"/>
      <c r="AL9" s="207"/>
      <c r="AM9" s="207"/>
    </row>
    <row r="10" spans="1:39" ht="14.45">
      <c r="A10" s="100">
        <v>46327</v>
      </c>
      <c r="B10" s="154">
        <v>55</v>
      </c>
      <c r="C10" s="154">
        <v>46</v>
      </c>
      <c r="D10" s="166">
        <v>44</v>
      </c>
      <c r="E10" s="7">
        <v>50.539000000000001</v>
      </c>
      <c r="F10" s="7">
        <v>30.893000000000001</v>
      </c>
      <c r="G10" s="7">
        <v>43.98</v>
      </c>
      <c r="H10" s="6">
        <v>39.433</v>
      </c>
      <c r="I10" s="6">
        <v>49.701000000000001</v>
      </c>
      <c r="J10" s="6">
        <v>45.512999999999998</v>
      </c>
      <c r="K10" s="6">
        <v>41.091000000000001</v>
      </c>
      <c r="L10" s="6">
        <v>44.384</v>
      </c>
      <c r="M10" s="6">
        <v>36.960999999999999</v>
      </c>
      <c r="N10" s="6">
        <v>37.274000000000001</v>
      </c>
      <c r="O10" s="6">
        <v>35.253999999999998</v>
      </c>
      <c r="P10" s="6">
        <v>35.19</v>
      </c>
      <c r="Q10" s="6">
        <v>35.798999999999999</v>
      </c>
      <c r="R10" s="6">
        <v>72.527000000000001</v>
      </c>
      <c r="S10" s="6">
        <v>40.378</v>
      </c>
      <c r="T10" s="6">
        <v>34.649000000000001</v>
      </c>
      <c r="U10" s="6">
        <v>43.850999999999999</v>
      </c>
      <c r="V10" s="6">
        <v>42.716000000000001</v>
      </c>
      <c r="W10" s="6">
        <v>46.002000000000002</v>
      </c>
      <c r="X10" s="6">
        <v>41.186</v>
      </c>
      <c r="Y10" s="6">
        <v>45.893999999999998</v>
      </c>
      <c r="Z10" s="6">
        <v>35.712000000000003</v>
      </c>
      <c r="AA10" s="6">
        <v>39.003</v>
      </c>
      <c r="AB10" s="6">
        <v>54.246000000000002</v>
      </c>
      <c r="AC10" s="6">
        <v>42.884999999999998</v>
      </c>
      <c r="AD10" s="6">
        <v>84.76</v>
      </c>
      <c r="AE10" s="6">
        <v>45.325000000000003</v>
      </c>
      <c r="AF10" s="6">
        <v>39.738</v>
      </c>
      <c r="AG10" s="6">
        <v>39.963999999999999</v>
      </c>
      <c r="AH10" s="86">
        <v>37.177999999999997</v>
      </c>
      <c r="AI10" s="207"/>
      <c r="AJ10" s="207"/>
      <c r="AK10" s="207"/>
      <c r="AL10" s="207"/>
      <c r="AM10" s="207"/>
    </row>
    <row r="11" spans="1:39" ht="14.45">
      <c r="A11" s="100">
        <v>46357</v>
      </c>
      <c r="B11" s="154">
        <v>37</v>
      </c>
      <c r="C11" s="154">
        <v>33</v>
      </c>
      <c r="D11" s="166">
        <v>34</v>
      </c>
      <c r="E11" s="7">
        <v>41.762999999999998</v>
      </c>
      <c r="F11" s="7">
        <v>25.995000000000001</v>
      </c>
      <c r="G11" s="7">
        <v>36.5</v>
      </c>
      <c r="H11" s="6">
        <v>29.329000000000001</v>
      </c>
      <c r="I11" s="6">
        <v>50.155000000000001</v>
      </c>
      <c r="J11" s="6">
        <v>41.307000000000002</v>
      </c>
      <c r="K11" s="6">
        <v>31.638999999999999</v>
      </c>
      <c r="L11" s="6">
        <v>39.698</v>
      </c>
      <c r="M11" s="6">
        <v>31.89</v>
      </c>
      <c r="N11" s="6">
        <v>28.195</v>
      </c>
      <c r="O11" s="6">
        <v>27.768999999999998</v>
      </c>
      <c r="P11" s="6">
        <v>27.77</v>
      </c>
      <c r="Q11" s="6">
        <v>28.187000000000001</v>
      </c>
      <c r="R11" s="6">
        <v>42.3</v>
      </c>
      <c r="S11" s="6">
        <v>34.515999999999998</v>
      </c>
      <c r="T11" s="6">
        <v>28.594999999999999</v>
      </c>
      <c r="U11" s="6">
        <v>30.02</v>
      </c>
      <c r="V11" s="6">
        <v>33.749000000000002</v>
      </c>
      <c r="W11" s="6">
        <v>37.244</v>
      </c>
      <c r="X11" s="6">
        <v>35.74</v>
      </c>
      <c r="Y11" s="6">
        <v>37.125999999999998</v>
      </c>
      <c r="Z11" s="6">
        <v>28.56</v>
      </c>
      <c r="AA11" s="6">
        <v>28.591000000000001</v>
      </c>
      <c r="AB11" s="6">
        <v>41.48</v>
      </c>
      <c r="AC11" s="6">
        <v>36.508000000000003</v>
      </c>
      <c r="AD11" s="6">
        <v>52.04</v>
      </c>
      <c r="AE11" s="6">
        <v>40.335999999999999</v>
      </c>
      <c r="AF11" s="6">
        <v>29.577999999999999</v>
      </c>
      <c r="AG11" s="6">
        <v>34.042000000000002</v>
      </c>
      <c r="AH11" s="86">
        <v>29.984999999999999</v>
      </c>
      <c r="AI11" s="207"/>
      <c r="AJ11" s="207"/>
      <c r="AK11" s="207"/>
      <c r="AL11" s="207"/>
      <c r="AM11" s="207"/>
    </row>
    <row r="12" spans="1:39" ht="14.45">
      <c r="A12" s="100">
        <v>46388</v>
      </c>
      <c r="B12" s="154">
        <v>45</v>
      </c>
      <c r="C12" s="154">
        <v>40</v>
      </c>
      <c r="D12" s="166">
        <v>42</v>
      </c>
      <c r="E12" s="7">
        <v>33.246000000000002</v>
      </c>
      <c r="F12" s="7">
        <v>23.678000000000001</v>
      </c>
      <c r="G12" s="7">
        <v>30.382999999999999</v>
      </c>
      <c r="H12" s="6">
        <v>27.387</v>
      </c>
      <c r="I12" s="6">
        <v>39.834000000000003</v>
      </c>
      <c r="J12" s="6">
        <v>57.037999999999997</v>
      </c>
      <c r="K12" s="6">
        <v>27.457000000000001</v>
      </c>
      <c r="L12" s="6">
        <v>32.917000000000002</v>
      </c>
      <c r="M12" s="6">
        <v>26.748000000000001</v>
      </c>
      <c r="N12" s="6">
        <v>24.978999999999999</v>
      </c>
      <c r="O12" s="6">
        <v>23.405999999999999</v>
      </c>
      <c r="P12" s="6">
        <v>24.960999999999999</v>
      </c>
      <c r="Q12" s="6">
        <v>25.631</v>
      </c>
      <c r="R12" s="6">
        <v>35.817999999999998</v>
      </c>
      <c r="S12" s="6">
        <v>34.72</v>
      </c>
      <c r="T12" s="6">
        <v>27.065000000000001</v>
      </c>
      <c r="U12" s="6">
        <v>25.064</v>
      </c>
      <c r="V12" s="6">
        <v>29.579000000000001</v>
      </c>
      <c r="W12" s="6">
        <v>32.530999999999999</v>
      </c>
      <c r="X12" s="6">
        <v>32.389000000000003</v>
      </c>
      <c r="Y12" s="6">
        <v>33.616999999999997</v>
      </c>
      <c r="Z12" s="6">
        <v>24.117000000000001</v>
      </c>
      <c r="AA12" s="6">
        <v>25.870999999999999</v>
      </c>
      <c r="AB12" s="6">
        <v>39.729999999999997</v>
      </c>
      <c r="AC12" s="6">
        <v>30.135000000000002</v>
      </c>
      <c r="AD12" s="6">
        <v>43.433999999999997</v>
      </c>
      <c r="AE12" s="6">
        <v>33.540999999999997</v>
      </c>
      <c r="AF12" s="6">
        <v>26.056000000000001</v>
      </c>
      <c r="AG12" s="6">
        <v>29.591999999999999</v>
      </c>
      <c r="AH12" s="86">
        <v>25.779</v>
      </c>
      <c r="AI12" s="207"/>
      <c r="AJ12" s="207"/>
      <c r="AK12" s="207"/>
      <c r="AL12" s="207"/>
      <c r="AM12" s="207"/>
    </row>
    <row r="13" spans="1:39" ht="14.45">
      <c r="A13" s="100">
        <v>46419</v>
      </c>
      <c r="B13" s="154">
        <v>50</v>
      </c>
      <c r="C13" s="154">
        <v>42</v>
      </c>
      <c r="D13" s="166">
        <v>43</v>
      </c>
      <c r="E13" s="7">
        <v>36.893000000000001</v>
      </c>
      <c r="F13" s="7">
        <v>26.164000000000001</v>
      </c>
      <c r="G13" s="7">
        <v>30.398</v>
      </c>
      <c r="H13" s="6">
        <v>45.609000000000002</v>
      </c>
      <c r="I13" s="6">
        <v>51.418999999999997</v>
      </c>
      <c r="J13" s="6">
        <v>42.895000000000003</v>
      </c>
      <c r="K13" s="6">
        <v>28.381</v>
      </c>
      <c r="L13" s="6">
        <v>33.502000000000002</v>
      </c>
      <c r="M13" s="6">
        <v>34.656999999999996</v>
      </c>
      <c r="N13" s="6">
        <v>26.547000000000001</v>
      </c>
      <c r="O13" s="6">
        <v>24.873000000000001</v>
      </c>
      <c r="P13" s="6">
        <v>37.606999999999999</v>
      </c>
      <c r="Q13" s="6">
        <v>28.300999999999998</v>
      </c>
      <c r="R13" s="6">
        <v>36.177999999999997</v>
      </c>
      <c r="S13" s="6">
        <v>33.665999999999997</v>
      </c>
      <c r="T13" s="6">
        <v>32.856999999999999</v>
      </c>
      <c r="U13" s="6">
        <v>25.504999999999999</v>
      </c>
      <c r="V13" s="6">
        <v>33.606000000000002</v>
      </c>
      <c r="W13" s="6">
        <v>29.366</v>
      </c>
      <c r="X13" s="6">
        <v>33.021999999999998</v>
      </c>
      <c r="Y13" s="6">
        <v>34.552999999999997</v>
      </c>
      <c r="Z13" s="6">
        <v>26.192</v>
      </c>
      <c r="AA13" s="6">
        <v>37.56</v>
      </c>
      <c r="AB13" s="6">
        <v>50.168999999999997</v>
      </c>
      <c r="AC13" s="6">
        <v>45.222000000000001</v>
      </c>
      <c r="AD13" s="6">
        <v>83.444999999999993</v>
      </c>
      <c r="AE13" s="6">
        <v>38.079000000000001</v>
      </c>
      <c r="AF13" s="6">
        <v>29.707999999999998</v>
      </c>
      <c r="AG13" s="6">
        <v>28.943000000000001</v>
      </c>
      <c r="AH13" s="86">
        <v>33.555999999999997</v>
      </c>
      <c r="AI13" s="207"/>
      <c r="AJ13" s="207"/>
      <c r="AK13" s="207"/>
      <c r="AL13" s="207"/>
      <c r="AM13" s="207"/>
    </row>
    <row r="14" spans="1:39" ht="14.45">
      <c r="A14" s="100">
        <v>46447</v>
      </c>
      <c r="B14" s="154">
        <v>120</v>
      </c>
      <c r="C14" s="154">
        <v>68</v>
      </c>
      <c r="D14" s="166">
        <v>85</v>
      </c>
      <c r="E14" s="7">
        <v>112.352</v>
      </c>
      <c r="F14" s="7">
        <v>90.052000000000007</v>
      </c>
      <c r="G14" s="7">
        <v>90.855000000000004</v>
      </c>
      <c r="H14" s="6">
        <v>104.661</v>
      </c>
      <c r="I14" s="6">
        <v>86.707999999999998</v>
      </c>
      <c r="J14" s="6">
        <v>99.468999999999994</v>
      </c>
      <c r="K14" s="6">
        <v>73.769000000000005</v>
      </c>
      <c r="L14" s="6">
        <v>72.563999999999993</v>
      </c>
      <c r="M14" s="6">
        <v>58.215000000000003</v>
      </c>
      <c r="N14" s="6">
        <v>61.862000000000002</v>
      </c>
      <c r="O14" s="6">
        <v>49.143999999999998</v>
      </c>
      <c r="P14" s="6">
        <v>63.198999999999998</v>
      </c>
      <c r="Q14" s="6">
        <v>92.527000000000001</v>
      </c>
      <c r="R14" s="6">
        <v>83.04</v>
      </c>
      <c r="S14" s="6">
        <v>59.639000000000003</v>
      </c>
      <c r="T14" s="6">
        <v>87.834999999999994</v>
      </c>
      <c r="U14" s="6">
        <v>47.18</v>
      </c>
      <c r="V14" s="6">
        <v>73.361000000000004</v>
      </c>
      <c r="W14" s="6">
        <v>53.034999999999997</v>
      </c>
      <c r="X14" s="6">
        <v>61.622</v>
      </c>
      <c r="Y14" s="6">
        <v>87.582999999999998</v>
      </c>
      <c r="Z14" s="6">
        <v>58.542000000000002</v>
      </c>
      <c r="AA14" s="6">
        <v>68.272000000000006</v>
      </c>
      <c r="AB14" s="6">
        <v>91.006</v>
      </c>
      <c r="AC14" s="6">
        <v>88.414000000000001</v>
      </c>
      <c r="AD14" s="6">
        <v>326.35899999999998</v>
      </c>
      <c r="AE14" s="6">
        <v>60.780999999999999</v>
      </c>
      <c r="AF14" s="6">
        <v>64.534999999999997</v>
      </c>
      <c r="AG14" s="6">
        <v>86.671999999999997</v>
      </c>
      <c r="AH14" s="86">
        <v>53.564999999999998</v>
      </c>
      <c r="AI14" s="207"/>
      <c r="AJ14" s="207"/>
      <c r="AK14" s="207"/>
      <c r="AL14" s="207"/>
      <c r="AM14" s="207"/>
    </row>
    <row r="15" spans="1:39" ht="14.45">
      <c r="A15" s="100">
        <v>46478</v>
      </c>
      <c r="B15" s="154">
        <v>146</v>
      </c>
      <c r="C15" s="154">
        <v>91</v>
      </c>
      <c r="D15" s="166">
        <v>111</v>
      </c>
      <c r="E15" s="7">
        <v>109.72</v>
      </c>
      <c r="F15" s="7">
        <v>154.935</v>
      </c>
      <c r="G15" s="7">
        <v>112.224</v>
      </c>
      <c r="H15" s="6">
        <v>88.046000000000006</v>
      </c>
      <c r="I15" s="6">
        <v>139.048</v>
      </c>
      <c r="J15" s="6">
        <v>123.416</v>
      </c>
      <c r="K15" s="6">
        <v>136.01900000000001</v>
      </c>
      <c r="L15" s="6">
        <v>92.852000000000004</v>
      </c>
      <c r="M15" s="6">
        <v>93.715000000000003</v>
      </c>
      <c r="N15" s="6">
        <v>95.82</v>
      </c>
      <c r="O15" s="6">
        <v>79.373999999999995</v>
      </c>
      <c r="P15" s="6">
        <v>87.947000000000003</v>
      </c>
      <c r="Q15" s="6">
        <v>140.673</v>
      </c>
      <c r="R15" s="6">
        <v>119.423</v>
      </c>
      <c r="S15" s="6">
        <v>121.453</v>
      </c>
      <c r="T15" s="6">
        <v>88.006</v>
      </c>
      <c r="U15" s="6">
        <v>52.389000000000003</v>
      </c>
      <c r="V15" s="6">
        <v>113.011</v>
      </c>
      <c r="W15" s="6">
        <v>73.840999999999994</v>
      </c>
      <c r="X15" s="6">
        <v>193.578</v>
      </c>
      <c r="Y15" s="6">
        <v>147.46799999999999</v>
      </c>
      <c r="Z15" s="6">
        <v>63.143999999999998</v>
      </c>
      <c r="AA15" s="6">
        <v>88.802000000000007</v>
      </c>
      <c r="AB15" s="6">
        <v>90.757000000000005</v>
      </c>
      <c r="AC15" s="6">
        <v>139.845</v>
      </c>
      <c r="AD15" s="6">
        <v>519.51499999999999</v>
      </c>
      <c r="AE15" s="6">
        <v>85.84</v>
      </c>
      <c r="AF15" s="6">
        <v>253.732</v>
      </c>
      <c r="AG15" s="6">
        <v>115.452</v>
      </c>
      <c r="AH15" s="86">
        <v>75.477999999999994</v>
      </c>
      <c r="AI15" s="207"/>
      <c r="AJ15" s="207"/>
      <c r="AK15" s="207"/>
      <c r="AL15" s="207"/>
      <c r="AM15" s="207"/>
    </row>
    <row r="16" spans="1:39" ht="14.45">
      <c r="A16" s="100">
        <v>46508</v>
      </c>
      <c r="B16" s="154">
        <v>318</v>
      </c>
      <c r="C16" s="154">
        <v>165</v>
      </c>
      <c r="D16" s="166">
        <v>239</v>
      </c>
      <c r="E16" s="7">
        <v>163.09299999999999</v>
      </c>
      <c r="F16" s="7">
        <v>306.98200000000003</v>
      </c>
      <c r="G16" s="7">
        <v>179.86099999999999</v>
      </c>
      <c r="H16" s="6">
        <v>140.25</v>
      </c>
      <c r="I16" s="6">
        <v>193.10499999999999</v>
      </c>
      <c r="J16" s="6">
        <v>404.83</v>
      </c>
      <c r="K16" s="6">
        <v>198.39500000000001</v>
      </c>
      <c r="L16" s="6">
        <v>293.61900000000003</v>
      </c>
      <c r="M16" s="6">
        <v>149.22999999999999</v>
      </c>
      <c r="N16" s="6">
        <v>150.65100000000001</v>
      </c>
      <c r="O16" s="6">
        <v>53.008000000000003</v>
      </c>
      <c r="P16" s="6">
        <v>70.78</v>
      </c>
      <c r="Q16" s="6">
        <v>109.783</v>
      </c>
      <c r="R16" s="6">
        <v>247.268</v>
      </c>
      <c r="S16" s="6">
        <v>234.465</v>
      </c>
      <c r="T16" s="6">
        <v>171.839</v>
      </c>
      <c r="U16" s="6">
        <v>132.387</v>
      </c>
      <c r="V16" s="6">
        <v>158.18799999999999</v>
      </c>
      <c r="W16" s="6">
        <v>50.889000000000003</v>
      </c>
      <c r="X16" s="6">
        <v>322.80200000000002</v>
      </c>
      <c r="Y16" s="6">
        <v>159.923</v>
      </c>
      <c r="Z16" s="6">
        <v>77.757999999999996</v>
      </c>
      <c r="AA16" s="6">
        <v>188.15199999999999</v>
      </c>
      <c r="AB16" s="6">
        <v>182.12899999999999</v>
      </c>
      <c r="AC16" s="6">
        <v>382.23700000000002</v>
      </c>
      <c r="AD16" s="6">
        <v>516.476</v>
      </c>
      <c r="AE16" s="6">
        <v>222.40199999999999</v>
      </c>
      <c r="AF16" s="6">
        <v>157.29599999999999</v>
      </c>
      <c r="AG16" s="6">
        <v>140.29599999999999</v>
      </c>
      <c r="AH16" s="86">
        <v>100.70399999999999</v>
      </c>
      <c r="AI16" s="207"/>
      <c r="AJ16" s="207"/>
      <c r="AK16" s="207"/>
      <c r="AL16" s="207"/>
      <c r="AM16" s="207"/>
    </row>
    <row r="17" spans="1:34" ht="14.45">
      <c r="A17" s="100">
        <v>46539</v>
      </c>
      <c r="B17" s="154">
        <v>525</v>
      </c>
      <c r="C17" s="154">
        <v>249</v>
      </c>
      <c r="D17" s="166">
        <v>389</v>
      </c>
      <c r="E17" s="7">
        <v>65.375</v>
      </c>
      <c r="F17" s="7">
        <v>458.47199999999998</v>
      </c>
      <c r="G17" s="7">
        <v>160.446</v>
      </c>
      <c r="H17" s="6">
        <v>530.64200000000005</v>
      </c>
      <c r="I17" s="6">
        <v>632.51599999999996</v>
      </c>
      <c r="J17" s="6">
        <v>773</v>
      </c>
      <c r="K17" s="6">
        <v>369.27100000000002</v>
      </c>
      <c r="L17" s="6">
        <v>663.98400000000004</v>
      </c>
      <c r="M17" s="6">
        <v>204.512</v>
      </c>
      <c r="N17" s="6">
        <v>141.37100000000001</v>
      </c>
      <c r="O17" s="6">
        <v>182.78100000000001</v>
      </c>
      <c r="P17" s="6">
        <v>244.48699999999999</v>
      </c>
      <c r="Q17" s="6">
        <v>229.73699999999999</v>
      </c>
      <c r="R17" s="6">
        <v>432.48099999999999</v>
      </c>
      <c r="S17" s="6">
        <v>291.149</v>
      </c>
      <c r="T17" s="6">
        <v>66.200999999999993</v>
      </c>
      <c r="U17" s="6">
        <v>315.37299999999999</v>
      </c>
      <c r="V17" s="6">
        <v>476.90199999999999</v>
      </c>
      <c r="W17" s="6">
        <v>221.87700000000001</v>
      </c>
      <c r="X17" s="6">
        <v>604.16800000000001</v>
      </c>
      <c r="Y17" s="6">
        <v>187.851</v>
      </c>
      <c r="Z17" s="6">
        <v>93.344999999999999</v>
      </c>
      <c r="AA17" s="6">
        <v>473.36500000000001</v>
      </c>
      <c r="AB17" s="6">
        <v>312.42599999999999</v>
      </c>
      <c r="AC17" s="6">
        <v>399.09800000000001</v>
      </c>
      <c r="AD17" s="6">
        <v>837.09699999999998</v>
      </c>
      <c r="AE17" s="6">
        <v>419.70499999999998</v>
      </c>
      <c r="AF17" s="6">
        <v>316.52100000000002</v>
      </c>
      <c r="AG17" s="6">
        <v>347.78100000000001</v>
      </c>
      <c r="AH17" s="86">
        <v>382.87799999999999</v>
      </c>
    </row>
    <row r="18" spans="1:34" ht="14.45">
      <c r="A18" s="100">
        <v>46569</v>
      </c>
      <c r="B18" s="154">
        <v>270</v>
      </c>
      <c r="C18" s="154">
        <v>92</v>
      </c>
      <c r="D18" s="166">
        <v>161</v>
      </c>
      <c r="E18" s="7">
        <v>35.228999999999999</v>
      </c>
      <c r="F18" s="7">
        <v>257.786</v>
      </c>
      <c r="G18" s="7">
        <v>28.408999999999999</v>
      </c>
      <c r="H18" s="6">
        <v>551.60299999999995</v>
      </c>
      <c r="I18" s="6">
        <v>298.13400000000001</v>
      </c>
      <c r="J18" s="6">
        <v>331.017</v>
      </c>
      <c r="K18" s="6">
        <v>409.31200000000001</v>
      </c>
      <c r="L18" s="6">
        <v>382.49799999999999</v>
      </c>
      <c r="M18" s="6">
        <v>60.71</v>
      </c>
      <c r="N18" s="6">
        <v>34.85</v>
      </c>
      <c r="O18" s="6">
        <v>83.462000000000003</v>
      </c>
      <c r="P18" s="6">
        <v>97.132000000000005</v>
      </c>
      <c r="Q18" s="6">
        <v>168.53899999999999</v>
      </c>
      <c r="R18" s="6">
        <v>293.363</v>
      </c>
      <c r="S18" s="6">
        <v>78.852000000000004</v>
      </c>
      <c r="T18" s="6">
        <v>7.4059999999999997</v>
      </c>
      <c r="U18" s="6">
        <v>222.37799999999999</v>
      </c>
      <c r="V18" s="6">
        <v>376.77800000000002</v>
      </c>
      <c r="W18" s="6">
        <v>191.93899999999999</v>
      </c>
      <c r="X18" s="6">
        <v>797.01300000000003</v>
      </c>
      <c r="Y18" s="6">
        <v>67.927000000000007</v>
      </c>
      <c r="Z18" s="6">
        <v>34.386000000000003</v>
      </c>
      <c r="AA18" s="6">
        <v>297.52300000000002</v>
      </c>
      <c r="AB18" s="6">
        <v>148.898</v>
      </c>
      <c r="AC18" s="6">
        <v>121.694</v>
      </c>
      <c r="AD18" s="6">
        <v>401.19099999999997</v>
      </c>
      <c r="AE18" s="6">
        <v>192.56200000000001</v>
      </c>
      <c r="AF18" s="6">
        <v>232.79400000000001</v>
      </c>
      <c r="AG18" s="6">
        <v>174.20099999999999</v>
      </c>
      <c r="AH18" s="86">
        <v>176.51900000000001</v>
      </c>
    </row>
    <row r="19" spans="1:34" ht="14.45">
      <c r="A19" s="100">
        <v>46600</v>
      </c>
      <c r="B19" s="154">
        <v>92</v>
      </c>
      <c r="C19" s="154">
        <v>45</v>
      </c>
      <c r="D19" s="166">
        <v>66</v>
      </c>
      <c r="E19" s="7">
        <v>23.568999999999999</v>
      </c>
      <c r="F19" s="7">
        <v>195.64500000000001</v>
      </c>
      <c r="G19" s="7">
        <v>24.896999999999998</v>
      </c>
      <c r="H19" s="6">
        <v>177.37899999999999</v>
      </c>
      <c r="I19" s="6">
        <v>95.552000000000007</v>
      </c>
      <c r="J19" s="6">
        <v>165.727</v>
      </c>
      <c r="K19" s="6">
        <v>133.65</v>
      </c>
      <c r="L19" s="6">
        <v>130.44900000000001</v>
      </c>
      <c r="M19" s="6">
        <v>34.063000000000002</v>
      </c>
      <c r="N19" s="6">
        <v>22.239000000000001</v>
      </c>
      <c r="O19" s="6">
        <v>35.323</v>
      </c>
      <c r="P19" s="6">
        <v>39.826000000000001</v>
      </c>
      <c r="Q19" s="6">
        <v>67.545000000000002</v>
      </c>
      <c r="R19" s="6">
        <v>94.042000000000002</v>
      </c>
      <c r="S19" s="6">
        <v>45.552</v>
      </c>
      <c r="T19" s="6">
        <v>24.140999999999998</v>
      </c>
      <c r="U19" s="6">
        <v>68.254999999999995</v>
      </c>
      <c r="V19" s="6">
        <v>117.801</v>
      </c>
      <c r="W19" s="6">
        <v>63.576000000000001</v>
      </c>
      <c r="X19" s="6">
        <v>213.72300000000001</v>
      </c>
      <c r="Y19" s="6">
        <v>31.268999999999998</v>
      </c>
      <c r="Z19" s="6">
        <v>21.164000000000001</v>
      </c>
      <c r="AA19" s="6">
        <v>108.30800000000001</v>
      </c>
      <c r="AB19" s="6">
        <v>55.713000000000001</v>
      </c>
      <c r="AC19" s="6">
        <v>62.195</v>
      </c>
      <c r="AD19" s="6">
        <v>142.81399999999999</v>
      </c>
      <c r="AE19" s="6">
        <v>68.481999999999999</v>
      </c>
      <c r="AF19" s="6">
        <v>91.143000000000001</v>
      </c>
      <c r="AG19" s="6">
        <v>62.856000000000002</v>
      </c>
      <c r="AH19" s="86">
        <v>80.725999999999999</v>
      </c>
    </row>
    <row r="20" spans="1:34" ht="14.45">
      <c r="A20" s="100">
        <v>46631</v>
      </c>
      <c r="B20" s="154">
        <v>56</v>
      </c>
      <c r="C20" s="154">
        <v>34</v>
      </c>
      <c r="D20" s="166">
        <v>43</v>
      </c>
      <c r="E20" s="7">
        <v>24.462</v>
      </c>
      <c r="F20" s="7">
        <v>77.647000000000006</v>
      </c>
      <c r="G20" s="7">
        <v>22.155000000000001</v>
      </c>
      <c r="H20" s="6">
        <v>73.231999999999999</v>
      </c>
      <c r="I20" s="6">
        <v>58.42</v>
      </c>
      <c r="J20" s="6">
        <v>104.99</v>
      </c>
      <c r="K20" s="6">
        <v>59.994999999999997</v>
      </c>
      <c r="L20" s="6">
        <v>90.391999999999996</v>
      </c>
      <c r="M20" s="6">
        <v>40.073</v>
      </c>
      <c r="N20" s="6">
        <v>19.501000000000001</v>
      </c>
      <c r="O20" s="6">
        <v>32.601999999999997</v>
      </c>
      <c r="P20" s="6">
        <v>36.82</v>
      </c>
      <c r="Q20" s="6">
        <v>54.768000000000001</v>
      </c>
      <c r="R20" s="6">
        <v>52.649000000000001</v>
      </c>
      <c r="S20" s="6">
        <v>36.404000000000003</v>
      </c>
      <c r="T20" s="6">
        <v>22.402999999999999</v>
      </c>
      <c r="U20" s="6">
        <v>54.222999999999999</v>
      </c>
      <c r="V20" s="6">
        <v>53.98</v>
      </c>
      <c r="W20" s="6">
        <v>39.959000000000003</v>
      </c>
      <c r="X20" s="6">
        <v>91.650999999999996</v>
      </c>
      <c r="Y20" s="6">
        <v>23.751000000000001</v>
      </c>
      <c r="Z20" s="6">
        <v>26.614000000000001</v>
      </c>
      <c r="AA20" s="6">
        <v>77.313999999999993</v>
      </c>
      <c r="AB20" s="6">
        <v>38.159999999999997</v>
      </c>
      <c r="AC20" s="6">
        <v>62.037999999999997</v>
      </c>
      <c r="AD20" s="6">
        <v>97.22</v>
      </c>
      <c r="AE20" s="6">
        <v>40.229999999999997</v>
      </c>
      <c r="AF20" s="6">
        <v>62.756</v>
      </c>
      <c r="AG20" s="6">
        <v>43.09</v>
      </c>
      <c r="AH20" s="86">
        <v>65.638999999999996</v>
      </c>
    </row>
    <row r="21" spans="1:34" ht="14.45">
      <c r="A21" s="100">
        <v>46661</v>
      </c>
      <c r="B21" s="154">
        <v>62</v>
      </c>
      <c r="C21" s="154">
        <v>45</v>
      </c>
      <c r="D21" s="166">
        <v>52</v>
      </c>
      <c r="E21" s="7">
        <v>24.675999999999998</v>
      </c>
      <c r="F21" s="7">
        <v>65.394999999999996</v>
      </c>
      <c r="G21" s="7">
        <v>51.14</v>
      </c>
      <c r="H21" s="6">
        <v>64.650000000000006</v>
      </c>
      <c r="I21" s="6">
        <v>56.755000000000003</v>
      </c>
      <c r="J21" s="6">
        <v>95.290999999999997</v>
      </c>
      <c r="K21" s="6">
        <v>61.286000000000001</v>
      </c>
      <c r="L21" s="6">
        <v>61.186999999999998</v>
      </c>
      <c r="M21" s="6">
        <v>40.174999999999997</v>
      </c>
      <c r="N21" s="6">
        <v>24.137</v>
      </c>
      <c r="O21" s="6">
        <v>37.234999999999999</v>
      </c>
      <c r="P21" s="6">
        <v>30.247</v>
      </c>
      <c r="Q21" s="6">
        <v>56.652000000000001</v>
      </c>
      <c r="R21" s="6">
        <v>51.651000000000003</v>
      </c>
      <c r="S21" s="6">
        <v>57.45</v>
      </c>
      <c r="T21" s="6">
        <v>50.308999999999997</v>
      </c>
      <c r="U21" s="6">
        <v>45.545999999999999</v>
      </c>
      <c r="V21" s="6">
        <v>56.343000000000004</v>
      </c>
      <c r="W21" s="6">
        <v>34.481999999999999</v>
      </c>
      <c r="X21" s="6">
        <v>83.3</v>
      </c>
      <c r="Y21" s="6">
        <v>28.748000000000001</v>
      </c>
      <c r="Z21" s="6">
        <v>47.598999999999997</v>
      </c>
      <c r="AA21" s="6">
        <v>129.791</v>
      </c>
      <c r="AB21" s="6">
        <v>49.045999999999999</v>
      </c>
      <c r="AC21" s="6">
        <v>98.893000000000001</v>
      </c>
      <c r="AD21" s="6">
        <v>108.111</v>
      </c>
      <c r="AE21" s="6">
        <v>48.072000000000003</v>
      </c>
      <c r="AF21" s="6">
        <v>59.331000000000003</v>
      </c>
      <c r="AG21" s="6">
        <v>41.756</v>
      </c>
      <c r="AH21" s="86">
        <v>44.273000000000003</v>
      </c>
    </row>
    <row r="22" spans="1:34" ht="14.45">
      <c r="A22" s="100">
        <v>46692</v>
      </c>
      <c r="B22" s="154">
        <v>55</v>
      </c>
      <c r="C22" s="154">
        <v>47</v>
      </c>
      <c r="D22" s="166">
        <v>50</v>
      </c>
      <c r="E22" s="7">
        <v>31.611000000000001</v>
      </c>
      <c r="F22" s="7">
        <v>59.454000000000001</v>
      </c>
      <c r="G22" s="7">
        <v>43.137</v>
      </c>
      <c r="H22" s="6">
        <v>62.389000000000003</v>
      </c>
      <c r="I22" s="6">
        <v>63.686999999999998</v>
      </c>
      <c r="J22" s="6">
        <v>70.587999999999994</v>
      </c>
      <c r="K22" s="6">
        <v>56.223999999999997</v>
      </c>
      <c r="L22" s="6">
        <v>58.573</v>
      </c>
      <c r="M22" s="6">
        <v>38.316000000000003</v>
      </c>
      <c r="N22" s="6">
        <v>36.965000000000003</v>
      </c>
      <c r="O22" s="6">
        <v>34.552</v>
      </c>
      <c r="P22" s="6">
        <v>35.725000000000001</v>
      </c>
      <c r="Q22" s="6">
        <v>74.816999999999993</v>
      </c>
      <c r="R22" s="6">
        <v>51.98</v>
      </c>
      <c r="S22" s="6">
        <v>49.145000000000003</v>
      </c>
      <c r="T22" s="6">
        <v>42.064</v>
      </c>
      <c r="U22" s="6">
        <v>50.814999999999998</v>
      </c>
      <c r="V22" s="6">
        <v>58.231000000000002</v>
      </c>
      <c r="W22" s="6">
        <v>41.594999999999999</v>
      </c>
      <c r="X22" s="6">
        <v>74.414000000000001</v>
      </c>
      <c r="Y22" s="6">
        <v>40.49</v>
      </c>
      <c r="Z22" s="6">
        <v>36.35</v>
      </c>
      <c r="AA22" s="6">
        <v>72.091999999999999</v>
      </c>
      <c r="AB22" s="6">
        <v>45.713999999999999</v>
      </c>
      <c r="AC22" s="6">
        <v>96.775000000000006</v>
      </c>
      <c r="AD22" s="6">
        <v>89.048000000000002</v>
      </c>
      <c r="AE22" s="6">
        <v>51.170999999999999</v>
      </c>
      <c r="AF22" s="6">
        <v>53.418999999999997</v>
      </c>
      <c r="AG22" s="6">
        <v>50.088999999999999</v>
      </c>
      <c r="AH22" s="86">
        <v>54.780999999999999</v>
      </c>
    </row>
    <row r="23" spans="1:34" ht="14.45">
      <c r="A23" s="100">
        <v>46722</v>
      </c>
      <c r="B23" s="154">
        <v>34</v>
      </c>
      <c r="C23" s="154">
        <v>34</v>
      </c>
      <c r="D23" s="166">
        <v>34</v>
      </c>
      <c r="E23" s="7">
        <v>27.221</v>
      </c>
      <c r="F23" s="7">
        <v>50.405000000000001</v>
      </c>
      <c r="G23" s="7">
        <v>32.909999999999997</v>
      </c>
      <c r="H23" s="6">
        <v>61.966999999999999</v>
      </c>
      <c r="I23" s="6">
        <v>59.988</v>
      </c>
      <c r="J23" s="6">
        <v>58.470999999999997</v>
      </c>
      <c r="K23" s="6">
        <v>50.359000000000002</v>
      </c>
      <c r="L23" s="6">
        <v>52.529000000000003</v>
      </c>
      <c r="M23" s="6">
        <v>30.617999999999999</v>
      </c>
      <c r="N23" s="6">
        <v>29.488</v>
      </c>
      <c r="O23" s="6">
        <v>28.359000000000002</v>
      </c>
      <c r="P23" s="6">
        <v>30.797000000000001</v>
      </c>
      <c r="Q23" s="6">
        <v>44.707000000000001</v>
      </c>
      <c r="R23" s="6">
        <v>46.768000000000001</v>
      </c>
      <c r="S23" s="6">
        <v>41.777999999999999</v>
      </c>
      <c r="T23" s="6">
        <v>29.696000000000002</v>
      </c>
      <c r="U23" s="6">
        <v>41.973999999999997</v>
      </c>
      <c r="V23" s="6">
        <v>47.820999999999998</v>
      </c>
      <c r="W23" s="6">
        <v>36.234999999999999</v>
      </c>
      <c r="X23" s="6">
        <v>63.850999999999999</v>
      </c>
      <c r="Y23" s="6">
        <v>33.884999999999998</v>
      </c>
      <c r="Z23" s="6">
        <v>27.701000000000001</v>
      </c>
      <c r="AA23" s="6">
        <v>56</v>
      </c>
      <c r="AB23" s="6">
        <v>38.838000000000001</v>
      </c>
      <c r="AC23" s="6">
        <v>61.634999999999998</v>
      </c>
      <c r="AD23" s="6">
        <v>80.912999999999997</v>
      </c>
      <c r="AE23" s="6">
        <v>40.731999999999999</v>
      </c>
      <c r="AF23" s="6">
        <v>46.305999999999997</v>
      </c>
      <c r="AG23" s="6">
        <v>43.298000000000002</v>
      </c>
      <c r="AH23" s="86">
        <v>45.69</v>
      </c>
    </row>
    <row r="24" spans="1:34" ht="14.45">
      <c r="A24" s="100">
        <v>46753</v>
      </c>
      <c r="B24" s="154">
        <v>42</v>
      </c>
      <c r="C24" s="154">
        <v>42</v>
      </c>
      <c r="D24" s="166">
        <v>42</v>
      </c>
      <c r="E24" s="7">
        <v>24.908000000000001</v>
      </c>
      <c r="F24" s="7">
        <v>45.652000000000001</v>
      </c>
      <c r="G24" s="7">
        <v>30.7</v>
      </c>
      <c r="H24" s="6">
        <v>52.323999999999998</v>
      </c>
      <c r="I24" s="6">
        <v>74.665000000000006</v>
      </c>
      <c r="J24" s="6">
        <v>51.628</v>
      </c>
      <c r="K24" s="6">
        <v>44.429000000000002</v>
      </c>
      <c r="L24" s="6">
        <v>47.575000000000003</v>
      </c>
      <c r="M24" s="6">
        <v>27.145</v>
      </c>
      <c r="N24" s="6">
        <v>25.050999999999998</v>
      </c>
      <c r="O24" s="6">
        <v>25.474</v>
      </c>
      <c r="P24" s="6">
        <v>28.035</v>
      </c>
      <c r="Q24" s="6">
        <v>39.567999999999998</v>
      </c>
      <c r="R24" s="6">
        <v>47.622999999999998</v>
      </c>
      <c r="S24" s="6">
        <v>39.137</v>
      </c>
      <c r="T24" s="6">
        <v>24.803999999999998</v>
      </c>
      <c r="U24" s="6">
        <v>39.036999999999999</v>
      </c>
      <c r="V24" s="6">
        <v>42.045999999999999</v>
      </c>
      <c r="W24" s="6">
        <v>33.515999999999998</v>
      </c>
      <c r="X24" s="6">
        <v>59.404000000000003</v>
      </c>
      <c r="Y24" s="6">
        <v>28.888000000000002</v>
      </c>
      <c r="Z24" s="6">
        <v>25.079000000000001</v>
      </c>
      <c r="AA24" s="6">
        <v>52.219000000000001</v>
      </c>
      <c r="AB24" s="6">
        <v>32.503</v>
      </c>
      <c r="AC24" s="6">
        <v>52.006999999999998</v>
      </c>
      <c r="AD24" s="6">
        <v>70.897000000000006</v>
      </c>
      <c r="AE24" s="6">
        <v>34.213999999999999</v>
      </c>
      <c r="AF24" s="6">
        <v>41.493000000000002</v>
      </c>
      <c r="AG24" s="6">
        <v>37.296999999999997</v>
      </c>
      <c r="AH24" s="86">
        <v>39.253</v>
      </c>
    </row>
    <row r="25" spans="1:34" ht="14.45">
      <c r="A25" s="100">
        <v>46784</v>
      </c>
      <c r="B25" s="154">
        <v>43</v>
      </c>
      <c r="C25" s="154">
        <v>43</v>
      </c>
      <c r="D25" s="166">
        <v>43</v>
      </c>
      <c r="E25" s="7">
        <v>28.469000000000001</v>
      </c>
      <c r="F25" s="7">
        <v>45.725000000000001</v>
      </c>
      <c r="G25" s="7">
        <v>51.892000000000003</v>
      </c>
      <c r="H25" s="6">
        <v>66.578000000000003</v>
      </c>
      <c r="I25" s="6">
        <v>59.500999999999998</v>
      </c>
      <c r="J25" s="6">
        <v>50.253999999999998</v>
      </c>
      <c r="K25" s="6">
        <v>45.337000000000003</v>
      </c>
      <c r="L25" s="6">
        <v>54.493000000000002</v>
      </c>
      <c r="M25" s="6">
        <v>29.690999999999999</v>
      </c>
      <c r="N25" s="6">
        <v>27.654</v>
      </c>
      <c r="O25" s="6">
        <v>39.402999999999999</v>
      </c>
      <c r="P25" s="6">
        <v>31.619</v>
      </c>
      <c r="Q25" s="6">
        <v>40.898000000000003</v>
      </c>
      <c r="R25" s="6">
        <v>46.679000000000002</v>
      </c>
      <c r="S25" s="6">
        <v>44.277000000000001</v>
      </c>
      <c r="T25" s="6">
        <v>26.456</v>
      </c>
      <c r="U25" s="6">
        <v>41.527000000000001</v>
      </c>
      <c r="V25" s="6">
        <v>41.564</v>
      </c>
      <c r="W25" s="6">
        <v>35.273000000000003</v>
      </c>
      <c r="X25" s="6">
        <v>58.896999999999998</v>
      </c>
      <c r="Y25" s="6">
        <v>31.425999999999998</v>
      </c>
      <c r="Z25" s="6">
        <v>38.97</v>
      </c>
      <c r="AA25" s="6">
        <v>64.995999999999995</v>
      </c>
      <c r="AB25" s="6">
        <v>49.646000000000001</v>
      </c>
      <c r="AC25" s="6">
        <v>97.570999999999998</v>
      </c>
      <c r="AD25" s="6">
        <v>71.763999999999996</v>
      </c>
      <c r="AE25" s="6">
        <v>37.993000000000002</v>
      </c>
      <c r="AF25" s="6">
        <v>42.404000000000003</v>
      </c>
      <c r="AG25" s="6">
        <v>43.146999999999998</v>
      </c>
      <c r="AH25" s="86">
        <v>42.365000000000002</v>
      </c>
    </row>
    <row r="26" spans="1:34" ht="14.45">
      <c r="A26" s="100">
        <v>46813</v>
      </c>
      <c r="B26" s="154">
        <v>85</v>
      </c>
      <c r="C26" s="154">
        <v>85</v>
      </c>
      <c r="D26" s="166">
        <v>85</v>
      </c>
      <c r="E26" s="7">
        <v>98.92</v>
      </c>
      <c r="F26" s="7">
        <v>107.426</v>
      </c>
      <c r="G26" s="7">
        <v>107.613</v>
      </c>
      <c r="H26" s="6">
        <v>99.322999999999993</v>
      </c>
      <c r="I26" s="6">
        <v>115.045</v>
      </c>
      <c r="J26" s="6">
        <v>100.572</v>
      </c>
      <c r="K26" s="6">
        <v>84.034000000000006</v>
      </c>
      <c r="L26" s="6">
        <v>77.590999999999994</v>
      </c>
      <c r="M26" s="6">
        <v>64.992999999999995</v>
      </c>
      <c r="N26" s="6">
        <v>51.506</v>
      </c>
      <c r="O26" s="6">
        <v>64.373999999999995</v>
      </c>
      <c r="P26" s="6">
        <v>97.817999999999998</v>
      </c>
      <c r="Q26" s="6">
        <v>88.358999999999995</v>
      </c>
      <c r="R26" s="6">
        <v>72.823999999999998</v>
      </c>
      <c r="S26" s="6">
        <v>99.807000000000002</v>
      </c>
      <c r="T26" s="6">
        <v>47.74</v>
      </c>
      <c r="U26" s="6">
        <v>79.010000000000005</v>
      </c>
      <c r="V26" s="6">
        <v>65.846000000000004</v>
      </c>
      <c r="W26" s="6">
        <v>62.81</v>
      </c>
      <c r="X26" s="6">
        <v>114.499</v>
      </c>
      <c r="Y26" s="6">
        <v>63.469000000000001</v>
      </c>
      <c r="Z26" s="6">
        <v>67.585999999999999</v>
      </c>
      <c r="AA26" s="6">
        <v>107.855</v>
      </c>
      <c r="AB26" s="6">
        <v>90.119</v>
      </c>
      <c r="AC26" s="6">
        <v>358.29599999999999</v>
      </c>
      <c r="AD26" s="6">
        <v>94.001000000000005</v>
      </c>
      <c r="AE26" s="6">
        <v>74.287999999999997</v>
      </c>
      <c r="AF26" s="6">
        <v>98.956000000000003</v>
      </c>
      <c r="AG26" s="6">
        <v>61.198999999999998</v>
      </c>
      <c r="AH26" s="86">
        <v>118.899</v>
      </c>
    </row>
    <row r="27" spans="1:34" ht="14.45">
      <c r="A27" s="100">
        <v>46844</v>
      </c>
      <c r="B27" s="154">
        <v>111</v>
      </c>
      <c r="C27" s="154">
        <v>111</v>
      </c>
      <c r="D27" s="166">
        <v>111</v>
      </c>
      <c r="E27" s="7">
        <v>154.976</v>
      </c>
      <c r="F27" s="7">
        <v>135.739</v>
      </c>
      <c r="G27" s="7">
        <v>92.337999999999994</v>
      </c>
      <c r="H27" s="6">
        <v>153.69399999999999</v>
      </c>
      <c r="I27" s="6">
        <v>141.55099999999999</v>
      </c>
      <c r="J27" s="6">
        <v>162.256</v>
      </c>
      <c r="K27" s="6">
        <v>116.261</v>
      </c>
      <c r="L27" s="6">
        <v>112.801</v>
      </c>
      <c r="M27" s="6">
        <v>101.209</v>
      </c>
      <c r="N27" s="6">
        <v>82.067999999999998</v>
      </c>
      <c r="O27" s="6">
        <v>88.826999999999998</v>
      </c>
      <c r="P27" s="6">
        <v>147.334</v>
      </c>
      <c r="Q27" s="6">
        <v>125.739</v>
      </c>
      <c r="R27" s="6">
        <v>135.97999999999999</v>
      </c>
      <c r="S27" s="6">
        <v>97.376999999999995</v>
      </c>
      <c r="T27" s="6">
        <v>51.241999999999997</v>
      </c>
      <c r="U27" s="6">
        <v>124.136</v>
      </c>
      <c r="V27" s="6">
        <v>85.369</v>
      </c>
      <c r="W27" s="6">
        <v>197.77600000000001</v>
      </c>
      <c r="X27" s="6">
        <v>191.32599999999999</v>
      </c>
      <c r="Y27" s="6">
        <v>68.263000000000005</v>
      </c>
      <c r="Z27" s="6">
        <v>90.540999999999997</v>
      </c>
      <c r="AA27" s="6">
        <v>106.017</v>
      </c>
      <c r="AB27" s="6">
        <v>141.37100000000001</v>
      </c>
      <c r="AC27" s="6">
        <v>530.76099999999997</v>
      </c>
      <c r="AD27" s="6">
        <v>120.61499999999999</v>
      </c>
      <c r="AE27" s="6">
        <v>268.86799999999999</v>
      </c>
      <c r="AF27" s="6">
        <v>126.155</v>
      </c>
      <c r="AG27" s="6">
        <v>84.608000000000004</v>
      </c>
      <c r="AH27" s="86">
        <v>115.42</v>
      </c>
    </row>
    <row r="28" spans="1:34" ht="14.45">
      <c r="A28" s="100">
        <v>46874</v>
      </c>
      <c r="B28" s="154">
        <v>239</v>
      </c>
      <c r="C28" s="154">
        <v>239</v>
      </c>
      <c r="D28" s="166">
        <v>239</v>
      </c>
      <c r="E28" s="7">
        <v>328.42200000000003</v>
      </c>
      <c r="F28" s="7">
        <v>242.10499999999999</v>
      </c>
      <c r="G28" s="7">
        <v>156.53</v>
      </c>
      <c r="H28" s="6">
        <v>241.822</v>
      </c>
      <c r="I28" s="6">
        <v>477.71899999999999</v>
      </c>
      <c r="J28" s="6">
        <v>260.92200000000003</v>
      </c>
      <c r="K28" s="6">
        <v>351.779</v>
      </c>
      <c r="L28" s="6">
        <v>196.74100000000001</v>
      </c>
      <c r="M28" s="6">
        <v>166.58199999999999</v>
      </c>
      <c r="N28" s="6">
        <v>57.784999999999997</v>
      </c>
      <c r="O28" s="6">
        <v>84.385999999999996</v>
      </c>
      <c r="P28" s="6">
        <v>120.82899999999999</v>
      </c>
      <c r="Q28" s="6">
        <v>272.58699999999999</v>
      </c>
      <c r="R28" s="6">
        <v>304.30799999999999</v>
      </c>
      <c r="S28" s="6">
        <v>203.10400000000001</v>
      </c>
      <c r="T28" s="6">
        <v>129.64099999999999</v>
      </c>
      <c r="U28" s="6">
        <v>202.5</v>
      </c>
      <c r="V28" s="6">
        <v>64.073999999999998</v>
      </c>
      <c r="W28" s="6">
        <v>346.42</v>
      </c>
      <c r="X28" s="6">
        <v>231.11099999999999</v>
      </c>
      <c r="Y28" s="6">
        <v>89.31</v>
      </c>
      <c r="Z28" s="6">
        <v>211.012</v>
      </c>
      <c r="AA28" s="6">
        <v>243.09299999999999</v>
      </c>
      <c r="AB28" s="6">
        <v>388.73500000000001</v>
      </c>
      <c r="AC28" s="6">
        <v>581.24199999999996</v>
      </c>
      <c r="AD28" s="6">
        <v>338.697</v>
      </c>
      <c r="AE28" s="6">
        <v>172.90700000000001</v>
      </c>
      <c r="AF28" s="6">
        <v>164.048</v>
      </c>
      <c r="AG28" s="6">
        <v>119.548</v>
      </c>
      <c r="AH28" s="86">
        <v>184.18899999999999</v>
      </c>
    </row>
    <row r="29" spans="1:34" ht="14.45">
      <c r="A29" s="100">
        <v>46905</v>
      </c>
      <c r="B29" s="154">
        <v>389</v>
      </c>
      <c r="C29" s="154">
        <v>389</v>
      </c>
      <c r="D29" s="166">
        <v>389</v>
      </c>
      <c r="E29" s="7">
        <v>458.61399999999998</v>
      </c>
      <c r="F29" s="7">
        <v>184.62100000000001</v>
      </c>
      <c r="G29" s="7">
        <v>572.32000000000005</v>
      </c>
      <c r="H29" s="6">
        <v>683.63699999999994</v>
      </c>
      <c r="I29" s="6">
        <v>843.96500000000003</v>
      </c>
      <c r="J29" s="6">
        <v>459.38299999999998</v>
      </c>
      <c r="K29" s="6">
        <v>732.16600000000005</v>
      </c>
      <c r="L29" s="6">
        <v>239.833</v>
      </c>
      <c r="M29" s="6">
        <v>144.547</v>
      </c>
      <c r="N29" s="6">
        <v>191.48500000000001</v>
      </c>
      <c r="O29" s="6">
        <v>248.876</v>
      </c>
      <c r="P29" s="6">
        <v>246.56700000000001</v>
      </c>
      <c r="Q29" s="6">
        <v>469.02600000000001</v>
      </c>
      <c r="R29" s="6">
        <v>318.40199999999999</v>
      </c>
      <c r="S29" s="6">
        <v>76.849999999999994</v>
      </c>
      <c r="T29" s="6">
        <v>318.3</v>
      </c>
      <c r="U29" s="6">
        <v>537.23099999999999</v>
      </c>
      <c r="V29" s="6">
        <v>292.37200000000001</v>
      </c>
      <c r="W29" s="6">
        <v>669.40599999999995</v>
      </c>
      <c r="X29" s="6">
        <v>218.304</v>
      </c>
      <c r="Y29" s="6">
        <v>100.785</v>
      </c>
      <c r="Z29" s="6">
        <v>481.20100000000002</v>
      </c>
      <c r="AA29" s="6">
        <v>355.28</v>
      </c>
      <c r="AB29" s="6">
        <v>405.08</v>
      </c>
      <c r="AC29" s="6">
        <v>874.76300000000003</v>
      </c>
      <c r="AD29" s="6">
        <v>492.76900000000001</v>
      </c>
      <c r="AE29" s="6">
        <v>348.16</v>
      </c>
      <c r="AF29" s="6">
        <v>391.69099999999997</v>
      </c>
      <c r="AG29" s="6">
        <v>417.45699999999999</v>
      </c>
      <c r="AH29" s="86">
        <v>69.784000000000006</v>
      </c>
    </row>
    <row r="30" spans="1:34" ht="14.45">
      <c r="A30" s="100">
        <v>46935</v>
      </c>
      <c r="B30" s="154">
        <v>161</v>
      </c>
      <c r="C30" s="154">
        <v>161</v>
      </c>
      <c r="D30" s="166">
        <v>161</v>
      </c>
      <c r="E30" s="7">
        <v>258.19400000000002</v>
      </c>
      <c r="F30" s="7">
        <v>36.503999999999998</v>
      </c>
      <c r="G30" s="7">
        <v>553.721</v>
      </c>
      <c r="H30" s="6">
        <v>309.99299999999999</v>
      </c>
      <c r="I30" s="6">
        <v>330.83199999999999</v>
      </c>
      <c r="J30" s="6">
        <v>430.846</v>
      </c>
      <c r="K30" s="6">
        <v>379.84899999999999</v>
      </c>
      <c r="L30" s="6">
        <v>73.073999999999998</v>
      </c>
      <c r="M30" s="6">
        <v>35.756999999999998</v>
      </c>
      <c r="N30" s="6">
        <v>81.804000000000002</v>
      </c>
      <c r="O30" s="6">
        <v>97.376000000000005</v>
      </c>
      <c r="P30" s="6">
        <v>178.83799999999999</v>
      </c>
      <c r="Q30" s="6">
        <v>284.62799999999999</v>
      </c>
      <c r="R30" s="6">
        <v>81.712999999999994</v>
      </c>
      <c r="S30" s="6">
        <v>12.282999999999999</v>
      </c>
      <c r="T30" s="6">
        <v>223.554</v>
      </c>
      <c r="U30" s="6">
        <v>379.00099999999998</v>
      </c>
      <c r="V30" s="6">
        <v>203.73</v>
      </c>
      <c r="W30" s="6">
        <v>792.83900000000006</v>
      </c>
      <c r="X30" s="6">
        <v>81.831999999999994</v>
      </c>
      <c r="Y30" s="6">
        <v>37.220999999999997</v>
      </c>
      <c r="Z30" s="6">
        <v>292.25900000000001</v>
      </c>
      <c r="AA30" s="6">
        <v>154.62899999999999</v>
      </c>
      <c r="AB30" s="6">
        <v>125.37</v>
      </c>
      <c r="AC30" s="6">
        <v>395.596</v>
      </c>
      <c r="AD30" s="6">
        <v>205.45599999999999</v>
      </c>
      <c r="AE30" s="6">
        <v>239.84299999999999</v>
      </c>
      <c r="AF30" s="6">
        <v>184.80099999999999</v>
      </c>
      <c r="AG30" s="6">
        <v>179.351</v>
      </c>
      <c r="AH30" s="86">
        <v>36.811</v>
      </c>
    </row>
    <row r="31" spans="1:34" ht="14.45">
      <c r="A31" s="100">
        <v>46966</v>
      </c>
      <c r="B31" s="154">
        <v>66</v>
      </c>
      <c r="C31" s="154">
        <v>66</v>
      </c>
      <c r="D31" s="166">
        <v>66</v>
      </c>
      <c r="E31" s="7">
        <v>190.82</v>
      </c>
      <c r="F31" s="7">
        <v>32.835999999999999</v>
      </c>
      <c r="G31" s="7">
        <v>173.375</v>
      </c>
      <c r="H31" s="6">
        <v>100.086</v>
      </c>
      <c r="I31" s="6">
        <v>167.35599999999999</v>
      </c>
      <c r="J31" s="6">
        <v>137.005</v>
      </c>
      <c r="K31" s="6">
        <v>131.113</v>
      </c>
      <c r="L31" s="6">
        <v>41.874000000000002</v>
      </c>
      <c r="M31" s="6">
        <v>23.798999999999999</v>
      </c>
      <c r="N31" s="6">
        <v>34.85</v>
      </c>
      <c r="O31" s="6">
        <v>40.536000000000001</v>
      </c>
      <c r="P31" s="6">
        <v>71.438999999999993</v>
      </c>
      <c r="Q31" s="6">
        <v>94.192999999999998</v>
      </c>
      <c r="R31" s="6">
        <v>49.451000000000001</v>
      </c>
      <c r="S31" s="6">
        <v>29.62</v>
      </c>
      <c r="T31" s="6">
        <v>68.427999999999997</v>
      </c>
      <c r="U31" s="6">
        <v>115.72</v>
      </c>
      <c r="V31" s="6">
        <v>67.7</v>
      </c>
      <c r="W31" s="6">
        <v>207.267</v>
      </c>
      <c r="X31" s="6">
        <v>43.109000000000002</v>
      </c>
      <c r="Y31" s="6">
        <v>22.94</v>
      </c>
      <c r="Z31" s="6">
        <v>109.127</v>
      </c>
      <c r="AA31" s="6">
        <v>59.439</v>
      </c>
      <c r="AB31" s="6">
        <v>63.353999999999999</v>
      </c>
      <c r="AC31" s="6">
        <v>142.929</v>
      </c>
      <c r="AD31" s="6">
        <v>79.798000000000002</v>
      </c>
      <c r="AE31" s="6">
        <v>92.73</v>
      </c>
      <c r="AF31" s="6">
        <v>68.39</v>
      </c>
      <c r="AG31" s="6">
        <v>83.718000000000004</v>
      </c>
      <c r="AH31" s="86">
        <v>25.201000000000001</v>
      </c>
    </row>
    <row r="32" spans="1:34" ht="14.45">
      <c r="A32" s="100">
        <v>46997</v>
      </c>
      <c r="B32" s="154">
        <v>43</v>
      </c>
      <c r="C32" s="154">
        <v>43</v>
      </c>
      <c r="D32" s="166">
        <v>43</v>
      </c>
      <c r="E32" s="7">
        <v>76.909000000000006</v>
      </c>
      <c r="F32" s="7">
        <v>28.393000000000001</v>
      </c>
      <c r="G32" s="7">
        <v>72.665000000000006</v>
      </c>
      <c r="H32" s="6">
        <v>61.375999999999998</v>
      </c>
      <c r="I32" s="6">
        <v>108.27200000000001</v>
      </c>
      <c r="J32" s="6">
        <v>65.281999999999996</v>
      </c>
      <c r="K32" s="6">
        <v>93.391000000000005</v>
      </c>
      <c r="L32" s="6">
        <v>47.997999999999998</v>
      </c>
      <c r="M32" s="6">
        <v>20.556999999999999</v>
      </c>
      <c r="N32" s="6">
        <v>33.741</v>
      </c>
      <c r="O32" s="6">
        <v>37.695</v>
      </c>
      <c r="P32" s="6">
        <v>56.805999999999997</v>
      </c>
      <c r="Q32" s="6">
        <v>53.345999999999997</v>
      </c>
      <c r="R32" s="6">
        <v>40.091999999999999</v>
      </c>
      <c r="S32" s="6">
        <v>27.241</v>
      </c>
      <c r="T32" s="6">
        <v>54.174999999999997</v>
      </c>
      <c r="U32" s="6">
        <v>55.279000000000003</v>
      </c>
      <c r="V32" s="6">
        <v>42.76</v>
      </c>
      <c r="W32" s="6">
        <v>90.340999999999994</v>
      </c>
      <c r="X32" s="6">
        <v>32.680999999999997</v>
      </c>
      <c r="Y32" s="6">
        <v>29.199000000000002</v>
      </c>
      <c r="Z32" s="6">
        <v>77.551000000000002</v>
      </c>
      <c r="AA32" s="6">
        <v>42.087000000000003</v>
      </c>
      <c r="AB32" s="6">
        <v>62.603999999999999</v>
      </c>
      <c r="AC32" s="6">
        <v>100.417</v>
      </c>
      <c r="AD32" s="6">
        <v>49.981000000000002</v>
      </c>
      <c r="AE32" s="6">
        <v>65.715000000000003</v>
      </c>
      <c r="AF32" s="6">
        <v>47.534999999999997</v>
      </c>
      <c r="AG32" s="6">
        <v>67.816999999999993</v>
      </c>
      <c r="AH32" s="86">
        <v>26.385999999999999</v>
      </c>
    </row>
    <row r="33" spans="1:34" ht="14.45">
      <c r="A33" s="100">
        <v>47027</v>
      </c>
      <c r="B33" s="155">
        <v>62</v>
      </c>
      <c r="C33" s="155">
        <v>45</v>
      </c>
      <c r="D33" s="166">
        <v>52</v>
      </c>
      <c r="E33" s="7">
        <v>65.972999999999999</v>
      </c>
      <c r="F33" s="7">
        <v>57.231999999999999</v>
      </c>
      <c r="G33" s="7">
        <v>65.245000000000005</v>
      </c>
      <c r="H33" s="6">
        <v>59.683</v>
      </c>
      <c r="I33" s="6">
        <v>95.602000000000004</v>
      </c>
      <c r="J33" s="6">
        <v>66.697000000000003</v>
      </c>
      <c r="K33" s="6">
        <v>63.249000000000002</v>
      </c>
      <c r="L33" s="6">
        <v>49.408000000000001</v>
      </c>
      <c r="M33" s="6">
        <v>25.358000000000001</v>
      </c>
      <c r="N33" s="6">
        <v>38.545000000000002</v>
      </c>
      <c r="O33" s="6">
        <v>30.841999999999999</v>
      </c>
      <c r="P33" s="6">
        <v>58.54</v>
      </c>
      <c r="Q33" s="6">
        <v>52.884</v>
      </c>
      <c r="R33" s="6">
        <v>61.396000000000001</v>
      </c>
      <c r="S33" s="6">
        <v>54.600999999999999</v>
      </c>
      <c r="T33" s="6">
        <v>45.598999999999997</v>
      </c>
      <c r="U33" s="6">
        <v>58.356000000000002</v>
      </c>
      <c r="V33" s="6">
        <v>37.713999999999999</v>
      </c>
      <c r="W33" s="6">
        <v>84.293000000000006</v>
      </c>
      <c r="X33" s="6">
        <v>37.46</v>
      </c>
      <c r="Y33" s="6">
        <v>49.106000000000002</v>
      </c>
      <c r="Z33" s="6">
        <v>128.72200000000001</v>
      </c>
      <c r="AA33" s="6">
        <v>52.326999999999998</v>
      </c>
      <c r="AB33" s="6">
        <v>99.59</v>
      </c>
      <c r="AC33" s="6">
        <v>109.651</v>
      </c>
      <c r="AD33" s="6">
        <v>58.77</v>
      </c>
      <c r="AE33" s="6">
        <v>61.387</v>
      </c>
      <c r="AF33" s="6">
        <v>45.923999999999999</v>
      </c>
      <c r="AG33" s="6">
        <v>47</v>
      </c>
      <c r="AH33" s="86">
        <v>26.25</v>
      </c>
    </row>
    <row r="34" spans="1:34" ht="14.45">
      <c r="A34" s="100">
        <v>47058</v>
      </c>
      <c r="B34" s="154">
        <v>55</v>
      </c>
      <c r="C34" s="154">
        <v>47</v>
      </c>
      <c r="D34" s="166">
        <v>50</v>
      </c>
      <c r="E34" s="7">
        <v>59.97</v>
      </c>
      <c r="F34" s="7">
        <v>47.15</v>
      </c>
      <c r="G34" s="7">
        <v>63.290999999999997</v>
      </c>
      <c r="H34" s="6">
        <v>66.343000000000004</v>
      </c>
      <c r="I34" s="6">
        <v>72.158000000000001</v>
      </c>
      <c r="J34" s="6">
        <v>60.497</v>
      </c>
      <c r="K34" s="6">
        <v>60.9</v>
      </c>
      <c r="L34" s="6">
        <v>44.308999999999997</v>
      </c>
      <c r="M34" s="6">
        <v>38.155999999999999</v>
      </c>
      <c r="N34" s="6">
        <v>35.33</v>
      </c>
      <c r="O34" s="6">
        <v>36.177999999999997</v>
      </c>
      <c r="P34" s="6">
        <v>77.278000000000006</v>
      </c>
      <c r="Q34" s="6">
        <v>52.947000000000003</v>
      </c>
      <c r="R34" s="6">
        <v>51.91</v>
      </c>
      <c r="S34" s="6">
        <v>44.473999999999997</v>
      </c>
      <c r="T34" s="6">
        <v>50.854999999999997</v>
      </c>
      <c r="U34" s="6">
        <v>59.463000000000001</v>
      </c>
      <c r="V34" s="6">
        <v>44.35</v>
      </c>
      <c r="W34" s="6">
        <v>74.418999999999997</v>
      </c>
      <c r="X34" s="6">
        <v>50.204999999999998</v>
      </c>
      <c r="Y34" s="6">
        <v>37.566000000000003</v>
      </c>
      <c r="Z34" s="6">
        <v>71.254000000000005</v>
      </c>
      <c r="AA34" s="6">
        <v>48.423000000000002</v>
      </c>
      <c r="AB34" s="6">
        <v>97.418999999999997</v>
      </c>
      <c r="AC34" s="6">
        <v>90.728999999999999</v>
      </c>
      <c r="AD34" s="6">
        <v>59.569000000000003</v>
      </c>
      <c r="AE34" s="6">
        <v>55.088000000000001</v>
      </c>
      <c r="AF34" s="6">
        <v>53.817</v>
      </c>
      <c r="AG34" s="6">
        <v>57.298999999999999</v>
      </c>
      <c r="AH34" s="86">
        <v>33.027000000000001</v>
      </c>
    </row>
    <row r="35" spans="1:34" ht="14.45">
      <c r="A35" s="100">
        <v>47088</v>
      </c>
      <c r="B35" s="154">
        <v>34</v>
      </c>
      <c r="C35" s="154">
        <v>34</v>
      </c>
      <c r="D35" s="166">
        <v>34</v>
      </c>
      <c r="E35" s="7">
        <v>51.07</v>
      </c>
      <c r="F35" s="7">
        <v>36.832999999999998</v>
      </c>
      <c r="G35" s="7">
        <v>62.392000000000003</v>
      </c>
      <c r="H35" s="6">
        <v>62.265000000000001</v>
      </c>
      <c r="I35" s="6">
        <v>59.951000000000001</v>
      </c>
      <c r="J35" s="6">
        <v>54.36</v>
      </c>
      <c r="K35" s="6">
        <v>54.606000000000002</v>
      </c>
      <c r="L35" s="6">
        <v>35.892000000000003</v>
      </c>
      <c r="M35" s="6">
        <v>30.119</v>
      </c>
      <c r="N35" s="6">
        <v>29.141999999999999</v>
      </c>
      <c r="O35" s="6">
        <v>31.123000000000001</v>
      </c>
      <c r="P35" s="6">
        <v>45.94</v>
      </c>
      <c r="Q35" s="6">
        <v>47.683999999999997</v>
      </c>
      <c r="R35" s="6">
        <v>44.4</v>
      </c>
      <c r="S35" s="6">
        <v>32.058</v>
      </c>
      <c r="T35" s="6">
        <v>41.838000000000001</v>
      </c>
      <c r="U35" s="6">
        <v>48.936999999999998</v>
      </c>
      <c r="V35" s="6">
        <v>38.557000000000002</v>
      </c>
      <c r="W35" s="6">
        <v>64.162000000000006</v>
      </c>
      <c r="X35" s="6">
        <v>41.052</v>
      </c>
      <c r="Y35" s="6">
        <v>29.007000000000001</v>
      </c>
      <c r="Z35" s="6">
        <v>55.91</v>
      </c>
      <c r="AA35" s="6">
        <v>41.759</v>
      </c>
      <c r="AB35" s="6">
        <v>61.920999999999999</v>
      </c>
      <c r="AC35" s="6">
        <v>82.013999999999996</v>
      </c>
      <c r="AD35" s="6">
        <v>49.758000000000003</v>
      </c>
      <c r="AE35" s="6">
        <v>47.886000000000003</v>
      </c>
      <c r="AF35" s="6">
        <v>46.593000000000004</v>
      </c>
      <c r="AG35" s="6">
        <v>47.5</v>
      </c>
      <c r="AH35" s="86">
        <v>28.416</v>
      </c>
    </row>
    <row r="36" spans="1:34" ht="14.45">
      <c r="A36" s="100">
        <v>47119</v>
      </c>
      <c r="B36" s="156">
        <v>42</v>
      </c>
      <c r="C36" s="156">
        <v>42</v>
      </c>
      <c r="D36" s="166">
        <v>42</v>
      </c>
      <c r="E36" s="6">
        <v>46.351999999999997</v>
      </c>
      <c r="F36" s="6">
        <v>34.308</v>
      </c>
      <c r="G36" s="6">
        <v>52.664000000000001</v>
      </c>
      <c r="H36" s="6">
        <v>76.781000000000006</v>
      </c>
      <c r="I36" s="6">
        <v>53.069000000000003</v>
      </c>
      <c r="J36" s="6">
        <v>48.006999999999998</v>
      </c>
      <c r="K36" s="6">
        <v>49.530999999999999</v>
      </c>
      <c r="L36" s="6">
        <v>31.952999999999999</v>
      </c>
      <c r="M36" s="6">
        <v>25.731999999999999</v>
      </c>
      <c r="N36" s="6">
        <v>26.407</v>
      </c>
      <c r="O36" s="6">
        <v>28.39</v>
      </c>
      <c r="P36" s="6">
        <v>40.704999999999998</v>
      </c>
      <c r="Q36" s="6">
        <v>48.222999999999999</v>
      </c>
      <c r="R36" s="6">
        <v>41.384</v>
      </c>
      <c r="S36" s="6">
        <v>27.06</v>
      </c>
      <c r="T36" s="6">
        <v>38.962000000000003</v>
      </c>
      <c r="U36" s="6">
        <v>43.151000000000003</v>
      </c>
      <c r="V36" s="6">
        <v>35.713999999999999</v>
      </c>
      <c r="W36" s="6">
        <v>59.78</v>
      </c>
      <c r="X36" s="6">
        <v>34.456000000000003</v>
      </c>
      <c r="Y36" s="6">
        <v>26.323</v>
      </c>
      <c r="Z36" s="6">
        <v>52.42</v>
      </c>
      <c r="AA36" s="6">
        <v>35.686</v>
      </c>
      <c r="AB36" s="6">
        <v>52.286999999999999</v>
      </c>
      <c r="AC36" s="6">
        <v>72.296999999999997</v>
      </c>
      <c r="AD36" s="6">
        <v>42.908999999999999</v>
      </c>
      <c r="AE36" s="86">
        <v>42.965000000000003</v>
      </c>
      <c r="AF36" s="6">
        <v>41.084000000000003</v>
      </c>
      <c r="AG36" s="6">
        <v>41.811</v>
      </c>
      <c r="AH36" s="6">
        <v>26.016999999999999</v>
      </c>
    </row>
    <row r="37" spans="1:34" ht="14.45">
      <c r="A37" s="100">
        <v>47150</v>
      </c>
      <c r="B37" s="156">
        <v>43</v>
      </c>
      <c r="C37" s="156">
        <v>43</v>
      </c>
      <c r="D37" s="166">
        <v>43</v>
      </c>
      <c r="E37" s="6">
        <v>44.462000000000003</v>
      </c>
      <c r="F37" s="6">
        <v>53.344000000000001</v>
      </c>
      <c r="G37" s="6">
        <v>64.804000000000002</v>
      </c>
      <c r="H37" s="6">
        <v>59.113</v>
      </c>
      <c r="I37" s="6">
        <v>49.505000000000003</v>
      </c>
      <c r="J37" s="6">
        <v>48.252000000000002</v>
      </c>
      <c r="K37" s="6">
        <v>54.295999999999999</v>
      </c>
      <c r="L37" s="6">
        <v>32.292000000000002</v>
      </c>
      <c r="M37" s="6">
        <v>27.047000000000001</v>
      </c>
      <c r="N37" s="6">
        <v>38.670999999999999</v>
      </c>
      <c r="O37" s="6">
        <v>30.603999999999999</v>
      </c>
      <c r="P37" s="6">
        <v>40.161000000000001</v>
      </c>
      <c r="Q37" s="6">
        <v>45.521000000000001</v>
      </c>
      <c r="R37" s="6">
        <v>45.064</v>
      </c>
      <c r="S37" s="6">
        <v>27.18</v>
      </c>
      <c r="T37" s="6">
        <v>39.19</v>
      </c>
      <c r="U37" s="6">
        <v>40.823999999999998</v>
      </c>
      <c r="V37" s="6">
        <v>36.747</v>
      </c>
      <c r="W37" s="6">
        <v>56.845999999999997</v>
      </c>
      <c r="X37" s="6">
        <v>34.701999999999998</v>
      </c>
      <c r="Y37" s="6">
        <v>38.746000000000002</v>
      </c>
      <c r="Z37" s="6">
        <v>62.814</v>
      </c>
      <c r="AA37" s="6">
        <v>50.045999999999999</v>
      </c>
      <c r="AB37" s="6">
        <v>93.320999999999998</v>
      </c>
      <c r="AC37" s="6">
        <v>70.588999999999999</v>
      </c>
      <c r="AD37" s="6">
        <v>42.567999999999998</v>
      </c>
      <c r="AE37" s="86">
        <v>42.043999999999997</v>
      </c>
      <c r="AF37" s="6">
        <v>43.869</v>
      </c>
      <c r="AG37" s="6">
        <v>42.36</v>
      </c>
      <c r="AH37" s="6">
        <v>28.181000000000001</v>
      </c>
    </row>
    <row r="38" spans="1:34" ht="14.45">
      <c r="A38" s="100">
        <v>47178</v>
      </c>
      <c r="B38" s="156">
        <v>85</v>
      </c>
      <c r="C38" s="156">
        <v>85</v>
      </c>
      <c r="D38" s="166">
        <v>85</v>
      </c>
      <c r="E38" s="6">
        <v>108.18899999999999</v>
      </c>
      <c r="F38" s="6">
        <v>111.27200000000001</v>
      </c>
      <c r="G38" s="6">
        <v>99.954999999999998</v>
      </c>
      <c r="H38" s="6">
        <v>116.13500000000001</v>
      </c>
      <c r="I38" s="6">
        <v>101.831</v>
      </c>
      <c r="J38" s="6">
        <v>88.572999999999993</v>
      </c>
      <c r="K38" s="6">
        <v>79.989999999999995</v>
      </c>
      <c r="L38" s="6">
        <v>68.126999999999995</v>
      </c>
      <c r="M38" s="6">
        <v>52.165999999999997</v>
      </c>
      <c r="N38" s="6">
        <v>65.244</v>
      </c>
      <c r="O38" s="6">
        <v>98.113</v>
      </c>
      <c r="P38" s="6">
        <v>87.528000000000006</v>
      </c>
      <c r="Q38" s="6">
        <v>73.757999999999996</v>
      </c>
      <c r="R38" s="6">
        <v>103.715</v>
      </c>
      <c r="S38" s="6">
        <v>49.588999999999999</v>
      </c>
      <c r="T38" s="6">
        <v>78.953000000000003</v>
      </c>
      <c r="U38" s="6">
        <v>66.927000000000007</v>
      </c>
      <c r="V38" s="6">
        <v>64.835999999999999</v>
      </c>
      <c r="W38" s="6">
        <v>114.943</v>
      </c>
      <c r="X38" s="6">
        <v>67.756</v>
      </c>
      <c r="Y38" s="6">
        <v>68.902000000000001</v>
      </c>
      <c r="Z38" s="6">
        <v>108.026</v>
      </c>
      <c r="AA38" s="6">
        <v>92.430999999999997</v>
      </c>
      <c r="AB38" s="6">
        <v>341.58800000000002</v>
      </c>
      <c r="AC38" s="6">
        <v>95.718000000000004</v>
      </c>
      <c r="AD38" s="6">
        <v>80.927999999999997</v>
      </c>
      <c r="AE38" s="86">
        <v>100.60899999999999</v>
      </c>
      <c r="AF38" s="6">
        <v>63.878</v>
      </c>
      <c r="AG38" s="6">
        <v>120.92</v>
      </c>
      <c r="AH38" s="6">
        <v>99.772000000000006</v>
      </c>
    </row>
    <row r="39" spans="1:34" ht="14.45">
      <c r="A39" s="100">
        <v>47209</v>
      </c>
      <c r="B39" s="156">
        <v>111</v>
      </c>
      <c r="C39" s="156">
        <v>111</v>
      </c>
      <c r="D39" s="166">
        <v>111</v>
      </c>
      <c r="E39" s="6">
        <v>137.62899999999999</v>
      </c>
      <c r="F39" s="6">
        <v>96.555999999999997</v>
      </c>
      <c r="G39" s="6">
        <v>158.125</v>
      </c>
      <c r="H39" s="6">
        <v>140.10300000000001</v>
      </c>
      <c r="I39" s="6">
        <v>164.75899999999999</v>
      </c>
      <c r="J39" s="6">
        <v>121.05500000000001</v>
      </c>
      <c r="K39" s="6">
        <v>116.54900000000001</v>
      </c>
      <c r="L39" s="6">
        <v>103.375</v>
      </c>
      <c r="M39" s="6">
        <v>83.822000000000003</v>
      </c>
      <c r="N39" s="6">
        <v>90.962999999999994</v>
      </c>
      <c r="O39" s="6">
        <v>148.81899999999999</v>
      </c>
      <c r="P39" s="6">
        <v>124.973</v>
      </c>
      <c r="Q39" s="6">
        <v>138.18600000000001</v>
      </c>
      <c r="R39" s="6">
        <v>101.142</v>
      </c>
      <c r="S39" s="6">
        <v>53.887</v>
      </c>
      <c r="T39" s="6">
        <v>120.61799999999999</v>
      </c>
      <c r="U39" s="6">
        <v>88.287000000000006</v>
      </c>
      <c r="V39" s="6">
        <v>200.608</v>
      </c>
      <c r="W39" s="6">
        <v>192.767</v>
      </c>
      <c r="X39" s="6">
        <v>72.212000000000003</v>
      </c>
      <c r="Y39" s="6">
        <v>92.834999999999994</v>
      </c>
      <c r="Z39" s="6">
        <v>107.7</v>
      </c>
      <c r="AA39" s="6">
        <v>145.37</v>
      </c>
      <c r="AB39" s="6">
        <v>535.971</v>
      </c>
      <c r="AC39" s="6">
        <v>123.35899999999999</v>
      </c>
      <c r="AD39" s="6">
        <v>280.34199999999998</v>
      </c>
      <c r="AE39" s="86">
        <v>128.69</v>
      </c>
      <c r="AF39" s="6">
        <v>86.546000000000006</v>
      </c>
      <c r="AG39" s="6">
        <v>118.99299999999999</v>
      </c>
      <c r="AH39" s="6">
        <v>156.91800000000001</v>
      </c>
    </row>
    <row r="40" spans="1:34" ht="14.45">
      <c r="A40" s="100">
        <v>47239</v>
      </c>
      <c r="B40" s="156">
        <v>239</v>
      </c>
      <c r="C40" s="156">
        <v>239</v>
      </c>
      <c r="D40" s="166">
        <v>239</v>
      </c>
      <c r="E40" s="6">
        <v>237.655</v>
      </c>
      <c r="F40" s="6">
        <v>161.61500000000001</v>
      </c>
      <c r="G40" s="6">
        <v>250.13200000000001</v>
      </c>
      <c r="H40" s="6">
        <v>472.11</v>
      </c>
      <c r="I40" s="6">
        <v>266.12900000000002</v>
      </c>
      <c r="J40" s="6">
        <v>358.74799999999999</v>
      </c>
      <c r="K40" s="6">
        <v>200.76</v>
      </c>
      <c r="L40" s="6">
        <v>168.36600000000001</v>
      </c>
      <c r="M40" s="6">
        <v>59.72</v>
      </c>
      <c r="N40" s="6">
        <v>86.244</v>
      </c>
      <c r="O40" s="6">
        <v>122.607</v>
      </c>
      <c r="P40" s="6">
        <v>263.7</v>
      </c>
      <c r="Q40" s="6">
        <v>306.84500000000003</v>
      </c>
      <c r="R40" s="6">
        <v>211.822</v>
      </c>
      <c r="S40" s="6">
        <v>133.53800000000001</v>
      </c>
      <c r="T40" s="6">
        <v>192.13800000000001</v>
      </c>
      <c r="U40" s="6">
        <v>65.637</v>
      </c>
      <c r="V40" s="6">
        <v>351.30700000000002</v>
      </c>
      <c r="W40" s="6">
        <v>231.78899999999999</v>
      </c>
      <c r="X40" s="6">
        <v>93.474999999999994</v>
      </c>
      <c r="Y40" s="6">
        <v>213.47300000000001</v>
      </c>
      <c r="Z40" s="6">
        <v>243.30199999999999</v>
      </c>
      <c r="AA40" s="6">
        <v>400.36500000000001</v>
      </c>
      <c r="AB40" s="6">
        <v>568.88699999999994</v>
      </c>
      <c r="AC40" s="6">
        <v>342.09899999999999</v>
      </c>
      <c r="AD40" s="6">
        <v>182.75</v>
      </c>
      <c r="AE40" s="86">
        <v>168.79599999999999</v>
      </c>
      <c r="AF40" s="6">
        <v>117.666</v>
      </c>
      <c r="AG40" s="6">
        <v>189.37700000000001</v>
      </c>
      <c r="AH40" s="6">
        <v>332.30599999999998</v>
      </c>
    </row>
    <row r="41" spans="1:34" ht="14.45">
      <c r="A41" s="100">
        <v>47270</v>
      </c>
      <c r="B41" s="156">
        <v>389</v>
      </c>
      <c r="C41" s="156">
        <v>389</v>
      </c>
      <c r="D41" s="166">
        <v>389</v>
      </c>
      <c r="E41" s="6">
        <v>183.10300000000001</v>
      </c>
      <c r="F41" s="6">
        <v>602.70100000000002</v>
      </c>
      <c r="G41" s="6">
        <v>689.827</v>
      </c>
      <c r="H41" s="6">
        <v>854.25400000000002</v>
      </c>
      <c r="I41" s="6">
        <v>461.46899999999999</v>
      </c>
      <c r="J41" s="6">
        <v>738.51900000000001</v>
      </c>
      <c r="K41" s="6">
        <v>239.54300000000001</v>
      </c>
      <c r="L41" s="6">
        <v>152.45400000000001</v>
      </c>
      <c r="M41" s="6">
        <v>190.95699999999999</v>
      </c>
      <c r="N41" s="6">
        <v>248.434</v>
      </c>
      <c r="O41" s="6">
        <v>246.08500000000001</v>
      </c>
      <c r="P41" s="6">
        <v>467.37799999999999</v>
      </c>
      <c r="Q41" s="6">
        <v>317.279</v>
      </c>
      <c r="R41" s="6">
        <v>77.247</v>
      </c>
      <c r="S41" s="6">
        <v>325.49099999999999</v>
      </c>
      <c r="T41" s="6">
        <v>523.65700000000004</v>
      </c>
      <c r="U41" s="6">
        <v>295.64600000000002</v>
      </c>
      <c r="V41" s="6">
        <v>679.35799999999995</v>
      </c>
      <c r="W41" s="6">
        <v>217.048</v>
      </c>
      <c r="X41" s="6">
        <v>104.82</v>
      </c>
      <c r="Y41" s="6">
        <v>482.339</v>
      </c>
      <c r="Z41" s="6">
        <v>353.33</v>
      </c>
      <c r="AA41" s="6">
        <v>424.18299999999999</v>
      </c>
      <c r="AB41" s="6">
        <v>870.28899999999999</v>
      </c>
      <c r="AC41" s="6">
        <v>491.85199999999998</v>
      </c>
      <c r="AD41" s="6">
        <v>354.59199999999998</v>
      </c>
      <c r="AE41" s="86">
        <v>396.25400000000002</v>
      </c>
      <c r="AF41" s="6">
        <v>414.23500000000001</v>
      </c>
      <c r="AG41" s="6">
        <v>69.995999999999995</v>
      </c>
      <c r="AH41" s="6">
        <v>461.23899999999998</v>
      </c>
    </row>
    <row r="42" spans="1:34" ht="14.45">
      <c r="A42" s="100">
        <v>47300</v>
      </c>
      <c r="B42" s="156">
        <v>161</v>
      </c>
      <c r="C42" s="156">
        <v>161</v>
      </c>
      <c r="D42" s="166">
        <v>161</v>
      </c>
      <c r="E42" s="6">
        <v>34.668999999999997</v>
      </c>
      <c r="F42" s="6">
        <v>557.24199999999996</v>
      </c>
      <c r="G42" s="6">
        <v>307.69200000000001</v>
      </c>
      <c r="H42" s="6">
        <v>341.45100000000002</v>
      </c>
      <c r="I42" s="6">
        <v>428.928</v>
      </c>
      <c r="J42" s="6">
        <v>383.661</v>
      </c>
      <c r="K42" s="6">
        <v>71.701999999999998</v>
      </c>
      <c r="L42" s="6">
        <v>39.052999999999997</v>
      </c>
      <c r="M42" s="6">
        <v>79.896000000000001</v>
      </c>
      <c r="N42" s="6">
        <v>96.284999999999997</v>
      </c>
      <c r="O42" s="6">
        <v>177.125</v>
      </c>
      <c r="P42" s="6">
        <v>299.43400000000003</v>
      </c>
      <c r="Q42" s="6">
        <v>79.956000000000003</v>
      </c>
      <c r="R42" s="6">
        <v>11.077999999999999</v>
      </c>
      <c r="S42" s="6">
        <v>222.11</v>
      </c>
      <c r="T42" s="6">
        <v>381.39499999999998</v>
      </c>
      <c r="U42" s="6">
        <v>202.155</v>
      </c>
      <c r="V42" s="6">
        <v>792.26400000000001</v>
      </c>
      <c r="W42" s="6">
        <v>79.623000000000005</v>
      </c>
      <c r="X42" s="6">
        <v>39.008000000000003</v>
      </c>
      <c r="Y42" s="6">
        <v>290.59800000000001</v>
      </c>
      <c r="Z42" s="6">
        <v>152.35400000000001</v>
      </c>
      <c r="AA42" s="6">
        <v>124.41500000000001</v>
      </c>
      <c r="AB42" s="6">
        <v>406.29899999999998</v>
      </c>
      <c r="AC42" s="6">
        <v>203.714</v>
      </c>
      <c r="AD42" s="6">
        <v>248.21100000000001</v>
      </c>
      <c r="AE42" s="86">
        <v>183.285</v>
      </c>
      <c r="AF42" s="6">
        <v>185.57599999999999</v>
      </c>
      <c r="AG42" s="6">
        <v>35.670999999999999</v>
      </c>
      <c r="AH42" s="6">
        <v>256.79000000000002</v>
      </c>
    </row>
    <row r="43" spans="1:34" ht="14.45">
      <c r="A43" s="100">
        <v>47331</v>
      </c>
      <c r="B43" s="156">
        <v>66</v>
      </c>
      <c r="C43" s="156">
        <v>66</v>
      </c>
      <c r="D43" s="166">
        <v>66</v>
      </c>
      <c r="E43" s="6">
        <v>32.637</v>
      </c>
      <c r="F43" s="6">
        <v>173.61099999999999</v>
      </c>
      <c r="G43" s="6">
        <v>99.793999999999997</v>
      </c>
      <c r="H43" s="6">
        <v>169.994</v>
      </c>
      <c r="I43" s="6">
        <v>136.983</v>
      </c>
      <c r="J43" s="6">
        <v>131.67400000000001</v>
      </c>
      <c r="K43" s="6">
        <v>41.927</v>
      </c>
      <c r="L43" s="6">
        <v>25.428000000000001</v>
      </c>
      <c r="M43" s="6">
        <v>34.491999999999997</v>
      </c>
      <c r="N43" s="6">
        <v>40.354999999999997</v>
      </c>
      <c r="O43" s="6">
        <v>71.067999999999998</v>
      </c>
      <c r="P43" s="6">
        <v>96.028000000000006</v>
      </c>
      <c r="Q43" s="6">
        <v>49.253</v>
      </c>
      <c r="R43" s="6">
        <v>29.943999999999999</v>
      </c>
      <c r="S43" s="6">
        <v>68.472999999999999</v>
      </c>
      <c r="T43" s="6">
        <v>120.44199999999999</v>
      </c>
      <c r="U43" s="6">
        <v>67.524000000000001</v>
      </c>
      <c r="V43" s="6">
        <v>206.923</v>
      </c>
      <c r="W43" s="6">
        <v>42.706000000000003</v>
      </c>
      <c r="X43" s="6">
        <v>25.969000000000001</v>
      </c>
      <c r="Y43" s="6">
        <v>109.08</v>
      </c>
      <c r="Z43" s="6">
        <v>58.996000000000002</v>
      </c>
      <c r="AA43" s="6">
        <v>63.572000000000003</v>
      </c>
      <c r="AB43" s="6">
        <v>145.94800000000001</v>
      </c>
      <c r="AC43" s="6">
        <v>79.905000000000001</v>
      </c>
      <c r="AD43" s="6">
        <v>94.906000000000006</v>
      </c>
      <c r="AE43" s="86">
        <v>68.241</v>
      </c>
      <c r="AF43" s="6">
        <v>86.15</v>
      </c>
      <c r="AG43" s="6">
        <v>25.396999999999998</v>
      </c>
      <c r="AH43" s="6">
        <v>190.69900000000001</v>
      </c>
    </row>
    <row r="44" spans="1:34" ht="14.45">
      <c r="A44" s="100">
        <v>47362</v>
      </c>
      <c r="B44" s="156">
        <v>43</v>
      </c>
      <c r="C44" s="156">
        <v>43</v>
      </c>
      <c r="D44" s="166">
        <v>43</v>
      </c>
      <c r="E44" s="6">
        <v>28.736999999999998</v>
      </c>
      <c r="F44" s="6">
        <v>73.552000000000007</v>
      </c>
      <c r="G44" s="6">
        <v>61.579000000000001</v>
      </c>
      <c r="H44" s="6">
        <v>108.20399999999999</v>
      </c>
      <c r="I44" s="6">
        <v>65.656999999999996</v>
      </c>
      <c r="J44" s="6">
        <v>94.275000000000006</v>
      </c>
      <c r="K44" s="6">
        <v>48.680999999999997</v>
      </c>
      <c r="L44" s="6">
        <v>22.042999999999999</v>
      </c>
      <c r="M44" s="6">
        <v>33.847999999999999</v>
      </c>
      <c r="N44" s="6">
        <v>37.720999999999997</v>
      </c>
      <c r="O44" s="6">
        <v>56.874000000000002</v>
      </c>
      <c r="P44" s="6">
        <v>54.063000000000002</v>
      </c>
      <c r="Q44" s="6">
        <v>40.369999999999997</v>
      </c>
      <c r="R44" s="6">
        <v>28.545000000000002</v>
      </c>
      <c r="S44" s="6">
        <v>54.682000000000002</v>
      </c>
      <c r="T44" s="6">
        <v>55.774999999999999</v>
      </c>
      <c r="U44" s="6">
        <v>43.076999999999998</v>
      </c>
      <c r="V44" s="6">
        <v>90.707999999999998</v>
      </c>
      <c r="W44" s="6">
        <v>32.799999999999997</v>
      </c>
      <c r="X44" s="6">
        <v>30.298999999999999</v>
      </c>
      <c r="Y44" s="6">
        <v>77.978999999999999</v>
      </c>
      <c r="Z44" s="6">
        <v>42.095999999999997</v>
      </c>
      <c r="AA44" s="6">
        <v>63.250999999999998</v>
      </c>
      <c r="AB44" s="6">
        <v>99.679000000000002</v>
      </c>
      <c r="AC44" s="6">
        <v>50.651000000000003</v>
      </c>
      <c r="AD44" s="6">
        <v>68.123000000000005</v>
      </c>
      <c r="AE44" s="86">
        <v>47.889000000000003</v>
      </c>
      <c r="AF44" s="6">
        <v>70.114999999999995</v>
      </c>
      <c r="AG44" s="6">
        <v>27.402000000000001</v>
      </c>
      <c r="AH44" s="6">
        <v>77.122</v>
      </c>
    </row>
    <row r="45" spans="1:34" ht="14.45">
      <c r="A45" s="100">
        <v>47392</v>
      </c>
      <c r="B45" s="156">
        <v>62</v>
      </c>
      <c r="C45" s="156">
        <v>45</v>
      </c>
      <c r="D45" s="166">
        <v>52</v>
      </c>
      <c r="E45" s="6">
        <v>57.386000000000003</v>
      </c>
      <c r="F45" s="6">
        <v>65.941999999999993</v>
      </c>
      <c r="G45" s="6">
        <v>59.777000000000001</v>
      </c>
      <c r="H45" s="6">
        <v>98.244</v>
      </c>
      <c r="I45" s="6">
        <v>66.909000000000006</v>
      </c>
      <c r="J45" s="6">
        <v>63.929000000000002</v>
      </c>
      <c r="K45" s="6">
        <v>50.106999999999999</v>
      </c>
      <c r="L45" s="6">
        <v>26.472000000000001</v>
      </c>
      <c r="M45" s="6">
        <v>38.643999999999998</v>
      </c>
      <c r="N45" s="6">
        <v>30.856999999999999</v>
      </c>
      <c r="O45" s="6">
        <v>58.491</v>
      </c>
      <c r="P45" s="6">
        <v>52.987000000000002</v>
      </c>
      <c r="Q45" s="6">
        <v>61.555999999999997</v>
      </c>
      <c r="R45" s="6">
        <v>55.378</v>
      </c>
      <c r="S45" s="6">
        <v>45.837000000000003</v>
      </c>
      <c r="T45" s="6">
        <v>57.994</v>
      </c>
      <c r="U45" s="6">
        <v>37.78</v>
      </c>
      <c r="V45" s="6">
        <v>84.537000000000006</v>
      </c>
      <c r="W45" s="6">
        <v>37.405000000000001</v>
      </c>
      <c r="X45" s="6">
        <v>51.792999999999999</v>
      </c>
      <c r="Y45" s="6">
        <v>128.965</v>
      </c>
      <c r="Z45" s="6">
        <v>52.177</v>
      </c>
      <c r="AA45" s="6">
        <v>100.12</v>
      </c>
      <c r="AB45" s="6">
        <v>110.61</v>
      </c>
      <c r="AC45" s="6">
        <v>59.264000000000003</v>
      </c>
      <c r="AD45" s="6">
        <v>63.573999999999998</v>
      </c>
      <c r="AE45" s="86">
        <v>46.121000000000002</v>
      </c>
      <c r="AF45" s="6">
        <v>47.835999999999999</v>
      </c>
      <c r="AG45" s="6">
        <v>26.67</v>
      </c>
      <c r="AH45" s="6">
        <v>66.057000000000002</v>
      </c>
    </row>
    <row r="46" spans="1:34" ht="14.45">
      <c r="A46" s="100">
        <v>47423</v>
      </c>
      <c r="B46" s="156">
        <v>55</v>
      </c>
      <c r="C46" s="156">
        <v>47</v>
      </c>
      <c r="D46" s="166">
        <v>50</v>
      </c>
      <c r="E46" s="6">
        <v>47.341000000000001</v>
      </c>
      <c r="F46" s="6">
        <v>63.871000000000002</v>
      </c>
      <c r="G46" s="6">
        <v>66.38</v>
      </c>
      <c r="H46" s="6">
        <v>72.962000000000003</v>
      </c>
      <c r="I46" s="6">
        <v>60.698</v>
      </c>
      <c r="J46" s="6">
        <v>61.408000000000001</v>
      </c>
      <c r="K46" s="6">
        <v>45.018000000000001</v>
      </c>
      <c r="L46" s="6">
        <v>39.270000000000003</v>
      </c>
      <c r="M46" s="6">
        <v>35.393000000000001</v>
      </c>
      <c r="N46" s="6">
        <v>36.334000000000003</v>
      </c>
      <c r="O46" s="6">
        <v>77.093000000000004</v>
      </c>
      <c r="P46" s="6">
        <v>53.12</v>
      </c>
      <c r="Q46" s="6">
        <v>52.030999999999999</v>
      </c>
      <c r="R46" s="6">
        <v>45.104999999999997</v>
      </c>
      <c r="S46" s="6">
        <v>51.087000000000003</v>
      </c>
      <c r="T46" s="6">
        <v>59.652999999999999</v>
      </c>
      <c r="U46" s="6">
        <v>44.472999999999999</v>
      </c>
      <c r="V46" s="6">
        <v>74.555999999999997</v>
      </c>
      <c r="W46" s="6">
        <v>50.177</v>
      </c>
      <c r="X46" s="6">
        <v>39.853000000000002</v>
      </c>
      <c r="Y46" s="6">
        <v>71.423000000000002</v>
      </c>
      <c r="Z46" s="6">
        <v>48.319000000000003</v>
      </c>
      <c r="AA46" s="6">
        <v>97.817999999999998</v>
      </c>
      <c r="AB46" s="6">
        <v>91.034000000000006</v>
      </c>
      <c r="AC46" s="6">
        <v>60.072000000000003</v>
      </c>
      <c r="AD46" s="6">
        <v>56.878999999999998</v>
      </c>
      <c r="AE46" s="86">
        <v>53.987000000000002</v>
      </c>
      <c r="AF46" s="6">
        <v>58.064</v>
      </c>
      <c r="AG46" s="6">
        <v>33.546999999999997</v>
      </c>
      <c r="AH46" s="6">
        <v>60.04</v>
      </c>
    </row>
    <row r="47" spans="1:34" ht="14.45">
      <c r="A47" s="100">
        <v>47453</v>
      </c>
      <c r="B47" s="156">
        <v>34</v>
      </c>
      <c r="C47" s="156">
        <v>34</v>
      </c>
      <c r="D47" s="166">
        <v>34</v>
      </c>
      <c r="E47" s="6">
        <v>37.15</v>
      </c>
      <c r="F47" s="6">
        <v>62.698</v>
      </c>
      <c r="G47" s="6">
        <v>62.451000000000001</v>
      </c>
      <c r="H47" s="6">
        <v>60.612000000000002</v>
      </c>
      <c r="I47" s="6">
        <v>54.668999999999997</v>
      </c>
      <c r="J47" s="6">
        <v>55.274999999999999</v>
      </c>
      <c r="K47" s="6">
        <v>36.558999999999997</v>
      </c>
      <c r="L47" s="6">
        <v>31.584</v>
      </c>
      <c r="M47" s="6">
        <v>29.314</v>
      </c>
      <c r="N47" s="6">
        <v>31.361000000000001</v>
      </c>
      <c r="O47" s="6">
        <v>46.002000000000002</v>
      </c>
      <c r="P47" s="6">
        <v>47.828000000000003</v>
      </c>
      <c r="Q47" s="6">
        <v>44.655000000000001</v>
      </c>
      <c r="R47" s="6">
        <v>32.808</v>
      </c>
      <c r="S47" s="6">
        <v>42.220999999999997</v>
      </c>
      <c r="T47" s="6">
        <v>49.091999999999999</v>
      </c>
      <c r="U47" s="6">
        <v>38.835000000000001</v>
      </c>
      <c r="V47" s="6">
        <v>64.103999999999999</v>
      </c>
      <c r="W47" s="6">
        <v>40.997</v>
      </c>
      <c r="X47" s="6">
        <v>30.885000000000002</v>
      </c>
      <c r="Y47" s="6">
        <v>56.186</v>
      </c>
      <c r="Z47" s="6">
        <v>41.816000000000003</v>
      </c>
      <c r="AA47" s="6">
        <v>62.395000000000003</v>
      </c>
      <c r="AB47" s="6">
        <v>82.756</v>
      </c>
      <c r="AC47" s="6">
        <v>50.347000000000001</v>
      </c>
      <c r="AD47" s="6">
        <v>49.709000000000003</v>
      </c>
      <c r="AE47" s="86">
        <v>46.890999999999998</v>
      </c>
      <c r="AF47" s="6">
        <v>48.665999999999997</v>
      </c>
      <c r="AG47" s="6">
        <v>29.033999999999999</v>
      </c>
      <c r="AH47" s="6">
        <v>51.256</v>
      </c>
    </row>
    <row r="48" spans="1:34" ht="14.45">
      <c r="A48" s="100">
        <v>47484</v>
      </c>
      <c r="B48" s="156">
        <v>42</v>
      </c>
      <c r="C48" s="156">
        <v>42</v>
      </c>
      <c r="D48" s="167">
        <v>42</v>
      </c>
      <c r="E48" s="6">
        <v>34.573</v>
      </c>
      <c r="F48" s="6">
        <v>53.262</v>
      </c>
      <c r="G48" s="6">
        <v>76.94</v>
      </c>
      <c r="H48" s="6">
        <v>53.55</v>
      </c>
      <c r="I48" s="6">
        <v>48.253</v>
      </c>
      <c r="J48" s="6">
        <v>50.11</v>
      </c>
      <c r="K48" s="6">
        <v>32.533999999999999</v>
      </c>
      <c r="L48" s="6">
        <v>26.933</v>
      </c>
      <c r="M48" s="6">
        <v>26.533999999999999</v>
      </c>
      <c r="N48" s="6">
        <v>28.58</v>
      </c>
      <c r="O48" s="6">
        <v>40.732999999999997</v>
      </c>
      <c r="P48" s="6">
        <v>48.594999999999999</v>
      </c>
      <c r="Q48" s="6">
        <v>41.587000000000003</v>
      </c>
      <c r="R48" s="6">
        <v>27.713000000000001</v>
      </c>
      <c r="S48" s="6">
        <v>39.279000000000003</v>
      </c>
      <c r="T48" s="6">
        <v>43.189</v>
      </c>
      <c r="U48" s="6">
        <v>35.936999999999998</v>
      </c>
      <c r="V48" s="6">
        <v>60.021000000000001</v>
      </c>
      <c r="W48" s="6">
        <v>34.554000000000002</v>
      </c>
      <c r="X48" s="6">
        <v>27.977</v>
      </c>
      <c r="Y48" s="6">
        <v>52.646000000000001</v>
      </c>
      <c r="Z48" s="6">
        <v>35.564</v>
      </c>
      <c r="AA48" s="6">
        <v>52.674999999999997</v>
      </c>
      <c r="AB48" s="6">
        <v>72.602000000000004</v>
      </c>
      <c r="AC48" s="6">
        <v>43.271000000000001</v>
      </c>
      <c r="AD48" s="6">
        <v>44.593000000000004</v>
      </c>
      <c r="AE48" s="86">
        <v>41.322000000000003</v>
      </c>
      <c r="AF48" s="6">
        <v>42.631</v>
      </c>
      <c r="AG48" s="6">
        <v>26.550999999999998</v>
      </c>
      <c r="AH48" s="6">
        <v>46.493000000000002</v>
      </c>
    </row>
    <row r="49" spans="1:1005" ht="14.45">
      <c r="A49" s="100">
        <v>47515</v>
      </c>
      <c r="B49" s="156">
        <v>43</v>
      </c>
      <c r="C49" s="156">
        <v>43</v>
      </c>
      <c r="D49" s="167">
        <v>43</v>
      </c>
      <c r="E49" s="6">
        <v>53.593000000000004</v>
      </c>
      <c r="F49" s="6">
        <v>65.358999999999995</v>
      </c>
      <c r="G49" s="6">
        <v>59.234000000000002</v>
      </c>
      <c r="H49" s="6">
        <v>49.911999999999999</v>
      </c>
      <c r="I49" s="6">
        <v>47.828000000000003</v>
      </c>
      <c r="J49" s="6">
        <v>54.783999999999999</v>
      </c>
      <c r="K49" s="6">
        <v>32.779000000000003</v>
      </c>
      <c r="L49" s="6">
        <v>27.875</v>
      </c>
      <c r="M49" s="6">
        <v>38.777000000000001</v>
      </c>
      <c r="N49" s="6">
        <v>30.766999999999999</v>
      </c>
      <c r="O49" s="6">
        <v>40.183</v>
      </c>
      <c r="P49" s="6">
        <v>45.462000000000003</v>
      </c>
      <c r="Q49" s="6">
        <v>45.241999999999997</v>
      </c>
      <c r="R49" s="6">
        <v>27.722999999999999</v>
      </c>
      <c r="S49" s="6">
        <v>39.734000000000002</v>
      </c>
      <c r="T49" s="6">
        <v>40.866</v>
      </c>
      <c r="U49" s="6">
        <v>36.905999999999999</v>
      </c>
      <c r="V49" s="6">
        <v>57.043999999999997</v>
      </c>
      <c r="W49" s="6">
        <v>34.787999999999997</v>
      </c>
      <c r="X49" s="6">
        <v>39.438000000000002</v>
      </c>
      <c r="Y49" s="6">
        <v>63.011000000000003</v>
      </c>
      <c r="Z49" s="6">
        <v>50.067</v>
      </c>
      <c r="AA49" s="6">
        <v>93.656000000000006</v>
      </c>
      <c r="AB49" s="6">
        <v>70.792000000000002</v>
      </c>
      <c r="AC49" s="6">
        <v>42.994999999999997</v>
      </c>
      <c r="AD49" s="6">
        <v>43.392000000000003</v>
      </c>
      <c r="AE49" s="86">
        <v>44.098999999999997</v>
      </c>
      <c r="AF49" s="6">
        <v>42.618000000000002</v>
      </c>
      <c r="AG49" s="6">
        <v>28.623999999999999</v>
      </c>
      <c r="AH49" s="6">
        <v>44.58</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100">
        <v>47543</v>
      </c>
      <c r="B50" s="156">
        <v>85</v>
      </c>
      <c r="C50" s="156">
        <v>85</v>
      </c>
      <c r="D50" s="167">
        <v>85</v>
      </c>
      <c r="E50" s="6">
        <v>111.556</v>
      </c>
      <c r="F50" s="6">
        <v>100.55800000000001</v>
      </c>
      <c r="G50" s="6">
        <v>116.19199999999999</v>
      </c>
      <c r="H50" s="6">
        <v>98.55</v>
      </c>
      <c r="I50" s="6">
        <v>88.811000000000007</v>
      </c>
      <c r="J50" s="6">
        <v>80.596999999999994</v>
      </c>
      <c r="K50" s="6">
        <v>68.715999999999994</v>
      </c>
      <c r="L50" s="6">
        <v>52.55</v>
      </c>
      <c r="M50" s="6">
        <v>65.36</v>
      </c>
      <c r="N50" s="6">
        <v>98.423000000000002</v>
      </c>
      <c r="O50" s="6">
        <v>87.548000000000002</v>
      </c>
      <c r="P50" s="6">
        <v>73.001000000000005</v>
      </c>
      <c r="Q50" s="6">
        <v>103.855</v>
      </c>
      <c r="R50" s="6">
        <v>50.170999999999999</v>
      </c>
      <c r="S50" s="6">
        <v>79.286000000000001</v>
      </c>
      <c r="T50" s="6">
        <v>66.212000000000003</v>
      </c>
      <c r="U50" s="6">
        <v>65.048000000000002</v>
      </c>
      <c r="V50" s="6">
        <v>115.21599999999999</v>
      </c>
      <c r="W50" s="6">
        <v>67.867999999999995</v>
      </c>
      <c r="X50" s="6">
        <v>70.408000000000001</v>
      </c>
      <c r="Y50" s="6">
        <v>108.26600000000001</v>
      </c>
      <c r="Z50" s="6">
        <v>92.462000000000003</v>
      </c>
      <c r="AA50" s="6">
        <v>342.11599999999999</v>
      </c>
      <c r="AB50" s="6">
        <v>95.037999999999997</v>
      </c>
      <c r="AC50" s="6">
        <v>81.400000000000006</v>
      </c>
      <c r="AD50" s="6">
        <v>102.705</v>
      </c>
      <c r="AE50" s="86">
        <v>64.09</v>
      </c>
      <c r="AF50" s="6">
        <v>120.565</v>
      </c>
      <c r="AG50" s="6">
        <v>100.306</v>
      </c>
      <c r="AH50" s="6">
        <v>108.32299999999999</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100">
        <v>47574</v>
      </c>
      <c r="B51" s="156">
        <v>111</v>
      </c>
      <c r="C51" s="156">
        <v>111</v>
      </c>
      <c r="D51" s="167">
        <v>111</v>
      </c>
      <c r="E51" s="6">
        <v>96.777000000000001</v>
      </c>
      <c r="F51" s="6">
        <v>158.875</v>
      </c>
      <c r="G51" s="6">
        <v>140.23699999999999</v>
      </c>
      <c r="H51" s="6">
        <v>162.72800000000001</v>
      </c>
      <c r="I51" s="6">
        <v>121.304</v>
      </c>
      <c r="J51" s="6">
        <v>117.325</v>
      </c>
      <c r="K51" s="6">
        <v>104.10599999999999</v>
      </c>
      <c r="L51" s="6">
        <v>83.716999999999999</v>
      </c>
      <c r="M51" s="6">
        <v>91.11</v>
      </c>
      <c r="N51" s="6">
        <v>149.03800000000001</v>
      </c>
      <c r="O51" s="6">
        <v>124.986</v>
      </c>
      <c r="P51" s="6">
        <v>134.86699999999999</v>
      </c>
      <c r="Q51" s="6">
        <v>101.34099999999999</v>
      </c>
      <c r="R51" s="6">
        <v>54.484999999999999</v>
      </c>
      <c r="S51" s="6">
        <v>120.99</v>
      </c>
      <c r="T51" s="6">
        <v>85.411000000000001</v>
      </c>
      <c r="U51" s="6">
        <v>200.86699999999999</v>
      </c>
      <c r="V51" s="6">
        <v>193.09800000000001</v>
      </c>
      <c r="W51" s="6">
        <v>72.331000000000003</v>
      </c>
      <c r="X51" s="6">
        <v>91.683000000000007</v>
      </c>
      <c r="Y51" s="6">
        <v>107.23699999999999</v>
      </c>
      <c r="Z51" s="6">
        <v>145.44300000000001</v>
      </c>
      <c r="AA51" s="6">
        <v>537.05600000000004</v>
      </c>
      <c r="AB51" s="6">
        <v>120.187</v>
      </c>
      <c r="AC51" s="6">
        <v>281.21800000000002</v>
      </c>
      <c r="AD51" s="6">
        <v>130.49100000000001</v>
      </c>
      <c r="AE51" s="86">
        <v>86.787999999999997</v>
      </c>
      <c r="AF51" s="6">
        <v>117.53700000000001</v>
      </c>
      <c r="AG51" s="6">
        <v>157.53</v>
      </c>
      <c r="AH51" s="6">
        <v>137.233</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100">
        <v>47604</v>
      </c>
      <c r="B52" s="156">
        <v>239</v>
      </c>
      <c r="C52" s="156">
        <v>239</v>
      </c>
      <c r="D52" s="167">
        <v>239</v>
      </c>
      <c r="E52" s="6">
        <v>161.80099999999999</v>
      </c>
      <c r="F52" s="6">
        <v>251.25800000000001</v>
      </c>
      <c r="G52" s="6">
        <v>471.32499999999999</v>
      </c>
      <c r="H52" s="6">
        <v>255.95599999999999</v>
      </c>
      <c r="I52" s="6">
        <v>358.98200000000003</v>
      </c>
      <c r="J52" s="6">
        <v>200.501</v>
      </c>
      <c r="K52" s="6">
        <v>169.23599999999999</v>
      </c>
      <c r="L52" s="6">
        <v>56.970999999999997</v>
      </c>
      <c r="M52" s="6">
        <v>86.394000000000005</v>
      </c>
      <c r="N52" s="6">
        <v>122.818</v>
      </c>
      <c r="O52" s="6">
        <v>267.22199999999998</v>
      </c>
      <c r="P52" s="6">
        <v>292.92599999999999</v>
      </c>
      <c r="Q52" s="6">
        <v>211.59700000000001</v>
      </c>
      <c r="R52" s="6">
        <v>134.25</v>
      </c>
      <c r="S52" s="6">
        <v>192.19800000000001</v>
      </c>
      <c r="T52" s="6">
        <v>62.677999999999997</v>
      </c>
      <c r="U52" s="6">
        <v>351.73599999999999</v>
      </c>
      <c r="V52" s="6">
        <v>232.07599999999999</v>
      </c>
      <c r="W52" s="6">
        <v>93.6</v>
      </c>
      <c r="X52" s="6">
        <v>198.33600000000001</v>
      </c>
      <c r="Y52" s="6">
        <v>243.50800000000001</v>
      </c>
      <c r="Z52" s="6">
        <v>394.26299999999998</v>
      </c>
      <c r="AA52" s="6">
        <v>573.84199999999998</v>
      </c>
      <c r="AB52" s="6">
        <v>324.88299999999998</v>
      </c>
      <c r="AC52" s="6">
        <v>183.32499999999999</v>
      </c>
      <c r="AD52" s="6">
        <v>171.084</v>
      </c>
      <c r="AE52" s="86">
        <v>117.962</v>
      </c>
      <c r="AF52" s="6">
        <v>192.21899999999999</v>
      </c>
      <c r="AG52" s="6">
        <v>333.20400000000001</v>
      </c>
      <c r="AH52" s="6">
        <v>237.75399999999999</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100">
        <v>47635</v>
      </c>
      <c r="B53" s="156">
        <v>389</v>
      </c>
      <c r="C53" s="156">
        <v>389</v>
      </c>
      <c r="D53" s="167">
        <v>389</v>
      </c>
      <c r="E53" s="6">
        <v>602.15200000000004</v>
      </c>
      <c r="F53" s="6">
        <v>690.51</v>
      </c>
      <c r="G53" s="6">
        <v>854.37800000000004</v>
      </c>
      <c r="H53" s="6">
        <v>467.58</v>
      </c>
      <c r="I53" s="6">
        <v>753.17600000000004</v>
      </c>
      <c r="J53" s="6">
        <v>239.88300000000001</v>
      </c>
      <c r="K53" s="6">
        <v>152.86199999999999</v>
      </c>
      <c r="L53" s="6">
        <v>189.32900000000001</v>
      </c>
      <c r="M53" s="6">
        <v>248.56399999999999</v>
      </c>
      <c r="N53" s="6">
        <v>246.15</v>
      </c>
      <c r="O53" s="6">
        <v>468.37799999999999</v>
      </c>
      <c r="P53" s="6">
        <v>327.51499999999999</v>
      </c>
      <c r="Q53" s="6">
        <v>77.262</v>
      </c>
      <c r="R53" s="6">
        <v>325.78199999999998</v>
      </c>
      <c r="S53" s="6">
        <v>526.976</v>
      </c>
      <c r="T53" s="6">
        <v>276.911</v>
      </c>
      <c r="U53" s="6">
        <v>683.83799999999997</v>
      </c>
      <c r="V53" s="6">
        <v>217.21600000000001</v>
      </c>
      <c r="W53" s="6">
        <v>104.842</v>
      </c>
      <c r="X53" s="6">
        <v>490.053</v>
      </c>
      <c r="Y53" s="6">
        <v>353.87400000000002</v>
      </c>
      <c r="Z53" s="6">
        <v>414.702</v>
      </c>
      <c r="AA53" s="6">
        <v>870.83</v>
      </c>
      <c r="AB53" s="6">
        <v>500.52800000000002</v>
      </c>
      <c r="AC53" s="6">
        <v>355.04899999999998</v>
      </c>
      <c r="AD53" s="6">
        <v>397.87299999999999</v>
      </c>
      <c r="AE53" s="86">
        <v>414.63600000000002</v>
      </c>
      <c r="AF53" s="6">
        <v>73.924000000000007</v>
      </c>
      <c r="AG53" s="6">
        <v>461.72</v>
      </c>
      <c r="AH53" s="6">
        <v>183.208</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100">
        <v>47665</v>
      </c>
      <c r="B54" s="156">
        <v>161</v>
      </c>
      <c r="C54" s="156">
        <v>161</v>
      </c>
      <c r="D54" s="167">
        <v>161</v>
      </c>
      <c r="E54" s="6">
        <v>557.30600000000004</v>
      </c>
      <c r="F54" s="6">
        <v>308</v>
      </c>
      <c r="G54" s="6">
        <v>341.53199999999998</v>
      </c>
      <c r="H54" s="6">
        <v>436.47800000000001</v>
      </c>
      <c r="I54" s="6">
        <v>383.83199999999999</v>
      </c>
      <c r="J54" s="6">
        <v>71.944000000000003</v>
      </c>
      <c r="K54" s="6">
        <v>39.277999999999999</v>
      </c>
      <c r="L54" s="6">
        <v>85.555999999999997</v>
      </c>
      <c r="M54" s="6">
        <v>96.320999999999998</v>
      </c>
      <c r="N54" s="6">
        <v>177.16900000000001</v>
      </c>
      <c r="O54" s="6">
        <v>299.447</v>
      </c>
      <c r="P54" s="6">
        <v>84.727000000000004</v>
      </c>
      <c r="Q54" s="6">
        <v>11.122999999999999</v>
      </c>
      <c r="R54" s="6">
        <v>222.50800000000001</v>
      </c>
      <c r="S54" s="6">
        <v>390.07299999999998</v>
      </c>
      <c r="T54" s="6">
        <v>213.90299999999999</v>
      </c>
      <c r="U54" s="6">
        <v>792.39300000000003</v>
      </c>
      <c r="V54" s="6">
        <v>79.700999999999993</v>
      </c>
      <c r="W54" s="6">
        <v>39</v>
      </c>
      <c r="X54" s="6">
        <v>299.60700000000003</v>
      </c>
      <c r="Y54" s="6">
        <v>152.50399999999999</v>
      </c>
      <c r="Z54" s="6">
        <v>124.184</v>
      </c>
      <c r="AA54" s="6">
        <v>406.43299999999999</v>
      </c>
      <c r="AB54" s="6">
        <v>211.78</v>
      </c>
      <c r="AC54" s="6">
        <v>247.53399999999999</v>
      </c>
      <c r="AD54" s="6">
        <v>184.11799999999999</v>
      </c>
      <c r="AE54" s="86">
        <v>185.70599999999999</v>
      </c>
      <c r="AF54" s="6">
        <v>38.582000000000001</v>
      </c>
      <c r="AG54" s="6">
        <v>257.15699999999998</v>
      </c>
      <c r="AH54" s="6">
        <v>34.689</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100">
        <v>47696</v>
      </c>
      <c r="B55" s="156">
        <v>66</v>
      </c>
      <c r="C55" s="156">
        <v>66</v>
      </c>
      <c r="D55" s="167">
        <v>66</v>
      </c>
      <c r="E55" s="6">
        <v>173.76400000000001</v>
      </c>
      <c r="F55" s="6">
        <v>100.06</v>
      </c>
      <c r="G55" s="6">
        <v>170.06800000000001</v>
      </c>
      <c r="H55" s="6">
        <v>142.72200000000001</v>
      </c>
      <c r="I55" s="6">
        <v>131.76499999999999</v>
      </c>
      <c r="J55" s="6">
        <v>42.158999999999999</v>
      </c>
      <c r="K55" s="6">
        <v>25.687000000000001</v>
      </c>
      <c r="L55" s="6">
        <v>36.561</v>
      </c>
      <c r="M55" s="6">
        <v>40.398000000000003</v>
      </c>
      <c r="N55" s="6">
        <v>71.111000000000004</v>
      </c>
      <c r="O55" s="6">
        <v>96.031999999999996</v>
      </c>
      <c r="P55" s="6">
        <v>49.786999999999999</v>
      </c>
      <c r="Q55" s="6">
        <v>30.007000000000001</v>
      </c>
      <c r="R55" s="6">
        <v>68.742999999999995</v>
      </c>
      <c r="S55" s="6">
        <v>120.535</v>
      </c>
      <c r="T55" s="6">
        <v>68.89</v>
      </c>
      <c r="U55" s="6">
        <v>206.983</v>
      </c>
      <c r="V55" s="6">
        <v>42.802</v>
      </c>
      <c r="W55" s="6">
        <v>25.966000000000001</v>
      </c>
      <c r="X55" s="6">
        <v>110.31399999999999</v>
      </c>
      <c r="Y55" s="6">
        <v>59.078000000000003</v>
      </c>
      <c r="Z55" s="6">
        <v>63.573</v>
      </c>
      <c r="AA55" s="6">
        <v>146.02099999999999</v>
      </c>
      <c r="AB55" s="6">
        <v>81.679000000000002</v>
      </c>
      <c r="AC55" s="6">
        <v>95.152000000000001</v>
      </c>
      <c r="AD55" s="6">
        <v>68.965999999999994</v>
      </c>
      <c r="AE55" s="86">
        <v>86.244</v>
      </c>
      <c r="AF55" s="6">
        <v>26.128</v>
      </c>
      <c r="AG55" s="6">
        <v>190.90899999999999</v>
      </c>
      <c r="AH55" s="6">
        <v>32.673999999999999</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100">
        <v>47727</v>
      </c>
      <c r="B56" s="156">
        <v>43</v>
      </c>
      <c r="C56" s="156">
        <v>43</v>
      </c>
      <c r="D56" s="167">
        <v>43</v>
      </c>
      <c r="E56" s="6">
        <v>73.668999999999997</v>
      </c>
      <c r="F56" s="6">
        <v>61.808</v>
      </c>
      <c r="G56" s="6">
        <v>108.26900000000001</v>
      </c>
      <c r="H56" s="6">
        <v>66.403000000000006</v>
      </c>
      <c r="I56" s="6">
        <v>94.355999999999995</v>
      </c>
      <c r="J56" s="6">
        <v>48.905000000000001</v>
      </c>
      <c r="K56" s="6">
        <v>22.254000000000001</v>
      </c>
      <c r="L56" s="6">
        <v>34.215000000000003</v>
      </c>
      <c r="M56" s="6">
        <v>37.752000000000002</v>
      </c>
      <c r="N56" s="6">
        <v>56.920999999999999</v>
      </c>
      <c r="O56" s="6">
        <v>54.064</v>
      </c>
      <c r="P56" s="6">
        <v>40.195999999999998</v>
      </c>
      <c r="Q56" s="6">
        <v>28.629000000000001</v>
      </c>
      <c r="R56" s="6">
        <v>54.944000000000003</v>
      </c>
      <c r="S56" s="6">
        <v>55.850999999999999</v>
      </c>
      <c r="T56" s="6">
        <v>43.856999999999999</v>
      </c>
      <c r="U56" s="6">
        <v>90.754999999999995</v>
      </c>
      <c r="V56" s="6">
        <v>32.890999999999998</v>
      </c>
      <c r="W56" s="6">
        <v>30.334</v>
      </c>
      <c r="X56" s="6">
        <v>78.912999999999997</v>
      </c>
      <c r="Y56" s="6">
        <v>42.162999999999997</v>
      </c>
      <c r="Z56" s="6">
        <v>63.253</v>
      </c>
      <c r="AA56" s="6">
        <v>99.736000000000004</v>
      </c>
      <c r="AB56" s="6">
        <v>51.116</v>
      </c>
      <c r="AC56" s="6">
        <v>68.361999999999995</v>
      </c>
      <c r="AD56" s="6">
        <v>48.557000000000002</v>
      </c>
      <c r="AE56" s="86">
        <v>70.194000000000003</v>
      </c>
      <c r="AF56" s="6">
        <v>27.483000000000001</v>
      </c>
      <c r="AG56" s="6">
        <v>77.295000000000002</v>
      </c>
      <c r="AH56" s="6">
        <v>28.774999999999999</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100">
        <v>47757</v>
      </c>
      <c r="B57" s="156">
        <v>62</v>
      </c>
      <c r="C57" s="156">
        <v>45</v>
      </c>
      <c r="D57" s="167">
        <v>52</v>
      </c>
      <c r="E57" s="6">
        <v>66.052999999999997</v>
      </c>
      <c r="F57" s="6">
        <v>59.984000000000002</v>
      </c>
      <c r="G57" s="6">
        <v>98.31</v>
      </c>
      <c r="H57" s="6">
        <v>67.102999999999994</v>
      </c>
      <c r="I57" s="6">
        <v>63.999000000000002</v>
      </c>
      <c r="J57" s="6">
        <v>50.345999999999997</v>
      </c>
      <c r="K57" s="6">
        <v>26.669</v>
      </c>
      <c r="L57" s="6">
        <v>39.014000000000003</v>
      </c>
      <c r="M57" s="6">
        <v>30.89</v>
      </c>
      <c r="N57" s="6">
        <v>58.584000000000003</v>
      </c>
      <c r="O57" s="6">
        <v>52.988</v>
      </c>
      <c r="P57" s="6">
        <v>61.807000000000002</v>
      </c>
      <c r="Q57" s="6">
        <v>55.488</v>
      </c>
      <c r="R57" s="6">
        <v>46.055999999999997</v>
      </c>
      <c r="S57" s="6">
        <v>58.067999999999998</v>
      </c>
      <c r="T57" s="6">
        <v>37.783999999999999</v>
      </c>
      <c r="U57" s="6">
        <v>84.585999999999999</v>
      </c>
      <c r="V57" s="6">
        <v>37.491999999999997</v>
      </c>
      <c r="W57" s="6">
        <v>51.851999999999997</v>
      </c>
      <c r="X57" s="6">
        <v>131.36000000000001</v>
      </c>
      <c r="Y57" s="6">
        <v>52.241</v>
      </c>
      <c r="Z57" s="6">
        <v>100.121</v>
      </c>
      <c r="AA57" s="6">
        <v>110.666</v>
      </c>
      <c r="AB57" s="6">
        <v>59.000999999999998</v>
      </c>
      <c r="AC57" s="6">
        <v>63.79</v>
      </c>
      <c r="AD57" s="6">
        <v>46.741999999999997</v>
      </c>
      <c r="AE57" s="86">
        <v>47.905000000000001</v>
      </c>
      <c r="AF57" s="6">
        <v>26.818999999999999</v>
      </c>
      <c r="AG57" s="6">
        <v>66.227000000000004</v>
      </c>
      <c r="AH57" s="6">
        <v>57.442999999999998</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100">
        <v>47788</v>
      </c>
      <c r="B58" s="156">
        <v>55</v>
      </c>
      <c r="C58" s="156">
        <v>47</v>
      </c>
      <c r="D58" s="167">
        <v>50</v>
      </c>
      <c r="E58" s="6">
        <v>63.970999999999997</v>
      </c>
      <c r="F58" s="6">
        <v>66.587000000000003</v>
      </c>
      <c r="G58" s="6">
        <v>73.019000000000005</v>
      </c>
      <c r="H58" s="6">
        <v>61.128999999999998</v>
      </c>
      <c r="I58" s="6">
        <v>61.472000000000001</v>
      </c>
      <c r="J58" s="6">
        <v>45.378</v>
      </c>
      <c r="K58" s="6">
        <v>39.465000000000003</v>
      </c>
      <c r="L58" s="6">
        <v>36.058999999999997</v>
      </c>
      <c r="M58" s="6">
        <v>36.363999999999997</v>
      </c>
      <c r="N58" s="6">
        <v>77.061999999999998</v>
      </c>
      <c r="O58" s="6">
        <v>53.121000000000002</v>
      </c>
      <c r="P58" s="6">
        <v>52.575000000000003</v>
      </c>
      <c r="Q58" s="6">
        <v>45.179000000000002</v>
      </c>
      <c r="R58" s="6">
        <v>51.284999999999997</v>
      </c>
      <c r="S58" s="6">
        <v>59.718000000000004</v>
      </c>
      <c r="T58" s="6">
        <v>44.503</v>
      </c>
      <c r="U58" s="6">
        <v>74.594999999999999</v>
      </c>
      <c r="V58" s="6">
        <v>50.256999999999998</v>
      </c>
      <c r="W58" s="6">
        <v>39.901000000000003</v>
      </c>
      <c r="X58" s="6">
        <v>73.150000000000006</v>
      </c>
      <c r="Y58" s="6">
        <v>48.375</v>
      </c>
      <c r="Z58" s="6">
        <v>97.819000000000003</v>
      </c>
      <c r="AA58" s="6">
        <v>91.078000000000003</v>
      </c>
      <c r="AB58" s="6">
        <v>60.570999999999998</v>
      </c>
      <c r="AC58" s="6">
        <v>57.067</v>
      </c>
      <c r="AD58" s="6">
        <v>54.542000000000002</v>
      </c>
      <c r="AE58" s="86">
        <v>58.125999999999998</v>
      </c>
      <c r="AF58" s="6">
        <v>33.811999999999998</v>
      </c>
      <c r="AG58" s="6">
        <v>60.189</v>
      </c>
      <c r="AH58" s="6">
        <v>47.387</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100">
        <v>47818</v>
      </c>
      <c r="B59" s="156">
        <v>34</v>
      </c>
      <c r="C59" s="156">
        <v>34</v>
      </c>
      <c r="D59" s="167">
        <v>34</v>
      </c>
      <c r="E59" s="6">
        <v>62.792000000000002</v>
      </c>
      <c r="F59" s="6">
        <v>62.643000000000001</v>
      </c>
      <c r="G59" s="6">
        <v>60.664999999999999</v>
      </c>
      <c r="H59" s="6">
        <v>54.896000000000001</v>
      </c>
      <c r="I59" s="6">
        <v>55.335000000000001</v>
      </c>
      <c r="J59" s="6">
        <v>36.762</v>
      </c>
      <c r="K59" s="6">
        <v>31.773</v>
      </c>
      <c r="L59" s="6">
        <v>29.773</v>
      </c>
      <c r="M59" s="6">
        <v>31.388999999999999</v>
      </c>
      <c r="N59" s="6">
        <v>46.07</v>
      </c>
      <c r="O59" s="6">
        <v>47.829000000000001</v>
      </c>
      <c r="P59" s="6">
        <v>44.854999999999997</v>
      </c>
      <c r="Q59" s="6">
        <v>32.875999999999998</v>
      </c>
      <c r="R59" s="6">
        <v>42.405000000000001</v>
      </c>
      <c r="S59" s="6">
        <v>49.151000000000003</v>
      </c>
      <c r="T59" s="6">
        <v>38.893000000000001</v>
      </c>
      <c r="U59" s="6">
        <v>64.141000000000005</v>
      </c>
      <c r="V59" s="6">
        <v>41.103000000000002</v>
      </c>
      <c r="W59" s="6">
        <v>30.931000000000001</v>
      </c>
      <c r="X59" s="6">
        <v>56.976999999999997</v>
      </c>
      <c r="Y59" s="6">
        <v>41.871000000000002</v>
      </c>
      <c r="Z59" s="6">
        <v>62.398000000000003</v>
      </c>
      <c r="AA59" s="6">
        <v>82.798000000000002</v>
      </c>
      <c r="AB59" s="6">
        <v>50.506</v>
      </c>
      <c r="AC59" s="6">
        <v>49.889000000000003</v>
      </c>
      <c r="AD59" s="6">
        <v>47.414000000000001</v>
      </c>
      <c r="AE59" s="86">
        <v>48.725000000000001</v>
      </c>
      <c r="AF59" s="6">
        <v>29.29</v>
      </c>
      <c r="AG59" s="6">
        <v>51.395000000000003</v>
      </c>
      <c r="AH59" s="6">
        <v>37.191000000000003</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100">
        <v>47849</v>
      </c>
      <c r="B60" s="156">
        <v>42</v>
      </c>
      <c r="C60" s="156">
        <v>42</v>
      </c>
      <c r="D60" s="167">
        <v>42</v>
      </c>
      <c r="E60" s="6">
        <v>53.348999999999997</v>
      </c>
      <c r="F60" s="6">
        <v>77.129000000000005</v>
      </c>
      <c r="G60" s="6">
        <v>53.598999999999997</v>
      </c>
      <c r="H60" s="6">
        <v>48.438000000000002</v>
      </c>
      <c r="I60" s="6">
        <v>50.164999999999999</v>
      </c>
      <c r="J60" s="6">
        <v>32.72</v>
      </c>
      <c r="K60" s="6">
        <v>27.106999999999999</v>
      </c>
      <c r="L60" s="6">
        <v>26.786999999999999</v>
      </c>
      <c r="M60" s="6">
        <v>28.606000000000002</v>
      </c>
      <c r="N60" s="6">
        <v>40.795999999999999</v>
      </c>
      <c r="O60" s="6">
        <v>48.594999999999999</v>
      </c>
      <c r="P60" s="6">
        <v>41.918999999999997</v>
      </c>
      <c r="Q60" s="6">
        <v>27.774999999999999</v>
      </c>
      <c r="R60" s="6">
        <v>39.448999999999998</v>
      </c>
      <c r="S60" s="6">
        <v>43.243000000000002</v>
      </c>
      <c r="T60" s="6">
        <v>35.917000000000002</v>
      </c>
      <c r="U60" s="6">
        <v>60.055999999999997</v>
      </c>
      <c r="V60" s="6">
        <v>34.624000000000002</v>
      </c>
      <c r="W60" s="6">
        <v>28.021000000000001</v>
      </c>
      <c r="X60" s="6">
        <v>53.131</v>
      </c>
      <c r="Y60" s="6">
        <v>35.591000000000001</v>
      </c>
      <c r="Z60" s="6">
        <v>52.677999999999997</v>
      </c>
      <c r="AA60" s="6">
        <v>72.638999999999996</v>
      </c>
      <c r="AB60" s="6">
        <v>43.529000000000003</v>
      </c>
      <c r="AC60" s="6">
        <v>44.76</v>
      </c>
      <c r="AD60" s="6">
        <v>41.798999999999999</v>
      </c>
      <c r="AE60" s="86">
        <v>42.683999999999997</v>
      </c>
      <c r="AF60" s="6">
        <v>26.795999999999999</v>
      </c>
      <c r="AG60" s="6">
        <v>46.621000000000002</v>
      </c>
      <c r="AH60" s="6">
        <v>34.610999999999997</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100">
        <v>47880</v>
      </c>
      <c r="B61" s="156">
        <v>43</v>
      </c>
      <c r="C61" s="156">
        <v>43</v>
      </c>
      <c r="D61" s="167">
        <v>43</v>
      </c>
      <c r="E61" s="6">
        <v>65.441000000000003</v>
      </c>
      <c r="F61" s="6">
        <v>59.381</v>
      </c>
      <c r="G61" s="6">
        <v>49.953000000000003</v>
      </c>
      <c r="H61" s="6">
        <v>48.301000000000002</v>
      </c>
      <c r="I61" s="6">
        <v>54.832000000000001</v>
      </c>
      <c r="J61" s="6">
        <v>32.933999999999997</v>
      </c>
      <c r="K61" s="6">
        <v>28.021000000000001</v>
      </c>
      <c r="L61" s="6">
        <v>39.130000000000003</v>
      </c>
      <c r="M61" s="6">
        <v>30.789000000000001</v>
      </c>
      <c r="N61" s="6">
        <v>40.235999999999997</v>
      </c>
      <c r="O61" s="6">
        <v>45.462000000000003</v>
      </c>
      <c r="P61" s="6">
        <v>45.235999999999997</v>
      </c>
      <c r="Q61" s="6">
        <v>27.774999999999999</v>
      </c>
      <c r="R61" s="6">
        <v>40.005000000000003</v>
      </c>
      <c r="S61" s="6">
        <v>40.911000000000001</v>
      </c>
      <c r="T61" s="6">
        <v>37.006999999999998</v>
      </c>
      <c r="U61" s="6">
        <v>57.073</v>
      </c>
      <c r="V61" s="6">
        <v>34.847000000000001</v>
      </c>
      <c r="W61" s="6">
        <v>39.478000000000002</v>
      </c>
      <c r="X61" s="6">
        <v>63.533000000000001</v>
      </c>
      <c r="Y61" s="6">
        <v>50.113999999999997</v>
      </c>
      <c r="Z61" s="6">
        <v>93.659000000000006</v>
      </c>
      <c r="AA61" s="6">
        <v>70.823999999999998</v>
      </c>
      <c r="AB61" s="6">
        <v>42.905000000000001</v>
      </c>
      <c r="AC61" s="6">
        <v>43.533000000000001</v>
      </c>
      <c r="AD61" s="6">
        <v>44.63</v>
      </c>
      <c r="AE61" s="86">
        <v>42.689</v>
      </c>
      <c r="AF61" s="6">
        <v>28.82</v>
      </c>
      <c r="AG61" s="6">
        <v>44.686999999999998</v>
      </c>
      <c r="AH61" s="6">
        <v>53.628999999999998</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100">
        <v>47908</v>
      </c>
      <c r="B62" s="156">
        <v>85</v>
      </c>
      <c r="C62" s="156">
        <v>85</v>
      </c>
      <c r="D62" s="167">
        <v>85</v>
      </c>
      <c r="E62" s="6">
        <v>100.646</v>
      </c>
      <c r="F62" s="6">
        <v>116.46299999999999</v>
      </c>
      <c r="G62" s="6">
        <v>98.597999999999999</v>
      </c>
      <c r="H62" s="6">
        <v>87.852999999999994</v>
      </c>
      <c r="I62" s="6">
        <v>80.647000000000006</v>
      </c>
      <c r="J62" s="6">
        <v>68.894999999999996</v>
      </c>
      <c r="K62" s="6">
        <v>52.709000000000003</v>
      </c>
      <c r="L62" s="6">
        <v>64.902000000000001</v>
      </c>
      <c r="M62" s="6">
        <v>98.453000000000003</v>
      </c>
      <c r="N62" s="6">
        <v>87.611999999999995</v>
      </c>
      <c r="O62" s="6">
        <v>72.986999999999995</v>
      </c>
      <c r="P62" s="6">
        <v>102.002</v>
      </c>
      <c r="Q62" s="6">
        <v>50.228000000000002</v>
      </c>
      <c r="R62" s="6">
        <v>79.474999999999994</v>
      </c>
      <c r="S62" s="6">
        <v>66.260999999999996</v>
      </c>
      <c r="T62" s="6">
        <v>64.585999999999999</v>
      </c>
      <c r="U62" s="6">
        <v>115.256</v>
      </c>
      <c r="V62" s="6">
        <v>67.938999999999993</v>
      </c>
      <c r="W62" s="6">
        <v>70.454999999999998</v>
      </c>
      <c r="X62" s="6">
        <v>106.69799999999999</v>
      </c>
      <c r="Y62" s="6">
        <v>92.52</v>
      </c>
      <c r="Z62" s="6">
        <v>342.11599999999999</v>
      </c>
      <c r="AA62" s="6">
        <v>95.072000000000003</v>
      </c>
      <c r="AB62" s="6">
        <v>78.349999999999994</v>
      </c>
      <c r="AC62" s="6">
        <v>102.871</v>
      </c>
      <c r="AD62" s="6">
        <v>64.524000000000001</v>
      </c>
      <c r="AE62" s="86">
        <v>120.626</v>
      </c>
      <c r="AF62" s="6">
        <v>93.793000000000006</v>
      </c>
      <c r="AG62" s="6">
        <v>108.45699999999999</v>
      </c>
      <c r="AH62" s="6">
        <v>111.596</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100">
        <v>47939</v>
      </c>
      <c r="B63" s="156">
        <v>111</v>
      </c>
      <c r="C63" s="156">
        <v>111</v>
      </c>
      <c r="D63" s="167">
        <v>111</v>
      </c>
      <c r="E63" s="6">
        <v>158.95099999999999</v>
      </c>
      <c r="F63" s="6">
        <v>140.446</v>
      </c>
      <c r="G63" s="6">
        <v>162.785</v>
      </c>
      <c r="H63" s="6">
        <v>109.172</v>
      </c>
      <c r="I63" s="6">
        <v>117.363</v>
      </c>
      <c r="J63" s="6">
        <v>104.315</v>
      </c>
      <c r="K63" s="6">
        <v>83.897999999999996</v>
      </c>
      <c r="L63" s="6">
        <v>90.097999999999999</v>
      </c>
      <c r="M63" s="6">
        <v>149.07</v>
      </c>
      <c r="N63" s="6">
        <v>125.04900000000001</v>
      </c>
      <c r="O63" s="6">
        <v>134.864</v>
      </c>
      <c r="P63" s="6">
        <v>100.605</v>
      </c>
      <c r="Q63" s="6">
        <v>54.54</v>
      </c>
      <c r="R63" s="6">
        <v>121.223</v>
      </c>
      <c r="S63" s="6">
        <v>85.558000000000007</v>
      </c>
      <c r="T63" s="6">
        <v>197.65899999999999</v>
      </c>
      <c r="U63" s="6">
        <v>193.14500000000001</v>
      </c>
      <c r="V63" s="6">
        <v>72.403000000000006</v>
      </c>
      <c r="W63" s="6">
        <v>91.727000000000004</v>
      </c>
      <c r="X63" s="6">
        <v>108.21299999999999</v>
      </c>
      <c r="Y63" s="6">
        <v>145.50800000000001</v>
      </c>
      <c r="Z63" s="6">
        <v>537.04999999999995</v>
      </c>
      <c r="AA63" s="6">
        <v>120.23099999999999</v>
      </c>
      <c r="AB63" s="6">
        <v>273.54199999999997</v>
      </c>
      <c r="AC63" s="6">
        <v>130.70699999999999</v>
      </c>
      <c r="AD63" s="6">
        <v>87.253</v>
      </c>
      <c r="AE63" s="86">
        <v>117.598</v>
      </c>
      <c r="AF63" s="6">
        <v>159.566</v>
      </c>
      <c r="AG63" s="6">
        <v>137.36600000000001</v>
      </c>
      <c r="AH63" s="6">
        <v>96.813999999999993</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100">
        <v>47969</v>
      </c>
      <c r="B64" s="156">
        <v>239</v>
      </c>
      <c r="C64" s="156">
        <v>239</v>
      </c>
      <c r="D64" s="167">
        <v>239</v>
      </c>
      <c r="E64" s="6">
        <v>251.25800000000001</v>
      </c>
      <c r="F64" s="6">
        <v>471.32499999999999</v>
      </c>
      <c r="G64" s="6">
        <v>255.95599999999999</v>
      </c>
      <c r="H64" s="6">
        <v>358.98200000000003</v>
      </c>
      <c r="I64" s="6">
        <v>200.501</v>
      </c>
      <c r="J64" s="6">
        <v>169.23599999999999</v>
      </c>
      <c r="K64" s="6">
        <v>56.970999999999997</v>
      </c>
      <c r="L64" s="6">
        <v>86.394000000000005</v>
      </c>
      <c r="M64" s="6">
        <v>122.818</v>
      </c>
      <c r="N64" s="6">
        <v>267.22199999999998</v>
      </c>
      <c r="O64" s="6">
        <v>292.92599999999999</v>
      </c>
      <c r="P64" s="6">
        <v>211.59700000000001</v>
      </c>
      <c r="Q64" s="6">
        <v>134.25</v>
      </c>
      <c r="R64" s="6">
        <v>192.19800000000001</v>
      </c>
      <c r="S64" s="6">
        <v>62.677999999999997</v>
      </c>
      <c r="T64" s="6">
        <v>351.73599999999999</v>
      </c>
      <c r="U64" s="6">
        <v>232.07599999999999</v>
      </c>
      <c r="V64" s="6">
        <v>93.6</v>
      </c>
      <c r="W64" s="6">
        <v>198.33600000000001</v>
      </c>
      <c r="X64" s="6">
        <v>243.50800000000001</v>
      </c>
      <c r="Y64" s="6">
        <v>394.26299999999998</v>
      </c>
      <c r="Z64" s="6">
        <v>573.84199999999998</v>
      </c>
      <c r="AA64" s="6">
        <v>324.88299999999998</v>
      </c>
      <c r="AB64" s="6">
        <v>183.32499999999999</v>
      </c>
      <c r="AC64" s="6">
        <v>171.084</v>
      </c>
      <c r="AD64" s="6">
        <v>117.962</v>
      </c>
      <c r="AE64" s="86">
        <v>192.21899999999999</v>
      </c>
      <c r="AF64" s="6">
        <v>333.20400000000001</v>
      </c>
      <c r="AG64" s="6">
        <v>237.75399999999999</v>
      </c>
      <c r="AH64" s="6">
        <v>237.75399999999999</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00">
        <v>48000</v>
      </c>
      <c r="B65" s="156">
        <v>389</v>
      </c>
      <c r="C65" s="156">
        <v>389</v>
      </c>
      <c r="D65" s="167">
        <v>389</v>
      </c>
      <c r="E65" s="6">
        <v>690.51</v>
      </c>
      <c r="F65" s="6">
        <v>854.37800000000004</v>
      </c>
      <c r="G65" s="6">
        <v>467.58</v>
      </c>
      <c r="H65" s="6">
        <v>753.17600000000004</v>
      </c>
      <c r="I65" s="6">
        <v>239.88300000000001</v>
      </c>
      <c r="J65" s="6">
        <v>152.86199999999999</v>
      </c>
      <c r="K65" s="6">
        <v>189.32900000000001</v>
      </c>
      <c r="L65" s="6">
        <v>248.56399999999999</v>
      </c>
      <c r="M65" s="6">
        <v>246.15</v>
      </c>
      <c r="N65" s="6">
        <v>468.37799999999999</v>
      </c>
      <c r="O65" s="6">
        <v>327.51499999999999</v>
      </c>
      <c r="P65" s="6">
        <v>77.262</v>
      </c>
      <c r="Q65" s="6">
        <v>325.78199999999998</v>
      </c>
      <c r="R65" s="6">
        <v>526.976</v>
      </c>
      <c r="S65" s="6">
        <v>276.911</v>
      </c>
      <c r="T65" s="6">
        <v>683.83799999999997</v>
      </c>
      <c r="U65" s="6">
        <v>217.21600000000001</v>
      </c>
      <c r="V65" s="6">
        <v>104.842</v>
      </c>
      <c r="W65" s="6">
        <v>490.053</v>
      </c>
      <c r="X65" s="6">
        <v>353.87400000000002</v>
      </c>
      <c r="Y65" s="6">
        <v>414.702</v>
      </c>
      <c r="Z65" s="6">
        <v>870.83</v>
      </c>
      <c r="AA65" s="6">
        <v>500.52800000000002</v>
      </c>
      <c r="AB65" s="6">
        <v>355.04899999999998</v>
      </c>
      <c r="AC65" s="6">
        <v>397.87299999999999</v>
      </c>
      <c r="AD65" s="6">
        <v>414.63600000000002</v>
      </c>
      <c r="AE65" s="86">
        <v>73.924000000000007</v>
      </c>
      <c r="AF65" s="6">
        <v>461.72</v>
      </c>
      <c r="AG65" s="6">
        <v>183.208</v>
      </c>
      <c r="AH65" s="6">
        <v>183.208</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00">
        <v>48030</v>
      </c>
      <c r="B66" s="156">
        <v>161</v>
      </c>
      <c r="C66" s="156">
        <v>161</v>
      </c>
      <c r="D66" s="167">
        <v>161</v>
      </c>
      <c r="E66" s="6">
        <v>308</v>
      </c>
      <c r="F66" s="6">
        <v>341.53199999999998</v>
      </c>
      <c r="G66" s="6">
        <v>436.47800000000001</v>
      </c>
      <c r="H66" s="6">
        <v>383.83199999999999</v>
      </c>
      <c r="I66" s="6">
        <v>71.944000000000003</v>
      </c>
      <c r="J66" s="6">
        <v>39.277999999999999</v>
      </c>
      <c r="K66" s="6">
        <v>85.555999999999997</v>
      </c>
      <c r="L66" s="6">
        <v>96.320999999999998</v>
      </c>
      <c r="M66" s="6">
        <v>177.16900000000001</v>
      </c>
      <c r="N66" s="6">
        <v>299.447</v>
      </c>
      <c r="O66" s="6">
        <v>84.727000000000004</v>
      </c>
      <c r="P66" s="6">
        <v>11.122999999999999</v>
      </c>
      <c r="Q66" s="6">
        <v>222.50800000000001</v>
      </c>
      <c r="R66" s="6">
        <v>390.07299999999998</v>
      </c>
      <c r="S66" s="6">
        <v>213.90299999999999</v>
      </c>
      <c r="T66" s="6">
        <v>792.39300000000003</v>
      </c>
      <c r="U66" s="6">
        <v>79.700999999999993</v>
      </c>
      <c r="V66" s="6">
        <v>39</v>
      </c>
      <c r="W66" s="6">
        <v>299.60700000000003</v>
      </c>
      <c r="X66" s="6">
        <v>152.50399999999999</v>
      </c>
      <c r="Y66" s="6">
        <v>124.184</v>
      </c>
      <c r="Z66" s="6">
        <v>406.43299999999999</v>
      </c>
      <c r="AA66" s="6">
        <v>211.78</v>
      </c>
      <c r="AB66" s="6">
        <v>247.53399999999999</v>
      </c>
      <c r="AC66" s="6">
        <v>184.11799999999999</v>
      </c>
      <c r="AD66" s="6">
        <v>185.70599999999999</v>
      </c>
      <c r="AE66" s="86">
        <v>38.582000000000001</v>
      </c>
      <c r="AF66" s="6">
        <v>257.15699999999998</v>
      </c>
      <c r="AG66" s="6">
        <v>34.689</v>
      </c>
      <c r="AH66" s="6">
        <v>34.689</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00">
        <v>48061</v>
      </c>
      <c r="B67" s="156">
        <v>66</v>
      </c>
      <c r="C67" s="156">
        <v>66</v>
      </c>
      <c r="D67" s="167">
        <v>66</v>
      </c>
      <c r="E67" s="6">
        <v>100.06</v>
      </c>
      <c r="F67" s="6">
        <v>170.06800000000001</v>
      </c>
      <c r="G67" s="6">
        <v>142.72200000000001</v>
      </c>
      <c r="H67" s="6">
        <v>131.76499999999999</v>
      </c>
      <c r="I67" s="6">
        <v>42.158999999999999</v>
      </c>
      <c r="J67" s="6">
        <v>25.687000000000001</v>
      </c>
      <c r="K67" s="6">
        <v>36.561</v>
      </c>
      <c r="L67" s="6">
        <v>40.398000000000003</v>
      </c>
      <c r="M67" s="6">
        <v>71.111000000000004</v>
      </c>
      <c r="N67" s="6">
        <v>96.031999999999996</v>
      </c>
      <c r="O67" s="6">
        <v>49.786999999999999</v>
      </c>
      <c r="P67" s="6">
        <v>30.007000000000001</v>
      </c>
      <c r="Q67" s="6">
        <v>68.742999999999995</v>
      </c>
      <c r="R67" s="6">
        <v>120.535</v>
      </c>
      <c r="S67" s="6">
        <v>68.89</v>
      </c>
      <c r="T67" s="6">
        <v>206.983</v>
      </c>
      <c r="U67" s="6">
        <v>42.802</v>
      </c>
      <c r="V67" s="6">
        <v>25.966000000000001</v>
      </c>
      <c r="W67" s="6">
        <v>110.31399999999999</v>
      </c>
      <c r="X67" s="6">
        <v>59.078000000000003</v>
      </c>
      <c r="Y67" s="6">
        <v>63.573</v>
      </c>
      <c r="Z67" s="6">
        <v>146.02099999999999</v>
      </c>
      <c r="AA67" s="6">
        <v>81.679000000000002</v>
      </c>
      <c r="AB67" s="6">
        <v>95.152000000000001</v>
      </c>
      <c r="AC67" s="6">
        <v>68.965999999999994</v>
      </c>
      <c r="AD67" s="6">
        <v>86.244</v>
      </c>
      <c r="AE67" s="86">
        <v>26.128</v>
      </c>
      <c r="AF67" s="6">
        <v>190.90899999999999</v>
      </c>
      <c r="AG67" s="6">
        <v>32.673999999999999</v>
      </c>
      <c r="AH67" s="6">
        <v>32.673999999999999</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00">
        <v>48092</v>
      </c>
      <c r="B68" s="156">
        <v>43</v>
      </c>
      <c r="C68" s="156">
        <v>43</v>
      </c>
      <c r="D68" s="167">
        <v>43</v>
      </c>
      <c r="E68" s="6">
        <v>61.808</v>
      </c>
      <c r="F68" s="6">
        <v>108.26900000000001</v>
      </c>
      <c r="G68" s="6">
        <v>66.403000000000006</v>
      </c>
      <c r="H68" s="6">
        <v>94.355999999999995</v>
      </c>
      <c r="I68" s="6">
        <v>48.905000000000001</v>
      </c>
      <c r="J68" s="6">
        <v>22.254000000000001</v>
      </c>
      <c r="K68" s="6">
        <v>34.215000000000003</v>
      </c>
      <c r="L68" s="6">
        <v>37.752000000000002</v>
      </c>
      <c r="M68" s="6">
        <v>56.920999999999999</v>
      </c>
      <c r="N68" s="6">
        <v>54.064</v>
      </c>
      <c r="O68" s="6">
        <v>40.195999999999998</v>
      </c>
      <c r="P68" s="6">
        <v>28.629000000000001</v>
      </c>
      <c r="Q68" s="6">
        <v>54.944000000000003</v>
      </c>
      <c r="R68" s="6">
        <v>55.850999999999999</v>
      </c>
      <c r="S68" s="6">
        <v>43.856999999999999</v>
      </c>
      <c r="T68" s="6">
        <v>90.754999999999995</v>
      </c>
      <c r="U68" s="6">
        <v>32.890999999999998</v>
      </c>
      <c r="V68" s="6">
        <v>30.334</v>
      </c>
      <c r="W68" s="6">
        <v>78.912999999999997</v>
      </c>
      <c r="X68" s="6">
        <v>42.162999999999997</v>
      </c>
      <c r="Y68" s="6">
        <v>63.253</v>
      </c>
      <c r="Z68" s="6">
        <v>99.736000000000004</v>
      </c>
      <c r="AA68" s="6">
        <v>51.116</v>
      </c>
      <c r="AB68" s="6">
        <v>68.361999999999995</v>
      </c>
      <c r="AC68" s="6">
        <v>48.557000000000002</v>
      </c>
      <c r="AD68" s="6">
        <v>70.194000000000003</v>
      </c>
      <c r="AE68" s="86">
        <v>27.483000000000001</v>
      </c>
      <c r="AF68" s="6">
        <v>77.295000000000002</v>
      </c>
      <c r="AG68" s="6">
        <v>28.774999999999999</v>
      </c>
      <c r="AH68" s="6">
        <v>28.774999999999999</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00"/>
      <c r="B69" s="156"/>
      <c r="C69" s="156"/>
      <c r="D69" s="167"/>
      <c r="E69" s="6"/>
      <c r="F69" s="6"/>
      <c r="G69" s="6"/>
      <c r="H69" s="6"/>
      <c r="I69" s="6"/>
      <c r="J69" s="6"/>
      <c r="K69" s="6"/>
      <c r="L69" s="6"/>
      <c r="M69" s="6"/>
      <c r="N69" s="6"/>
      <c r="O69" s="6"/>
      <c r="P69" s="6"/>
      <c r="Q69" s="6"/>
      <c r="R69" s="6"/>
      <c r="S69" s="6"/>
      <c r="T69" s="6"/>
      <c r="U69" s="6"/>
      <c r="V69" s="6"/>
      <c r="W69" s="6"/>
      <c r="X69" s="6"/>
      <c r="Y69" s="6"/>
      <c r="Z69" s="6"/>
      <c r="AA69" s="6"/>
      <c r="AB69" s="6"/>
      <c r="AC69" s="6"/>
      <c r="AD69" s="6"/>
      <c r="AE69" s="86"/>
      <c r="AF69" s="6"/>
      <c r="AG69" s="6"/>
      <c r="AH69" s="6"/>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00"/>
      <c r="B70" s="156"/>
      <c r="C70" s="156"/>
      <c r="D70" s="167"/>
      <c r="E70" s="6"/>
      <c r="F70" s="6"/>
      <c r="G70" s="6"/>
      <c r="H70" s="6"/>
      <c r="I70" s="6"/>
      <c r="J70" s="6"/>
      <c r="K70" s="6"/>
      <c r="L70" s="6"/>
      <c r="M70" s="6"/>
      <c r="N70" s="6"/>
      <c r="O70" s="6"/>
      <c r="P70" s="6"/>
      <c r="Q70" s="6"/>
      <c r="R70" s="6"/>
      <c r="S70" s="6"/>
      <c r="T70" s="6"/>
      <c r="U70" s="6"/>
      <c r="V70" s="6"/>
      <c r="W70" s="6"/>
      <c r="X70" s="6"/>
      <c r="Y70" s="6"/>
      <c r="Z70" s="6"/>
      <c r="AA70" s="6"/>
      <c r="AB70" s="6"/>
      <c r="AC70" s="6"/>
      <c r="AD70" s="6"/>
      <c r="AE70" s="86"/>
      <c r="AF70" s="6"/>
      <c r="AG70" s="6"/>
      <c r="AH70" s="6"/>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00"/>
      <c r="B71" s="156"/>
      <c r="C71" s="156"/>
      <c r="D71" s="167"/>
      <c r="E71" s="6"/>
      <c r="F71" s="6"/>
      <c r="G71" s="6"/>
      <c r="H71" s="6"/>
      <c r="I71" s="6"/>
      <c r="J71" s="6"/>
      <c r="K71" s="6"/>
      <c r="L71" s="6"/>
      <c r="M71" s="6"/>
      <c r="N71" s="6"/>
      <c r="O71" s="6"/>
      <c r="P71" s="6"/>
      <c r="Q71" s="6"/>
      <c r="R71" s="6"/>
      <c r="S71" s="6"/>
      <c r="T71" s="6"/>
      <c r="U71" s="6"/>
      <c r="V71" s="6"/>
      <c r="W71" s="6"/>
      <c r="X71" s="6"/>
      <c r="Y71" s="6"/>
      <c r="Z71" s="6"/>
      <c r="AA71" s="6"/>
      <c r="AB71" s="6"/>
      <c r="AC71" s="6"/>
      <c r="AD71" s="6"/>
      <c r="AE71" s="86"/>
      <c r="AF71" s="6"/>
      <c r="AG71" s="6"/>
      <c r="AH71" s="6"/>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00"/>
      <c r="B72" s="156"/>
      <c r="C72" s="156"/>
      <c r="D72" s="159"/>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F72" s="207"/>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00"/>
      <c r="B73" s="156"/>
      <c r="C73" s="156"/>
      <c r="D73" s="159"/>
      <c r="E73" s="207"/>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207"/>
      <c r="AD73" s="207"/>
      <c r="AF73" s="207"/>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00"/>
      <c r="B74" s="156"/>
      <c r="C74" s="156"/>
      <c r="D74" s="159"/>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F74" s="207"/>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00"/>
      <c r="B75" s="156"/>
      <c r="C75" s="156"/>
      <c r="D75" s="159"/>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F75" s="207"/>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00"/>
      <c r="B76" s="156"/>
      <c r="C76" s="156"/>
      <c r="D76" s="159"/>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F76" s="207"/>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00"/>
      <c r="B77" s="156"/>
      <c r="C77" s="156"/>
      <c r="D77" s="159"/>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F77" s="20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00"/>
      <c r="B78" s="156"/>
      <c r="C78" s="156"/>
      <c r="D78" s="159"/>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F78" s="207"/>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00"/>
      <c r="B79" s="156"/>
      <c r="C79" s="156"/>
      <c r="D79" s="159"/>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F79" s="207"/>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00"/>
      <c r="B80" s="156"/>
      <c r="C80" s="156"/>
      <c r="D80" s="159"/>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F80" s="207"/>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100"/>
      <c r="B81" s="156"/>
      <c r="C81" s="156"/>
      <c r="D81" s="159"/>
    </row>
    <row r="82" spans="1:4" ht="12.75" customHeight="1">
      <c r="A82" s="100"/>
      <c r="B82" s="156"/>
      <c r="C82" s="156"/>
      <c r="D82" s="159"/>
    </row>
    <row r="83" spans="1:4" ht="12.75" customHeight="1">
      <c r="A83" s="100"/>
      <c r="B83" s="156"/>
      <c r="C83" s="156"/>
      <c r="D83" s="159"/>
    </row>
    <row r="84" spans="1:4" ht="12.75" customHeight="1">
      <c r="A84" s="100"/>
      <c r="B84" s="156"/>
      <c r="C84" s="156"/>
      <c r="D84" s="15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5703125" defaultRowHeight="12.75" customHeight="1"/>
  <cols>
    <col min="1" max="4" width="7.5703125" style="2" customWidth="1"/>
    <col min="5" max="30" width="8" style="1" customWidth="1"/>
    <col min="31" max="31" width="8.42578125" style="1" customWidth="1"/>
    <col min="32" max="54" width="8.5703125" style="1" customWidth="1"/>
    <col min="55" max="16384" width="18.5703125" style="1"/>
  </cols>
  <sheetData>
    <row r="1" spans="1:39" ht="14.45">
      <c r="A1" s="19" t="s">
        <v>41</v>
      </c>
      <c r="B1" s="222"/>
      <c r="C1" s="222"/>
      <c r="D1" s="222"/>
      <c r="E1" s="222"/>
      <c r="F1" s="222"/>
      <c r="G1" s="222"/>
      <c r="H1" s="222"/>
      <c r="I1" s="222"/>
      <c r="J1" s="222"/>
      <c r="K1" s="222"/>
      <c r="L1" s="222"/>
      <c r="M1" s="222"/>
      <c r="N1" s="222"/>
      <c r="O1" s="222"/>
      <c r="P1" s="222"/>
      <c r="Q1" s="222"/>
      <c r="R1" s="222"/>
      <c r="S1" s="222"/>
      <c r="T1" s="222"/>
      <c r="U1" s="222"/>
      <c r="V1" s="222"/>
      <c r="W1" s="222"/>
      <c r="X1" s="222"/>
      <c r="Y1" s="222"/>
      <c r="Z1" s="222"/>
      <c r="AA1" s="222"/>
      <c r="AB1" s="222"/>
      <c r="AC1" s="222"/>
      <c r="AD1" s="222"/>
      <c r="AE1" s="222"/>
      <c r="AF1" s="222"/>
      <c r="AG1" s="222"/>
      <c r="AH1" s="222"/>
      <c r="AI1" s="195"/>
      <c r="AJ1" s="195"/>
      <c r="AK1" s="195"/>
      <c r="AL1" s="195"/>
      <c r="AM1" s="195"/>
    </row>
    <row r="2" spans="1:39" s="2" customFormat="1" ht="14.45">
      <c r="A2" s="19"/>
      <c r="B2" s="199" t="s">
        <v>1</v>
      </c>
      <c r="C2" s="199" t="s">
        <v>2</v>
      </c>
      <c r="D2" s="199" t="s">
        <v>3</v>
      </c>
      <c r="E2" s="199">
        <v>1991</v>
      </c>
      <c r="F2" s="199">
        <v>1992</v>
      </c>
      <c r="G2" s="199">
        <v>1993</v>
      </c>
      <c r="H2" s="199">
        <v>1994</v>
      </c>
      <c r="I2" s="199">
        <v>1995</v>
      </c>
      <c r="J2" s="199">
        <v>1996</v>
      </c>
      <c r="K2" s="199">
        <v>1997</v>
      </c>
      <c r="L2" s="199">
        <v>1998</v>
      </c>
      <c r="M2" s="199">
        <v>1999</v>
      </c>
      <c r="N2" s="199">
        <v>2000</v>
      </c>
      <c r="O2" s="199">
        <v>2001</v>
      </c>
      <c r="P2" s="199">
        <v>2002</v>
      </c>
      <c r="Q2" s="199">
        <v>2003</v>
      </c>
      <c r="R2" s="199">
        <v>2004</v>
      </c>
      <c r="S2" s="199">
        <v>2005</v>
      </c>
      <c r="T2" s="199">
        <v>2006</v>
      </c>
      <c r="U2" s="199">
        <v>2007</v>
      </c>
      <c r="V2" s="199">
        <v>2008</v>
      </c>
      <c r="W2" s="199">
        <v>2009</v>
      </c>
      <c r="X2" s="199">
        <v>2010</v>
      </c>
      <c r="Y2" s="199">
        <v>2011</v>
      </c>
      <c r="Z2" s="199">
        <v>2012</v>
      </c>
      <c r="AA2" s="199">
        <v>2013</v>
      </c>
      <c r="AB2" s="199">
        <v>2014</v>
      </c>
      <c r="AC2" s="199">
        <v>2015</v>
      </c>
      <c r="AD2" s="199">
        <v>2016</v>
      </c>
      <c r="AE2" s="199">
        <v>2017</v>
      </c>
      <c r="AF2" s="199">
        <v>2018</v>
      </c>
      <c r="AG2" s="199">
        <v>2019</v>
      </c>
      <c r="AH2" s="199">
        <v>2020</v>
      </c>
      <c r="AI2" s="195"/>
      <c r="AJ2" s="195"/>
      <c r="AK2" s="195"/>
      <c r="AL2" s="195"/>
      <c r="AM2" s="195"/>
    </row>
    <row r="3" spans="1:39" s="2" customFormat="1" ht="14.45">
      <c r="A3" s="20"/>
      <c r="B3" s="21" t="s">
        <v>8</v>
      </c>
      <c r="C3" s="21" t="s">
        <v>9</v>
      </c>
      <c r="D3" s="21" t="s">
        <v>10</v>
      </c>
      <c r="E3" s="21" t="s">
        <v>11</v>
      </c>
      <c r="F3" s="21" t="s">
        <v>12</v>
      </c>
      <c r="G3" s="21" t="s">
        <v>13</v>
      </c>
      <c r="H3" s="21" t="s">
        <v>14</v>
      </c>
      <c r="I3" s="21" t="s">
        <v>15</v>
      </c>
      <c r="J3" s="21" t="s">
        <v>16</v>
      </c>
      <c r="K3" s="21" t="s">
        <v>17</v>
      </c>
      <c r="L3" s="21" t="s">
        <v>18</v>
      </c>
      <c r="M3" s="21" t="s">
        <v>19</v>
      </c>
      <c r="N3" s="21" t="s">
        <v>20</v>
      </c>
      <c r="O3" s="21" t="s">
        <v>21</v>
      </c>
      <c r="P3" s="21" t="s">
        <v>22</v>
      </c>
      <c r="Q3" s="21" t="s">
        <v>23</v>
      </c>
      <c r="R3" s="21" t="s">
        <v>24</v>
      </c>
      <c r="S3" s="21" t="s">
        <v>25</v>
      </c>
      <c r="T3" s="21" t="s">
        <v>26</v>
      </c>
      <c r="U3" s="21" t="s">
        <v>27</v>
      </c>
      <c r="V3" s="21" t="s">
        <v>28</v>
      </c>
      <c r="W3" s="21" t="s">
        <v>29</v>
      </c>
      <c r="X3" s="21" t="s">
        <v>30</v>
      </c>
      <c r="Y3" s="21" t="s">
        <v>31</v>
      </c>
      <c r="Z3" s="21" t="s">
        <v>32</v>
      </c>
      <c r="AA3" s="21" t="s">
        <v>33</v>
      </c>
      <c r="AB3" s="21" t="s">
        <v>34</v>
      </c>
      <c r="AC3" s="21" t="s">
        <v>35</v>
      </c>
      <c r="AD3" s="21" t="s">
        <v>36</v>
      </c>
      <c r="AE3" s="21" t="s">
        <v>37</v>
      </c>
      <c r="AF3" s="21" t="s">
        <v>38</v>
      </c>
      <c r="AG3" s="21" t="s">
        <v>39</v>
      </c>
      <c r="AH3" s="21" t="s">
        <v>40</v>
      </c>
      <c r="AI3" s="195"/>
      <c r="AJ3" s="195"/>
      <c r="AK3" s="195"/>
      <c r="AL3" s="195"/>
      <c r="AM3" s="195"/>
    </row>
    <row r="4" spans="1:39" ht="14.45">
      <c r="A4" s="101">
        <v>46143</v>
      </c>
      <c r="B4" s="160">
        <v>113</v>
      </c>
      <c r="C4" s="161">
        <v>39</v>
      </c>
      <c r="D4" s="165">
        <v>68</v>
      </c>
      <c r="E4" s="7">
        <v>56.234999999999999</v>
      </c>
      <c r="F4" s="7">
        <v>85.29</v>
      </c>
      <c r="G4" s="7">
        <v>76.563999999999993</v>
      </c>
      <c r="H4" s="6">
        <v>67.471999999999994</v>
      </c>
      <c r="I4" s="6">
        <v>81.171999999999997</v>
      </c>
      <c r="J4" s="6">
        <v>60.265000000000001</v>
      </c>
      <c r="K4" s="6">
        <v>66.555000000000007</v>
      </c>
      <c r="L4" s="6">
        <v>52.167000000000002</v>
      </c>
      <c r="M4" s="6">
        <v>81.525999999999996</v>
      </c>
      <c r="N4" s="6">
        <v>79.472999999999999</v>
      </c>
      <c r="O4" s="6">
        <v>89.5</v>
      </c>
      <c r="P4" s="6">
        <v>52.209000000000003</v>
      </c>
      <c r="Q4" s="6">
        <v>80.769000000000005</v>
      </c>
      <c r="R4" s="6">
        <v>65.149000000000001</v>
      </c>
      <c r="S4" s="6">
        <v>82.162999999999997</v>
      </c>
      <c r="T4" s="6">
        <v>64.893000000000001</v>
      </c>
      <c r="U4" s="6">
        <v>73.774000000000001</v>
      </c>
      <c r="V4" s="6">
        <v>68.528999999999996</v>
      </c>
      <c r="W4" s="6">
        <v>78.153999999999996</v>
      </c>
      <c r="X4" s="6">
        <v>58.862000000000002</v>
      </c>
      <c r="Y4" s="6">
        <v>59.064</v>
      </c>
      <c r="Z4" s="6">
        <v>65.241</v>
      </c>
      <c r="AA4" s="6">
        <v>71.320999999999998</v>
      </c>
      <c r="AB4" s="6">
        <v>77.754999999999995</v>
      </c>
      <c r="AC4" s="6">
        <v>65.004999999999995</v>
      </c>
      <c r="AD4" s="6">
        <v>69.405000000000001</v>
      </c>
      <c r="AE4" s="6">
        <v>63.618000000000002</v>
      </c>
      <c r="AF4" s="6">
        <v>69.805999999999997</v>
      </c>
      <c r="AG4" s="6">
        <v>48.481999999999999</v>
      </c>
      <c r="AH4" s="6">
        <v>66.432000000000002</v>
      </c>
      <c r="AI4" s="207"/>
      <c r="AJ4" s="207"/>
      <c r="AK4" s="207"/>
      <c r="AL4" s="207"/>
      <c r="AM4" s="207"/>
    </row>
    <row r="5" spans="1:39" ht="14.45">
      <c r="A5" s="101">
        <v>46174</v>
      </c>
      <c r="B5" s="162">
        <v>82</v>
      </c>
      <c r="C5" s="154">
        <v>28</v>
      </c>
      <c r="D5" s="166">
        <v>49</v>
      </c>
      <c r="E5" s="7">
        <v>52.366999999999997</v>
      </c>
      <c r="F5" s="7">
        <v>70.968999999999994</v>
      </c>
      <c r="G5" s="7">
        <v>57.052999999999997</v>
      </c>
      <c r="H5" s="6">
        <v>37.533999999999999</v>
      </c>
      <c r="I5" s="6">
        <v>155.46199999999999</v>
      </c>
      <c r="J5" s="6">
        <v>27.925000000000001</v>
      </c>
      <c r="K5" s="6">
        <v>72.495999999999995</v>
      </c>
      <c r="L5" s="6">
        <v>34.597000000000001</v>
      </c>
      <c r="M5" s="6">
        <v>75.34</v>
      </c>
      <c r="N5" s="6">
        <v>39.204999999999998</v>
      </c>
      <c r="O5" s="6">
        <v>46.94</v>
      </c>
      <c r="P5" s="6">
        <v>27.783000000000001</v>
      </c>
      <c r="Q5" s="6">
        <v>55.491999999999997</v>
      </c>
      <c r="R5" s="6">
        <v>30.515999999999998</v>
      </c>
      <c r="S5" s="6">
        <v>43.658999999999999</v>
      </c>
      <c r="T5" s="6">
        <v>31.411000000000001</v>
      </c>
      <c r="U5" s="6">
        <v>43.905000000000001</v>
      </c>
      <c r="V5" s="6">
        <v>61.720999999999997</v>
      </c>
      <c r="W5" s="6">
        <v>43.279000000000003</v>
      </c>
      <c r="X5" s="6">
        <v>51.06</v>
      </c>
      <c r="Y5" s="6">
        <v>70.423000000000002</v>
      </c>
      <c r="Z5" s="6">
        <v>25.763000000000002</v>
      </c>
      <c r="AA5" s="6">
        <v>45.408999999999999</v>
      </c>
      <c r="AB5" s="6">
        <v>58.811</v>
      </c>
      <c r="AC5" s="6">
        <v>145.55699999999999</v>
      </c>
      <c r="AD5" s="6">
        <v>59.473999999999997</v>
      </c>
      <c r="AE5" s="6">
        <v>58.476999999999997</v>
      </c>
      <c r="AF5" s="6">
        <v>27.771999999999998</v>
      </c>
      <c r="AG5" s="6">
        <v>91.658000000000001</v>
      </c>
      <c r="AH5" s="6">
        <v>38</v>
      </c>
      <c r="AI5" s="207"/>
      <c r="AJ5" s="207"/>
      <c r="AK5" s="207"/>
      <c r="AL5" s="207"/>
      <c r="AM5" s="207"/>
    </row>
    <row r="6" spans="1:39" ht="14.45">
      <c r="A6" s="101">
        <v>46204</v>
      </c>
      <c r="B6" s="162">
        <v>42</v>
      </c>
      <c r="C6" s="154">
        <v>14</v>
      </c>
      <c r="D6" s="166">
        <v>25</v>
      </c>
      <c r="E6" s="7">
        <v>28.420999999999999</v>
      </c>
      <c r="F6" s="7">
        <v>36.841999999999999</v>
      </c>
      <c r="G6" s="7">
        <v>27.181999999999999</v>
      </c>
      <c r="H6" s="6">
        <v>20.748000000000001</v>
      </c>
      <c r="I6" s="6">
        <v>82.762</v>
      </c>
      <c r="J6" s="6">
        <v>18.707000000000001</v>
      </c>
      <c r="K6" s="6">
        <v>32.127000000000002</v>
      </c>
      <c r="L6" s="6">
        <v>20.084</v>
      </c>
      <c r="M6" s="6">
        <v>38.918999999999997</v>
      </c>
      <c r="N6" s="6">
        <v>22.672000000000001</v>
      </c>
      <c r="O6" s="6">
        <v>24.611000000000001</v>
      </c>
      <c r="P6" s="6">
        <v>18.861999999999998</v>
      </c>
      <c r="Q6" s="6">
        <v>23.753</v>
      </c>
      <c r="R6" s="6">
        <v>20.388999999999999</v>
      </c>
      <c r="S6" s="6">
        <v>23.547000000000001</v>
      </c>
      <c r="T6" s="6">
        <v>23.739000000000001</v>
      </c>
      <c r="U6" s="6">
        <v>25.388999999999999</v>
      </c>
      <c r="V6" s="6">
        <v>27.937000000000001</v>
      </c>
      <c r="W6" s="6">
        <v>24.263000000000002</v>
      </c>
      <c r="X6" s="6">
        <v>24.279</v>
      </c>
      <c r="Y6" s="6">
        <v>30.555</v>
      </c>
      <c r="Z6" s="6">
        <v>18.760000000000002</v>
      </c>
      <c r="AA6" s="6">
        <v>27.658000000000001</v>
      </c>
      <c r="AB6" s="6">
        <v>26.872</v>
      </c>
      <c r="AC6" s="6">
        <v>57.9</v>
      </c>
      <c r="AD6" s="6">
        <v>28.177</v>
      </c>
      <c r="AE6" s="6">
        <v>29.571999999999999</v>
      </c>
      <c r="AF6" s="6">
        <v>18.792999999999999</v>
      </c>
      <c r="AG6" s="6">
        <v>38.194000000000003</v>
      </c>
      <c r="AH6" s="6">
        <v>22.545000000000002</v>
      </c>
      <c r="AI6" s="207"/>
      <c r="AJ6" s="207"/>
      <c r="AK6" s="207"/>
      <c r="AL6" s="207"/>
      <c r="AM6" s="207"/>
    </row>
    <row r="7" spans="1:39" ht="14.45">
      <c r="A7" s="101">
        <v>46235</v>
      </c>
      <c r="B7" s="162">
        <v>38</v>
      </c>
      <c r="C7" s="154">
        <v>23</v>
      </c>
      <c r="D7" s="166">
        <v>28</v>
      </c>
      <c r="E7" s="7">
        <v>26.756</v>
      </c>
      <c r="F7" s="7">
        <v>40.545000000000002</v>
      </c>
      <c r="G7" s="7">
        <v>24.952000000000002</v>
      </c>
      <c r="H7" s="6">
        <v>22.117999999999999</v>
      </c>
      <c r="I7" s="6">
        <v>40.639000000000003</v>
      </c>
      <c r="J7" s="6">
        <v>19.036999999999999</v>
      </c>
      <c r="K7" s="6">
        <v>31.507000000000001</v>
      </c>
      <c r="L7" s="6">
        <v>21.795000000000002</v>
      </c>
      <c r="M7" s="6">
        <v>35.502000000000002</v>
      </c>
      <c r="N7" s="6">
        <v>28.5</v>
      </c>
      <c r="O7" s="6">
        <v>32.844999999999999</v>
      </c>
      <c r="P7" s="6">
        <v>19.920999999999999</v>
      </c>
      <c r="Q7" s="6">
        <v>27.084</v>
      </c>
      <c r="R7" s="6">
        <v>21.888999999999999</v>
      </c>
      <c r="S7" s="6">
        <v>27.756</v>
      </c>
      <c r="T7" s="6">
        <v>29.01</v>
      </c>
      <c r="U7" s="6">
        <v>29.306999999999999</v>
      </c>
      <c r="V7" s="6">
        <v>26.63</v>
      </c>
      <c r="W7" s="6">
        <v>23.125</v>
      </c>
      <c r="X7" s="6">
        <v>28.568999999999999</v>
      </c>
      <c r="Y7" s="6">
        <v>24.81</v>
      </c>
      <c r="Z7" s="6">
        <v>21.991</v>
      </c>
      <c r="AA7" s="6">
        <v>29.672999999999998</v>
      </c>
      <c r="AB7" s="6">
        <v>28.373999999999999</v>
      </c>
      <c r="AC7" s="6">
        <v>35.396000000000001</v>
      </c>
      <c r="AD7" s="6">
        <v>28.776</v>
      </c>
      <c r="AE7" s="6">
        <v>28.244</v>
      </c>
      <c r="AF7" s="6">
        <v>19.628</v>
      </c>
      <c r="AG7" s="6">
        <v>29.294</v>
      </c>
      <c r="AH7" s="6">
        <v>22.344000000000001</v>
      </c>
      <c r="AI7" s="207"/>
      <c r="AJ7" s="207"/>
      <c r="AK7" s="207"/>
      <c r="AL7" s="207"/>
      <c r="AM7" s="207"/>
    </row>
    <row r="8" spans="1:39" ht="14.45">
      <c r="A8" s="101">
        <v>46266</v>
      </c>
      <c r="B8" s="162">
        <v>33</v>
      </c>
      <c r="C8" s="154">
        <v>23</v>
      </c>
      <c r="D8" s="166">
        <v>22</v>
      </c>
      <c r="E8" s="7">
        <v>20.242999999999999</v>
      </c>
      <c r="F8" s="7">
        <v>32.427999999999997</v>
      </c>
      <c r="G8" s="7">
        <v>23.89</v>
      </c>
      <c r="H8" s="6">
        <v>21.827000000000002</v>
      </c>
      <c r="I8" s="6">
        <v>30.768999999999998</v>
      </c>
      <c r="J8" s="6">
        <v>18.166</v>
      </c>
      <c r="K8" s="6">
        <v>27.808</v>
      </c>
      <c r="L8" s="6">
        <v>17.699000000000002</v>
      </c>
      <c r="M8" s="6">
        <v>26.059000000000001</v>
      </c>
      <c r="N8" s="6">
        <v>23.289000000000001</v>
      </c>
      <c r="O8" s="6">
        <v>21.591000000000001</v>
      </c>
      <c r="P8" s="6">
        <v>19.933</v>
      </c>
      <c r="Q8" s="6">
        <v>45.58</v>
      </c>
      <c r="R8" s="6">
        <v>23.167000000000002</v>
      </c>
      <c r="S8" s="6">
        <v>21.739000000000001</v>
      </c>
      <c r="T8" s="6">
        <v>24.233000000000001</v>
      </c>
      <c r="U8" s="6">
        <v>29.951000000000001</v>
      </c>
      <c r="V8" s="6">
        <v>20.303999999999998</v>
      </c>
      <c r="W8" s="6">
        <v>19.231000000000002</v>
      </c>
      <c r="X8" s="6">
        <v>19.306000000000001</v>
      </c>
      <c r="Y8" s="6">
        <v>19.507999999999999</v>
      </c>
      <c r="Z8" s="6">
        <v>19.355</v>
      </c>
      <c r="AA8" s="6">
        <v>45.527999999999999</v>
      </c>
      <c r="AB8" s="6">
        <v>33.027000000000001</v>
      </c>
      <c r="AC8" s="6">
        <v>28.757999999999999</v>
      </c>
      <c r="AD8" s="6">
        <v>22.172999999999998</v>
      </c>
      <c r="AE8" s="6">
        <v>20.204999999999998</v>
      </c>
      <c r="AF8" s="6">
        <v>17.13</v>
      </c>
      <c r="AG8" s="6">
        <v>20.52</v>
      </c>
      <c r="AH8" s="6">
        <v>24.963999999999999</v>
      </c>
      <c r="AI8" s="207"/>
      <c r="AJ8" s="207"/>
      <c r="AK8" s="207"/>
      <c r="AL8" s="207"/>
      <c r="AM8" s="207"/>
    </row>
    <row r="9" spans="1:39" ht="14.45">
      <c r="A9" s="101">
        <v>46296</v>
      </c>
      <c r="B9" s="162">
        <v>42</v>
      </c>
      <c r="C9" s="154">
        <v>33</v>
      </c>
      <c r="D9" s="166">
        <v>27</v>
      </c>
      <c r="E9" s="7">
        <v>19.393000000000001</v>
      </c>
      <c r="F9" s="7">
        <v>24.524000000000001</v>
      </c>
      <c r="G9" s="7">
        <v>24.998999999999999</v>
      </c>
      <c r="H9" s="6">
        <v>28.917000000000002</v>
      </c>
      <c r="I9" s="6">
        <v>36.042999999999999</v>
      </c>
      <c r="J9" s="6">
        <v>27.948</v>
      </c>
      <c r="K9" s="6">
        <v>33.951000000000001</v>
      </c>
      <c r="L9" s="6">
        <v>28.084</v>
      </c>
      <c r="M9" s="6">
        <v>24.088999999999999</v>
      </c>
      <c r="N9" s="6">
        <v>22.561</v>
      </c>
      <c r="O9" s="6">
        <v>21.945</v>
      </c>
      <c r="P9" s="6">
        <v>29.222000000000001</v>
      </c>
      <c r="Q9" s="6">
        <v>28.241</v>
      </c>
      <c r="R9" s="6">
        <v>23.946000000000002</v>
      </c>
      <c r="S9" s="6">
        <v>35.320999999999998</v>
      </c>
      <c r="T9" s="6">
        <v>47.101999999999997</v>
      </c>
      <c r="U9" s="6">
        <v>32.454000000000001</v>
      </c>
      <c r="V9" s="6">
        <v>21.922000000000001</v>
      </c>
      <c r="W9" s="6">
        <v>23.393999999999998</v>
      </c>
      <c r="X9" s="6">
        <v>21.98</v>
      </c>
      <c r="Y9" s="6">
        <v>23.186</v>
      </c>
      <c r="Z9" s="6">
        <v>19.265999999999998</v>
      </c>
      <c r="AA9" s="6">
        <v>43.923000000000002</v>
      </c>
      <c r="AB9" s="6">
        <v>42.23</v>
      </c>
      <c r="AC9" s="6">
        <v>26.143999999999998</v>
      </c>
      <c r="AD9" s="6">
        <v>21.285</v>
      </c>
      <c r="AE9" s="6">
        <v>24.134</v>
      </c>
      <c r="AF9" s="6">
        <v>20.006</v>
      </c>
      <c r="AG9" s="6">
        <v>21.058</v>
      </c>
      <c r="AH9" s="6">
        <v>26.401</v>
      </c>
      <c r="AI9" s="207"/>
      <c r="AJ9" s="207"/>
      <c r="AK9" s="207"/>
      <c r="AL9" s="207"/>
      <c r="AM9" s="207"/>
    </row>
    <row r="10" spans="1:39" ht="14.45">
      <c r="A10" s="101">
        <v>46327</v>
      </c>
      <c r="B10" s="162">
        <v>33</v>
      </c>
      <c r="C10" s="154">
        <v>31</v>
      </c>
      <c r="D10" s="166">
        <v>28</v>
      </c>
      <c r="E10" s="7">
        <v>19.052</v>
      </c>
      <c r="F10" s="7">
        <v>20.358000000000001</v>
      </c>
      <c r="G10" s="7">
        <v>20.817</v>
      </c>
      <c r="H10" s="6">
        <v>22.992000000000001</v>
      </c>
      <c r="I10" s="6">
        <v>27.2</v>
      </c>
      <c r="J10" s="6">
        <v>24.52</v>
      </c>
      <c r="K10" s="6">
        <v>26.015999999999998</v>
      </c>
      <c r="L10" s="6">
        <v>25.003</v>
      </c>
      <c r="M10" s="6">
        <v>19.885000000000002</v>
      </c>
      <c r="N10" s="6">
        <v>19.655999999999999</v>
      </c>
      <c r="O10" s="6">
        <v>22.420999999999999</v>
      </c>
      <c r="P10" s="6">
        <v>19.167000000000002</v>
      </c>
      <c r="Q10" s="6">
        <v>20.571999999999999</v>
      </c>
      <c r="R10" s="6">
        <v>22.518000000000001</v>
      </c>
      <c r="S10" s="6">
        <v>28.125</v>
      </c>
      <c r="T10" s="6">
        <v>34.197000000000003</v>
      </c>
      <c r="U10" s="6">
        <v>27.393999999999998</v>
      </c>
      <c r="V10" s="6">
        <v>19.215</v>
      </c>
      <c r="W10" s="6">
        <v>22.109000000000002</v>
      </c>
      <c r="X10" s="6">
        <v>23.016999999999999</v>
      </c>
      <c r="Y10" s="6">
        <v>19.602</v>
      </c>
      <c r="Z10" s="6">
        <v>16.068000000000001</v>
      </c>
      <c r="AA10" s="6">
        <v>28.678999999999998</v>
      </c>
      <c r="AB10" s="6">
        <v>25.978999999999999</v>
      </c>
      <c r="AC10" s="6">
        <v>24.245000000000001</v>
      </c>
      <c r="AD10" s="6">
        <v>17.827000000000002</v>
      </c>
      <c r="AE10" s="6">
        <v>20.59</v>
      </c>
      <c r="AF10" s="6">
        <v>19.02</v>
      </c>
      <c r="AG10" s="6">
        <v>18.765000000000001</v>
      </c>
      <c r="AH10" s="6">
        <v>29.7</v>
      </c>
      <c r="AI10" s="207"/>
      <c r="AJ10" s="207"/>
      <c r="AK10" s="207"/>
      <c r="AL10" s="207"/>
      <c r="AM10" s="207"/>
    </row>
    <row r="11" spans="1:39" ht="14.45">
      <c r="A11" s="101">
        <v>46357</v>
      </c>
      <c r="B11" s="162">
        <v>28</v>
      </c>
      <c r="C11" s="154">
        <v>27</v>
      </c>
      <c r="D11" s="166">
        <v>27</v>
      </c>
      <c r="E11" s="7">
        <v>17.587</v>
      </c>
      <c r="F11" s="7">
        <v>18.364999999999998</v>
      </c>
      <c r="G11" s="7">
        <v>17.09</v>
      </c>
      <c r="H11" s="6">
        <v>18.12</v>
      </c>
      <c r="I11" s="6">
        <v>25.795000000000002</v>
      </c>
      <c r="J11" s="6">
        <v>19.699000000000002</v>
      </c>
      <c r="K11" s="6">
        <v>20.149999999999999</v>
      </c>
      <c r="L11" s="6">
        <v>22.927</v>
      </c>
      <c r="M11" s="6">
        <v>17.521999999999998</v>
      </c>
      <c r="N11" s="6">
        <v>17.094000000000001</v>
      </c>
      <c r="O11" s="6">
        <v>17.901</v>
      </c>
      <c r="P11" s="6">
        <v>16.658000000000001</v>
      </c>
      <c r="Q11" s="6">
        <v>18.79</v>
      </c>
      <c r="R11" s="6">
        <v>17.75</v>
      </c>
      <c r="S11" s="6">
        <v>20.227</v>
      </c>
      <c r="T11" s="6">
        <v>23.004999999999999</v>
      </c>
      <c r="U11" s="6">
        <v>19.273</v>
      </c>
      <c r="V11" s="6">
        <v>16.942</v>
      </c>
      <c r="W11" s="6">
        <v>17.536000000000001</v>
      </c>
      <c r="X11" s="6">
        <v>19.468</v>
      </c>
      <c r="Y11" s="6">
        <v>17.055</v>
      </c>
      <c r="Z11" s="6">
        <v>14.561</v>
      </c>
      <c r="AA11" s="6">
        <v>21.635999999999999</v>
      </c>
      <c r="AB11" s="6">
        <v>21.152999999999999</v>
      </c>
      <c r="AC11" s="6">
        <v>21.417000000000002</v>
      </c>
      <c r="AD11" s="6">
        <v>16.71</v>
      </c>
      <c r="AE11" s="6">
        <v>19.64</v>
      </c>
      <c r="AF11" s="6">
        <v>15.2</v>
      </c>
      <c r="AG11" s="6">
        <v>17.545999999999999</v>
      </c>
      <c r="AH11" s="6">
        <v>23.146999999999998</v>
      </c>
      <c r="AI11" s="207"/>
      <c r="AJ11" s="207"/>
      <c r="AK11" s="207"/>
      <c r="AL11" s="207"/>
      <c r="AM11" s="207"/>
    </row>
    <row r="12" spans="1:39" ht="14.45">
      <c r="A12" s="101">
        <v>46388</v>
      </c>
      <c r="B12" s="162">
        <v>26</v>
      </c>
      <c r="C12" s="154">
        <v>26</v>
      </c>
      <c r="D12" s="166">
        <v>26</v>
      </c>
      <c r="E12" s="7">
        <v>15.877000000000001</v>
      </c>
      <c r="F12" s="7">
        <v>17.350999999999999</v>
      </c>
      <c r="G12" s="7">
        <v>15.823</v>
      </c>
      <c r="H12" s="6">
        <v>16.613</v>
      </c>
      <c r="I12" s="6">
        <v>21.808</v>
      </c>
      <c r="J12" s="6">
        <v>16.545999999999999</v>
      </c>
      <c r="K12" s="6">
        <v>18.335000000000001</v>
      </c>
      <c r="L12" s="6">
        <v>19.754999999999999</v>
      </c>
      <c r="M12" s="6">
        <v>18.283000000000001</v>
      </c>
      <c r="N12" s="6">
        <v>16.006</v>
      </c>
      <c r="O12" s="6">
        <v>15.653</v>
      </c>
      <c r="P12" s="6">
        <v>15.988</v>
      </c>
      <c r="Q12" s="6">
        <v>17.056000000000001</v>
      </c>
      <c r="R12" s="6">
        <v>17.806999999999999</v>
      </c>
      <c r="S12" s="6">
        <v>17.579999999999998</v>
      </c>
      <c r="T12" s="6">
        <v>19.468</v>
      </c>
      <c r="U12" s="6">
        <v>16.067</v>
      </c>
      <c r="V12" s="6">
        <v>15.688000000000001</v>
      </c>
      <c r="W12" s="6">
        <v>15.663</v>
      </c>
      <c r="X12" s="6">
        <v>18.14</v>
      </c>
      <c r="Y12" s="6">
        <v>16.823</v>
      </c>
      <c r="Z12" s="6">
        <v>13.615</v>
      </c>
      <c r="AA12" s="6">
        <v>18.93</v>
      </c>
      <c r="AB12" s="6">
        <v>18.692</v>
      </c>
      <c r="AC12" s="6">
        <v>19.873999999999999</v>
      </c>
      <c r="AD12" s="6">
        <v>15.772</v>
      </c>
      <c r="AE12" s="6">
        <v>17.084</v>
      </c>
      <c r="AF12" s="6">
        <v>14.095000000000001</v>
      </c>
      <c r="AG12" s="6">
        <v>16.297999999999998</v>
      </c>
      <c r="AH12" s="6">
        <v>18.329000000000001</v>
      </c>
      <c r="AI12" s="207"/>
      <c r="AJ12" s="207"/>
      <c r="AK12" s="207"/>
      <c r="AL12" s="207"/>
      <c r="AM12" s="207"/>
    </row>
    <row r="13" spans="1:39" ht="14.45">
      <c r="A13" s="101">
        <v>46419</v>
      </c>
      <c r="B13" s="162">
        <v>25</v>
      </c>
      <c r="C13" s="154">
        <v>25</v>
      </c>
      <c r="D13" s="166">
        <v>25</v>
      </c>
      <c r="E13" s="7">
        <v>15.178000000000001</v>
      </c>
      <c r="F13" s="7">
        <v>16.263999999999999</v>
      </c>
      <c r="G13" s="7">
        <v>13.589</v>
      </c>
      <c r="H13" s="6">
        <v>19.826000000000001</v>
      </c>
      <c r="I13" s="6">
        <v>22.474</v>
      </c>
      <c r="J13" s="6">
        <v>13.582000000000001</v>
      </c>
      <c r="K13" s="6">
        <v>16.260000000000002</v>
      </c>
      <c r="L13" s="6">
        <v>19.728999999999999</v>
      </c>
      <c r="M13" s="6">
        <v>19.63</v>
      </c>
      <c r="N13" s="6">
        <v>15.919</v>
      </c>
      <c r="O13" s="6">
        <v>13.358000000000001</v>
      </c>
      <c r="P13" s="6">
        <v>18.719000000000001</v>
      </c>
      <c r="Q13" s="6">
        <v>14.79</v>
      </c>
      <c r="R13" s="6">
        <v>16.074999999999999</v>
      </c>
      <c r="S13" s="6">
        <v>14.465999999999999</v>
      </c>
      <c r="T13" s="6">
        <v>18.792999999999999</v>
      </c>
      <c r="U13" s="6">
        <v>13.138</v>
      </c>
      <c r="V13" s="6">
        <v>14.366</v>
      </c>
      <c r="W13" s="6">
        <v>13.09</v>
      </c>
      <c r="X13" s="6">
        <v>15.179</v>
      </c>
      <c r="Y13" s="6">
        <v>14.211</v>
      </c>
      <c r="Z13" s="6">
        <v>12.069000000000001</v>
      </c>
      <c r="AA13" s="6">
        <v>19.202000000000002</v>
      </c>
      <c r="AB13" s="6">
        <v>24.215</v>
      </c>
      <c r="AC13" s="6">
        <v>18.890999999999998</v>
      </c>
      <c r="AD13" s="6">
        <v>21.702999999999999</v>
      </c>
      <c r="AE13" s="6">
        <v>19.646000000000001</v>
      </c>
      <c r="AF13" s="6">
        <v>12.423999999999999</v>
      </c>
      <c r="AG13" s="6">
        <v>14.917</v>
      </c>
      <c r="AH13" s="6">
        <v>17.898</v>
      </c>
      <c r="AI13" s="207"/>
      <c r="AJ13" s="207"/>
      <c r="AK13" s="207"/>
      <c r="AL13" s="207"/>
      <c r="AM13" s="207"/>
    </row>
    <row r="14" spans="1:39" ht="14.45">
      <c r="A14" s="101">
        <v>46447</v>
      </c>
      <c r="B14" s="162">
        <v>43</v>
      </c>
      <c r="C14" s="154">
        <v>37</v>
      </c>
      <c r="D14" s="166">
        <v>40</v>
      </c>
      <c r="E14" s="7">
        <v>28.334</v>
      </c>
      <c r="F14" s="7">
        <v>31.460999999999999</v>
      </c>
      <c r="G14" s="7">
        <v>31.393000000000001</v>
      </c>
      <c r="H14" s="6">
        <v>42.564999999999998</v>
      </c>
      <c r="I14" s="6">
        <v>33.031999999999996</v>
      </c>
      <c r="J14" s="6">
        <v>34.71</v>
      </c>
      <c r="K14" s="6">
        <v>32.061</v>
      </c>
      <c r="L14" s="6">
        <v>30.652000000000001</v>
      </c>
      <c r="M14" s="6">
        <v>25.681999999999999</v>
      </c>
      <c r="N14" s="6">
        <v>26.702999999999999</v>
      </c>
      <c r="O14" s="6">
        <v>18.567</v>
      </c>
      <c r="P14" s="6">
        <v>30.138000000000002</v>
      </c>
      <c r="Q14" s="6">
        <v>44.98</v>
      </c>
      <c r="R14" s="6">
        <v>22.298999999999999</v>
      </c>
      <c r="S14" s="6">
        <v>23.818000000000001</v>
      </c>
      <c r="T14" s="6">
        <v>47.956000000000003</v>
      </c>
      <c r="U14" s="6">
        <v>14.723000000000001</v>
      </c>
      <c r="V14" s="6">
        <v>32.817999999999998</v>
      </c>
      <c r="W14" s="6">
        <v>16.974</v>
      </c>
      <c r="X14" s="6">
        <v>28.062000000000001</v>
      </c>
      <c r="Y14" s="6">
        <v>30.562999999999999</v>
      </c>
      <c r="Z14" s="6">
        <v>19.841000000000001</v>
      </c>
      <c r="AA14" s="6">
        <v>26.896000000000001</v>
      </c>
      <c r="AB14" s="6">
        <v>43.125</v>
      </c>
      <c r="AC14" s="6">
        <v>35.377000000000002</v>
      </c>
      <c r="AD14" s="6">
        <v>55.078000000000003</v>
      </c>
      <c r="AE14" s="6">
        <v>22.036000000000001</v>
      </c>
      <c r="AF14" s="6">
        <v>19.204000000000001</v>
      </c>
      <c r="AG14" s="6">
        <v>27.504000000000001</v>
      </c>
      <c r="AH14" s="6">
        <v>25.036000000000001</v>
      </c>
      <c r="AI14" s="207"/>
      <c r="AJ14" s="207"/>
      <c r="AK14" s="207"/>
      <c r="AL14" s="207"/>
      <c r="AM14" s="207"/>
    </row>
    <row r="15" spans="1:39" ht="14.45">
      <c r="A15" s="101">
        <v>46478</v>
      </c>
      <c r="B15" s="162">
        <v>105</v>
      </c>
      <c r="C15" s="154">
        <v>72</v>
      </c>
      <c r="D15" s="166">
        <v>89</v>
      </c>
      <c r="E15" s="7">
        <v>66.350999999999999</v>
      </c>
      <c r="F15" s="7">
        <v>70.302999999999997</v>
      </c>
      <c r="G15" s="7">
        <v>59.793999999999997</v>
      </c>
      <c r="H15" s="6">
        <v>52.807000000000002</v>
      </c>
      <c r="I15" s="6">
        <v>83.634</v>
      </c>
      <c r="J15" s="6">
        <v>71.828000000000003</v>
      </c>
      <c r="K15" s="6">
        <v>52.008000000000003</v>
      </c>
      <c r="L15" s="6">
        <v>47.444000000000003</v>
      </c>
      <c r="M15" s="6">
        <v>76.597999999999999</v>
      </c>
      <c r="N15" s="6">
        <v>59.765999999999998</v>
      </c>
      <c r="O15" s="6">
        <v>51.84</v>
      </c>
      <c r="P15" s="6">
        <v>55.405000000000001</v>
      </c>
      <c r="Q15" s="6">
        <v>97.724999999999994</v>
      </c>
      <c r="R15" s="6">
        <v>61.088000000000001</v>
      </c>
      <c r="S15" s="6">
        <v>80.596000000000004</v>
      </c>
      <c r="T15" s="6">
        <v>86.022000000000006</v>
      </c>
      <c r="U15" s="6">
        <v>49.28</v>
      </c>
      <c r="V15" s="6">
        <v>51.805</v>
      </c>
      <c r="W15" s="6">
        <v>47.920999999999999</v>
      </c>
      <c r="X15" s="6">
        <v>64.373000000000005</v>
      </c>
      <c r="Y15" s="6">
        <v>69.445999999999998</v>
      </c>
      <c r="Z15" s="6">
        <v>40.128</v>
      </c>
      <c r="AA15" s="6">
        <v>65.906999999999996</v>
      </c>
      <c r="AB15" s="6">
        <v>67.739999999999995</v>
      </c>
      <c r="AC15" s="6">
        <v>61.771999999999998</v>
      </c>
      <c r="AD15" s="6">
        <v>106.111</v>
      </c>
      <c r="AE15" s="6">
        <v>39.820999999999998</v>
      </c>
      <c r="AF15" s="6">
        <v>77.588999999999999</v>
      </c>
      <c r="AG15" s="6">
        <v>43.756999999999998</v>
      </c>
      <c r="AH15" s="6">
        <v>48.726999999999997</v>
      </c>
      <c r="AI15" s="207"/>
      <c r="AJ15" s="207"/>
      <c r="AK15" s="207"/>
      <c r="AL15" s="207"/>
      <c r="AM15" s="207"/>
    </row>
    <row r="16" spans="1:39" ht="14.45">
      <c r="A16" s="101">
        <v>46508</v>
      </c>
      <c r="B16" s="162">
        <v>274</v>
      </c>
      <c r="C16" s="154">
        <v>176</v>
      </c>
      <c r="D16" s="166">
        <v>226</v>
      </c>
      <c r="E16" s="7">
        <v>193.935</v>
      </c>
      <c r="F16" s="7">
        <v>270.47899999999998</v>
      </c>
      <c r="G16" s="7">
        <v>179.80500000000001</v>
      </c>
      <c r="H16" s="6">
        <v>232.55</v>
      </c>
      <c r="I16" s="6">
        <v>320.92</v>
      </c>
      <c r="J16" s="6">
        <v>292.64600000000002</v>
      </c>
      <c r="K16" s="6">
        <v>170.214</v>
      </c>
      <c r="L16" s="6">
        <v>192.37200000000001</v>
      </c>
      <c r="M16" s="6">
        <v>225.27199999999999</v>
      </c>
      <c r="N16" s="6">
        <v>243.309</v>
      </c>
      <c r="O16" s="6">
        <v>87.9</v>
      </c>
      <c r="P16" s="6">
        <v>162.42400000000001</v>
      </c>
      <c r="Q16" s="6">
        <v>222.84700000000001</v>
      </c>
      <c r="R16" s="6">
        <v>252.88399999999999</v>
      </c>
      <c r="S16" s="6">
        <v>219.114</v>
      </c>
      <c r="T16" s="6">
        <v>224.733</v>
      </c>
      <c r="U16" s="6">
        <v>251.38300000000001</v>
      </c>
      <c r="V16" s="6">
        <v>259.70999999999998</v>
      </c>
      <c r="W16" s="6">
        <v>105.8</v>
      </c>
      <c r="X16" s="6">
        <v>146.965</v>
      </c>
      <c r="Y16" s="6">
        <v>127.381</v>
      </c>
      <c r="Z16" s="6">
        <v>104.154</v>
      </c>
      <c r="AA16" s="6">
        <v>236.124</v>
      </c>
      <c r="AB16" s="6">
        <v>146.828</v>
      </c>
      <c r="AC16" s="6">
        <v>164.405</v>
      </c>
      <c r="AD16" s="6">
        <v>235.756</v>
      </c>
      <c r="AE16" s="6">
        <v>141.13800000000001</v>
      </c>
      <c r="AF16" s="6">
        <v>201.376</v>
      </c>
      <c r="AG16" s="6">
        <v>160.62</v>
      </c>
      <c r="AH16" s="6">
        <v>127.923</v>
      </c>
      <c r="AI16" s="207"/>
      <c r="AJ16" s="207"/>
      <c r="AK16" s="207"/>
      <c r="AL16" s="207"/>
      <c r="AM16" s="207"/>
    </row>
    <row r="17" spans="1:34" ht="14.45">
      <c r="A17" s="101">
        <v>46539</v>
      </c>
      <c r="B17" s="162">
        <v>358</v>
      </c>
      <c r="C17" s="154">
        <v>173</v>
      </c>
      <c r="D17" s="166">
        <v>265</v>
      </c>
      <c r="E17" s="7">
        <v>160.244</v>
      </c>
      <c r="F17" s="7">
        <v>413.59899999999999</v>
      </c>
      <c r="G17" s="7">
        <v>204.886</v>
      </c>
      <c r="H17" s="6">
        <v>563.85699999999997</v>
      </c>
      <c r="I17" s="6">
        <v>299.61099999999999</v>
      </c>
      <c r="J17" s="6">
        <v>476.22800000000001</v>
      </c>
      <c r="K17" s="6">
        <v>203.21899999999999</v>
      </c>
      <c r="L17" s="6">
        <v>314.351</v>
      </c>
      <c r="M17" s="6">
        <v>145.845</v>
      </c>
      <c r="N17" s="6">
        <v>191.881</v>
      </c>
      <c r="O17" s="6">
        <v>56.633000000000003</v>
      </c>
      <c r="P17" s="6">
        <v>219.63900000000001</v>
      </c>
      <c r="Q17" s="6">
        <v>138.625</v>
      </c>
      <c r="R17" s="6">
        <v>285.00799999999998</v>
      </c>
      <c r="S17" s="6">
        <v>182.012</v>
      </c>
      <c r="T17" s="6">
        <v>173.08099999999999</v>
      </c>
      <c r="U17" s="6">
        <v>480.29199999999997</v>
      </c>
      <c r="V17" s="6">
        <v>247.84899999999999</v>
      </c>
      <c r="W17" s="6">
        <v>257.08699999999999</v>
      </c>
      <c r="X17" s="6">
        <v>416.36599999999999</v>
      </c>
      <c r="Y17" s="6">
        <v>48.618000000000002</v>
      </c>
      <c r="Z17" s="6">
        <v>152.18</v>
      </c>
      <c r="AA17" s="6">
        <v>339.08</v>
      </c>
      <c r="AB17" s="6">
        <v>344.68900000000002</v>
      </c>
      <c r="AC17" s="6">
        <v>292.18900000000002</v>
      </c>
      <c r="AD17" s="6">
        <v>387.714</v>
      </c>
      <c r="AE17" s="6">
        <v>70.173000000000002</v>
      </c>
      <c r="AF17" s="6">
        <v>407.089</v>
      </c>
      <c r="AG17" s="6">
        <v>181.79300000000001</v>
      </c>
      <c r="AH17" s="6">
        <v>266.37900000000002</v>
      </c>
    </row>
    <row r="18" spans="1:34" ht="14.45">
      <c r="A18" s="101">
        <v>46569</v>
      </c>
      <c r="B18" s="162">
        <v>147</v>
      </c>
      <c r="C18" s="154">
        <v>54</v>
      </c>
      <c r="D18" s="166">
        <v>90</v>
      </c>
      <c r="E18" s="7">
        <v>64.52</v>
      </c>
      <c r="F18" s="7">
        <v>188</v>
      </c>
      <c r="G18" s="7">
        <v>61.933999999999997</v>
      </c>
      <c r="H18" s="6">
        <v>443.947</v>
      </c>
      <c r="I18" s="6">
        <v>106.205</v>
      </c>
      <c r="J18" s="6">
        <v>169.822</v>
      </c>
      <c r="K18" s="6">
        <v>98.424999999999997</v>
      </c>
      <c r="L18" s="6">
        <v>217.88800000000001</v>
      </c>
      <c r="M18" s="6">
        <v>48.530999999999999</v>
      </c>
      <c r="N18" s="6">
        <v>58.95</v>
      </c>
      <c r="O18" s="6">
        <v>23.681999999999999</v>
      </c>
      <c r="P18" s="6">
        <v>59.064</v>
      </c>
      <c r="Q18" s="6">
        <v>53.374000000000002</v>
      </c>
      <c r="R18" s="6">
        <v>113.959</v>
      </c>
      <c r="S18" s="6">
        <v>69.337000000000003</v>
      </c>
      <c r="T18" s="6">
        <v>65.486999999999995</v>
      </c>
      <c r="U18" s="6">
        <v>212.142</v>
      </c>
      <c r="V18" s="6">
        <v>129.93700000000001</v>
      </c>
      <c r="W18" s="6">
        <v>69.679000000000002</v>
      </c>
      <c r="X18" s="6">
        <v>232.11099999999999</v>
      </c>
      <c r="Y18" s="6">
        <v>24.228999999999999</v>
      </c>
      <c r="Z18" s="6">
        <v>56.304000000000002</v>
      </c>
      <c r="AA18" s="6">
        <v>103.86</v>
      </c>
      <c r="AB18" s="6">
        <v>119.197</v>
      </c>
      <c r="AC18" s="6">
        <v>93.775999999999996</v>
      </c>
      <c r="AD18" s="6">
        <v>131.21899999999999</v>
      </c>
      <c r="AE18" s="6">
        <v>28.762</v>
      </c>
      <c r="AF18" s="6">
        <v>269.46199999999999</v>
      </c>
      <c r="AG18" s="6">
        <v>56.515000000000001</v>
      </c>
      <c r="AH18" s="6">
        <v>117.495</v>
      </c>
    </row>
    <row r="19" spans="1:34" ht="14.45">
      <c r="A19" s="101">
        <v>46600</v>
      </c>
      <c r="B19" s="162">
        <v>71</v>
      </c>
      <c r="C19" s="154">
        <v>43</v>
      </c>
      <c r="D19" s="166">
        <v>56</v>
      </c>
      <c r="E19" s="7">
        <v>53.503</v>
      </c>
      <c r="F19" s="7">
        <v>70.376999999999995</v>
      </c>
      <c r="G19" s="7">
        <v>39.869</v>
      </c>
      <c r="H19" s="6">
        <v>128.97399999999999</v>
      </c>
      <c r="I19" s="6">
        <v>51.383000000000003</v>
      </c>
      <c r="J19" s="6">
        <v>81.84</v>
      </c>
      <c r="K19" s="6">
        <v>48.585999999999999</v>
      </c>
      <c r="L19" s="6">
        <v>90.51</v>
      </c>
      <c r="M19" s="6">
        <v>43.182000000000002</v>
      </c>
      <c r="N19" s="6">
        <v>52.546999999999997</v>
      </c>
      <c r="O19" s="6">
        <v>20.109000000000002</v>
      </c>
      <c r="P19" s="6">
        <v>43.802999999999997</v>
      </c>
      <c r="Q19" s="6">
        <v>37.726999999999997</v>
      </c>
      <c r="R19" s="6">
        <v>58.784999999999997</v>
      </c>
      <c r="S19" s="6">
        <v>49.582999999999998</v>
      </c>
      <c r="T19" s="6">
        <v>47.89</v>
      </c>
      <c r="U19" s="6">
        <v>79.61</v>
      </c>
      <c r="V19" s="6">
        <v>52.353999999999999</v>
      </c>
      <c r="W19" s="6">
        <v>48.417999999999999</v>
      </c>
      <c r="X19" s="6">
        <v>71.942999999999998</v>
      </c>
      <c r="Y19" s="6">
        <v>25.501000000000001</v>
      </c>
      <c r="Z19" s="6">
        <v>40.575000000000003</v>
      </c>
      <c r="AA19" s="6">
        <v>58.798999999999999</v>
      </c>
      <c r="AB19" s="6">
        <v>53.305</v>
      </c>
      <c r="AC19" s="6">
        <v>53.918999999999997</v>
      </c>
      <c r="AD19" s="6">
        <v>64.156999999999996</v>
      </c>
      <c r="AE19" s="6">
        <v>24.344000000000001</v>
      </c>
      <c r="AF19" s="6">
        <v>85.593999999999994</v>
      </c>
      <c r="AG19" s="6">
        <v>37.14</v>
      </c>
      <c r="AH19" s="6">
        <v>54.902000000000001</v>
      </c>
    </row>
    <row r="20" spans="1:34" ht="14.45">
      <c r="A20" s="101">
        <v>46631</v>
      </c>
      <c r="B20" s="162">
        <v>43</v>
      </c>
      <c r="C20" s="154">
        <v>30</v>
      </c>
      <c r="D20" s="166">
        <v>36</v>
      </c>
      <c r="E20" s="7">
        <v>38.533999999999999</v>
      </c>
      <c r="F20" s="7">
        <v>50.054000000000002</v>
      </c>
      <c r="G20" s="7">
        <v>32.04</v>
      </c>
      <c r="H20" s="6">
        <v>64.382000000000005</v>
      </c>
      <c r="I20" s="6">
        <v>37.222999999999999</v>
      </c>
      <c r="J20" s="6">
        <v>55.98</v>
      </c>
      <c r="K20" s="6">
        <v>30.574000000000002</v>
      </c>
      <c r="L20" s="6">
        <v>47.863999999999997</v>
      </c>
      <c r="M20" s="6">
        <v>32.045999999999999</v>
      </c>
      <c r="N20" s="6">
        <v>30.829000000000001</v>
      </c>
      <c r="O20" s="6">
        <v>19.699000000000002</v>
      </c>
      <c r="P20" s="6">
        <v>58.267000000000003</v>
      </c>
      <c r="Q20" s="6">
        <v>34.680999999999997</v>
      </c>
      <c r="R20" s="6">
        <v>37.686</v>
      </c>
      <c r="S20" s="6">
        <v>36.283000000000001</v>
      </c>
      <c r="T20" s="6">
        <v>41.442</v>
      </c>
      <c r="U20" s="6">
        <v>45.491999999999997</v>
      </c>
      <c r="V20" s="6">
        <v>34.398000000000003</v>
      </c>
      <c r="W20" s="6">
        <v>27.634</v>
      </c>
      <c r="X20" s="6">
        <v>40.942</v>
      </c>
      <c r="Y20" s="6">
        <v>20.596</v>
      </c>
      <c r="Z20" s="6">
        <v>54.16</v>
      </c>
      <c r="AA20" s="6">
        <v>52.688000000000002</v>
      </c>
      <c r="AB20" s="6">
        <v>38.018999999999998</v>
      </c>
      <c r="AC20" s="6">
        <v>35.420999999999999</v>
      </c>
      <c r="AD20" s="6">
        <v>39.093000000000004</v>
      </c>
      <c r="AE20" s="6">
        <v>19.315000000000001</v>
      </c>
      <c r="AF20" s="6">
        <v>45.067</v>
      </c>
      <c r="AG20" s="6">
        <v>34.475000000000001</v>
      </c>
      <c r="AH20" s="6">
        <v>33.655000000000001</v>
      </c>
    </row>
    <row r="21" spans="1:34" ht="14.45">
      <c r="A21" s="101">
        <v>46661</v>
      </c>
      <c r="B21" s="162">
        <v>42</v>
      </c>
      <c r="C21" s="154">
        <v>33</v>
      </c>
      <c r="D21" s="166">
        <v>37</v>
      </c>
      <c r="E21" s="7">
        <v>28.344000000000001</v>
      </c>
      <c r="F21" s="7">
        <v>45.63</v>
      </c>
      <c r="G21" s="7">
        <v>39.006</v>
      </c>
      <c r="H21" s="6">
        <v>61.093000000000004</v>
      </c>
      <c r="I21" s="6">
        <v>46.372999999999998</v>
      </c>
      <c r="J21" s="6">
        <v>58.901000000000003</v>
      </c>
      <c r="K21" s="6">
        <v>40.920999999999999</v>
      </c>
      <c r="L21" s="6">
        <v>37.962000000000003</v>
      </c>
      <c r="M21" s="6">
        <v>29.044</v>
      </c>
      <c r="N21" s="6">
        <v>29.295999999999999</v>
      </c>
      <c r="O21" s="6">
        <v>28.93</v>
      </c>
      <c r="P21" s="6">
        <v>35.512</v>
      </c>
      <c r="Q21" s="6">
        <v>32.523000000000003</v>
      </c>
      <c r="R21" s="6">
        <v>51.158000000000001</v>
      </c>
      <c r="S21" s="6">
        <v>62.366999999999997</v>
      </c>
      <c r="T21" s="6">
        <v>43.113</v>
      </c>
      <c r="U21" s="6">
        <v>41.593000000000004</v>
      </c>
      <c r="V21" s="6">
        <v>36.542999999999999</v>
      </c>
      <c r="W21" s="6">
        <v>28.911999999999999</v>
      </c>
      <c r="X21" s="6">
        <v>40.209000000000003</v>
      </c>
      <c r="Y21" s="6">
        <v>19.945</v>
      </c>
      <c r="Z21" s="6">
        <v>50.234000000000002</v>
      </c>
      <c r="AA21" s="6">
        <v>62.115000000000002</v>
      </c>
      <c r="AB21" s="6">
        <v>32.798999999999999</v>
      </c>
      <c r="AC21" s="6">
        <v>30.99</v>
      </c>
      <c r="AD21" s="6">
        <v>40.423999999999999</v>
      </c>
      <c r="AE21" s="6">
        <v>21.983000000000001</v>
      </c>
      <c r="AF21" s="6">
        <v>38.804000000000002</v>
      </c>
      <c r="AG21" s="6">
        <v>34.131</v>
      </c>
      <c r="AH21" s="6">
        <v>28.62</v>
      </c>
    </row>
    <row r="22" spans="1:34" ht="14.45">
      <c r="A22" s="101">
        <v>46692</v>
      </c>
      <c r="B22" s="162">
        <v>34</v>
      </c>
      <c r="C22" s="154">
        <v>30</v>
      </c>
      <c r="D22" s="166">
        <v>32</v>
      </c>
      <c r="E22" s="7">
        <v>23.972999999999999</v>
      </c>
      <c r="F22" s="7">
        <v>37.024999999999999</v>
      </c>
      <c r="G22" s="7">
        <v>30.411000000000001</v>
      </c>
      <c r="H22" s="6">
        <v>45.093000000000004</v>
      </c>
      <c r="I22" s="6">
        <v>38.905999999999999</v>
      </c>
      <c r="J22" s="6">
        <v>44.268000000000001</v>
      </c>
      <c r="K22" s="6">
        <v>34.457999999999998</v>
      </c>
      <c r="L22" s="6">
        <v>30.199000000000002</v>
      </c>
      <c r="M22" s="6">
        <v>25.748000000000001</v>
      </c>
      <c r="N22" s="6">
        <v>28.782</v>
      </c>
      <c r="O22" s="6">
        <v>18.61</v>
      </c>
      <c r="P22" s="6">
        <v>26.260999999999999</v>
      </c>
      <c r="Q22" s="6">
        <v>30.295000000000002</v>
      </c>
      <c r="R22" s="6">
        <v>39.128</v>
      </c>
      <c r="S22" s="6">
        <v>44.042000000000002</v>
      </c>
      <c r="T22" s="6">
        <v>35.404000000000003</v>
      </c>
      <c r="U22" s="6">
        <v>35.636000000000003</v>
      </c>
      <c r="V22" s="6">
        <v>32.844999999999999</v>
      </c>
      <c r="W22" s="6">
        <v>29.265000000000001</v>
      </c>
      <c r="X22" s="6">
        <v>33.095999999999997</v>
      </c>
      <c r="Y22" s="6">
        <v>16.571999999999999</v>
      </c>
      <c r="Z22" s="6">
        <v>32.71</v>
      </c>
      <c r="AA22" s="6">
        <v>38.640999999999998</v>
      </c>
      <c r="AB22" s="6">
        <v>29.702000000000002</v>
      </c>
      <c r="AC22" s="6">
        <v>26.608000000000001</v>
      </c>
      <c r="AD22" s="6">
        <v>34.35</v>
      </c>
      <c r="AE22" s="6">
        <v>20.652000000000001</v>
      </c>
      <c r="AF22" s="6">
        <v>33.558</v>
      </c>
      <c r="AG22" s="6">
        <v>36.210999999999999</v>
      </c>
      <c r="AH22" s="6">
        <v>27.161999999999999</v>
      </c>
    </row>
    <row r="23" spans="1:34" ht="14.45">
      <c r="A23" s="101">
        <v>46722</v>
      </c>
      <c r="B23" s="162">
        <v>27</v>
      </c>
      <c r="C23" s="154">
        <v>27</v>
      </c>
      <c r="D23" s="166">
        <v>27</v>
      </c>
      <c r="E23" s="7">
        <v>21.5</v>
      </c>
      <c r="F23" s="7">
        <v>31.364999999999998</v>
      </c>
      <c r="G23" s="7">
        <v>24.456</v>
      </c>
      <c r="H23" s="6">
        <v>41.244</v>
      </c>
      <c r="I23" s="6">
        <v>32.142000000000003</v>
      </c>
      <c r="J23" s="6">
        <v>34.451999999999998</v>
      </c>
      <c r="K23" s="6">
        <v>31.167999999999999</v>
      </c>
      <c r="L23" s="6">
        <v>26.643999999999998</v>
      </c>
      <c r="M23" s="6">
        <v>22.353999999999999</v>
      </c>
      <c r="N23" s="6">
        <v>23.285</v>
      </c>
      <c r="O23" s="6">
        <v>16.045000000000002</v>
      </c>
      <c r="P23" s="6">
        <v>23.812999999999999</v>
      </c>
      <c r="Q23" s="6">
        <v>24.262</v>
      </c>
      <c r="R23" s="6">
        <v>28.92</v>
      </c>
      <c r="S23" s="6">
        <v>30.143000000000001</v>
      </c>
      <c r="T23" s="6">
        <v>24.991</v>
      </c>
      <c r="U23" s="6">
        <v>31.524000000000001</v>
      </c>
      <c r="V23" s="6">
        <v>26.477</v>
      </c>
      <c r="W23" s="6">
        <v>24.512</v>
      </c>
      <c r="X23" s="6">
        <v>28.913</v>
      </c>
      <c r="Y23" s="6">
        <v>14.994</v>
      </c>
      <c r="Z23" s="6">
        <v>24.564</v>
      </c>
      <c r="AA23" s="6">
        <v>31.164000000000001</v>
      </c>
      <c r="AB23" s="6">
        <v>26.257000000000001</v>
      </c>
      <c r="AC23" s="6">
        <v>24.457999999999998</v>
      </c>
      <c r="AD23" s="6">
        <v>31.751999999999999</v>
      </c>
      <c r="AE23" s="6">
        <v>16.550999999999998</v>
      </c>
      <c r="AF23" s="6">
        <v>30.827000000000002</v>
      </c>
      <c r="AG23" s="6">
        <v>28.436</v>
      </c>
      <c r="AH23" s="6">
        <v>24.603000000000002</v>
      </c>
    </row>
    <row r="24" spans="1:34" ht="14.45">
      <c r="A24" s="101">
        <v>46753</v>
      </c>
      <c r="B24" s="162">
        <v>26</v>
      </c>
      <c r="C24" s="154">
        <v>26</v>
      </c>
      <c r="D24" s="166">
        <v>26</v>
      </c>
      <c r="E24" s="7">
        <v>20.135000000000002</v>
      </c>
      <c r="F24" s="7">
        <v>28.584</v>
      </c>
      <c r="G24" s="7">
        <v>22.18</v>
      </c>
      <c r="H24" s="6">
        <v>34.954000000000001</v>
      </c>
      <c r="I24" s="6">
        <v>27.439</v>
      </c>
      <c r="J24" s="6">
        <v>30.591000000000001</v>
      </c>
      <c r="K24" s="6">
        <v>26.709</v>
      </c>
      <c r="L24" s="6">
        <v>26.445</v>
      </c>
      <c r="M24" s="6">
        <v>20.693000000000001</v>
      </c>
      <c r="N24" s="6">
        <v>20.364000000000001</v>
      </c>
      <c r="O24" s="6">
        <v>15.385999999999999</v>
      </c>
      <c r="P24" s="6">
        <v>21.492999999999999</v>
      </c>
      <c r="Q24" s="6">
        <v>23.582000000000001</v>
      </c>
      <c r="R24" s="6">
        <v>25.093</v>
      </c>
      <c r="S24" s="6">
        <v>25.356000000000002</v>
      </c>
      <c r="T24" s="6">
        <v>20.805</v>
      </c>
      <c r="U24" s="6">
        <v>28.748000000000001</v>
      </c>
      <c r="V24" s="6">
        <v>23.483000000000001</v>
      </c>
      <c r="W24" s="6">
        <v>22.556999999999999</v>
      </c>
      <c r="X24" s="6">
        <v>27.446999999999999</v>
      </c>
      <c r="Y24" s="6">
        <v>13.978</v>
      </c>
      <c r="Z24" s="6">
        <v>21.486999999999998</v>
      </c>
      <c r="AA24" s="6">
        <v>27.260999999999999</v>
      </c>
      <c r="AB24" s="6">
        <v>24.155000000000001</v>
      </c>
      <c r="AC24" s="6">
        <v>22.696999999999999</v>
      </c>
      <c r="AD24" s="6">
        <v>27.684000000000001</v>
      </c>
      <c r="AE24" s="6">
        <v>15.253</v>
      </c>
      <c r="AF24" s="6">
        <v>28.146000000000001</v>
      </c>
      <c r="AG24" s="6">
        <v>22.861000000000001</v>
      </c>
      <c r="AH24" s="6">
        <v>22.210999999999999</v>
      </c>
    </row>
    <row r="25" spans="1:34" ht="14.45">
      <c r="A25" s="101">
        <v>46784</v>
      </c>
      <c r="B25" s="162">
        <v>25</v>
      </c>
      <c r="C25" s="154">
        <v>25</v>
      </c>
      <c r="D25" s="166">
        <v>25</v>
      </c>
      <c r="E25" s="7">
        <v>19.190000000000001</v>
      </c>
      <c r="F25" s="7">
        <v>24.904</v>
      </c>
      <c r="G25" s="7">
        <v>25.547000000000001</v>
      </c>
      <c r="H25" s="6">
        <v>34.863999999999997</v>
      </c>
      <c r="I25" s="6">
        <v>23.167999999999999</v>
      </c>
      <c r="J25" s="6">
        <v>27.059000000000001</v>
      </c>
      <c r="K25" s="6">
        <v>26.332999999999998</v>
      </c>
      <c r="L25" s="6">
        <v>27.367999999999999</v>
      </c>
      <c r="M25" s="6">
        <v>20.478000000000002</v>
      </c>
      <c r="N25" s="6">
        <v>17.802</v>
      </c>
      <c r="O25" s="6">
        <v>18.734999999999999</v>
      </c>
      <c r="P25" s="6">
        <v>19.137</v>
      </c>
      <c r="Q25" s="6">
        <v>21.518999999999998</v>
      </c>
      <c r="R25" s="6">
        <v>21.236999999999998</v>
      </c>
      <c r="S25" s="6">
        <v>24.396999999999998</v>
      </c>
      <c r="T25" s="6">
        <v>17.507000000000001</v>
      </c>
      <c r="U25" s="6">
        <v>26.318999999999999</v>
      </c>
      <c r="V25" s="6">
        <v>20.084</v>
      </c>
      <c r="W25" s="6">
        <v>19.420999999999999</v>
      </c>
      <c r="X25" s="6">
        <v>23.638999999999999</v>
      </c>
      <c r="Y25" s="6">
        <v>12.763999999999999</v>
      </c>
      <c r="Z25" s="6">
        <v>22.315000000000001</v>
      </c>
      <c r="AA25" s="6">
        <v>32.789000000000001</v>
      </c>
      <c r="AB25" s="6">
        <v>23.356000000000002</v>
      </c>
      <c r="AC25" s="6">
        <v>28.696000000000002</v>
      </c>
      <c r="AD25" s="6">
        <v>29.454999999999998</v>
      </c>
      <c r="AE25" s="6">
        <v>13.801</v>
      </c>
      <c r="AF25" s="6">
        <v>25.498000000000001</v>
      </c>
      <c r="AG25" s="6">
        <v>22.405999999999999</v>
      </c>
      <c r="AH25" s="6">
        <v>21.196000000000002</v>
      </c>
    </row>
    <row r="26" spans="1:34" ht="14.45">
      <c r="A26" s="101">
        <v>46813</v>
      </c>
      <c r="B26" s="162">
        <v>40</v>
      </c>
      <c r="C26" s="154">
        <v>40</v>
      </c>
      <c r="D26" s="166">
        <v>40</v>
      </c>
      <c r="E26" s="7">
        <v>35.225999999999999</v>
      </c>
      <c r="F26" s="7">
        <v>43.877000000000002</v>
      </c>
      <c r="G26" s="7">
        <v>47.613</v>
      </c>
      <c r="H26" s="6">
        <v>44.273000000000003</v>
      </c>
      <c r="I26" s="6">
        <v>47.173000000000002</v>
      </c>
      <c r="J26" s="6">
        <v>44.737000000000002</v>
      </c>
      <c r="K26" s="6">
        <v>38.237000000000002</v>
      </c>
      <c r="L26" s="6">
        <v>32.893999999999998</v>
      </c>
      <c r="M26" s="6">
        <v>31.231999999999999</v>
      </c>
      <c r="N26" s="6">
        <v>22.934999999999999</v>
      </c>
      <c r="O26" s="6">
        <v>29.806000000000001</v>
      </c>
      <c r="P26" s="6">
        <v>49.62</v>
      </c>
      <c r="Q26" s="6">
        <v>27.234999999999999</v>
      </c>
      <c r="R26" s="6">
        <v>30.449000000000002</v>
      </c>
      <c r="S26" s="6">
        <v>57.646000000000001</v>
      </c>
      <c r="T26" s="6">
        <v>18.734000000000002</v>
      </c>
      <c r="U26" s="6">
        <v>45.905000000000001</v>
      </c>
      <c r="V26" s="6">
        <v>23.876000000000001</v>
      </c>
      <c r="W26" s="6">
        <v>32.045000000000002</v>
      </c>
      <c r="X26" s="6">
        <v>41.581000000000003</v>
      </c>
      <c r="Y26" s="6">
        <v>20.681000000000001</v>
      </c>
      <c r="Z26" s="6">
        <v>29.039000000000001</v>
      </c>
      <c r="AA26" s="6">
        <v>55.621000000000002</v>
      </c>
      <c r="AB26" s="6">
        <v>39.57</v>
      </c>
      <c r="AC26" s="6">
        <v>65.069000000000003</v>
      </c>
      <c r="AD26" s="6">
        <v>31.242999999999999</v>
      </c>
      <c r="AE26" s="6">
        <v>20.658999999999999</v>
      </c>
      <c r="AF26" s="6">
        <v>38.256999999999998</v>
      </c>
      <c r="AG26" s="6">
        <v>28.998999999999999</v>
      </c>
      <c r="AH26" s="6">
        <v>35.270000000000003</v>
      </c>
    </row>
    <row r="27" spans="1:34" ht="14.45">
      <c r="A27" s="101">
        <v>46844</v>
      </c>
      <c r="B27" s="162">
        <v>89</v>
      </c>
      <c r="C27" s="154">
        <v>89</v>
      </c>
      <c r="D27" s="166">
        <v>89</v>
      </c>
      <c r="E27" s="7">
        <v>75.591999999999999</v>
      </c>
      <c r="F27" s="7">
        <v>80.650000000000006</v>
      </c>
      <c r="G27" s="7">
        <v>62.64</v>
      </c>
      <c r="H27" s="6">
        <v>104.203</v>
      </c>
      <c r="I27" s="6">
        <v>89.537999999999997</v>
      </c>
      <c r="J27" s="6">
        <v>68.885999999999996</v>
      </c>
      <c r="K27" s="6">
        <v>59.112000000000002</v>
      </c>
      <c r="L27" s="6">
        <v>93.162000000000006</v>
      </c>
      <c r="M27" s="6">
        <v>69.837999999999994</v>
      </c>
      <c r="N27" s="6">
        <v>59.277999999999999</v>
      </c>
      <c r="O27" s="6">
        <v>55.551000000000002</v>
      </c>
      <c r="P27" s="6">
        <v>107.32299999999999</v>
      </c>
      <c r="Q27" s="6">
        <v>70.721999999999994</v>
      </c>
      <c r="R27" s="6">
        <v>99.593999999999994</v>
      </c>
      <c r="S27" s="6">
        <v>105.392</v>
      </c>
      <c r="T27" s="6">
        <v>54.003</v>
      </c>
      <c r="U27" s="6">
        <v>72.480999999999995</v>
      </c>
      <c r="V27" s="6">
        <v>58.703000000000003</v>
      </c>
      <c r="W27" s="6">
        <v>70.010999999999996</v>
      </c>
      <c r="X27" s="6">
        <v>91.64</v>
      </c>
      <c r="Y27" s="6">
        <v>41.052999999999997</v>
      </c>
      <c r="Z27" s="6">
        <v>71.900000000000006</v>
      </c>
      <c r="AA27" s="6">
        <v>85.103999999999999</v>
      </c>
      <c r="AB27" s="6">
        <v>66.47</v>
      </c>
      <c r="AC27" s="6">
        <v>119.04600000000001</v>
      </c>
      <c r="AD27" s="6">
        <v>53.253999999999998</v>
      </c>
      <c r="AE27" s="6">
        <v>83.396000000000001</v>
      </c>
      <c r="AF27" s="6">
        <v>56.515000000000001</v>
      </c>
      <c r="AG27" s="6">
        <v>53.231999999999999</v>
      </c>
      <c r="AH27" s="6">
        <v>81.158000000000001</v>
      </c>
    </row>
    <row r="28" spans="1:34" ht="14.45">
      <c r="A28" s="101">
        <v>46874</v>
      </c>
      <c r="B28" s="162">
        <v>226</v>
      </c>
      <c r="C28" s="154">
        <v>226</v>
      </c>
      <c r="D28" s="166">
        <v>226</v>
      </c>
      <c r="E28" s="7">
        <v>299.88600000000002</v>
      </c>
      <c r="F28" s="7">
        <v>231.47300000000001</v>
      </c>
      <c r="G28" s="7">
        <v>263.416</v>
      </c>
      <c r="H28" s="6">
        <v>381.96</v>
      </c>
      <c r="I28" s="6">
        <v>354.07900000000001</v>
      </c>
      <c r="J28" s="6">
        <v>217.38200000000001</v>
      </c>
      <c r="K28" s="6">
        <v>233.36500000000001</v>
      </c>
      <c r="L28" s="6">
        <v>261.375</v>
      </c>
      <c r="M28" s="6">
        <v>268.15899999999999</v>
      </c>
      <c r="N28" s="6">
        <v>100.36499999999999</v>
      </c>
      <c r="O28" s="6">
        <v>175.43799999999999</v>
      </c>
      <c r="P28" s="6">
        <v>240.04300000000001</v>
      </c>
      <c r="Q28" s="6">
        <v>285.41800000000001</v>
      </c>
      <c r="R28" s="6">
        <v>252.71700000000001</v>
      </c>
      <c r="S28" s="6">
        <v>243.477</v>
      </c>
      <c r="T28" s="6">
        <v>266.642</v>
      </c>
      <c r="U28" s="6">
        <v>326.80399999999997</v>
      </c>
      <c r="V28" s="6">
        <v>135.624</v>
      </c>
      <c r="W28" s="6">
        <v>171.30199999999999</v>
      </c>
      <c r="X28" s="6">
        <v>154.292</v>
      </c>
      <c r="Y28" s="6">
        <v>108.408</v>
      </c>
      <c r="Z28" s="6">
        <v>261.24900000000002</v>
      </c>
      <c r="AA28" s="6">
        <v>177.44900000000001</v>
      </c>
      <c r="AB28" s="6">
        <v>176.71799999999999</v>
      </c>
      <c r="AC28" s="6">
        <v>273.50900000000001</v>
      </c>
      <c r="AD28" s="6">
        <v>172.53</v>
      </c>
      <c r="AE28" s="6">
        <v>202.29</v>
      </c>
      <c r="AF28" s="6">
        <v>196.233</v>
      </c>
      <c r="AG28" s="6">
        <v>149.11199999999999</v>
      </c>
      <c r="AH28" s="6">
        <v>222.845</v>
      </c>
    </row>
    <row r="29" spans="1:34" ht="14.45">
      <c r="A29" s="101">
        <v>46905</v>
      </c>
      <c r="B29" s="162">
        <v>265</v>
      </c>
      <c r="C29" s="154">
        <v>265</v>
      </c>
      <c r="D29" s="166">
        <v>265</v>
      </c>
      <c r="E29" s="7">
        <v>421.76100000000002</v>
      </c>
      <c r="F29" s="7">
        <v>220.875</v>
      </c>
      <c r="G29" s="7">
        <v>601.70399999999995</v>
      </c>
      <c r="H29" s="6">
        <v>321.68799999999999</v>
      </c>
      <c r="I29" s="6">
        <v>507.87400000000002</v>
      </c>
      <c r="J29" s="6">
        <v>219.334</v>
      </c>
      <c r="K29" s="6">
        <v>345.61</v>
      </c>
      <c r="L29" s="6">
        <v>160.00399999999999</v>
      </c>
      <c r="M29" s="6">
        <v>193.99299999999999</v>
      </c>
      <c r="N29" s="6">
        <v>57.951000000000001</v>
      </c>
      <c r="O29" s="6">
        <v>210.65199999999999</v>
      </c>
      <c r="P29" s="6">
        <v>146.875</v>
      </c>
      <c r="Q29" s="6">
        <v>293.39699999999999</v>
      </c>
      <c r="R29" s="6">
        <v>189.52500000000001</v>
      </c>
      <c r="S29" s="6">
        <v>177.77500000000001</v>
      </c>
      <c r="T29" s="6">
        <v>501.91800000000001</v>
      </c>
      <c r="U29" s="6">
        <v>270.62799999999999</v>
      </c>
      <c r="V29" s="6">
        <v>274.17599999999999</v>
      </c>
      <c r="W29" s="6">
        <v>446.64400000000001</v>
      </c>
      <c r="X29" s="6">
        <v>58.360999999999997</v>
      </c>
      <c r="Y29" s="6">
        <v>153.721</v>
      </c>
      <c r="Z29" s="6">
        <v>340.41899999999998</v>
      </c>
      <c r="AA29" s="6">
        <v>367.62599999999998</v>
      </c>
      <c r="AB29" s="6">
        <v>303.82799999999997</v>
      </c>
      <c r="AC29" s="6">
        <v>405.11500000000001</v>
      </c>
      <c r="AD29" s="6">
        <v>76.403999999999996</v>
      </c>
      <c r="AE29" s="6">
        <v>427.41399999999999</v>
      </c>
      <c r="AF29" s="6">
        <v>200.255</v>
      </c>
      <c r="AG29" s="6">
        <v>280.642</v>
      </c>
      <c r="AH29" s="6">
        <v>166.797</v>
      </c>
    </row>
    <row r="30" spans="1:34" ht="14.45">
      <c r="A30" s="101">
        <v>46935</v>
      </c>
      <c r="B30" s="162">
        <v>90</v>
      </c>
      <c r="C30" s="154">
        <v>90</v>
      </c>
      <c r="D30" s="166">
        <v>90</v>
      </c>
      <c r="E30" s="7">
        <v>182.91800000000001</v>
      </c>
      <c r="F30" s="7">
        <v>67.007000000000005</v>
      </c>
      <c r="G30" s="7">
        <v>437.57799999999997</v>
      </c>
      <c r="H30" s="6">
        <v>113.441</v>
      </c>
      <c r="I30" s="6">
        <v>170.28800000000001</v>
      </c>
      <c r="J30" s="6">
        <v>103.023</v>
      </c>
      <c r="K30" s="6">
        <v>218.97200000000001</v>
      </c>
      <c r="L30" s="6">
        <v>53.069000000000003</v>
      </c>
      <c r="M30" s="6">
        <v>60.298999999999999</v>
      </c>
      <c r="N30" s="6">
        <v>25.632999999999999</v>
      </c>
      <c r="O30" s="6">
        <v>58.091000000000001</v>
      </c>
      <c r="P30" s="6">
        <v>56.581000000000003</v>
      </c>
      <c r="Q30" s="6">
        <v>112.676</v>
      </c>
      <c r="R30" s="6">
        <v>73.096000000000004</v>
      </c>
      <c r="S30" s="6">
        <v>67.096000000000004</v>
      </c>
      <c r="T30" s="6">
        <v>216.471</v>
      </c>
      <c r="U30" s="6">
        <v>133.512</v>
      </c>
      <c r="V30" s="6">
        <v>72.113</v>
      </c>
      <c r="W30" s="6">
        <v>226.35900000000001</v>
      </c>
      <c r="X30" s="6">
        <v>30.178999999999998</v>
      </c>
      <c r="Y30" s="6">
        <v>56.064</v>
      </c>
      <c r="Z30" s="6">
        <v>102.98699999999999</v>
      </c>
      <c r="AA30" s="6">
        <v>120.102</v>
      </c>
      <c r="AB30" s="6">
        <v>96.367999999999995</v>
      </c>
      <c r="AC30" s="6">
        <v>131.684</v>
      </c>
      <c r="AD30" s="6">
        <v>33.761000000000003</v>
      </c>
      <c r="AE30" s="6">
        <v>258.827</v>
      </c>
      <c r="AF30" s="6">
        <v>62.616999999999997</v>
      </c>
      <c r="AG30" s="6">
        <v>117.03700000000001</v>
      </c>
      <c r="AH30" s="6">
        <v>67.132999999999996</v>
      </c>
    </row>
    <row r="31" spans="1:34" ht="14.45">
      <c r="A31" s="101">
        <v>46966</v>
      </c>
      <c r="B31" s="162">
        <v>56</v>
      </c>
      <c r="C31" s="154">
        <v>56</v>
      </c>
      <c r="D31" s="166">
        <v>56</v>
      </c>
      <c r="E31" s="7">
        <v>70.53</v>
      </c>
      <c r="F31" s="7">
        <v>44.360999999999997</v>
      </c>
      <c r="G31" s="7">
        <v>126.312</v>
      </c>
      <c r="H31" s="6">
        <v>55.996000000000002</v>
      </c>
      <c r="I31" s="6">
        <v>83.462999999999994</v>
      </c>
      <c r="J31" s="6">
        <v>52.344999999999999</v>
      </c>
      <c r="K31" s="6">
        <v>90.355000000000004</v>
      </c>
      <c r="L31" s="6">
        <v>46.542999999999999</v>
      </c>
      <c r="M31" s="6">
        <v>53.908999999999999</v>
      </c>
      <c r="N31" s="6">
        <v>22.402000000000001</v>
      </c>
      <c r="O31" s="6">
        <v>43.085000000000001</v>
      </c>
      <c r="P31" s="6">
        <v>39.363</v>
      </c>
      <c r="Q31" s="6">
        <v>59.947000000000003</v>
      </c>
      <c r="R31" s="6">
        <v>51.606999999999999</v>
      </c>
      <c r="S31" s="6">
        <v>49.064</v>
      </c>
      <c r="T31" s="6">
        <v>80.912000000000006</v>
      </c>
      <c r="U31" s="6">
        <v>55.939</v>
      </c>
      <c r="V31" s="6">
        <v>51.009</v>
      </c>
      <c r="W31" s="6">
        <v>71.620999999999995</v>
      </c>
      <c r="X31" s="6">
        <v>30.303999999999998</v>
      </c>
      <c r="Y31" s="6">
        <v>39.808</v>
      </c>
      <c r="Z31" s="6">
        <v>58.939</v>
      </c>
      <c r="AA31" s="6">
        <v>55.433</v>
      </c>
      <c r="AB31" s="6">
        <v>55.124000000000002</v>
      </c>
      <c r="AC31" s="6">
        <v>65.066999999999993</v>
      </c>
      <c r="AD31" s="6">
        <v>27.863</v>
      </c>
      <c r="AE31" s="6">
        <v>83.772000000000006</v>
      </c>
      <c r="AF31" s="6">
        <v>41.613</v>
      </c>
      <c r="AG31" s="6">
        <v>55.670999999999999</v>
      </c>
      <c r="AH31" s="6">
        <v>56.003999999999998</v>
      </c>
    </row>
    <row r="32" spans="1:34" ht="14.45">
      <c r="A32" s="101">
        <v>46997</v>
      </c>
      <c r="B32" s="162">
        <v>36</v>
      </c>
      <c r="C32" s="154">
        <v>36</v>
      </c>
      <c r="D32" s="166">
        <v>36</v>
      </c>
      <c r="E32" s="7">
        <v>50.277000000000001</v>
      </c>
      <c r="F32" s="7">
        <v>36.177999999999997</v>
      </c>
      <c r="G32" s="7">
        <v>66.271000000000001</v>
      </c>
      <c r="H32" s="6">
        <v>41.143000000000001</v>
      </c>
      <c r="I32" s="6">
        <v>58.43</v>
      </c>
      <c r="J32" s="6">
        <v>34.143999999999998</v>
      </c>
      <c r="K32" s="6">
        <v>49.113999999999997</v>
      </c>
      <c r="L32" s="6">
        <v>34.609000000000002</v>
      </c>
      <c r="M32" s="6">
        <v>31.67</v>
      </c>
      <c r="N32" s="6">
        <v>21.917000000000002</v>
      </c>
      <c r="O32" s="6">
        <v>57.887999999999998</v>
      </c>
      <c r="P32" s="6">
        <v>36.08</v>
      </c>
      <c r="Q32" s="6">
        <v>39.450000000000003</v>
      </c>
      <c r="R32" s="6">
        <v>38.667000000000002</v>
      </c>
      <c r="S32" s="6">
        <v>43.079000000000001</v>
      </c>
      <c r="T32" s="6">
        <v>46.405999999999999</v>
      </c>
      <c r="U32" s="6">
        <v>38.140999999999998</v>
      </c>
      <c r="V32" s="6">
        <v>29.585000000000001</v>
      </c>
      <c r="W32" s="6">
        <v>41.45</v>
      </c>
      <c r="X32" s="6">
        <v>24.753</v>
      </c>
      <c r="Y32" s="6">
        <v>54.996000000000002</v>
      </c>
      <c r="Z32" s="6">
        <v>54.6</v>
      </c>
      <c r="AA32" s="6">
        <v>40.109000000000002</v>
      </c>
      <c r="AB32" s="6">
        <v>36.338000000000001</v>
      </c>
      <c r="AC32" s="6">
        <v>40.689</v>
      </c>
      <c r="AD32" s="6">
        <v>22.866</v>
      </c>
      <c r="AE32" s="6">
        <v>44.598999999999997</v>
      </c>
      <c r="AF32" s="6">
        <v>38.463000000000001</v>
      </c>
      <c r="AG32" s="6">
        <v>34.613999999999997</v>
      </c>
      <c r="AH32" s="6">
        <v>39.494999999999997</v>
      </c>
    </row>
    <row r="33" spans="1:34" ht="14.45">
      <c r="A33" s="101">
        <v>47027</v>
      </c>
      <c r="B33" s="169">
        <v>42</v>
      </c>
      <c r="C33" s="168">
        <v>33</v>
      </c>
      <c r="D33" s="166">
        <v>37</v>
      </c>
      <c r="E33" s="7">
        <v>46.261000000000003</v>
      </c>
      <c r="F33" s="7">
        <v>43.399000000000001</v>
      </c>
      <c r="G33" s="7">
        <v>60.009</v>
      </c>
      <c r="H33" s="6">
        <v>50.295000000000002</v>
      </c>
      <c r="I33" s="6">
        <v>60.908999999999999</v>
      </c>
      <c r="J33" s="6">
        <v>45.156999999999996</v>
      </c>
      <c r="K33" s="6">
        <v>39.340000000000003</v>
      </c>
      <c r="L33" s="6">
        <v>31.393999999999998</v>
      </c>
      <c r="M33" s="6">
        <v>30.457000000000001</v>
      </c>
      <c r="N33" s="6">
        <v>30.370999999999999</v>
      </c>
      <c r="O33" s="6">
        <v>34.667000000000002</v>
      </c>
      <c r="P33" s="6">
        <v>33.776000000000003</v>
      </c>
      <c r="Q33" s="6">
        <v>51.869</v>
      </c>
      <c r="R33" s="6">
        <v>64.406999999999996</v>
      </c>
      <c r="S33" s="6">
        <v>44.13</v>
      </c>
      <c r="T33" s="6">
        <v>42.454999999999998</v>
      </c>
      <c r="U33" s="6">
        <v>39.951999999999998</v>
      </c>
      <c r="V33" s="6">
        <v>31.021000000000001</v>
      </c>
      <c r="W33" s="6">
        <v>41.021000000000001</v>
      </c>
      <c r="X33" s="6">
        <v>23.74</v>
      </c>
      <c r="Y33" s="6">
        <v>48.798999999999999</v>
      </c>
      <c r="Z33" s="6">
        <v>61.048999999999999</v>
      </c>
      <c r="AA33" s="6">
        <v>34.930999999999997</v>
      </c>
      <c r="AB33" s="6">
        <v>31.895</v>
      </c>
      <c r="AC33" s="6">
        <v>41.747</v>
      </c>
      <c r="AD33" s="6">
        <v>25.603999999999999</v>
      </c>
      <c r="AE33" s="6">
        <v>38.726999999999997</v>
      </c>
      <c r="AF33" s="6">
        <v>37.841999999999999</v>
      </c>
      <c r="AG33" s="6">
        <v>29.547000000000001</v>
      </c>
      <c r="AH33" s="6">
        <v>29.581</v>
      </c>
    </row>
    <row r="34" spans="1:34" ht="14.45">
      <c r="A34" s="101">
        <v>47058</v>
      </c>
      <c r="B34" s="162">
        <v>34</v>
      </c>
      <c r="C34" s="154">
        <v>30</v>
      </c>
      <c r="D34" s="166">
        <v>32</v>
      </c>
      <c r="E34" s="7">
        <v>37.210999999999999</v>
      </c>
      <c r="F34" s="7">
        <v>33.414000000000001</v>
      </c>
      <c r="G34" s="7">
        <v>45.610999999999997</v>
      </c>
      <c r="H34" s="6">
        <v>42.345999999999997</v>
      </c>
      <c r="I34" s="6">
        <v>45.805</v>
      </c>
      <c r="J34" s="6">
        <v>37.341999999999999</v>
      </c>
      <c r="K34" s="6">
        <v>31.456</v>
      </c>
      <c r="L34" s="6">
        <v>27.68</v>
      </c>
      <c r="M34" s="6">
        <v>29.398</v>
      </c>
      <c r="N34" s="6">
        <v>19.771999999999998</v>
      </c>
      <c r="O34" s="6">
        <v>25.797999999999998</v>
      </c>
      <c r="P34" s="6">
        <v>31.324000000000002</v>
      </c>
      <c r="Q34" s="6">
        <v>39.534999999999997</v>
      </c>
      <c r="R34" s="6">
        <v>44.779000000000003</v>
      </c>
      <c r="S34" s="6">
        <v>35.503999999999998</v>
      </c>
      <c r="T34" s="6">
        <v>36.296999999999997</v>
      </c>
      <c r="U34" s="6">
        <v>35.802</v>
      </c>
      <c r="V34" s="6">
        <v>30.888000000000002</v>
      </c>
      <c r="W34" s="6">
        <v>33.512999999999998</v>
      </c>
      <c r="X34" s="6">
        <v>19.792999999999999</v>
      </c>
      <c r="Y34" s="6">
        <v>31.95</v>
      </c>
      <c r="Z34" s="6">
        <v>38.340000000000003</v>
      </c>
      <c r="AA34" s="6">
        <v>31.318000000000001</v>
      </c>
      <c r="AB34" s="6">
        <v>27.302</v>
      </c>
      <c r="AC34" s="6">
        <v>35.633000000000003</v>
      </c>
      <c r="AD34" s="6">
        <v>23.574999999999999</v>
      </c>
      <c r="AE34" s="6">
        <v>33.304000000000002</v>
      </c>
      <c r="AF34" s="6">
        <v>39.51</v>
      </c>
      <c r="AG34" s="6">
        <v>27.978999999999999</v>
      </c>
      <c r="AH34" s="6">
        <v>25.152000000000001</v>
      </c>
    </row>
    <row r="35" spans="1:34" ht="14.45">
      <c r="A35" s="101">
        <v>47088</v>
      </c>
      <c r="B35" s="162">
        <v>27</v>
      </c>
      <c r="C35" s="154">
        <v>27</v>
      </c>
      <c r="D35" s="166">
        <v>27</v>
      </c>
      <c r="E35" s="7">
        <v>31.718</v>
      </c>
      <c r="F35" s="7">
        <v>27.413</v>
      </c>
      <c r="G35" s="7">
        <v>41.735999999999997</v>
      </c>
      <c r="H35" s="6">
        <v>35.183</v>
      </c>
      <c r="I35" s="6">
        <v>36.121000000000002</v>
      </c>
      <c r="J35" s="6">
        <v>33.744</v>
      </c>
      <c r="K35" s="6">
        <v>27.898</v>
      </c>
      <c r="L35" s="6">
        <v>24.16</v>
      </c>
      <c r="M35" s="6">
        <v>23.972999999999999</v>
      </c>
      <c r="N35" s="6">
        <v>17.193000000000001</v>
      </c>
      <c r="O35" s="6">
        <v>23.405000000000001</v>
      </c>
      <c r="P35" s="6">
        <v>25.175999999999998</v>
      </c>
      <c r="Q35" s="6">
        <v>29.567</v>
      </c>
      <c r="R35" s="6">
        <v>31.138000000000002</v>
      </c>
      <c r="S35" s="6">
        <v>25.61</v>
      </c>
      <c r="T35" s="6">
        <v>32.164999999999999</v>
      </c>
      <c r="U35" s="6">
        <v>29.161000000000001</v>
      </c>
      <c r="V35" s="6">
        <v>26.085000000000001</v>
      </c>
      <c r="W35" s="6">
        <v>29.378</v>
      </c>
      <c r="X35" s="6">
        <v>18.018000000000001</v>
      </c>
      <c r="Y35" s="6">
        <v>24.143999999999998</v>
      </c>
      <c r="Z35" s="6">
        <v>31.31</v>
      </c>
      <c r="AA35" s="6">
        <v>27.791</v>
      </c>
      <c r="AB35" s="6">
        <v>25.13</v>
      </c>
      <c r="AC35" s="6">
        <v>32.686</v>
      </c>
      <c r="AD35" s="6">
        <v>19.283000000000001</v>
      </c>
      <c r="AE35" s="6">
        <v>30.629000000000001</v>
      </c>
      <c r="AF35" s="6">
        <v>31.332000000000001</v>
      </c>
      <c r="AG35" s="6">
        <v>25.242000000000001</v>
      </c>
      <c r="AH35" s="6">
        <v>22.565000000000001</v>
      </c>
    </row>
    <row r="36" spans="1:34" ht="14.45">
      <c r="A36" s="101">
        <v>47119</v>
      </c>
      <c r="B36" s="162">
        <v>26</v>
      </c>
      <c r="C36" s="154">
        <v>26</v>
      </c>
      <c r="D36" s="167">
        <v>26</v>
      </c>
      <c r="E36" s="6">
        <v>28.92</v>
      </c>
      <c r="F36" s="6">
        <v>24.91</v>
      </c>
      <c r="G36" s="6">
        <v>35.496000000000002</v>
      </c>
      <c r="H36" s="6">
        <v>30.106999999999999</v>
      </c>
      <c r="I36" s="6">
        <v>32.241999999999997</v>
      </c>
      <c r="J36" s="6">
        <v>29.178000000000001</v>
      </c>
      <c r="K36" s="6">
        <v>27.795999999999999</v>
      </c>
      <c r="L36" s="6">
        <v>22.331</v>
      </c>
      <c r="M36" s="6">
        <v>21.055</v>
      </c>
      <c r="N36" s="6">
        <v>16.657</v>
      </c>
      <c r="O36" s="6">
        <v>21.143999999999998</v>
      </c>
      <c r="P36" s="6">
        <v>24.402000000000001</v>
      </c>
      <c r="Q36" s="6">
        <v>25.8</v>
      </c>
      <c r="R36" s="6">
        <v>26.433</v>
      </c>
      <c r="S36" s="6">
        <v>21.516999999999999</v>
      </c>
      <c r="T36" s="6">
        <v>29.332999999999998</v>
      </c>
      <c r="U36" s="6">
        <v>25.986999999999998</v>
      </c>
      <c r="V36" s="6">
        <v>23.893999999999998</v>
      </c>
      <c r="W36" s="6">
        <v>27.896000000000001</v>
      </c>
      <c r="X36" s="6">
        <v>16.734000000000002</v>
      </c>
      <c r="Y36" s="6">
        <v>21.087</v>
      </c>
      <c r="Z36" s="6">
        <v>27.550999999999998</v>
      </c>
      <c r="AA36" s="6">
        <v>25.561</v>
      </c>
      <c r="AB36" s="6">
        <v>23.306999999999999</v>
      </c>
      <c r="AC36" s="6">
        <v>28.709</v>
      </c>
      <c r="AD36" s="6">
        <v>17.722999999999999</v>
      </c>
      <c r="AE36" s="6">
        <v>27.986999999999998</v>
      </c>
      <c r="AF36" s="6">
        <v>25.382999999999999</v>
      </c>
      <c r="AG36" s="6">
        <v>22.92</v>
      </c>
      <c r="AH36" s="6">
        <v>21.12</v>
      </c>
    </row>
    <row r="37" spans="1:34" ht="14.45">
      <c r="A37" s="101">
        <v>47150</v>
      </c>
      <c r="B37" s="164">
        <v>25</v>
      </c>
      <c r="C37" s="156">
        <v>25</v>
      </c>
      <c r="D37" s="167">
        <v>25</v>
      </c>
      <c r="E37" s="6">
        <v>24.37</v>
      </c>
      <c r="F37" s="6">
        <v>27.190999999999999</v>
      </c>
      <c r="G37" s="6">
        <v>34.281999999999996</v>
      </c>
      <c r="H37" s="6">
        <v>24.585999999999999</v>
      </c>
      <c r="I37" s="6">
        <v>27.559000000000001</v>
      </c>
      <c r="J37" s="6">
        <v>27.585000000000001</v>
      </c>
      <c r="K37" s="6">
        <v>27.445</v>
      </c>
      <c r="L37" s="6">
        <v>21.088999999999999</v>
      </c>
      <c r="M37" s="6">
        <v>17.783999999999999</v>
      </c>
      <c r="N37" s="6">
        <v>18.975999999999999</v>
      </c>
      <c r="O37" s="6">
        <v>18.231000000000002</v>
      </c>
      <c r="P37" s="6">
        <v>21.431000000000001</v>
      </c>
      <c r="Q37" s="6">
        <v>21.154</v>
      </c>
      <c r="R37" s="6">
        <v>24.614999999999998</v>
      </c>
      <c r="S37" s="6">
        <v>17.527000000000001</v>
      </c>
      <c r="T37" s="6">
        <v>25.69</v>
      </c>
      <c r="U37" s="6">
        <v>21.521999999999998</v>
      </c>
      <c r="V37" s="6">
        <v>19.966999999999999</v>
      </c>
      <c r="W37" s="6">
        <v>23.213999999999999</v>
      </c>
      <c r="X37" s="6">
        <v>14.625999999999999</v>
      </c>
      <c r="Y37" s="6">
        <v>21.391999999999999</v>
      </c>
      <c r="Z37" s="6">
        <v>32.052999999999997</v>
      </c>
      <c r="AA37" s="6">
        <v>23.821999999999999</v>
      </c>
      <c r="AB37" s="6">
        <v>28.103000000000002</v>
      </c>
      <c r="AC37" s="6">
        <v>29.47</v>
      </c>
      <c r="AD37" s="6">
        <v>15.401999999999999</v>
      </c>
      <c r="AE37" s="6">
        <v>24.539000000000001</v>
      </c>
      <c r="AF37" s="6">
        <v>23.702999999999999</v>
      </c>
      <c r="AG37" s="6">
        <v>21.053999999999998</v>
      </c>
      <c r="AH37" s="6">
        <v>19.38</v>
      </c>
    </row>
    <row r="38" spans="1:34" ht="14.45">
      <c r="A38" s="101">
        <v>47178</v>
      </c>
      <c r="B38" s="164">
        <v>40</v>
      </c>
      <c r="C38" s="156">
        <v>40</v>
      </c>
      <c r="D38" s="167">
        <v>40</v>
      </c>
      <c r="E38" s="6">
        <v>44.255000000000003</v>
      </c>
      <c r="F38" s="6">
        <v>50.606000000000002</v>
      </c>
      <c r="G38" s="6">
        <v>44.819000000000003</v>
      </c>
      <c r="H38" s="6">
        <v>48.774000000000001</v>
      </c>
      <c r="I38" s="6">
        <v>46.508000000000003</v>
      </c>
      <c r="J38" s="6">
        <v>40.904000000000003</v>
      </c>
      <c r="K38" s="6">
        <v>34.090000000000003</v>
      </c>
      <c r="L38" s="6">
        <v>32.262</v>
      </c>
      <c r="M38" s="6">
        <v>23.631</v>
      </c>
      <c r="N38" s="6">
        <v>30.811</v>
      </c>
      <c r="O38" s="6">
        <v>49.051000000000002</v>
      </c>
      <c r="P38" s="6">
        <v>27.814</v>
      </c>
      <c r="Q38" s="6">
        <v>31.184999999999999</v>
      </c>
      <c r="R38" s="6">
        <v>59.088999999999999</v>
      </c>
      <c r="S38" s="6">
        <v>19.401</v>
      </c>
      <c r="T38" s="6">
        <v>46.243000000000002</v>
      </c>
      <c r="U38" s="6">
        <v>26.233000000000001</v>
      </c>
      <c r="V38" s="6">
        <v>33.421999999999997</v>
      </c>
      <c r="W38" s="6">
        <v>42.100999999999999</v>
      </c>
      <c r="X38" s="6">
        <v>22.492000000000001</v>
      </c>
      <c r="Y38" s="6">
        <v>28.83</v>
      </c>
      <c r="Z38" s="6">
        <v>55.79</v>
      </c>
      <c r="AA38" s="6">
        <v>40.99</v>
      </c>
      <c r="AB38" s="6">
        <v>63.805</v>
      </c>
      <c r="AC38" s="6">
        <v>32.262999999999998</v>
      </c>
      <c r="AD38" s="6">
        <v>22.882000000000001</v>
      </c>
      <c r="AE38" s="6">
        <v>38.216000000000001</v>
      </c>
      <c r="AF38" s="6">
        <v>31.004999999999999</v>
      </c>
      <c r="AG38" s="6">
        <v>35.945</v>
      </c>
      <c r="AH38" s="6">
        <v>36.113999999999997</v>
      </c>
    </row>
    <row r="39" spans="1:34" ht="14.45">
      <c r="A39" s="101">
        <v>47209</v>
      </c>
      <c r="B39" s="164">
        <v>89</v>
      </c>
      <c r="C39" s="156">
        <v>89</v>
      </c>
      <c r="D39" s="167">
        <v>89</v>
      </c>
      <c r="E39" s="6">
        <v>81.17</v>
      </c>
      <c r="F39" s="6">
        <v>66.091999999999999</v>
      </c>
      <c r="G39" s="6">
        <v>104.90900000000001</v>
      </c>
      <c r="H39" s="6">
        <v>90.597999999999999</v>
      </c>
      <c r="I39" s="6">
        <v>71.081000000000003</v>
      </c>
      <c r="J39" s="6">
        <v>62.204999999999998</v>
      </c>
      <c r="K39" s="6">
        <v>94.66</v>
      </c>
      <c r="L39" s="6">
        <v>68.728999999999999</v>
      </c>
      <c r="M39" s="6">
        <v>60.174999999999997</v>
      </c>
      <c r="N39" s="6">
        <v>57.069000000000003</v>
      </c>
      <c r="O39" s="6">
        <v>106.20099999999999</v>
      </c>
      <c r="P39" s="6">
        <v>69.653000000000006</v>
      </c>
      <c r="Q39" s="6">
        <v>100.512</v>
      </c>
      <c r="R39" s="6">
        <v>107.06</v>
      </c>
      <c r="S39" s="6">
        <v>54.941000000000003</v>
      </c>
      <c r="T39" s="6">
        <v>69.813000000000002</v>
      </c>
      <c r="U39" s="6">
        <v>62.222999999999999</v>
      </c>
      <c r="V39" s="6">
        <v>72.125</v>
      </c>
      <c r="W39" s="6">
        <v>92.337999999999994</v>
      </c>
      <c r="X39" s="6">
        <v>42.713999999999999</v>
      </c>
      <c r="Y39" s="6">
        <v>71.468999999999994</v>
      </c>
      <c r="Z39" s="6">
        <v>84.995000000000005</v>
      </c>
      <c r="AA39" s="6">
        <v>68.75</v>
      </c>
      <c r="AB39" s="6">
        <v>120.797</v>
      </c>
      <c r="AC39" s="6">
        <v>54.652000000000001</v>
      </c>
      <c r="AD39" s="6">
        <v>87.325999999999993</v>
      </c>
      <c r="AE39" s="6">
        <v>56.665999999999997</v>
      </c>
      <c r="AF39" s="6">
        <v>56.167000000000002</v>
      </c>
      <c r="AG39" s="6">
        <v>82.317999999999998</v>
      </c>
      <c r="AH39" s="6">
        <v>77.102999999999994</v>
      </c>
    </row>
    <row r="40" spans="1:34" ht="14.45">
      <c r="A40" s="101">
        <v>47239</v>
      </c>
      <c r="B40" s="164">
        <v>226</v>
      </c>
      <c r="C40" s="156">
        <v>226</v>
      </c>
      <c r="D40" s="167">
        <v>226</v>
      </c>
      <c r="E40" s="6">
        <v>231.404</v>
      </c>
      <c r="F40" s="6">
        <v>270.51499999999999</v>
      </c>
      <c r="G40" s="6">
        <v>381.39100000000002</v>
      </c>
      <c r="H40" s="6">
        <v>350.43700000000001</v>
      </c>
      <c r="I40" s="6">
        <v>218.898</v>
      </c>
      <c r="J40" s="6">
        <v>239.01400000000001</v>
      </c>
      <c r="K40" s="6">
        <v>262.35000000000002</v>
      </c>
      <c r="L40" s="6">
        <v>266.416</v>
      </c>
      <c r="M40" s="6">
        <v>100.73399999999999</v>
      </c>
      <c r="N40" s="6">
        <v>177.51400000000001</v>
      </c>
      <c r="O40" s="6">
        <v>239.191</v>
      </c>
      <c r="P40" s="6">
        <v>277.52499999999998</v>
      </c>
      <c r="Q40" s="6">
        <v>253.41300000000001</v>
      </c>
      <c r="R40" s="6">
        <v>245.72499999999999</v>
      </c>
      <c r="S40" s="6">
        <v>268.52800000000002</v>
      </c>
      <c r="T40" s="6">
        <v>320.61</v>
      </c>
      <c r="U40" s="6">
        <v>138.37799999999999</v>
      </c>
      <c r="V40" s="6">
        <v>174.03299999999999</v>
      </c>
      <c r="W40" s="6">
        <v>154.654</v>
      </c>
      <c r="X40" s="6">
        <v>109.977</v>
      </c>
      <c r="Y40" s="6">
        <v>260.35599999999999</v>
      </c>
      <c r="Z40" s="6">
        <v>177.51400000000001</v>
      </c>
      <c r="AA40" s="6">
        <v>178.70400000000001</v>
      </c>
      <c r="AB40" s="6">
        <v>264.73099999999999</v>
      </c>
      <c r="AC40" s="6">
        <v>172.999</v>
      </c>
      <c r="AD40" s="6">
        <v>208.239</v>
      </c>
      <c r="AE40" s="6">
        <v>195.77199999999999</v>
      </c>
      <c r="AF40" s="6">
        <v>146.02799999999999</v>
      </c>
      <c r="AG40" s="6">
        <v>223.80699999999999</v>
      </c>
      <c r="AH40" s="6">
        <v>302.97800000000001</v>
      </c>
    </row>
    <row r="41" spans="1:34" ht="14.45">
      <c r="A41" s="101">
        <v>47270</v>
      </c>
      <c r="B41" s="164">
        <v>265</v>
      </c>
      <c r="C41" s="156">
        <v>265</v>
      </c>
      <c r="D41" s="167">
        <v>265</v>
      </c>
      <c r="E41" s="6">
        <v>220.26400000000001</v>
      </c>
      <c r="F41" s="6">
        <v>606.99800000000005</v>
      </c>
      <c r="G41" s="6">
        <v>321.09399999999999</v>
      </c>
      <c r="H41" s="6">
        <v>511.17200000000003</v>
      </c>
      <c r="I41" s="6">
        <v>219.578</v>
      </c>
      <c r="J41" s="6">
        <v>348.52499999999998</v>
      </c>
      <c r="K41" s="6">
        <v>160.33799999999999</v>
      </c>
      <c r="L41" s="6">
        <v>200.416</v>
      </c>
      <c r="M41" s="6">
        <v>58.125</v>
      </c>
      <c r="N41" s="6">
        <v>211.6</v>
      </c>
      <c r="O41" s="6">
        <v>146.22499999999999</v>
      </c>
      <c r="P41" s="6">
        <v>297.89499999999998</v>
      </c>
      <c r="Q41" s="6">
        <v>189.393</v>
      </c>
      <c r="R41" s="6">
        <v>177.64099999999999</v>
      </c>
      <c r="S41" s="6">
        <v>503.35399999999998</v>
      </c>
      <c r="T41" s="6">
        <v>272.255</v>
      </c>
      <c r="U41" s="6">
        <v>275.68200000000002</v>
      </c>
      <c r="V41" s="6">
        <v>448.63600000000002</v>
      </c>
      <c r="W41" s="6">
        <v>58.295999999999999</v>
      </c>
      <c r="X41" s="6">
        <v>157.815</v>
      </c>
      <c r="Y41" s="6">
        <v>339.38099999999997</v>
      </c>
      <c r="Z41" s="6">
        <v>367.27800000000002</v>
      </c>
      <c r="AA41" s="6">
        <v>304.58199999999999</v>
      </c>
      <c r="AB41" s="6">
        <v>407.27100000000002</v>
      </c>
      <c r="AC41" s="6">
        <v>76.650000000000006</v>
      </c>
      <c r="AD41" s="6">
        <v>432.53800000000001</v>
      </c>
      <c r="AE41" s="6">
        <v>199.53399999999999</v>
      </c>
      <c r="AF41" s="6">
        <v>282.77</v>
      </c>
      <c r="AG41" s="6">
        <v>167</v>
      </c>
      <c r="AH41" s="6">
        <v>423.04</v>
      </c>
    </row>
    <row r="42" spans="1:34" ht="14.45">
      <c r="A42" s="101">
        <v>47300</v>
      </c>
      <c r="B42" s="164">
        <v>90</v>
      </c>
      <c r="C42" s="156">
        <v>90</v>
      </c>
      <c r="D42" s="167">
        <v>90</v>
      </c>
      <c r="E42" s="6">
        <v>66.644000000000005</v>
      </c>
      <c r="F42" s="6">
        <v>438.52300000000002</v>
      </c>
      <c r="G42" s="6">
        <v>113.02800000000001</v>
      </c>
      <c r="H42" s="6">
        <v>176.97200000000001</v>
      </c>
      <c r="I42" s="6">
        <v>103.036</v>
      </c>
      <c r="J42" s="6">
        <v>220.024</v>
      </c>
      <c r="K42" s="6">
        <v>53.192999999999998</v>
      </c>
      <c r="L42" s="6">
        <v>61.600999999999999</v>
      </c>
      <c r="M42" s="6">
        <v>25.677</v>
      </c>
      <c r="N42" s="6">
        <v>58.110999999999997</v>
      </c>
      <c r="O42" s="6">
        <v>55.981000000000002</v>
      </c>
      <c r="P42" s="6">
        <v>117.20699999999999</v>
      </c>
      <c r="Q42" s="6">
        <v>72.802999999999997</v>
      </c>
      <c r="R42" s="6">
        <v>66.87</v>
      </c>
      <c r="S42" s="6">
        <v>216.416</v>
      </c>
      <c r="T42" s="6">
        <v>137.95500000000001</v>
      </c>
      <c r="U42" s="6">
        <v>72.766000000000005</v>
      </c>
      <c r="V42" s="6">
        <v>226.499</v>
      </c>
      <c r="W42" s="6">
        <v>29.971</v>
      </c>
      <c r="X42" s="6">
        <v>57.978000000000002</v>
      </c>
      <c r="Y42" s="6">
        <v>102.178</v>
      </c>
      <c r="Z42" s="6">
        <v>119.71299999999999</v>
      </c>
      <c r="AA42" s="6">
        <v>96.546999999999997</v>
      </c>
      <c r="AB42" s="6">
        <v>135.29300000000001</v>
      </c>
      <c r="AC42" s="6">
        <v>33.799999999999997</v>
      </c>
      <c r="AD42" s="6">
        <v>259.68900000000002</v>
      </c>
      <c r="AE42" s="6">
        <v>62.18</v>
      </c>
      <c r="AF42" s="6">
        <v>121.84</v>
      </c>
      <c r="AG42" s="6">
        <v>67.043999999999997</v>
      </c>
      <c r="AH42" s="6">
        <v>182.91399999999999</v>
      </c>
    </row>
    <row r="43" spans="1:34" ht="14.45">
      <c r="A43" s="101">
        <v>47331</v>
      </c>
      <c r="B43" s="164">
        <v>56</v>
      </c>
      <c r="C43" s="156">
        <v>56</v>
      </c>
      <c r="D43" s="167">
        <v>56</v>
      </c>
      <c r="E43" s="6">
        <v>44.453000000000003</v>
      </c>
      <c r="F43" s="6">
        <v>126.98</v>
      </c>
      <c r="G43" s="6">
        <v>56.137999999999998</v>
      </c>
      <c r="H43" s="6">
        <v>86.102999999999994</v>
      </c>
      <c r="I43" s="6">
        <v>52.987000000000002</v>
      </c>
      <c r="J43" s="6">
        <v>91.292000000000002</v>
      </c>
      <c r="K43" s="6">
        <v>47.029000000000003</v>
      </c>
      <c r="L43" s="6">
        <v>54.683</v>
      </c>
      <c r="M43" s="6">
        <v>22.617999999999999</v>
      </c>
      <c r="N43" s="6">
        <v>43.412999999999997</v>
      </c>
      <c r="O43" s="6">
        <v>39.177</v>
      </c>
      <c r="P43" s="6">
        <v>60.749000000000002</v>
      </c>
      <c r="Q43" s="6">
        <v>51.828000000000003</v>
      </c>
      <c r="R43" s="6">
        <v>49.383000000000003</v>
      </c>
      <c r="S43" s="6">
        <v>81.149000000000001</v>
      </c>
      <c r="T43" s="6">
        <v>57.04</v>
      </c>
      <c r="U43" s="6">
        <v>52.116999999999997</v>
      </c>
      <c r="V43" s="6">
        <v>72.013000000000005</v>
      </c>
      <c r="W43" s="6">
        <v>30.457999999999998</v>
      </c>
      <c r="X43" s="6">
        <v>41.697000000000003</v>
      </c>
      <c r="Y43" s="6">
        <v>58.750999999999998</v>
      </c>
      <c r="Z43" s="6">
        <v>55.514000000000003</v>
      </c>
      <c r="AA43" s="6">
        <v>55.613999999999997</v>
      </c>
      <c r="AB43" s="6">
        <v>66.546000000000006</v>
      </c>
      <c r="AC43" s="6">
        <v>28.271999999999998</v>
      </c>
      <c r="AD43" s="6">
        <v>84.471999999999994</v>
      </c>
      <c r="AE43" s="6">
        <v>41.526000000000003</v>
      </c>
      <c r="AF43" s="6">
        <v>57.436</v>
      </c>
      <c r="AG43" s="6">
        <v>56.314</v>
      </c>
      <c r="AH43" s="6">
        <v>70.825999999999993</v>
      </c>
    </row>
    <row r="44" spans="1:34" ht="14.45">
      <c r="A44" s="101">
        <v>47362</v>
      </c>
      <c r="B44" s="164">
        <v>36</v>
      </c>
      <c r="C44" s="156">
        <v>36</v>
      </c>
      <c r="D44" s="167">
        <v>36</v>
      </c>
      <c r="E44" s="6">
        <v>36.204999999999998</v>
      </c>
      <c r="F44" s="6">
        <v>66.789000000000001</v>
      </c>
      <c r="G44" s="6">
        <v>41.238</v>
      </c>
      <c r="H44" s="6">
        <v>59.323999999999998</v>
      </c>
      <c r="I44" s="6">
        <v>34.692999999999998</v>
      </c>
      <c r="J44" s="6">
        <v>49.802999999999997</v>
      </c>
      <c r="K44" s="6">
        <v>34.988999999999997</v>
      </c>
      <c r="L44" s="6">
        <v>32.433999999999997</v>
      </c>
      <c r="M44" s="6">
        <v>22.134</v>
      </c>
      <c r="N44" s="6">
        <v>58.216000000000001</v>
      </c>
      <c r="O44" s="6">
        <v>35.872</v>
      </c>
      <c r="P44" s="6">
        <v>39.143999999999998</v>
      </c>
      <c r="Q44" s="6">
        <v>38.841999999999999</v>
      </c>
      <c r="R44" s="6">
        <v>43.34</v>
      </c>
      <c r="S44" s="6">
        <v>46.534999999999997</v>
      </c>
      <c r="T44" s="6">
        <v>38.299999999999997</v>
      </c>
      <c r="U44" s="6">
        <v>30.46</v>
      </c>
      <c r="V44" s="6">
        <v>41.737000000000002</v>
      </c>
      <c r="W44" s="6">
        <v>24.83</v>
      </c>
      <c r="X44" s="6">
        <v>55.271999999999998</v>
      </c>
      <c r="Y44" s="6">
        <v>54.387999999999998</v>
      </c>
      <c r="Z44" s="6">
        <v>40.125</v>
      </c>
      <c r="AA44" s="6">
        <v>36.726999999999997</v>
      </c>
      <c r="AB44" s="6">
        <v>40.845999999999997</v>
      </c>
      <c r="AC44" s="6">
        <v>23.164000000000001</v>
      </c>
      <c r="AD44" s="6">
        <v>45.125</v>
      </c>
      <c r="AE44" s="6">
        <v>38.353999999999999</v>
      </c>
      <c r="AF44" s="6">
        <v>35.536000000000001</v>
      </c>
      <c r="AG44" s="6">
        <v>39.646000000000001</v>
      </c>
      <c r="AH44" s="6">
        <v>50.454000000000001</v>
      </c>
    </row>
    <row r="45" spans="1:34" ht="14.45">
      <c r="A45" s="101">
        <v>47392</v>
      </c>
      <c r="B45" s="164">
        <v>42</v>
      </c>
      <c r="C45" s="156">
        <v>33</v>
      </c>
      <c r="D45" s="167">
        <v>37</v>
      </c>
      <c r="E45" s="6">
        <v>43.399000000000001</v>
      </c>
      <c r="F45" s="6">
        <v>60.448</v>
      </c>
      <c r="G45" s="6">
        <v>50.36</v>
      </c>
      <c r="H45" s="6">
        <v>62.034999999999997</v>
      </c>
      <c r="I45" s="6">
        <v>45.691000000000003</v>
      </c>
      <c r="J45" s="6">
        <v>39.951999999999998</v>
      </c>
      <c r="K45" s="6">
        <v>31.7</v>
      </c>
      <c r="L45" s="6">
        <v>30.771000000000001</v>
      </c>
      <c r="M45" s="6">
        <v>30.57</v>
      </c>
      <c r="N45" s="6">
        <v>34.838000000000001</v>
      </c>
      <c r="O45" s="6">
        <v>33.545000000000002</v>
      </c>
      <c r="P45" s="6">
        <v>52.655999999999999</v>
      </c>
      <c r="Q45" s="6">
        <v>64.555000000000007</v>
      </c>
      <c r="R45" s="6">
        <v>44.298999999999999</v>
      </c>
      <c r="S45" s="6">
        <v>42.552</v>
      </c>
      <c r="T45" s="6">
        <v>40.200000000000003</v>
      </c>
      <c r="U45" s="6">
        <v>31.847999999999999</v>
      </c>
      <c r="V45" s="6">
        <v>41.264000000000003</v>
      </c>
      <c r="W45" s="6">
        <v>23.837</v>
      </c>
      <c r="X45" s="6">
        <v>51.152000000000001</v>
      </c>
      <c r="Y45" s="6">
        <v>60.805999999999997</v>
      </c>
      <c r="Z45" s="6">
        <v>34.912999999999997</v>
      </c>
      <c r="AA45" s="6">
        <v>32.198</v>
      </c>
      <c r="AB45" s="6">
        <v>42.067999999999998</v>
      </c>
      <c r="AC45" s="6">
        <v>25.919</v>
      </c>
      <c r="AD45" s="6">
        <v>39.222999999999999</v>
      </c>
      <c r="AE45" s="6">
        <v>37.655000000000001</v>
      </c>
      <c r="AF45" s="6">
        <v>30.321000000000002</v>
      </c>
      <c r="AG45" s="6">
        <v>29.702000000000002</v>
      </c>
      <c r="AH45" s="6">
        <v>46.386000000000003</v>
      </c>
    </row>
    <row r="46" spans="1:34" ht="14.45">
      <c r="A46" s="101">
        <v>47423</v>
      </c>
      <c r="B46" s="164">
        <v>34</v>
      </c>
      <c r="C46" s="156">
        <v>30</v>
      </c>
      <c r="D46" s="167">
        <v>32</v>
      </c>
      <c r="E46" s="6">
        <v>33.497</v>
      </c>
      <c r="F46" s="6">
        <v>46.097000000000001</v>
      </c>
      <c r="G46" s="6">
        <v>42.487000000000002</v>
      </c>
      <c r="H46" s="6">
        <v>46.93</v>
      </c>
      <c r="I46" s="6">
        <v>37.918999999999997</v>
      </c>
      <c r="J46" s="6">
        <v>32.073999999999998</v>
      </c>
      <c r="K46" s="6">
        <v>28.059000000000001</v>
      </c>
      <c r="L46" s="6">
        <v>30.094999999999999</v>
      </c>
      <c r="M46" s="6">
        <v>20.006</v>
      </c>
      <c r="N46" s="6">
        <v>26.027000000000001</v>
      </c>
      <c r="O46" s="6">
        <v>31.192</v>
      </c>
      <c r="P46" s="6">
        <v>40.350999999999999</v>
      </c>
      <c r="Q46" s="6">
        <v>44.98</v>
      </c>
      <c r="R46" s="6">
        <v>35.762999999999998</v>
      </c>
      <c r="S46" s="6">
        <v>36.469000000000001</v>
      </c>
      <c r="T46" s="6">
        <v>36.122999999999998</v>
      </c>
      <c r="U46" s="6">
        <v>31.724</v>
      </c>
      <c r="V46" s="6">
        <v>33.81</v>
      </c>
      <c r="W46" s="6">
        <v>19.920999999999999</v>
      </c>
      <c r="X46" s="6">
        <v>33.396999999999998</v>
      </c>
      <c r="Y46" s="6">
        <v>38.238</v>
      </c>
      <c r="Z46" s="6">
        <v>31.39</v>
      </c>
      <c r="AA46" s="6">
        <v>27.669</v>
      </c>
      <c r="AB46" s="6">
        <v>35.774000000000001</v>
      </c>
      <c r="AC46" s="6">
        <v>23.907</v>
      </c>
      <c r="AD46" s="6">
        <v>33.780999999999999</v>
      </c>
      <c r="AE46" s="6">
        <v>39.468000000000004</v>
      </c>
      <c r="AF46" s="6">
        <v>28.698</v>
      </c>
      <c r="AG46" s="6">
        <v>25.306999999999999</v>
      </c>
      <c r="AH46" s="6">
        <v>37.396999999999998</v>
      </c>
    </row>
    <row r="47" spans="1:34" ht="14.45">
      <c r="A47" s="101">
        <v>47453</v>
      </c>
      <c r="B47" s="164">
        <v>27</v>
      </c>
      <c r="C47" s="156">
        <v>27</v>
      </c>
      <c r="D47" s="167">
        <v>27</v>
      </c>
      <c r="E47" s="6">
        <v>27.466999999999999</v>
      </c>
      <c r="F47" s="6">
        <v>42.180999999999997</v>
      </c>
      <c r="G47" s="6">
        <v>35.295999999999999</v>
      </c>
      <c r="H47" s="6">
        <v>36.927999999999997</v>
      </c>
      <c r="I47" s="6">
        <v>34.264000000000003</v>
      </c>
      <c r="J47" s="6">
        <v>28.47</v>
      </c>
      <c r="K47" s="6">
        <v>24.495000000000001</v>
      </c>
      <c r="L47" s="6">
        <v>24.484999999999999</v>
      </c>
      <c r="M47" s="6">
        <v>17.396000000000001</v>
      </c>
      <c r="N47" s="6">
        <v>23.596</v>
      </c>
      <c r="O47" s="6">
        <v>25.041</v>
      </c>
      <c r="P47" s="6">
        <v>29.983000000000001</v>
      </c>
      <c r="Q47" s="6">
        <v>31.308</v>
      </c>
      <c r="R47" s="6">
        <v>25.835999999999999</v>
      </c>
      <c r="S47" s="6">
        <v>32.305999999999997</v>
      </c>
      <c r="T47" s="6">
        <v>29.459</v>
      </c>
      <c r="U47" s="6">
        <v>26.856999999999999</v>
      </c>
      <c r="V47" s="6">
        <v>29.638000000000002</v>
      </c>
      <c r="W47" s="6">
        <v>18.128</v>
      </c>
      <c r="X47" s="6">
        <v>25.154</v>
      </c>
      <c r="Y47" s="6">
        <v>31.187000000000001</v>
      </c>
      <c r="Z47" s="6">
        <v>27.838000000000001</v>
      </c>
      <c r="AA47" s="6">
        <v>25.456</v>
      </c>
      <c r="AB47" s="6">
        <v>33.073</v>
      </c>
      <c r="AC47" s="6">
        <v>19.577999999999999</v>
      </c>
      <c r="AD47" s="6">
        <v>31.082000000000001</v>
      </c>
      <c r="AE47" s="6">
        <v>31.27</v>
      </c>
      <c r="AF47" s="6">
        <v>26.038</v>
      </c>
      <c r="AG47" s="6">
        <v>22.702999999999999</v>
      </c>
      <c r="AH47" s="6">
        <v>31.872</v>
      </c>
    </row>
    <row r="48" spans="1:34" ht="14.45">
      <c r="A48" s="101">
        <v>47484</v>
      </c>
      <c r="B48" s="164">
        <v>26</v>
      </c>
      <c r="C48" s="156">
        <v>26</v>
      </c>
      <c r="D48" s="167">
        <v>26</v>
      </c>
      <c r="E48" s="6">
        <v>24.96</v>
      </c>
      <c r="F48" s="6">
        <v>35.89</v>
      </c>
      <c r="G48" s="6">
        <v>30.204999999999998</v>
      </c>
      <c r="H48" s="6">
        <v>32.86</v>
      </c>
      <c r="I48" s="6">
        <v>29.64</v>
      </c>
      <c r="J48" s="6">
        <v>28.335999999999999</v>
      </c>
      <c r="K48" s="6">
        <v>22.641999999999999</v>
      </c>
      <c r="L48" s="6">
        <v>21.443999999999999</v>
      </c>
      <c r="M48" s="6">
        <v>16.843</v>
      </c>
      <c r="N48" s="6">
        <v>21.318999999999999</v>
      </c>
      <c r="O48" s="6">
        <v>24.276</v>
      </c>
      <c r="P48" s="6">
        <v>26.05</v>
      </c>
      <c r="Q48" s="6">
        <v>26.591999999999999</v>
      </c>
      <c r="R48" s="6">
        <v>21.725999999999999</v>
      </c>
      <c r="S48" s="6">
        <v>29.465</v>
      </c>
      <c r="T48" s="6">
        <v>26.193999999999999</v>
      </c>
      <c r="U48" s="6">
        <v>24.6</v>
      </c>
      <c r="V48" s="6">
        <v>28.14</v>
      </c>
      <c r="W48" s="6">
        <v>16.834</v>
      </c>
      <c r="X48" s="6">
        <v>21.965</v>
      </c>
      <c r="Y48" s="6">
        <v>27.437000000000001</v>
      </c>
      <c r="Z48" s="6">
        <v>25.605</v>
      </c>
      <c r="AA48" s="6">
        <v>23.603999999999999</v>
      </c>
      <c r="AB48" s="6">
        <v>28.863</v>
      </c>
      <c r="AC48" s="6">
        <v>17.995000000000001</v>
      </c>
      <c r="AD48" s="6">
        <v>28.404</v>
      </c>
      <c r="AE48" s="6">
        <v>25.327999999999999</v>
      </c>
      <c r="AF48" s="6">
        <v>23.515999999999998</v>
      </c>
      <c r="AG48" s="6">
        <v>21.247</v>
      </c>
      <c r="AH48" s="6">
        <v>29.061</v>
      </c>
    </row>
    <row r="49" spans="1:1005" ht="14.45">
      <c r="A49" s="101">
        <v>47515</v>
      </c>
      <c r="B49" s="164">
        <v>25</v>
      </c>
      <c r="C49" s="156">
        <v>25</v>
      </c>
      <c r="D49" s="167">
        <v>25</v>
      </c>
      <c r="E49" s="6">
        <v>27.233000000000001</v>
      </c>
      <c r="F49" s="6">
        <v>34.627000000000002</v>
      </c>
      <c r="G49" s="6">
        <v>24.666</v>
      </c>
      <c r="H49" s="6">
        <v>27.995000000000001</v>
      </c>
      <c r="I49" s="6">
        <v>27.986999999999998</v>
      </c>
      <c r="J49" s="6">
        <v>27.914000000000001</v>
      </c>
      <c r="K49" s="6">
        <v>21.363</v>
      </c>
      <c r="L49" s="6">
        <v>18.068000000000001</v>
      </c>
      <c r="M49" s="6">
        <v>19.135999999999999</v>
      </c>
      <c r="N49" s="6">
        <v>18.376999999999999</v>
      </c>
      <c r="O49" s="6">
        <v>21.324000000000002</v>
      </c>
      <c r="P49" s="6">
        <v>21.303000000000001</v>
      </c>
      <c r="Q49" s="6">
        <v>24.756</v>
      </c>
      <c r="R49" s="6">
        <v>17.702000000000002</v>
      </c>
      <c r="S49" s="6">
        <v>25.800999999999998</v>
      </c>
      <c r="T49" s="6">
        <v>21.664000000000001</v>
      </c>
      <c r="U49" s="6">
        <v>20.550999999999998</v>
      </c>
      <c r="V49" s="6">
        <v>23.417000000000002</v>
      </c>
      <c r="W49" s="6">
        <v>14.71</v>
      </c>
      <c r="X49" s="6">
        <v>21.782</v>
      </c>
      <c r="Y49" s="6">
        <v>31.946999999999999</v>
      </c>
      <c r="Z49" s="6">
        <v>23.86</v>
      </c>
      <c r="AA49" s="6">
        <v>28.37</v>
      </c>
      <c r="AB49" s="6">
        <v>29.523</v>
      </c>
      <c r="AC49" s="6">
        <v>15.631</v>
      </c>
      <c r="AD49" s="6">
        <v>24.893000000000001</v>
      </c>
      <c r="AE49" s="6">
        <v>23.655000000000001</v>
      </c>
      <c r="AF49" s="6">
        <v>21.477</v>
      </c>
      <c r="AG49" s="6">
        <v>19.486000000000001</v>
      </c>
      <c r="AH49" s="6">
        <v>24.486999999999998</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101">
        <v>47543</v>
      </c>
      <c r="B50" s="164">
        <v>40</v>
      </c>
      <c r="C50" s="156">
        <v>40</v>
      </c>
      <c r="D50" s="167">
        <v>40</v>
      </c>
      <c r="E50" s="6">
        <v>50.66</v>
      </c>
      <c r="F50" s="6">
        <v>45.225999999999999</v>
      </c>
      <c r="G50" s="6">
        <v>48.877000000000002</v>
      </c>
      <c r="H50" s="6">
        <v>46.158000000000001</v>
      </c>
      <c r="I50" s="6">
        <v>41.387</v>
      </c>
      <c r="J50" s="6">
        <v>34.615000000000002</v>
      </c>
      <c r="K50" s="6">
        <v>32.582000000000001</v>
      </c>
      <c r="L50" s="6">
        <v>23.428999999999998</v>
      </c>
      <c r="M50" s="6">
        <v>30.989000000000001</v>
      </c>
      <c r="N50" s="6">
        <v>49.265999999999998</v>
      </c>
      <c r="O50" s="6">
        <v>27.695</v>
      </c>
      <c r="P50" s="6">
        <v>30.971</v>
      </c>
      <c r="Q50" s="6">
        <v>59.292999999999999</v>
      </c>
      <c r="R50" s="6">
        <v>19.582000000000001</v>
      </c>
      <c r="S50" s="6">
        <v>46.378</v>
      </c>
      <c r="T50" s="6">
        <v>25.77</v>
      </c>
      <c r="U50" s="6">
        <v>34.159999999999997</v>
      </c>
      <c r="V50" s="6">
        <v>42.371000000000002</v>
      </c>
      <c r="W50" s="6">
        <v>22.576000000000001</v>
      </c>
      <c r="X50" s="6">
        <v>29.558</v>
      </c>
      <c r="Y50" s="6">
        <v>55.640999999999998</v>
      </c>
      <c r="Z50" s="6">
        <v>41.039000000000001</v>
      </c>
      <c r="AA50" s="6">
        <v>64.224999999999994</v>
      </c>
      <c r="AB50" s="6">
        <v>32.179000000000002</v>
      </c>
      <c r="AC50" s="6">
        <v>23.137</v>
      </c>
      <c r="AD50" s="6">
        <v>38.658000000000001</v>
      </c>
      <c r="AE50" s="6">
        <v>30.952999999999999</v>
      </c>
      <c r="AF50" s="6">
        <v>35.896000000000001</v>
      </c>
      <c r="AG50" s="6">
        <v>36.231999999999999</v>
      </c>
      <c r="AH50" s="6">
        <v>44.390999999999998</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101">
        <v>47574</v>
      </c>
      <c r="B51" s="164">
        <v>89</v>
      </c>
      <c r="C51" s="156">
        <v>89</v>
      </c>
      <c r="D51" s="167">
        <v>89</v>
      </c>
      <c r="E51" s="6">
        <v>66.156999999999996</v>
      </c>
      <c r="F51" s="6">
        <v>105.538</v>
      </c>
      <c r="G51" s="6">
        <v>90.721000000000004</v>
      </c>
      <c r="H51" s="6">
        <v>69.536000000000001</v>
      </c>
      <c r="I51" s="6">
        <v>62.718000000000004</v>
      </c>
      <c r="J51" s="6">
        <v>95.495000000000005</v>
      </c>
      <c r="K51" s="6">
        <v>69.146000000000001</v>
      </c>
      <c r="L51" s="6">
        <v>59.335000000000001</v>
      </c>
      <c r="M51" s="6">
        <v>57.317</v>
      </c>
      <c r="N51" s="6">
        <v>106.49</v>
      </c>
      <c r="O51" s="6">
        <v>69.484999999999999</v>
      </c>
      <c r="P51" s="6">
        <v>98.513999999999996</v>
      </c>
      <c r="Q51" s="6">
        <v>107.25700000000001</v>
      </c>
      <c r="R51" s="6">
        <v>55.188000000000002</v>
      </c>
      <c r="S51" s="6">
        <v>69.981999999999999</v>
      </c>
      <c r="T51" s="6">
        <v>61.116</v>
      </c>
      <c r="U51" s="6">
        <v>73.176000000000002</v>
      </c>
      <c r="V51" s="6">
        <v>92.643000000000001</v>
      </c>
      <c r="W51" s="6">
        <v>42.805</v>
      </c>
      <c r="X51" s="6">
        <v>71.090999999999994</v>
      </c>
      <c r="Y51" s="6">
        <v>84.843000000000004</v>
      </c>
      <c r="Z51" s="6">
        <v>68.805000000000007</v>
      </c>
      <c r="AA51" s="6">
        <v>121.319</v>
      </c>
      <c r="AB51" s="6">
        <v>52.613999999999997</v>
      </c>
      <c r="AC51" s="6">
        <v>87.731999999999999</v>
      </c>
      <c r="AD51" s="6">
        <v>57.204999999999998</v>
      </c>
      <c r="AE51" s="6">
        <v>56.088999999999999</v>
      </c>
      <c r="AF51" s="6">
        <v>78.546999999999997</v>
      </c>
      <c r="AG51" s="6">
        <v>77.283000000000001</v>
      </c>
      <c r="AH51" s="6">
        <v>81.370999999999995</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101">
        <v>47604</v>
      </c>
      <c r="B52" s="164">
        <v>226</v>
      </c>
      <c r="C52" s="156">
        <v>226</v>
      </c>
      <c r="D52" s="167">
        <v>226</v>
      </c>
      <c r="E52" s="6">
        <v>270.613</v>
      </c>
      <c r="F52" s="6">
        <v>382.048</v>
      </c>
      <c r="G52" s="6">
        <v>350.54700000000003</v>
      </c>
      <c r="H52" s="6">
        <v>212.16800000000001</v>
      </c>
      <c r="I52" s="6">
        <v>239.74299999999999</v>
      </c>
      <c r="J52" s="6">
        <v>263.024</v>
      </c>
      <c r="K52" s="6">
        <v>266.89</v>
      </c>
      <c r="L52" s="6">
        <v>98.649000000000001</v>
      </c>
      <c r="M52" s="6">
        <v>177.816</v>
      </c>
      <c r="N52" s="6">
        <v>239.59800000000001</v>
      </c>
      <c r="O52" s="6">
        <v>277.315</v>
      </c>
      <c r="P52" s="6">
        <v>249.73099999999999</v>
      </c>
      <c r="Q52" s="6">
        <v>245.893</v>
      </c>
      <c r="R52" s="6">
        <v>269.33999999999997</v>
      </c>
      <c r="S52" s="6">
        <v>320.887</v>
      </c>
      <c r="T52" s="6">
        <v>130.839</v>
      </c>
      <c r="U52" s="6">
        <v>175.24600000000001</v>
      </c>
      <c r="V52" s="6">
        <v>154.887</v>
      </c>
      <c r="W52" s="6">
        <v>110.11</v>
      </c>
      <c r="X52" s="6">
        <v>249.17699999999999</v>
      </c>
      <c r="Y52" s="6">
        <v>177.34</v>
      </c>
      <c r="Z52" s="6">
        <v>178.762</v>
      </c>
      <c r="AA52" s="6">
        <v>265.31</v>
      </c>
      <c r="AB52" s="6">
        <v>171.29900000000001</v>
      </c>
      <c r="AC52" s="6">
        <v>208.833</v>
      </c>
      <c r="AD52" s="6">
        <v>196.37700000000001</v>
      </c>
      <c r="AE52" s="6">
        <v>145.93299999999999</v>
      </c>
      <c r="AF52" s="6">
        <v>221.774</v>
      </c>
      <c r="AG52" s="6">
        <v>303.37200000000001</v>
      </c>
      <c r="AH52" s="6">
        <v>231.64599999999999</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101">
        <v>47635</v>
      </c>
      <c r="B53" s="164">
        <v>265</v>
      </c>
      <c r="C53" s="156">
        <v>265</v>
      </c>
      <c r="D53" s="167">
        <v>265</v>
      </c>
      <c r="E53" s="6">
        <v>607.05399999999997</v>
      </c>
      <c r="F53" s="6">
        <v>321.35500000000002</v>
      </c>
      <c r="G53" s="6">
        <v>511.21199999999999</v>
      </c>
      <c r="H53" s="6">
        <v>224.631</v>
      </c>
      <c r="I53" s="6">
        <v>348.81599999999997</v>
      </c>
      <c r="J53" s="6">
        <v>160.678</v>
      </c>
      <c r="K53" s="6">
        <v>200.63499999999999</v>
      </c>
      <c r="L53" s="6">
        <v>61.258000000000003</v>
      </c>
      <c r="M53" s="6">
        <v>211.80199999999999</v>
      </c>
      <c r="N53" s="6">
        <v>146.369</v>
      </c>
      <c r="O53" s="6">
        <v>297.80700000000002</v>
      </c>
      <c r="P53" s="6">
        <v>193.214</v>
      </c>
      <c r="Q53" s="6">
        <v>177.738</v>
      </c>
      <c r="R53" s="6">
        <v>503.851</v>
      </c>
      <c r="S53" s="6">
        <v>272.36</v>
      </c>
      <c r="T53" s="6">
        <v>281.13799999999998</v>
      </c>
      <c r="U53" s="6">
        <v>449.416</v>
      </c>
      <c r="V53" s="6">
        <v>58.41</v>
      </c>
      <c r="W53" s="6">
        <v>157.91</v>
      </c>
      <c r="X53" s="6">
        <v>348.69200000000001</v>
      </c>
      <c r="Y53" s="6">
        <v>367.20499999999998</v>
      </c>
      <c r="Z53" s="6">
        <v>304.625</v>
      </c>
      <c r="AA53" s="6">
        <v>407.577</v>
      </c>
      <c r="AB53" s="6">
        <v>79.149000000000001</v>
      </c>
      <c r="AC53" s="6">
        <v>432.87400000000002</v>
      </c>
      <c r="AD53" s="6">
        <v>199.84800000000001</v>
      </c>
      <c r="AE53" s="6">
        <v>282.72000000000003</v>
      </c>
      <c r="AF53" s="6">
        <v>171.02600000000001</v>
      </c>
      <c r="AG53" s="6">
        <v>423.25900000000001</v>
      </c>
      <c r="AH53" s="6">
        <v>220.369</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101">
        <v>47665</v>
      </c>
      <c r="B54" s="164">
        <v>90</v>
      </c>
      <c r="C54" s="156">
        <v>90</v>
      </c>
      <c r="D54" s="167">
        <v>90</v>
      </c>
      <c r="E54" s="6">
        <v>438.54199999999997</v>
      </c>
      <c r="F54" s="6">
        <v>113.217</v>
      </c>
      <c r="G54" s="6">
        <v>177.01</v>
      </c>
      <c r="H54" s="6">
        <v>106.751</v>
      </c>
      <c r="I54" s="6">
        <v>220.25299999999999</v>
      </c>
      <c r="J54" s="6">
        <v>53.45</v>
      </c>
      <c r="K54" s="6">
        <v>61.765999999999998</v>
      </c>
      <c r="L54" s="6">
        <v>26.187999999999999</v>
      </c>
      <c r="M54" s="6">
        <v>58.19</v>
      </c>
      <c r="N54" s="6">
        <v>56.058</v>
      </c>
      <c r="O54" s="6">
        <v>117.145</v>
      </c>
      <c r="P54" s="6">
        <v>73.543000000000006</v>
      </c>
      <c r="Q54" s="6">
        <v>66.948999999999998</v>
      </c>
      <c r="R54" s="6">
        <v>216.55600000000001</v>
      </c>
      <c r="S54" s="6">
        <v>138.023</v>
      </c>
      <c r="T54" s="6">
        <v>75.253</v>
      </c>
      <c r="U54" s="6">
        <v>226.87299999999999</v>
      </c>
      <c r="V54" s="6">
        <v>30.096</v>
      </c>
      <c r="W54" s="6">
        <v>58.033000000000001</v>
      </c>
      <c r="X54" s="6">
        <v>105.60899999999999</v>
      </c>
      <c r="Y54" s="6">
        <v>119.652</v>
      </c>
      <c r="Z54" s="6">
        <v>96.573999999999998</v>
      </c>
      <c r="AA54" s="6">
        <v>135.446</v>
      </c>
      <c r="AB54" s="6">
        <v>34.503</v>
      </c>
      <c r="AC54" s="6">
        <v>259.834</v>
      </c>
      <c r="AD54" s="6">
        <v>62.381999999999998</v>
      </c>
      <c r="AE54" s="6">
        <v>121.80500000000001</v>
      </c>
      <c r="AF54" s="6">
        <v>68.174999999999997</v>
      </c>
      <c r="AG54" s="6">
        <v>182.98599999999999</v>
      </c>
      <c r="AH54" s="6">
        <v>66.704999999999998</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101">
        <v>47696</v>
      </c>
      <c r="B55" s="164">
        <v>56</v>
      </c>
      <c r="C55" s="156">
        <v>56</v>
      </c>
      <c r="D55" s="167">
        <v>56</v>
      </c>
      <c r="E55" s="6">
        <v>126.988</v>
      </c>
      <c r="F55" s="6">
        <v>56.304000000000002</v>
      </c>
      <c r="G55" s="6">
        <v>86.138999999999996</v>
      </c>
      <c r="H55" s="6">
        <v>54.167000000000002</v>
      </c>
      <c r="I55" s="6">
        <v>91.483999999999995</v>
      </c>
      <c r="J55" s="6">
        <v>47.290999999999997</v>
      </c>
      <c r="K55" s="6">
        <v>54.84</v>
      </c>
      <c r="L55" s="6">
        <v>22.841000000000001</v>
      </c>
      <c r="M55" s="6">
        <v>43.491999999999997</v>
      </c>
      <c r="N55" s="6">
        <v>39.238999999999997</v>
      </c>
      <c r="O55" s="6">
        <v>60.694000000000003</v>
      </c>
      <c r="P55" s="6">
        <v>52.470999999999997</v>
      </c>
      <c r="Q55" s="6">
        <v>49.457999999999998</v>
      </c>
      <c r="R55" s="6">
        <v>81.221999999999994</v>
      </c>
      <c r="S55" s="6">
        <v>57.095999999999997</v>
      </c>
      <c r="T55" s="6">
        <v>52.709000000000003</v>
      </c>
      <c r="U55" s="6">
        <v>72.302999999999997</v>
      </c>
      <c r="V55" s="6">
        <v>30.579000000000001</v>
      </c>
      <c r="W55" s="6">
        <v>41.741</v>
      </c>
      <c r="X55" s="6">
        <v>59.76</v>
      </c>
      <c r="Y55" s="6">
        <v>55.462000000000003</v>
      </c>
      <c r="Z55" s="6">
        <v>55.637</v>
      </c>
      <c r="AA55" s="6">
        <v>66.668000000000006</v>
      </c>
      <c r="AB55" s="6">
        <v>28.542999999999999</v>
      </c>
      <c r="AC55" s="6">
        <v>84.570999999999998</v>
      </c>
      <c r="AD55" s="6">
        <v>41.723999999999997</v>
      </c>
      <c r="AE55" s="6">
        <v>57.405000000000001</v>
      </c>
      <c r="AF55" s="6">
        <v>56.341999999999999</v>
      </c>
      <c r="AG55" s="6">
        <v>70.870999999999995</v>
      </c>
      <c r="AH55" s="6">
        <v>44.506999999999998</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101">
        <v>47727</v>
      </c>
      <c r="B56" s="164">
        <v>36</v>
      </c>
      <c r="C56" s="156">
        <v>36</v>
      </c>
      <c r="D56" s="167">
        <v>36</v>
      </c>
      <c r="E56" s="6">
        <v>66.795000000000002</v>
      </c>
      <c r="F56" s="6">
        <v>41.389000000000003</v>
      </c>
      <c r="G56" s="6">
        <v>59.356999999999999</v>
      </c>
      <c r="H56" s="6">
        <v>35.134999999999998</v>
      </c>
      <c r="I56" s="6">
        <v>49.97</v>
      </c>
      <c r="J56" s="6">
        <v>35.216999999999999</v>
      </c>
      <c r="K56" s="6">
        <v>32.57</v>
      </c>
      <c r="L56" s="6">
        <v>21.896999999999998</v>
      </c>
      <c r="M56" s="6">
        <v>58.302</v>
      </c>
      <c r="N56" s="6">
        <v>35.927999999999997</v>
      </c>
      <c r="O56" s="6">
        <v>39.095999999999997</v>
      </c>
      <c r="P56" s="6">
        <v>38.645000000000003</v>
      </c>
      <c r="Q56" s="6">
        <v>43.412999999999997</v>
      </c>
      <c r="R56" s="6">
        <v>46.594999999999999</v>
      </c>
      <c r="S56" s="6">
        <v>38.35</v>
      </c>
      <c r="T56" s="6">
        <v>30.812999999999999</v>
      </c>
      <c r="U56" s="6">
        <v>41.994</v>
      </c>
      <c r="V56" s="6">
        <v>24.939</v>
      </c>
      <c r="W56" s="6">
        <v>55.317</v>
      </c>
      <c r="X56" s="6">
        <v>53.51</v>
      </c>
      <c r="Y56" s="6">
        <v>40.076999999999998</v>
      </c>
      <c r="Z56" s="6">
        <v>36.747</v>
      </c>
      <c r="AA56" s="6">
        <v>40.948999999999998</v>
      </c>
      <c r="AB56" s="6">
        <v>23.254999999999999</v>
      </c>
      <c r="AC56" s="6">
        <v>45.209000000000003</v>
      </c>
      <c r="AD56" s="6">
        <v>38.54</v>
      </c>
      <c r="AE56" s="6">
        <v>35.511000000000003</v>
      </c>
      <c r="AF56" s="6">
        <v>40.67</v>
      </c>
      <c r="AG56" s="6">
        <v>50.491999999999997</v>
      </c>
      <c r="AH56" s="6">
        <v>36.253999999999998</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101">
        <v>47757</v>
      </c>
      <c r="B57" s="164">
        <v>42</v>
      </c>
      <c r="C57" s="156">
        <v>33</v>
      </c>
      <c r="D57" s="167">
        <v>37</v>
      </c>
      <c r="E57" s="6">
        <v>60.454000000000001</v>
      </c>
      <c r="F57" s="6">
        <v>50.509</v>
      </c>
      <c r="G57" s="6">
        <v>62.064999999999998</v>
      </c>
      <c r="H57" s="6">
        <v>45.658000000000001</v>
      </c>
      <c r="I57" s="6">
        <v>40.110999999999997</v>
      </c>
      <c r="J57" s="6">
        <v>31.911999999999999</v>
      </c>
      <c r="K57" s="6">
        <v>30.901</v>
      </c>
      <c r="L57" s="6">
        <v>31.263000000000002</v>
      </c>
      <c r="M57" s="6">
        <v>34.902999999999999</v>
      </c>
      <c r="N57" s="6">
        <v>33.598999999999997</v>
      </c>
      <c r="O57" s="6">
        <v>52.607999999999997</v>
      </c>
      <c r="P57" s="6">
        <v>65.042000000000002</v>
      </c>
      <c r="Q57" s="6">
        <v>44.363999999999997</v>
      </c>
      <c r="R57" s="6">
        <v>42.612000000000002</v>
      </c>
      <c r="S57" s="6">
        <v>40.247999999999998</v>
      </c>
      <c r="T57" s="6">
        <v>31.876999999999999</v>
      </c>
      <c r="U57" s="6">
        <v>41.51</v>
      </c>
      <c r="V57" s="6">
        <v>23.94</v>
      </c>
      <c r="W57" s="6">
        <v>51.192</v>
      </c>
      <c r="X57" s="6">
        <v>62.911999999999999</v>
      </c>
      <c r="Y57" s="6">
        <v>34.868000000000002</v>
      </c>
      <c r="Z57" s="6">
        <v>32.216999999999999</v>
      </c>
      <c r="AA57" s="6">
        <v>42.164999999999999</v>
      </c>
      <c r="AB57" s="6">
        <v>25.779</v>
      </c>
      <c r="AC57" s="6">
        <v>39.302999999999997</v>
      </c>
      <c r="AD57" s="6">
        <v>37.825000000000003</v>
      </c>
      <c r="AE57" s="6">
        <v>30.295999999999999</v>
      </c>
      <c r="AF57" s="6">
        <v>30</v>
      </c>
      <c r="AG57" s="6">
        <v>46.421999999999997</v>
      </c>
      <c r="AH57" s="6">
        <v>43.445999999999998</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101">
        <v>47788</v>
      </c>
      <c r="B58" s="164">
        <v>34</v>
      </c>
      <c r="C58" s="156">
        <v>30</v>
      </c>
      <c r="D58" s="167">
        <v>32</v>
      </c>
      <c r="E58" s="6">
        <v>46.101999999999997</v>
      </c>
      <c r="F58" s="6">
        <v>42.627000000000002</v>
      </c>
      <c r="G58" s="6">
        <v>46.956000000000003</v>
      </c>
      <c r="H58" s="6">
        <v>38.472999999999999</v>
      </c>
      <c r="I58" s="6">
        <v>32.215000000000003</v>
      </c>
      <c r="J58" s="6">
        <v>28.25</v>
      </c>
      <c r="K58" s="6">
        <v>30.212</v>
      </c>
      <c r="L58" s="6">
        <v>20.393000000000001</v>
      </c>
      <c r="M58" s="6">
        <v>26.081</v>
      </c>
      <c r="N58" s="6">
        <v>31.242999999999999</v>
      </c>
      <c r="O58" s="6">
        <v>40.308999999999997</v>
      </c>
      <c r="P58" s="6">
        <v>46.043999999999997</v>
      </c>
      <c r="Q58" s="6">
        <v>35.82</v>
      </c>
      <c r="R58" s="6">
        <v>36.521999999999998</v>
      </c>
      <c r="S58" s="6">
        <v>36.165999999999997</v>
      </c>
      <c r="T58" s="6">
        <v>32.082000000000001</v>
      </c>
      <c r="U58" s="6">
        <v>34.029000000000003</v>
      </c>
      <c r="V58" s="6">
        <v>20.013000000000002</v>
      </c>
      <c r="W58" s="6">
        <v>33.427999999999997</v>
      </c>
      <c r="X58" s="6">
        <v>39.195999999999998</v>
      </c>
      <c r="Y58" s="6">
        <v>31.349</v>
      </c>
      <c r="Z58" s="6">
        <v>27.686</v>
      </c>
      <c r="AA58" s="6">
        <v>35.862000000000002</v>
      </c>
      <c r="AB58" s="6">
        <v>24.192</v>
      </c>
      <c r="AC58" s="6">
        <v>33.853000000000002</v>
      </c>
      <c r="AD58" s="6">
        <v>39.633000000000003</v>
      </c>
      <c r="AE58" s="6">
        <v>28.675000000000001</v>
      </c>
      <c r="AF58" s="6">
        <v>25.58</v>
      </c>
      <c r="AG58" s="6">
        <v>37.427999999999997</v>
      </c>
      <c r="AH58" s="6">
        <v>33.537999999999997</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101">
        <v>47818</v>
      </c>
      <c r="B59" s="164">
        <v>27</v>
      </c>
      <c r="C59" s="156">
        <v>27</v>
      </c>
      <c r="D59" s="167">
        <v>27</v>
      </c>
      <c r="E59" s="6">
        <v>42.186999999999998</v>
      </c>
      <c r="F59" s="6">
        <v>35.420999999999999</v>
      </c>
      <c r="G59" s="6">
        <v>36.951999999999998</v>
      </c>
      <c r="H59" s="6">
        <v>34.89</v>
      </c>
      <c r="I59" s="6">
        <v>28.603999999999999</v>
      </c>
      <c r="J59" s="6">
        <v>24.675999999999998</v>
      </c>
      <c r="K59" s="6">
        <v>24.597000000000001</v>
      </c>
      <c r="L59" s="6">
        <v>17.678000000000001</v>
      </c>
      <c r="M59" s="6">
        <v>23.648</v>
      </c>
      <c r="N59" s="6">
        <v>25.085999999999999</v>
      </c>
      <c r="O59" s="6">
        <v>29.943999999999999</v>
      </c>
      <c r="P59" s="6">
        <v>31.79</v>
      </c>
      <c r="Q59" s="6">
        <v>25.89</v>
      </c>
      <c r="R59" s="6">
        <v>32.356999999999999</v>
      </c>
      <c r="S59" s="6">
        <v>29.5</v>
      </c>
      <c r="T59" s="6">
        <v>27.032</v>
      </c>
      <c r="U59" s="6">
        <v>29.849</v>
      </c>
      <c r="V59" s="6">
        <v>18.216000000000001</v>
      </c>
      <c r="W59" s="6">
        <v>25.181999999999999</v>
      </c>
      <c r="X59" s="6">
        <v>31.667000000000002</v>
      </c>
      <c r="Y59" s="6">
        <v>27.8</v>
      </c>
      <c r="Z59" s="6">
        <v>25.472999999999999</v>
      </c>
      <c r="AA59" s="6">
        <v>33.158000000000001</v>
      </c>
      <c r="AB59" s="6">
        <v>19.7</v>
      </c>
      <c r="AC59" s="6">
        <v>31.15</v>
      </c>
      <c r="AD59" s="6">
        <v>31.42</v>
      </c>
      <c r="AE59" s="6">
        <v>26.015999999999998</v>
      </c>
      <c r="AF59" s="6">
        <v>22.934000000000001</v>
      </c>
      <c r="AG59" s="6">
        <v>31.901</v>
      </c>
      <c r="AH59" s="6">
        <v>27.504999999999999</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101">
        <v>47849</v>
      </c>
      <c r="B60" s="164">
        <v>26</v>
      </c>
      <c r="C60" s="156">
        <v>26</v>
      </c>
      <c r="D60" s="167">
        <v>26</v>
      </c>
      <c r="E60" s="6">
        <v>35.895000000000003</v>
      </c>
      <c r="F60" s="6">
        <v>30.317</v>
      </c>
      <c r="G60" s="6">
        <v>32.883000000000003</v>
      </c>
      <c r="H60" s="6">
        <v>29.933</v>
      </c>
      <c r="I60" s="6">
        <v>28.463999999999999</v>
      </c>
      <c r="J60" s="6">
        <v>22.811</v>
      </c>
      <c r="K60" s="6">
        <v>21.548999999999999</v>
      </c>
      <c r="L60" s="6">
        <v>16.861999999999998</v>
      </c>
      <c r="M60" s="6">
        <v>21.366</v>
      </c>
      <c r="N60" s="6">
        <v>24.317</v>
      </c>
      <c r="O60" s="6">
        <v>26.013999999999999</v>
      </c>
      <c r="P60" s="6">
        <v>26.827000000000002</v>
      </c>
      <c r="Q60" s="6">
        <v>21.776</v>
      </c>
      <c r="R60" s="6">
        <v>29.512</v>
      </c>
      <c r="S60" s="6">
        <v>26.231999999999999</v>
      </c>
      <c r="T60" s="6">
        <v>24.835000000000001</v>
      </c>
      <c r="U60" s="6">
        <v>28.338999999999999</v>
      </c>
      <c r="V60" s="6">
        <v>16.916</v>
      </c>
      <c r="W60" s="6">
        <v>21.989000000000001</v>
      </c>
      <c r="X60" s="6">
        <v>27.713000000000001</v>
      </c>
      <c r="Y60" s="6">
        <v>25.568999999999999</v>
      </c>
      <c r="Z60" s="6">
        <v>23.62</v>
      </c>
      <c r="AA60" s="6">
        <v>28.939</v>
      </c>
      <c r="AB60" s="6">
        <v>18.11</v>
      </c>
      <c r="AC60" s="6">
        <v>28.466999999999999</v>
      </c>
      <c r="AD60" s="6">
        <v>25.462</v>
      </c>
      <c r="AE60" s="6">
        <v>23.495999999999999</v>
      </c>
      <c r="AF60" s="6">
        <v>21.443000000000001</v>
      </c>
      <c r="AG60" s="6">
        <v>29.088000000000001</v>
      </c>
      <c r="AH60" s="6">
        <v>24.994</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101">
        <v>47880</v>
      </c>
      <c r="B61" s="164">
        <v>25</v>
      </c>
      <c r="C61" s="156">
        <v>25</v>
      </c>
      <c r="D61" s="167">
        <v>25</v>
      </c>
      <c r="E61" s="6">
        <v>34.631</v>
      </c>
      <c r="F61" s="6">
        <v>24.759</v>
      </c>
      <c r="G61" s="6">
        <v>28.013999999999999</v>
      </c>
      <c r="H61" s="6">
        <v>28.172000000000001</v>
      </c>
      <c r="I61" s="6">
        <v>28.027999999999999</v>
      </c>
      <c r="J61" s="6">
        <v>21.507000000000001</v>
      </c>
      <c r="K61" s="6">
        <v>18.157</v>
      </c>
      <c r="L61" s="6">
        <v>19.379000000000001</v>
      </c>
      <c r="M61" s="6">
        <v>18.417000000000002</v>
      </c>
      <c r="N61" s="6">
        <v>21.358000000000001</v>
      </c>
      <c r="O61" s="6">
        <v>21.273</v>
      </c>
      <c r="P61" s="6">
        <v>24.817</v>
      </c>
      <c r="Q61" s="6">
        <v>17.744</v>
      </c>
      <c r="R61" s="6">
        <v>25.841999999999999</v>
      </c>
      <c r="S61" s="6">
        <v>21.696000000000002</v>
      </c>
      <c r="T61" s="6">
        <v>20.611000000000001</v>
      </c>
      <c r="U61" s="6">
        <v>23.584</v>
      </c>
      <c r="V61" s="6">
        <v>14.779</v>
      </c>
      <c r="W61" s="6">
        <v>21.802</v>
      </c>
      <c r="X61" s="6">
        <v>32.145000000000003</v>
      </c>
      <c r="Y61" s="6">
        <v>23.83</v>
      </c>
      <c r="Z61" s="6">
        <v>28.385999999999999</v>
      </c>
      <c r="AA61" s="6">
        <v>29.59</v>
      </c>
      <c r="AB61" s="6">
        <v>15.705</v>
      </c>
      <c r="AC61" s="6">
        <v>24.946000000000002</v>
      </c>
      <c r="AD61" s="6">
        <v>23.771999999999998</v>
      </c>
      <c r="AE61" s="6">
        <v>21.459</v>
      </c>
      <c r="AF61" s="6">
        <v>19.596</v>
      </c>
      <c r="AG61" s="6">
        <v>24.509</v>
      </c>
      <c r="AH61" s="6">
        <v>27.262</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101">
        <v>47908</v>
      </c>
      <c r="B62" s="164">
        <v>40</v>
      </c>
      <c r="C62" s="156">
        <v>40</v>
      </c>
      <c r="D62" s="167">
        <v>40</v>
      </c>
      <c r="E62" s="6">
        <v>45.228999999999999</v>
      </c>
      <c r="F62" s="6">
        <v>49.014000000000003</v>
      </c>
      <c r="G62" s="6">
        <v>46.179000000000002</v>
      </c>
      <c r="H62" s="6">
        <v>40.896999999999998</v>
      </c>
      <c r="I62" s="6">
        <v>34.74</v>
      </c>
      <c r="J62" s="6">
        <v>32.755000000000003</v>
      </c>
      <c r="K62" s="6">
        <v>23.530999999999999</v>
      </c>
      <c r="L62" s="6">
        <v>30.638999999999999</v>
      </c>
      <c r="M62" s="6">
        <v>49.329000000000001</v>
      </c>
      <c r="N62" s="6">
        <v>27.73</v>
      </c>
      <c r="O62" s="6">
        <v>30.934000000000001</v>
      </c>
      <c r="P62" s="6">
        <v>58.845999999999997</v>
      </c>
      <c r="Q62" s="6">
        <v>19.628</v>
      </c>
      <c r="R62" s="6">
        <v>46.429000000000002</v>
      </c>
      <c r="S62" s="6">
        <v>25.803000000000001</v>
      </c>
      <c r="T62" s="6">
        <v>33.789000000000001</v>
      </c>
      <c r="U62" s="6">
        <v>42.598999999999997</v>
      </c>
      <c r="V62" s="6">
        <v>22.655999999999999</v>
      </c>
      <c r="W62" s="6">
        <v>29.577999999999999</v>
      </c>
      <c r="X62" s="6">
        <v>54.018000000000001</v>
      </c>
      <c r="Y62" s="6">
        <v>41</v>
      </c>
      <c r="Z62" s="6">
        <v>64.25</v>
      </c>
      <c r="AA62" s="6">
        <v>32.25</v>
      </c>
      <c r="AB62" s="6">
        <v>22.596</v>
      </c>
      <c r="AC62" s="6">
        <v>38.720999999999997</v>
      </c>
      <c r="AD62" s="6">
        <v>31.084</v>
      </c>
      <c r="AE62" s="6">
        <v>35.874000000000002</v>
      </c>
      <c r="AF62" s="6">
        <v>34.920999999999999</v>
      </c>
      <c r="AG62" s="6">
        <v>44.418999999999997</v>
      </c>
      <c r="AH62" s="6">
        <v>50.692999999999998</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101">
        <v>47939</v>
      </c>
      <c r="B63" s="164">
        <v>89</v>
      </c>
      <c r="C63" s="156">
        <v>89</v>
      </c>
      <c r="D63" s="167">
        <v>89</v>
      </c>
      <c r="E63" s="6">
        <v>105.547</v>
      </c>
      <c r="F63" s="6">
        <v>90.891000000000005</v>
      </c>
      <c r="G63" s="6">
        <v>69.563999999999993</v>
      </c>
      <c r="H63" s="6">
        <v>59.857999999999997</v>
      </c>
      <c r="I63" s="6">
        <v>95.683000000000007</v>
      </c>
      <c r="J63" s="6">
        <v>69.379000000000005</v>
      </c>
      <c r="K63" s="6">
        <v>59.451000000000001</v>
      </c>
      <c r="L63" s="6">
        <v>55.906999999999996</v>
      </c>
      <c r="M63" s="6">
        <v>106.575</v>
      </c>
      <c r="N63" s="6">
        <v>69.543999999999997</v>
      </c>
      <c r="O63" s="6">
        <v>98.46</v>
      </c>
      <c r="P63" s="6">
        <v>102.15</v>
      </c>
      <c r="Q63" s="6">
        <v>55.274000000000001</v>
      </c>
      <c r="R63" s="6">
        <v>70.057000000000002</v>
      </c>
      <c r="S63" s="6">
        <v>61.165999999999997</v>
      </c>
      <c r="T63" s="6">
        <v>71.760000000000005</v>
      </c>
      <c r="U63" s="6">
        <v>92.853999999999999</v>
      </c>
      <c r="V63" s="6">
        <v>42.9</v>
      </c>
      <c r="W63" s="6">
        <v>71.123999999999995</v>
      </c>
      <c r="X63" s="6">
        <v>85.814999999999998</v>
      </c>
      <c r="Y63" s="6">
        <v>68.754000000000005</v>
      </c>
      <c r="Z63" s="6">
        <v>121.343</v>
      </c>
      <c r="AA63" s="6">
        <v>52.704999999999998</v>
      </c>
      <c r="AB63" s="6">
        <v>81.878</v>
      </c>
      <c r="AC63" s="6">
        <v>57.284999999999997</v>
      </c>
      <c r="AD63" s="6">
        <v>56.253999999999998</v>
      </c>
      <c r="AE63" s="6">
        <v>78.516000000000005</v>
      </c>
      <c r="AF63" s="6">
        <v>74.944999999999993</v>
      </c>
      <c r="AG63" s="6">
        <v>81.409000000000006</v>
      </c>
      <c r="AH63" s="6">
        <v>66.201999999999998</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101">
        <v>47969</v>
      </c>
      <c r="B64" s="164">
        <v>226</v>
      </c>
      <c r="C64" s="156">
        <v>226</v>
      </c>
      <c r="D64" s="167">
        <v>226</v>
      </c>
      <c r="E64" s="6">
        <v>382.048</v>
      </c>
      <c r="F64" s="6">
        <v>350.54700000000003</v>
      </c>
      <c r="G64" s="6">
        <v>212.16800000000001</v>
      </c>
      <c r="H64" s="6">
        <v>239.74299999999999</v>
      </c>
      <c r="I64" s="6">
        <v>263.024</v>
      </c>
      <c r="J64" s="6">
        <v>266.89</v>
      </c>
      <c r="K64" s="6">
        <v>98.649000000000001</v>
      </c>
      <c r="L64" s="6">
        <v>177.816</v>
      </c>
      <c r="M64" s="6">
        <v>239.59800000000001</v>
      </c>
      <c r="N64" s="6">
        <v>277.315</v>
      </c>
      <c r="O64" s="6">
        <v>249.73099999999999</v>
      </c>
      <c r="P64" s="6">
        <v>245.893</v>
      </c>
      <c r="Q64" s="6">
        <v>269.33999999999997</v>
      </c>
      <c r="R64" s="6">
        <v>320.887</v>
      </c>
      <c r="S64" s="6">
        <v>130.839</v>
      </c>
      <c r="T64" s="6">
        <v>175.24600000000001</v>
      </c>
      <c r="U64" s="6">
        <v>154.887</v>
      </c>
      <c r="V64" s="6">
        <v>110.11</v>
      </c>
      <c r="W64" s="6">
        <v>249.17699999999999</v>
      </c>
      <c r="X64" s="6">
        <v>177.34</v>
      </c>
      <c r="Y64" s="6">
        <v>178.762</v>
      </c>
      <c r="Z64" s="6">
        <v>265.31</v>
      </c>
      <c r="AA64" s="6">
        <v>171.29900000000001</v>
      </c>
      <c r="AB64" s="6">
        <v>208.833</v>
      </c>
      <c r="AC64" s="6">
        <v>196.37700000000001</v>
      </c>
      <c r="AD64" s="6">
        <v>145.93299999999999</v>
      </c>
      <c r="AE64" s="6">
        <v>221.774</v>
      </c>
      <c r="AF64" s="6">
        <v>303.37200000000001</v>
      </c>
      <c r="AG64" s="6">
        <v>231.64599999999999</v>
      </c>
      <c r="AH64" s="6">
        <v>231.64599999999999</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01">
        <v>48000</v>
      </c>
      <c r="B65" s="164">
        <v>265</v>
      </c>
      <c r="C65" s="156">
        <v>265</v>
      </c>
      <c r="D65" s="167">
        <v>265</v>
      </c>
      <c r="E65" s="6">
        <v>321.35500000000002</v>
      </c>
      <c r="F65" s="6">
        <v>511.21199999999999</v>
      </c>
      <c r="G65" s="6">
        <v>224.631</v>
      </c>
      <c r="H65" s="6">
        <v>348.81599999999997</v>
      </c>
      <c r="I65" s="6">
        <v>160.678</v>
      </c>
      <c r="J65" s="6">
        <v>200.63499999999999</v>
      </c>
      <c r="K65" s="6">
        <v>61.258000000000003</v>
      </c>
      <c r="L65" s="6">
        <v>211.80199999999999</v>
      </c>
      <c r="M65" s="6">
        <v>146.369</v>
      </c>
      <c r="N65" s="6">
        <v>297.80700000000002</v>
      </c>
      <c r="O65" s="6">
        <v>193.214</v>
      </c>
      <c r="P65" s="6">
        <v>177.738</v>
      </c>
      <c r="Q65" s="6">
        <v>503.851</v>
      </c>
      <c r="R65" s="6">
        <v>272.36</v>
      </c>
      <c r="S65" s="6">
        <v>281.13799999999998</v>
      </c>
      <c r="T65" s="6">
        <v>449.416</v>
      </c>
      <c r="U65" s="6">
        <v>58.41</v>
      </c>
      <c r="V65" s="6">
        <v>157.91</v>
      </c>
      <c r="W65" s="6">
        <v>348.69200000000001</v>
      </c>
      <c r="X65" s="6">
        <v>367.20499999999998</v>
      </c>
      <c r="Y65" s="6">
        <v>304.625</v>
      </c>
      <c r="Z65" s="6">
        <v>407.577</v>
      </c>
      <c r="AA65" s="6">
        <v>79.149000000000001</v>
      </c>
      <c r="AB65" s="6">
        <v>432.87400000000002</v>
      </c>
      <c r="AC65" s="6">
        <v>199.84800000000001</v>
      </c>
      <c r="AD65" s="6">
        <v>282.72000000000003</v>
      </c>
      <c r="AE65" s="6">
        <v>171.02600000000001</v>
      </c>
      <c r="AF65" s="6">
        <v>423.25900000000001</v>
      </c>
      <c r="AG65" s="6">
        <v>220.369</v>
      </c>
      <c r="AH65" s="6">
        <v>220.369</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01">
        <v>48030</v>
      </c>
      <c r="B66" s="164">
        <v>90</v>
      </c>
      <c r="C66" s="156">
        <v>90</v>
      </c>
      <c r="D66" s="167">
        <v>90</v>
      </c>
      <c r="E66" s="6">
        <v>113.217</v>
      </c>
      <c r="F66" s="6">
        <v>177.01</v>
      </c>
      <c r="G66" s="6">
        <v>106.751</v>
      </c>
      <c r="H66" s="6">
        <v>220.25299999999999</v>
      </c>
      <c r="I66" s="6">
        <v>53.45</v>
      </c>
      <c r="J66" s="6">
        <v>61.765999999999998</v>
      </c>
      <c r="K66" s="6">
        <v>26.187999999999999</v>
      </c>
      <c r="L66" s="6">
        <v>58.19</v>
      </c>
      <c r="M66" s="6">
        <v>56.058</v>
      </c>
      <c r="N66" s="6">
        <v>117.145</v>
      </c>
      <c r="O66" s="6">
        <v>73.543000000000006</v>
      </c>
      <c r="P66" s="6">
        <v>66.948999999999998</v>
      </c>
      <c r="Q66" s="6">
        <v>216.55600000000001</v>
      </c>
      <c r="R66" s="6">
        <v>138.023</v>
      </c>
      <c r="S66" s="6">
        <v>75.253</v>
      </c>
      <c r="T66" s="6">
        <v>226.87299999999999</v>
      </c>
      <c r="U66" s="6">
        <v>30.096</v>
      </c>
      <c r="V66" s="6">
        <v>58.033000000000001</v>
      </c>
      <c r="W66" s="6">
        <v>105.60899999999999</v>
      </c>
      <c r="X66" s="6">
        <v>119.652</v>
      </c>
      <c r="Y66" s="6">
        <v>96.573999999999998</v>
      </c>
      <c r="Z66" s="6">
        <v>135.446</v>
      </c>
      <c r="AA66" s="6">
        <v>34.503</v>
      </c>
      <c r="AB66" s="6">
        <v>259.834</v>
      </c>
      <c r="AC66" s="6">
        <v>62.381999999999998</v>
      </c>
      <c r="AD66" s="6">
        <v>121.80500000000001</v>
      </c>
      <c r="AE66" s="6">
        <v>68.174999999999997</v>
      </c>
      <c r="AF66" s="6">
        <v>182.98599999999999</v>
      </c>
      <c r="AG66" s="6">
        <v>66.704999999999998</v>
      </c>
      <c r="AH66" s="6">
        <v>66.704999999999998</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01">
        <v>48061</v>
      </c>
      <c r="B67" s="164">
        <v>56</v>
      </c>
      <c r="C67" s="156">
        <v>56</v>
      </c>
      <c r="D67" s="167">
        <v>56</v>
      </c>
      <c r="E67" s="6">
        <v>56.304000000000002</v>
      </c>
      <c r="F67" s="6">
        <v>86.138999999999996</v>
      </c>
      <c r="G67" s="6">
        <v>54.167000000000002</v>
      </c>
      <c r="H67" s="6">
        <v>91.483999999999995</v>
      </c>
      <c r="I67" s="6">
        <v>47.290999999999997</v>
      </c>
      <c r="J67" s="6">
        <v>54.84</v>
      </c>
      <c r="K67" s="6">
        <v>22.841000000000001</v>
      </c>
      <c r="L67" s="6">
        <v>43.491999999999997</v>
      </c>
      <c r="M67" s="6">
        <v>39.238999999999997</v>
      </c>
      <c r="N67" s="6">
        <v>60.694000000000003</v>
      </c>
      <c r="O67" s="6">
        <v>52.470999999999997</v>
      </c>
      <c r="P67" s="6">
        <v>49.457999999999998</v>
      </c>
      <c r="Q67" s="6">
        <v>81.221999999999994</v>
      </c>
      <c r="R67" s="6">
        <v>57.095999999999997</v>
      </c>
      <c r="S67" s="6">
        <v>52.709000000000003</v>
      </c>
      <c r="T67" s="6">
        <v>72.302999999999997</v>
      </c>
      <c r="U67" s="6">
        <v>30.579000000000001</v>
      </c>
      <c r="V67" s="6">
        <v>41.741</v>
      </c>
      <c r="W67" s="6">
        <v>59.76</v>
      </c>
      <c r="X67" s="6">
        <v>55.462000000000003</v>
      </c>
      <c r="Y67" s="6">
        <v>55.637</v>
      </c>
      <c r="Z67" s="6">
        <v>66.668000000000006</v>
      </c>
      <c r="AA67" s="6">
        <v>28.542999999999999</v>
      </c>
      <c r="AB67" s="6">
        <v>84.570999999999998</v>
      </c>
      <c r="AC67" s="6">
        <v>41.723999999999997</v>
      </c>
      <c r="AD67" s="6">
        <v>57.405000000000001</v>
      </c>
      <c r="AE67" s="6">
        <v>56.341999999999999</v>
      </c>
      <c r="AF67" s="6">
        <v>70.870999999999995</v>
      </c>
      <c r="AG67" s="6">
        <v>44.506999999999998</v>
      </c>
      <c r="AH67" s="6">
        <v>44.506999999999998</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01">
        <v>48092</v>
      </c>
      <c r="B68" s="164">
        <v>36</v>
      </c>
      <c r="C68" s="156">
        <v>36</v>
      </c>
      <c r="D68" s="167">
        <v>36</v>
      </c>
      <c r="E68" s="6">
        <v>41.389000000000003</v>
      </c>
      <c r="F68" s="6">
        <v>59.356999999999999</v>
      </c>
      <c r="G68" s="6">
        <v>35.134999999999998</v>
      </c>
      <c r="H68" s="6">
        <v>49.97</v>
      </c>
      <c r="I68" s="6">
        <v>35.216999999999999</v>
      </c>
      <c r="J68" s="6">
        <v>32.57</v>
      </c>
      <c r="K68" s="6">
        <v>21.896999999999998</v>
      </c>
      <c r="L68" s="6">
        <v>58.302</v>
      </c>
      <c r="M68" s="6">
        <v>35.927999999999997</v>
      </c>
      <c r="N68" s="6">
        <v>39.095999999999997</v>
      </c>
      <c r="O68" s="6">
        <v>38.645000000000003</v>
      </c>
      <c r="P68" s="6">
        <v>43.412999999999997</v>
      </c>
      <c r="Q68" s="6">
        <v>46.594999999999999</v>
      </c>
      <c r="R68" s="6">
        <v>38.35</v>
      </c>
      <c r="S68" s="6">
        <v>30.812999999999999</v>
      </c>
      <c r="T68" s="6">
        <v>41.994</v>
      </c>
      <c r="U68" s="6">
        <v>24.939</v>
      </c>
      <c r="V68" s="6">
        <v>55.317</v>
      </c>
      <c r="W68" s="6">
        <v>53.51</v>
      </c>
      <c r="X68" s="6">
        <v>40.076999999999998</v>
      </c>
      <c r="Y68" s="6">
        <v>36.747</v>
      </c>
      <c r="Z68" s="6">
        <v>40.948999999999998</v>
      </c>
      <c r="AA68" s="6">
        <v>23.254999999999999</v>
      </c>
      <c r="AB68" s="6">
        <v>45.209000000000003</v>
      </c>
      <c r="AC68" s="6">
        <v>38.54</v>
      </c>
      <c r="AD68" s="6">
        <v>35.511000000000003</v>
      </c>
      <c r="AE68" s="6">
        <v>40.67</v>
      </c>
      <c r="AF68" s="6">
        <v>50.491999999999997</v>
      </c>
      <c r="AG68" s="6">
        <v>36.253999999999998</v>
      </c>
      <c r="AH68" s="6">
        <v>36.253999999999998</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01"/>
      <c r="B69" s="164"/>
      <c r="C69" s="156"/>
      <c r="D69" s="167"/>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01"/>
      <c r="B70" s="164"/>
      <c r="C70" s="156"/>
      <c r="D70" s="167"/>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01"/>
      <c r="B71" s="164"/>
      <c r="C71" s="156"/>
      <c r="D71" s="167"/>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01"/>
      <c r="B72" s="164"/>
      <c r="C72" s="156"/>
      <c r="D72" s="159"/>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E72" s="207"/>
      <c r="AF72" s="207"/>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01"/>
      <c r="B73" s="164"/>
      <c r="C73" s="156"/>
      <c r="D73" s="159"/>
      <c r="E73" s="207"/>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207"/>
      <c r="AD73" s="207"/>
      <c r="AE73" s="207"/>
      <c r="AF73" s="207"/>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01"/>
      <c r="B74" s="164"/>
      <c r="C74" s="156"/>
      <c r="D74" s="159"/>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01"/>
      <c r="B75" s="164"/>
      <c r="C75" s="156"/>
      <c r="D75" s="159"/>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E75" s="207"/>
      <c r="AF75" s="207"/>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01"/>
      <c r="B76" s="164"/>
      <c r="C76" s="156"/>
      <c r="D76" s="159"/>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E76" s="207"/>
      <c r="AF76" s="207"/>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01"/>
      <c r="B77" s="164"/>
      <c r="C77" s="156"/>
      <c r="D77" s="159"/>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E77" s="207"/>
      <c r="AF77" s="20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01"/>
      <c r="B78" s="164"/>
      <c r="C78" s="156"/>
      <c r="D78" s="159"/>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E78" s="207"/>
      <c r="AF78" s="207"/>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01"/>
      <c r="B79" s="164"/>
      <c r="C79" s="156"/>
      <c r="D79" s="159"/>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E79" s="207"/>
      <c r="AF79" s="207"/>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01"/>
      <c r="B80" s="164"/>
      <c r="C80" s="156"/>
      <c r="D80" s="159"/>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E80" s="207"/>
      <c r="AF80" s="207"/>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101"/>
      <c r="B81" s="164"/>
      <c r="C81" s="156"/>
      <c r="D81" s="159"/>
    </row>
    <row r="82" spans="1:4" ht="12.75" customHeight="1">
      <c r="A82" s="101"/>
      <c r="B82" s="164"/>
      <c r="C82" s="156"/>
      <c r="D82" s="159"/>
    </row>
    <row r="83" spans="1:4" ht="12.75" customHeight="1">
      <c r="A83" s="101"/>
      <c r="B83" s="164"/>
      <c r="C83" s="156"/>
      <c r="D83" s="159"/>
    </row>
    <row r="84" spans="1:4" ht="12.75" customHeight="1">
      <c r="A84" s="101"/>
      <c r="B84" s="164"/>
      <c r="C84" s="156"/>
      <c r="D84" s="15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5703125" defaultRowHeight="12.75" customHeight="1"/>
  <cols>
    <col min="1" max="4" width="7.5703125" style="2" customWidth="1"/>
    <col min="5" max="30" width="8" style="1" customWidth="1"/>
    <col min="31" max="31" width="8.42578125" customWidth="1"/>
    <col min="32" max="54" width="8.5703125" style="1" customWidth="1"/>
    <col min="55" max="16384" width="18.5703125" style="1"/>
  </cols>
  <sheetData>
    <row r="1" spans="1:39" ht="14.45">
      <c r="A1" s="22"/>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c r="AI1" s="195"/>
      <c r="AJ1" s="195"/>
      <c r="AK1" s="195"/>
      <c r="AL1" s="195"/>
      <c r="AM1" s="195"/>
    </row>
    <row r="2" spans="1:39" s="2" customFormat="1" ht="14.45">
      <c r="A2" s="22"/>
      <c r="B2" s="200" t="s">
        <v>1</v>
      </c>
      <c r="C2" s="200" t="s">
        <v>2</v>
      </c>
      <c r="D2" s="200" t="s">
        <v>3</v>
      </c>
      <c r="E2" s="200">
        <v>1991</v>
      </c>
      <c r="F2" s="200">
        <v>1992</v>
      </c>
      <c r="G2" s="200">
        <v>1993</v>
      </c>
      <c r="H2" s="200">
        <v>1994</v>
      </c>
      <c r="I2" s="200">
        <v>1995</v>
      </c>
      <c r="J2" s="200">
        <v>1996</v>
      </c>
      <c r="K2" s="200">
        <v>1997</v>
      </c>
      <c r="L2" s="200">
        <v>1998</v>
      </c>
      <c r="M2" s="200">
        <v>1999</v>
      </c>
      <c r="N2" s="200">
        <v>2000</v>
      </c>
      <c r="O2" s="200">
        <v>2001</v>
      </c>
      <c r="P2" s="200">
        <v>2002</v>
      </c>
      <c r="Q2" s="200">
        <v>2003</v>
      </c>
      <c r="R2" s="200">
        <v>2004</v>
      </c>
      <c r="S2" s="200">
        <v>2005</v>
      </c>
      <c r="T2" s="200">
        <v>2006</v>
      </c>
      <c r="U2" s="200">
        <v>2007</v>
      </c>
      <c r="V2" s="200">
        <v>2008</v>
      </c>
      <c r="W2" s="200">
        <v>2009</v>
      </c>
      <c r="X2" s="200">
        <v>2010</v>
      </c>
      <c r="Y2" s="200">
        <v>2011</v>
      </c>
      <c r="Z2" s="200">
        <v>2012</v>
      </c>
      <c r="AA2" s="200">
        <v>2013</v>
      </c>
      <c r="AB2" s="200">
        <v>2014</v>
      </c>
      <c r="AC2" s="200">
        <v>2015</v>
      </c>
      <c r="AD2" s="200">
        <v>2016</v>
      </c>
      <c r="AE2" s="113">
        <v>2017</v>
      </c>
      <c r="AF2" s="200">
        <v>2018</v>
      </c>
      <c r="AG2" s="200">
        <v>2019</v>
      </c>
      <c r="AH2" s="200">
        <v>2020</v>
      </c>
      <c r="AI2" s="195"/>
      <c r="AJ2" s="195"/>
      <c r="AK2" s="195"/>
      <c r="AL2" s="195"/>
      <c r="AM2" s="195"/>
    </row>
    <row r="3" spans="1:39" s="2" customFormat="1" ht="14.45">
      <c r="A3" s="23"/>
      <c r="B3" s="24" t="s">
        <v>8</v>
      </c>
      <c r="C3" s="24" t="s">
        <v>9</v>
      </c>
      <c r="D3" s="24" t="s">
        <v>10</v>
      </c>
      <c r="E3" s="24" t="s">
        <v>11</v>
      </c>
      <c r="F3" s="24" t="s">
        <v>12</v>
      </c>
      <c r="G3" s="24" t="s">
        <v>13</v>
      </c>
      <c r="H3" s="24" t="s">
        <v>14</v>
      </c>
      <c r="I3" s="24" t="s">
        <v>15</v>
      </c>
      <c r="J3" s="24" t="s">
        <v>16</v>
      </c>
      <c r="K3" s="24" t="s">
        <v>17</v>
      </c>
      <c r="L3" s="24" t="s">
        <v>18</v>
      </c>
      <c r="M3" s="24" t="s">
        <v>19</v>
      </c>
      <c r="N3" s="24" t="s">
        <v>20</v>
      </c>
      <c r="O3" s="24" t="s">
        <v>21</v>
      </c>
      <c r="P3" s="24" t="s">
        <v>22</v>
      </c>
      <c r="Q3" s="24" t="s">
        <v>23</v>
      </c>
      <c r="R3" s="24" t="s">
        <v>24</v>
      </c>
      <c r="S3" s="24" t="s">
        <v>25</v>
      </c>
      <c r="T3" s="24" t="s">
        <v>26</v>
      </c>
      <c r="U3" s="24" t="s">
        <v>27</v>
      </c>
      <c r="V3" s="24" t="s">
        <v>28</v>
      </c>
      <c r="W3" s="24" t="s">
        <v>29</v>
      </c>
      <c r="X3" s="24" t="s">
        <v>30</v>
      </c>
      <c r="Y3" s="24" t="s">
        <v>31</v>
      </c>
      <c r="Z3" s="24" t="s">
        <v>32</v>
      </c>
      <c r="AA3" s="24" t="s">
        <v>33</v>
      </c>
      <c r="AB3" s="24" t="s">
        <v>34</v>
      </c>
      <c r="AC3" s="24" t="s">
        <v>35</v>
      </c>
      <c r="AD3" s="24" t="s">
        <v>36</v>
      </c>
      <c r="AE3" s="24" t="s">
        <v>37</v>
      </c>
      <c r="AF3" s="24" t="s">
        <v>38</v>
      </c>
      <c r="AG3" s="24" t="s">
        <v>39</v>
      </c>
      <c r="AH3" s="24" t="s">
        <v>40</v>
      </c>
      <c r="AI3" s="195"/>
      <c r="AJ3" s="195"/>
      <c r="AK3" s="195"/>
      <c r="AL3" s="195"/>
      <c r="AM3" s="195"/>
    </row>
    <row r="4" spans="1:39" ht="14.45">
      <c r="A4" s="102">
        <v>46143</v>
      </c>
      <c r="B4" s="160">
        <v>172</v>
      </c>
      <c r="C4" s="161">
        <v>47</v>
      </c>
      <c r="D4" s="157">
        <v>90</v>
      </c>
      <c r="E4">
        <v>86.087999999999994</v>
      </c>
      <c r="F4">
        <v>131.762</v>
      </c>
      <c r="G4">
        <v>106.946</v>
      </c>
      <c r="H4" s="207">
        <v>94.012</v>
      </c>
      <c r="I4" s="207">
        <v>90.064999999999998</v>
      </c>
      <c r="J4" s="207">
        <v>84.150999999999996</v>
      </c>
      <c r="K4" s="207">
        <v>102.306</v>
      </c>
      <c r="L4" s="207">
        <v>72.058000000000007</v>
      </c>
      <c r="M4" s="207">
        <v>73.156999999999996</v>
      </c>
      <c r="N4" s="207">
        <v>85.061999999999998</v>
      </c>
      <c r="O4" s="207">
        <v>103.223</v>
      </c>
      <c r="P4" s="207">
        <v>72.724000000000004</v>
      </c>
      <c r="Q4" s="207">
        <v>91.944999999999993</v>
      </c>
      <c r="R4" s="207">
        <v>86.076999999999998</v>
      </c>
      <c r="S4" s="207">
        <v>83.557000000000002</v>
      </c>
      <c r="T4" s="207">
        <v>89.935000000000002</v>
      </c>
      <c r="U4" s="207">
        <v>121.40600000000001</v>
      </c>
      <c r="V4" s="207">
        <v>90.653999999999996</v>
      </c>
      <c r="W4" s="207">
        <v>99.369</v>
      </c>
      <c r="X4" s="207">
        <v>68.346000000000004</v>
      </c>
      <c r="Y4" s="207">
        <v>82.509</v>
      </c>
      <c r="Z4" s="207">
        <v>90.100999999999999</v>
      </c>
      <c r="AA4" s="207">
        <v>86.078000000000003</v>
      </c>
      <c r="AB4" s="207">
        <v>98.650999999999996</v>
      </c>
      <c r="AC4" s="207">
        <v>157.31299999999999</v>
      </c>
      <c r="AD4" s="207">
        <v>91.073999999999998</v>
      </c>
      <c r="AE4" s="207">
        <v>98.206000000000003</v>
      </c>
      <c r="AF4" s="207">
        <v>82.320999999999998</v>
      </c>
      <c r="AG4" s="207">
        <v>88.95</v>
      </c>
      <c r="AH4">
        <v>81.450999999999993</v>
      </c>
      <c r="AI4" s="207"/>
      <c r="AJ4" s="207"/>
      <c r="AK4" s="207"/>
      <c r="AL4" s="207"/>
      <c r="AM4" s="207"/>
    </row>
    <row r="5" spans="1:39" ht="14.45">
      <c r="A5" s="102">
        <v>46174</v>
      </c>
      <c r="B5" s="162">
        <v>27</v>
      </c>
      <c r="C5" s="154">
        <v>7</v>
      </c>
      <c r="D5" s="158">
        <v>14</v>
      </c>
      <c r="E5">
        <v>40.057000000000002</v>
      </c>
      <c r="F5">
        <v>33.514000000000003</v>
      </c>
      <c r="G5">
        <v>26.952999999999999</v>
      </c>
      <c r="H5" s="207">
        <v>18.126000000000001</v>
      </c>
      <c r="I5" s="207">
        <v>80.855000000000004</v>
      </c>
      <c r="J5" s="207">
        <v>2.8079999999999998</v>
      </c>
      <c r="K5" s="207">
        <v>31.312999999999999</v>
      </c>
      <c r="L5" s="207">
        <v>5.8410000000000002</v>
      </c>
      <c r="M5" s="207">
        <v>27.890999999999998</v>
      </c>
      <c r="N5" s="207">
        <v>-0.52700000000000002</v>
      </c>
      <c r="O5" s="207">
        <v>2.504</v>
      </c>
      <c r="P5" s="207">
        <v>1.43</v>
      </c>
      <c r="Q5" s="207">
        <v>14.547000000000001</v>
      </c>
      <c r="R5" s="207">
        <v>-2.859</v>
      </c>
      <c r="S5" s="207">
        <v>9.6950000000000003</v>
      </c>
      <c r="T5" s="207">
        <v>0.44800000000000001</v>
      </c>
      <c r="U5" s="207">
        <v>20.036999999999999</v>
      </c>
      <c r="V5" s="207">
        <v>22.966999999999999</v>
      </c>
      <c r="W5" s="207">
        <v>11.202</v>
      </c>
      <c r="X5" s="207">
        <v>12.412000000000001</v>
      </c>
      <c r="Y5" s="207">
        <v>36.167999999999999</v>
      </c>
      <c r="Z5" s="207">
        <v>-3.2679999999999998</v>
      </c>
      <c r="AA5" s="207">
        <v>4.0330000000000004</v>
      </c>
      <c r="AB5" s="207">
        <v>21.164999999999999</v>
      </c>
      <c r="AC5" s="207">
        <v>159.72999999999999</v>
      </c>
      <c r="AD5" s="207">
        <v>24.625</v>
      </c>
      <c r="AE5" s="207">
        <v>13.452999999999999</v>
      </c>
      <c r="AF5" s="207">
        <v>-1.288</v>
      </c>
      <c r="AG5" s="207">
        <v>74.902000000000001</v>
      </c>
      <c r="AH5">
        <v>0.57599999999999996</v>
      </c>
      <c r="AI5" s="207"/>
      <c r="AJ5" s="207"/>
      <c r="AK5" s="207"/>
      <c r="AL5" s="207"/>
      <c r="AM5" s="207"/>
    </row>
    <row r="6" spans="1:39" ht="14.45">
      <c r="A6" s="102">
        <v>46204</v>
      </c>
      <c r="B6" s="162">
        <v>-17</v>
      </c>
      <c r="C6" s="154">
        <v>-5</v>
      </c>
      <c r="D6" s="158">
        <v>-9</v>
      </c>
      <c r="E6">
        <v>0.26500000000000001</v>
      </c>
      <c r="F6">
        <v>3.367</v>
      </c>
      <c r="G6">
        <v>-12.287000000000001</v>
      </c>
      <c r="H6" s="207">
        <v>-11.794</v>
      </c>
      <c r="I6" s="207">
        <v>20.183</v>
      </c>
      <c r="J6" s="207">
        <v>-8.6809999999999992</v>
      </c>
      <c r="K6" s="207">
        <v>-0.99299999999999999</v>
      </c>
      <c r="L6" s="207">
        <v>-4.0869999999999997</v>
      </c>
      <c r="M6" s="207">
        <v>19.225999999999999</v>
      </c>
      <c r="N6" s="207">
        <v>-15.304</v>
      </c>
      <c r="O6" s="207">
        <v>-12.71</v>
      </c>
      <c r="P6" s="207">
        <v>-14.37</v>
      </c>
      <c r="Q6" s="207">
        <v>-15.41</v>
      </c>
      <c r="R6" s="207">
        <v>-11.968</v>
      </c>
      <c r="S6" s="207">
        <v>-15.177</v>
      </c>
      <c r="T6" s="207">
        <v>3.5289999999999999</v>
      </c>
      <c r="U6" s="207">
        <v>-9.7189999999999994</v>
      </c>
      <c r="V6" s="207">
        <v>-6.7249999999999996</v>
      </c>
      <c r="W6" s="207">
        <v>-11.43</v>
      </c>
      <c r="X6" s="207">
        <v>-10.863</v>
      </c>
      <c r="Y6" s="207">
        <v>-8.4860000000000007</v>
      </c>
      <c r="Z6" s="207">
        <v>-9.3379999999999992</v>
      </c>
      <c r="AA6" s="207">
        <v>-8.6020000000000003</v>
      </c>
      <c r="AB6" s="207">
        <v>-10.579000000000001</v>
      </c>
      <c r="AC6" s="207">
        <v>15.013999999999999</v>
      </c>
      <c r="AD6" s="207">
        <v>-11.365</v>
      </c>
      <c r="AE6" s="207">
        <v>-10.579000000000001</v>
      </c>
      <c r="AF6" s="207">
        <v>-14.619</v>
      </c>
      <c r="AG6" s="207">
        <v>-7.407</v>
      </c>
      <c r="AH6">
        <v>-9.4580000000000002</v>
      </c>
      <c r="AI6" s="207"/>
      <c r="AJ6" s="207"/>
      <c r="AK6" s="207"/>
      <c r="AL6" s="207"/>
      <c r="AM6" s="207"/>
    </row>
    <row r="7" spans="1:39" ht="14.45">
      <c r="A7" s="102">
        <v>46235</v>
      </c>
      <c r="B7" s="162">
        <v>2</v>
      </c>
      <c r="C7" s="154">
        <v>3</v>
      </c>
      <c r="D7" s="158">
        <v>2</v>
      </c>
      <c r="E7">
        <v>7.1340000000000003</v>
      </c>
      <c r="F7">
        <v>29.939</v>
      </c>
      <c r="G7">
        <v>32.220999999999997</v>
      </c>
      <c r="H7" s="207">
        <v>-0.72899999999999998</v>
      </c>
      <c r="I7" s="207">
        <v>11.51</v>
      </c>
      <c r="J7" s="207">
        <v>0.44900000000000001</v>
      </c>
      <c r="K7" s="207">
        <v>17.594000000000001</v>
      </c>
      <c r="L7" s="207">
        <v>8.0990000000000002</v>
      </c>
      <c r="M7" s="207">
        <v>70.537999999999997</v>
      </c>
      <c r="N7" s="207">
        <v>0.78400000000000003</v>
      </c>
      <c r="O7" s="207">
        <v>15.106</v>
      </c>
      <c r="P7" s="207">
        <v>3.0430000000000001</v>
      </c>
      <c r="Q7" s="207">
        <v>-2.5870000000000002</v>
      </c>
      <c r="R7" s="207">
        <v>0.95699999999999996</v>
      </c>
      <c r="S7" s="207">
        <v>4.7869999999999999</v>
      </c>
      <c r="T7" s="207">
        <v>25.692</v>
      </c>
      <c r="U7" s="207">
        <v>18.760999999999999</v>
      </c>
      <c r="V7" s="207">
        <v>0.753</v>
      </c>
      <c r="W7" s="207">
        <v>-4.2149999999999999</v>
      </c>
      <c r="X7" s="207">
        <v>12.942</v>
      </c>
      <c r="Y7" s="207">
        <v>-7.3550000000000004</v>
      </c>
      <c r="Z7" s="207">
        <v>-0.89</v>
      </c>
      <c r="AA7" s="207">
        <v>14.335000000000001</v>
      </c>
      <c r="AB7" s="207">
        <v>-1.899</v>
      </c>
      <c r="AC7" s="207">
        <v>0.122</v>
      </c>
      <c r="AD7" s="207">
        <v>9.0980000000000008</v>
      </c>
      <c r="AE7" s="207">
        <v>0.14799999999999999</v>
      </c>
      <c r="AF7" s="207">
        <v>-0.90700000000000003</v>
      </c>
      <c r="AG7" s="207">
        <v>-6</v>
      </c>
      <c r="AH7">
        <v>-7.4999999999999997E-2</v>
      </c>
      <c r="AI7" s="207"/>
      <c r="AJ7" s="207"/>
      <c r="AK7" s="207"/>
      <c r="AL7" s="207"/>
      <c r="AM7" s="207"/>
    </row>
    <row r="8" spans="1:39" ht="14.45">
      <c r="A8" s="102">
        <v>46266</v>
      </c>
      <c r="B8" s="162">
        <v>22</v>
      </c>
      <c r="C8" s="154">
        <v>13</v>
      </c>
      <c r="D8" s="158">
        <v>25</v>
      </c>
      <c r="E8">
        <v>53.603000000000002</v>
      </c>
      <c r="F8">
        <v>31.236000000000001</v>
      </c>
      <c r="G8">
        <v>59.805999999999997</v>
      </c>
      <c r="H8" s="207">
        <v>46.478999999999999</v>
      </c>
      <c r="I8" s="207">
        <v>18.768000000000001</v>
      </c>
      <c r="J8" s="207">
        <v>27.058</v>
      </c>
      <c r="K8" s="207">
        <v>58.651000000000003</v>
      </c>
      <c r="L8" s="207">
        <v>20.062000000000001</v>
      </c>
      <c r="M8" s="207">
        <v>60.070999999999998</v>
      </c>
      <c r="N8" s="207">
        <v>17.646000000000001</v>
      </c>
      <c r="O8" s="207">
        <v>17.603000000000002</v>
      </c>
      <c r="P8" s="207">
        <v>27.623999999999999</v>
      </c>
      <c r="Q8" s="207">
        <v>45.305999999999997</v>
      </c>
      <c r="R8" s="207">
        <v>50.67</v>
      </c>
      <c r="S8" s="207">
        <v>21.05</v>
      </c>
      <c r="T8" s="207">
        <v>41.877000000000002</v>
      </c>
      <c r="U8" s="207">
        <v>23.385000000000002</v>
      </c>
      <c r="V8" s="207">
        <v>30.637</v>
      </c>
      <c r="W8" s="207">
        <v>17.757000000000001</v>
      </c>
      <c r="X8" s="207">
        <v>33.634</v>
      </c>
      <c r="Y8" s="207">
        <v>18.896000000000001</v>
      </c>
      <c r="Z8" s="207">
        <v>17.356000000000002</v>
      </c>
      <c r="AA8" s="207">
        <v>90.378</v>
      </c>
      <c r="AB8" s="207">
        <v>26.614999999999998</v>
      </c>
      <c r="AC8" s="207">
        <v>6.6470000000000002</v>
      </c>
      <c r="AD8" s="207">
        <v>19.867999999999999</v>
      </c>
      <c r="AE8" s="207">
        <v>22.806000000000001</v>
      </c>
      <c r="AF8" s="207">
        <v>14.789</v>
      </c>
      <c r="AG8" s="207">
        <v>14.226000000000001</v>
      </c>
      <c r="AH8">
        <v>18.178999999999998</v>
      </c>
      <c r="AI8" s="207"/>
      <c r="AJ8" s="207"/>
      <c r="AK8" s="207"/>
      <c r="AL8" s="207"/>
      <c r="AM8" s="207"/>
    </row>
    <row r="9" spans="1:39" ht="14.45">
      <c r="A9" s="102">
        <v>46296</v>
      </c>
      <c r="B9" s="162">
        <v>47</v>
      </c>
      <c r="C9" s="154">
        <v>25</v>
      </c>
      <c r="D9" s="158">
        <v>30</v>
      </c>
      <c r="E9">
        <v>20.771000000000001</v>
      </c>
      <c r="F9">
        <v>20.027000000000001</v>
      </c>
      <c r="G9">
        <v>27.344999999999999</v>
      </c>
      <c r="H9" s="207">
        <v>39.99</v>
      </c>
      <c r="I9" s="207">
        <v>26.123000000000001</v>
      </c>
      <c r="J9" s="207">
        <v>29.097000000000001</v>
      </c>
      <c r="K9" s="207">
        <v>83.087000000000003</v>
      </c>
      <c r="L9" s="207">
        <v>38.387</v>
      </c>
      <c r="M9" s="207">
        <v>20.888999999999999</v>
      </c>
      <c r="N9" s="207">
        <v>30.983000000000001</v>
      </c>
      <c r="O9" s="207">
        <v>14.53</v>
      </c>
      <c r="P9" s="207">
        <v>30.268999999999998</v>
      </c>
      <c r="Q9" s="207">
        <v>20.966999999999999</v>
      </c>
      <c r="R9" s="207">
        <v>52.811</v>
      </c>
      <c r="S9" s="207">
        <v>53.472999999999999</v>
      </c>
      <c r="T9" s="207">
        <v>115.566</v>
      </c>
      <c r="U9" s="207">
        <v>43.323999999999998</v>
      </c>
      <c r="V9" s="207">
        <v>23.565999999999999</v>
      </c>
      <c r="W9" s="207">
        <v>19.241</v>
      </c>
      <c r="X9" s="207">
        <v>27.635999999999999</v>
      </c>
      <c r="Y9" s="207">
        <v>52.817999999999998</v>
      </c>
      <c r="Z9" s="207">
        <v>13.606999999999999</v>
      </c>
      <c r="AA9" s="207">
        <v>51.216000000000001</v>
      </c>
      <c r="AB9" s="207">
        <v>46.216000000000001</v>
      </c>
      <c r="AC9" s="207">
        <v>27.062000000000001</v>
      </c>
      <c r="AD9" s="207">
        <v>17.448</v>
      </c>
      <c r="AE9" s="207">
        <v>35.247999999999998</v>
      </c>
      <c r="AF9" s="207">
        <v>22.34</v>
      </c>
      <c r="AG9" s="207">
        <v>13.827999999999999</v>
      </c>
      <c r="AH9">
        <v>19.172999999999998</v>
      </c>
      <c r="AI9" s="207"/>
      <c r="AJ9" s="207"/>
      <c r="AK9" s="207"/>
      <c r="AL9" s="207"/>
      <c r="AM9" s="207"/>
    </row>
    <row r="10" spans="1:39" ht="14.45">
      <c r="A10" s="102">
        <v>46327</v>
      </c>
      <c r="B10" s="162">
        <v>31</v>
      </c>
      <c r="C10" s="154">
        <v>29</v>
      </c>
      <c r="D10" s="158">
        <v>28</v>
      </c>
      <c r="E10">
        <v>24.266999999999999</v>
      </c>
      <c r="F10">
        <v>19.498999999999999</v>
      </c>
      <c r="G10">
        <v>22.463999999999999</v>
      </c>
      <c r="H10" s="207">
        <v>36.325000000000003</v>
      </c>
      <c r="I10" s="207">
        <v>21.513999999999999</v>
      </c>
      <c r="J10" s="207">
        <v>33.762</v>
      </c>
      <c r="K10" s="207">
        <v>37.387</v>
      </c>
      <c r="L10" s="207">
        <v>52.725999999999999</v>
      </c>
      <c r="M10" s="207">
        <v>17.882000000000001</v>
      </c>
      <c r="N10" s="207">
        <v>23.922000000000001</v>
      </c>
      <c r="O10" s="207">
        <v>14.098000000000001</v>
      </c>
      <c r="P10" s="207">
        <v>29.213999999999999</v>
      </c>
      <c r="Q10" s="207">
        <v>23.896000000000001</v>
      </c>
      <c r="R10" s="207">
        <v>38.064999999999998</v>
      </c>
      <c r="S10" s="207">
        <v>32.558</v>
      </c>
      <c r="T10" s="207">
        <v>45.351999999999997</v>
      </c>
      <c r="U10" s="207">
        <v>22.047999999999998</v>
      </c>
      <c r="V10" s="207">
        <v>26.495000000000001</v>
      </c>
      <c r="W10" s="207">
        <v>20.696999999999999</v>
      </c>
      <c r="X10" s="207">
        <v>23.96</v>
      </c>
      <c r="Y10" s="207">
        <v>29.754999999999999</v>
      </c>
      <c r="Z10" s="207">
        <v>13.936</v>
      </c>
      <c r="AA10" s="207">
        <v>30.867999999999999</v>
      </c>
      <c r="AB10" s="207">
        <v>27.068999999999999</v>
      </c>
      <c r="AC10" s="207">
        <v>29.292999999999999</v>
      </c>
      <c r="AD10" s="207">
        <v>19.425999999999998</v>
      </c>
      <c r="AE10" s="207">
        <v>20.931999999999999</v>
      </c>
      <c r="AF10" s="207">
        <v>17.911999999999999</v>
      </c>
      <c r="AG10" s="207">
        <v>14.986000000000001</v>
      </c>
      <c r="AH10">
        <v>23.501999999999999</v>
      </c>
      <c r="AI10" s="207"/>
      <c r="AJ10" s="207"/>
      <c r="AK10" s="207"/>
      <c r="AL10" s="207"/>
      <c r="AM10" s="207"/>
    </row>
    <row r="11" spans="1:39" ht="14.45">
      <c r="A11" s="102">
        <v>46357</v>
      </c>
      <c r="B11" s="162">
        <v>23</v>
      </c>
      <c r="C11" s="154">
        <v>24</v>
      </c>
      <c r="D11" s="158">
        <v>24</v>
      </c>
      <c r="E11">
        <v>21.100999999999999</v>
      </c>
      <c r="F11">
        <v>16.626000000000001</v>
      </c>
      <c r="G11">
        <v>18.303000000000001</v>
      </c>
      <c r="H11" s="207">
        <v>23.591999999999999</v>
      </c>
      <c r="I11" s="207">
        <v>18.222999999999999</v>
      </c>
      <c r="J11" s="207">
        <v>26.614999999999998</v>
      </c>
      <c r="K11" s="207">
        <v>25.013000000000002</v>
      </c>
      <c r="L11" s="207">
        <v>29.864999999999998</v>
      </c>
      <c r="M11" s="207">
        <v>15.366</v>
      </c>
      <c r="N11" s="207">
        <v>18.023</v>
      </c>
      <c r="O11" s="207">
        <v>13.763</v>
      </c>
      <c r="P11" s="207">
        <v>18.702000000000002</v>
      </c>
      <c r="Q11" s="207">
        <v>22.202999999999999</v>
      </c>
      <c r="R11" s="207">
        <v>26.617999999999999</v>
      </c>
      <c r="S11" s="207">
        <v>19.577000000000002</v>
      </c>
      <c r="T11" s="207">
        <v>25.861999999999998</v>
      </c>
      <c r="U11" s="207">
        <v>38.247</v>
      </c>
      <c r="V11" s="207">
        <v>19.244</v>
      </c>
      <c r="W11" s="207">
        <v>14.801</v>
      </c>
      <c r="X11" s="207">
        <v>20.856000000000002</v>
      </c>
      <c r="Y11" s="207">
        <v>20.387</v>
      </c>
      <c r="Z11" s="207">
        <v>13.282</v>
      </c>
      <c r="AA11" s="207">
        <v>23.771999999999998</v>
      </c>
      <c r="AB11" s="207">
        <v>20.047000000000001</v>
      </c>
      <c r="AC11" s="207">
        <v>21.943000000000001</v>
      </c>
      <c r="AD11" s="207">
        <v>22.651</v>
      </c>
      <c r="AE11" s="207">
        <v>18.247</v>
      </c>
      <c r="AF11" s="207">
        <v>14.19</v>
      </c>
      <c r="AG11" s="207">
        <v>17.132999999999999</v>
      </c>
      <c r="AH11">
        <v>17.623999999999999</v>
      </c>
      <c r="AI11" s="207"/>
      <c r="AJ11" s="207"/>
      <c r="AK11" s="207"/>
      <c r="AL11" s="207"/>
      <c r="AM11" s="207"/>
    </row>
    <row r="12" spans="1:39" ht="14.45">
      <c r="A12" s="102">
        <v>46388</v>
      </c>
      <c r="B12" s="162">
        <v>21</v>
      </c>
      <c r="C12" s="154">
        <v>24</v>
      </c>
      <c r="D12" s="158">
        <v>22</v>
      </c>
      <c r="E12">
        <v>16.823</v>
      </c>
      <c r="F12">
        <v>19.789000000000001</v>
      </c>
      <c r="G12">
        <v>18.007999999999999</v>
      </c>
      <c r="H12" s="207">
        <v>19.806000000000001</v>
      </c>
      <c r="I12" s="207">
        <v>16.154</v>
      </c>
      <c r="J12" s="207">
        <v>20.881</v>
      </c>
      <c r="K12" s="207">
        <v>22.582000000000001</v>
      </c>
      <c r="L12" s="207">
        <v>21.704000000000001</v>
      </c>
      <c r="M12" s="207">
        <v>17.724</v>
      </c>
      <c r="N12" s="207">
        <v>17.574999999999999</v>
      </c>
      <c r="O12" s="207">
        <v>13.177</v>
      </c>
      <c r="P12" s="207">
        <v>18.908000000000001</v>
      </c>
      <c r="Q12" s="207">
        <v>18.306999999999999</v>
      </c>
      <c r="R12" s="207">
        <v>34.218000000000004</v>
      </c>
      <c r="S12" s="207">
        <v>16.773</v>
      </c>
      <c r="T12" s="207">
        <v>22.071999999999999</v>
      </c>
      <c r="U12" s="207">
        <v>22.623000000000001</v>
      </c>
      <c r="V12" s="207">
        <v>17.533999999999999</v>
      </c>
      <c r="W12" s="207">
        <v>13.323</v>
      </c>
      <c r="X12" s="207">
        <v>17.277000000000001</v>
      </c>
      <c r="Y12" s="207">
        <v>22.234000000000002</v>
      </c>
      <c r="Z12" s="207">
        <v>16.175999999999998</v>
      </c>
      <c r="AA12" s="207">
        <v>21.053999999999998</v>
      </c>
      <c r="AB12" s="207">
        <v>21.003</v>
      </c>
      <c r="AC12" s="207">
        <v>17.459</v>
      </c>
      <c r="AD12" s="207">
        <v>26.544</v>
      </c>
      <c r="AE12" s="207">
        <v>15.372</v>
      </c>
      <c r="AF12" s="207">
        <v>13.409000000000001</v>
      </c>
      <c r="AG12" s="207">
        <v>16.206</v>
      </c>
      <c r="AH12">
        <v>13.64</v>
      </c>
      <c r="AI12" s="207"/>
      <c r="AJ12" s="207"/>
      <c r="AK12" s="207"/>
      <c r="AL12" s="207"/>
      <c r="AM12" s="207"/>
    </row>
    <row r="13" spans="1:39" ht="14.45">
      <c r="A13" s="102">
        <v>46419</v>
      </c>
      <c r="B13" s="162">
        <v>31</v>
      </c>
      <c r="C13" s="154">
        <v>27</v>
      </c>
      <c r="D13" s="158">
        <v>29</v>
      </c>
      <c r="E13">
        <v>22.265000000000001</v>
      </c>
      <c r="F13">
        <v>20.454000000000001</v>
      </c>
      <c r="G13">
        <v>18.004000000000001</v>
      </c>
      <c r="H13" s="207">
        <v>39.164999999999999</v>
      </c>
      <c r="I13" s="207">
        <v>25.637</v>
      </c>
      <c r="J13" s="207">
        <v>22.271999999999998</v>
      </c>
      <c r="K13" s="207">
        <v>20.809000000000001</v>
      </c>
      <c r="L13" s="207">
        <v>23.884</v>
      </c>
      <c r="M13" s="207">
        <v>20.501000000000001</v>
      </c>
      <c r="N13" s="207">
        <v>20.805</v>
      </c>
      <c r="O13" s="207">
        <v>13.029</v>
      </c>
      <c r="P13" s="207">
        <v>23.876999999999999</v>
      </c>
      <c r="Q13" s="207">
        <v>20.295000000000002</v>
      </c>
      <c r="R13" s="207">
        <v>44.335999999999999</v>
      </c>
      <c r="S13" s="207">
        <v>14.609</v>
      </c>
      <c r="T13" s="207">
        <v>33.606999999999999</v>
      </c>
      <c r="U13" s="207">
        <v>18.596</v>
      </c>
      <c r="V13" s="207">
        <v>24.893000000000001</v>
      </c>
      <c r="W13" s="207">
        <v>14.234</v>
      </c>
      <c r="X13" s="207">
        <v>19.289000000000001</v>
      </c>
      <c r="Y13" s="207">
        <v>21.207000000000001</v>
      </c>
      <c r="Z13" s="207">
        <v>19.001999999999999</v>
      </c>
      <c r="AA13" s="207">
        <v>26.879000000000001</v>
      </c>
      <c r="AB13" s="207">
        <v>31.753</v>
      </c>
      <c r="AC13" s="207">
        <v>33.731999999999999</v>
      </c>
      <c r="AD13" s="207">
        <v>66.703999999999994</v>
      </c>
      <c r="AE13" s="207">
        <v>16.143000000000001</v>
      </c>
      <c r="AF13" s="207">
        <v>17.007999999999999</v>
      </c>
      <c r="AG13" s="207">
        <v>17.504999999999999</v>
      </c>
      <c r="AH13">
        <v>21.536999999999999</v>
      </c>
      <c r="AI13" s="207"/>
      <c r="AJ13" s="207"/>
      <c r="AK13" s="207"/>
      <c r="AL13" s="207"/>
      <c r="AM13" s="207"/>
    </row>
    <row r="14" spans="1:39" ht="14.45">
      <c r="A14" s="102">
        <v>46447</v>
      </c>
      <c r="B14" s="162">
        <v>102</v>
      </c>
      <c r="C14" s="154">
        <v>74</v>
      </c>
      <c r="D14" s="158">
        <v>92</v>
      </c>
      <c r="E14">
        <v>53.298000000000002</v>
      </c>
      <c r="F14">
        <v>88.305999999999997</v>
      </c>
      <c r="G14">
        <v>56.258000000000003</v>
      </c>
      <c r="H14" s="207">
        <v>159.584</v>
      </c>
      <c r="I14" s="207">
        <v>33.786000000000001</v>
      </c>
      <c r="J14" s="207">
        <v>131.14599999999999</v>
      </c>
      <c r="K14" s="207">
        <v>57.732999999999997</v>
      </c>
      <c r="L14" s="207">
        <v>44.122</v>
      </c>
      <c r="M14" s="207">
        <v>40.643000000000001</v>
      </c>
      <c r="N14" s="207">
        <v>64.406999999999996</v>
      </c>
      <c r="O14" s="207">
        <v>21.45</v>
      </c>
      <c r="P14" s="207">
        <v>48.036999999999999</v>
      </c>
      <c r="Q14" s="207">
        <v>93.584999999999994</v>
      </c>
      <c r="R14" s="207">
        <v>99.991</v>
      </c>
      <c r="S14" s="207">
        <v>31.577999999999999</v>
      </c>
      <c r="T14" s="207">
        <v>119.89</v>
      </c>
      <c r="U14" s="207">
        <v>73.968999999999994</v>
      </c>
      <c r="V14" s="207">
        <v>55.691000000000003</v>
      </c>
      <c r="W14" s="207">
        <v>41.942999999999998</v>
      </c>
      <c r="X14" s="207">
        <v>47.015999999999998</v>
      </c>
      <c r="Y14" s="207">
        <v>57.344000000000001</v>
      </c>
      <c r="Z14" s="207">
        <v>38.058999999999997</v>
      </c>
      <c r="AA14" s="207">
        <v>52.618000000000002</v>
      </c>
      <c r="AB14" s="207">
        <v>64.328000000000003</v>
      </c>
      <c r="AC14" s="207">
        <v>54.347999999999999</v>
      </c>
      <c r="AD14" s="207">
        <v>167.18600000000001</v>
      </c>
      <c r="AE14" s="207">
        <v>26.821999999999999</v>
      </c>
      <c r="AF14" s="207">
        <v>93.564999999999998</v>
      </c>
      <c r="AG14" s="207">
        <v>37.503</v>
      </c>
      <c r="AH14">
        <v>33.637999999999998</v>
      </c>
      <c r="AI14" s="207"/>
      <c r="AJ14" s="207"/>
      <c r="AK14" s="207"/>
      <c r="AL14" s="207"/>
      <c r="AM14" s="207"/>
    </row>
    <row r="15" spans="1:39" ht="14.45">
      <c r="A15" s="102">
        <v>46478</v>
      </c>
      <c r="B15" s="162">
        <v>185</v>
      </c>
      <c r="C15" s="154">
        <v>110</v>
      </c>
      <c r="D15" s="158">
        <v>147</v>
      </c>
      <c r="E15">
        <v>209.16800000000001</v>
      </c>
      <c r="F15">
        <v>235.88399999999999</v>
      </c>
      <c r="G15">
        <v>144.548</v>
      </c>
      <c r="H15" s="207">
        <v>189.14099999999999</v>
      </c>
      <c r="I15" s="207">
        <v>70.858000000000004</v>
      </c>
      <c r="J15" s="207">
        <v>212.37799999999999</v>
      </c>
      <c r="K15" s="207">
        <v>121.809</v>
      </c>
      <c r="L15" s="207">
        <v>96.784999999999997</v>
      </c>
      <c r="M15" s="207">
        <v>108.46599999999999</v>
      </c>
      <c r="N15" s="207">
        <v>191.94900000000001</v>
      </c>
      <c r="O15" s="207">
        <v>50.203000000000003</v>
      </c>
      <c r="P15" s="207">
        <v>67.966999999999999</v>
      </c>
      <c r="Q15" s="207">
        <v>192.50800000000001</v>
      </c>
      <c r="R15" s="207">
        <v>284.71199999999999</v>
      </c>
      <c r="S15" s="207">
        <v>113.935</v>
      </c>
      <c r="T15" s="207">
        <v>139.744</v>
      </c>
      <c r="U15" s="207">
        <v>248.03</v>
      </c>
      <c r="V15" s="207">
        <v>101.629</v>
      </c>
      <c r="W15" s="207">
        <v>136.809</v>
      </c>
      <c r="X15" s="207">
        <v>95.763000000000005</v>
      </c>
      <c r="Y15" s="207">
        <v>143.928</v>
      </c>
      <c r="Z15" s="207">
        <v>48.356000000000002</v>
      </c>
      <c r="AA15" s="207">
        <v>90.349000000000004</v>
      </c>
      <c r="AB15" s="207">
        <v>61.045999999999999</v>
      </c>
      <c r="AC15" s="207">
        <v>95.346000000000004</v>
      </c>
      <c r="AD15" s="207">
        <v>183.46700000000001</v>
      </c>
      <c r="AE15" s="207">
        <v>55.856000000000002</v>
      </c>
      <c r="AF15" s="207">
        <v>188.38900000000001</v>
      </c>
      <c r="AG15" s="207">
        <v>55.552</v>
      </c>
      <c r="AH15">
        <v>61.734999999999999</v>
      </c>
      <c r="AI15" s="207"/>
      <c r="AJ15" s="207"/>
      <c r="AK15" s="207"/>
      <c r="AL15" s="207"/>
      <c r="AM15" s="207"/>
    </row>
    <row r="16" spans="1:39" ht="14.45">
      <c r="A16" s="102">
        <v>46508</v>
      </c>
      <c r="B16" s="162">
        <v>307</v>
      </c>
      <c r="C16" s="154">
        <v>190</v>
      </c>
      <c r="D16" s="158">
        <v>251</v>
      </c>
      <c r="E16">
        <v>305.72500000000002</v>
      </c>
      <c r="F16">
        <v>430.25299999999999</v>
      </c>
      <c r="G16">
        <v>280.613</v>
      </c>
      <c r="H16" s="207">
        <v>322.78500000000003</v>
      </c>
      <c r="I16" s="207">
        <v>188.95699999999999</v>
      </c>
      <c r="J16" s="207">
        <v>380.08699999999999</v>
      </c>
      <c r="K16" s="207">
        <v>243.155</v>
      </c>
      <c r="L16" s="207">
        <v>273.17700000000002</v>
      </c>
      <c r="M16" s="207">
        <v>175.64699999999999</v>
      </c>
      <c r="N16" s="207">
        <v>424.01100000000002</v>
      </c>
      <c r="O16" s="207">
        <v>57.433999999999997</v>
      </c>
      <c r="P16" s="207">
        <v>185.27199999999999</v>
      </c>
      <c r="Q16" s="207">
        <v>279.69099999999997</v>
      </c>
      <c r="R16" s="207">
        <v>520.26300000000003</v>
      </c>
      <c r="S16" s="207">
        <v>213.32400000000001</v>
      </c>
      <c r="T16" s="207">
        <v>278.17700000000002</v>
      </c>
      <c r="U16" s="207">
        <v>362.48200000000003</v>
      </c>
      <c r="V16" s="207">
        <v>358.649</v>
      </c>
      <c r="W16" s="207">
        <v>199.47300000000001</v>
      </c>
      <c r="X16" s="207">
        <v>176.17099999999999</v>
      </c>
      <c r="Y16" s="207">
        <v>195.11600000000001</v>
      </c>
      <c r="Z16" s="207">
        <v>130.56100000000001</v>
      </c>
      <c r="AA16" s="207">
        <v>191.36</v>
      </c>
      <c r="AB16" s="207">
        <v>166.94399999999999</v>
      </c>
      <c r="AC16" s="207">
        <v>196.89500000000001</v>
      </c>
      <c r="AD16" s="207">
        <v>227.62200000000001</v>
      </c>
      <c r="AE16" s="207">
        <v>121.649</v>
      </c>
      <c r="AF16" s="207">
        <v>314.39699999999999</v>
      </c>
      <c r="AG16" s="207">
        <v>159.21600000000001</v>
      </c>
      <c r="AH16">
        <v>189.05099999999999</v>
      </c>
      <c r="AI16" s="207"/>
      <c r="AJ16" s="207"/>
      <c r="AK16" s="207"/>
      <c r="AL16" s="207"/>
      <c r="AM16" s="207"/>
    </row>
    <row r="17" spans="1:34" ht="14.45">
      <c r="A17" s="102">
        <v>46539</v>
      </c>
      <c r="B17" s="162">
        <v>272</v>
      </c>
      <c r="C17" s="154">
        <v>102</v>
      </c>
      <c r="D17" s="158">
        <v>187</v>
      </c>
      <c r="E17">
        <v>139.67400000000001</v>
      </c>
      <c r="F17">
        <v>341.89400000000001</v>
      </c>
      <c r="G17">
        <v>204.71299999999999</v>
      </c>
      <c r="H17" s="207">
        <v>423.66500000000002</v>
      </c>
      <c r="I17" s="207">
        <v>59.637</v>
      </c>
      <c r="J17" s="207">
        <v>365.721</v>
      </c>
      <c r="K17" s="207">
        <v>163.279</v>
      </c>
      <c r="L17" s="207">
        <v>297.21199999999999</v>
      </c>
      <c r="M17" s="207">
        <v>43.548999999999999</v>
      </c>
      <c r="N17" s="207">
        <v>191.85</v>
      </c>
      <c r="O17" s="207">
        <v>22.54</v>
      </c>
      <c r="P17" s="207">
        <v>108.589</v>
      </c>
      <c r="Q17" s="207">
        <v>120.949</v>
      </c>
      <c r="R17" s="207">
        <v>355.529</v>
      </c>
      <c r="S17" s="207">
        <v>69.180000000000007</v>
      </c>
      <c r="T17" s="207">
        <v>159.83099999999999</v>
      </c>
      <c r="U17" s="207">
        <v>330.05500000000001</v>
      </c>
      <c r="V17" s="207">
        <v>152.05799999999999</v>
      </c>
      <c r="W17" s="207">
        <v>211.08699999999999</v>
      </c>
      <c r="X17" s="207">
        <v>235.13</v>
      </c>
      <c r="Y17" s="207">
        <v>57.972999999999999</v>
      </c>
      <c r="Z17" s="207">
        <v>74.882999999999996</v>
      </c>
      <c r="AA17" s="207">
        <v>169.03299999999999</v>
      </c>
      <c r="AB17" s="207">
        <v>221.84</v>
      </c>
      <c r="AC17" s="207">
        <v>218.82</v>
      </c>
      <c r="AD17" s="207">
        <v>216.654</v>
      </c>
      <c r="AE17" s="207">
        <v>33.133000000000003</v>
      </c>
      <c r="AF17" s="207">
        <v>377.48599999999999</v>
      </c>
      <c r="AG17" s="207">
        <v>57.204000000000001</v>
      </c>
      <c r="AH17">
        <v>252.88200000000001</v>
      </c>
    </row>
    <row r="18" spans="1:34" ht="14.45">
      <c r="A18" s="102">
        <v>46569</v>
      </c>
      <c r="B18" s="162">
        <v>71</v>
      </c>
      <c r="C18" s="154">
        <v>9</v>
      </c>
      <c r="D18" s="158">
        <v>33</v>
      </c>
      <c r="E18">
        <v>49.773000000000003</v>
      </c>
      <c r="F18">
        <v>91.936999999999998</v>
      </c>
      <c r="G18">
        <v>17.169</v>
      </c>
      <c r="H18" s="207">
        <v>256.74400000000003</v>
      </c>
      <c r="I18" s="207">
        <v>5.08</v>
      </c>
      <c r="J18" s="207">
        <v>90.811000000000007</v>
      </c>
      <c r="K18" s="207">
        <v>69.302999999999997</v>
      </c>
      <c r="L18" s="207">
        <v>173.26499999999999</v>
      </c>
      <c r="M18" s="207">
        <v>-9.9640000000000004</v>
      </c>
      <c r="N18" s="207">
        <v>28.126000000000001</v>
      </c>
      <c r="O18" s="207">
        <v>16.98</v>
      </c>
      <c r="P18" s="207">
        <v>-4.2629999999999999</v>
      </c>
      <c r="Q18" s="207">
        <v>20.009</v>
      </c>
      <c r="R18" s="207">
        <v>98.355000000000004</v>
      </c>
      <c r="S18" s="207">
        <v>20.698</v>
      </c>
      <c r="T18" s="207">
        <v>22.626000000000001</v>
      </c>
      <c r="U18" s="207">
        <v>85.183000000000007</v>
      </c>
      <c r="V18" s="207">
        <v>27.83</v>
      </c>
      <c r="W18" s="207">
        <v>29.388999999999999</v>
      </c>
      <c r="X18" s="207">
        <v>51.259</v>
      </c>
      <c r="Y18" s="207">
        <v>3.984</v>
      </c>
      <c r="Z18" s="207">
        <v>27.922999999999998</v>
      </c>
      <c r="AA18" s="207">
        <v>13.622</v>
      </c>
      <c r="AB18" s="207">
        <v>32.328000000000003</v>
      </c>
      <c r="AC18" s="207">
        <v>21.81</v>
      </c>
      <c r="AD18" s="207">
        <v>32.692</v>
      </c>
      <c r="AE18" s="207">
        <v>17.649999999999999</v>
      </c>
      <c r="AF18" s="207">
        <v>135.33000000000001</v>
      </c>
      <c r="AG18" s="207">
        <v>3.0049999999999999</v>
      </c>
      <c r="AH18">
        <v>90.710999999999999</v>
      </c>
    </row>
    <row r="19" spans="1:34" ht="14.45">
      <c r="A19" s="102">
        <v>46600</v>
      </c>
      <c r="B19" s="162">
        <v>48</v>
      </c>
      <c r="C19" s="154">
        <v>2</v>
      </c>
      <c r="D19" s="158">
        <v>24</v>
      </c>
      <c r="E19">
        <v>59.052999999999997</v>
      </c>
      <c r="F19">
        <v>84.989000000000004</v>
      </c>
      <c r="G19">
        <v>5.9260000000000002</v>
      </c>
      <c r="H19" s="207">
        <v>75.739000000000004</v>
      </c>
      <c r="I19" s="207">
        <v>19.497</v>
      </c>
      <c r="J19" s="207">
        <v>68.168000000000006</v>
      </c>
      <c r="K19" s="207">
        <v>21.414999999999999</v>
      </c>
      <c r="L19" s="207">
        <v>122.643</v>
      </c>
      <c r="M19" s="207">
        <v>2.105</v>
      </c>
      <c r="N19" s="207">
        <v>40.179000000000002</v>
      </c>
      <c r="O19" s="207">
        <v>16.632999999999999</v>
      </c>
      <c r="P19" s="207">
        <v>13.074</v>
      </c>
      <c r="Q19" s="207">
        <v>-1.895</v>
      </c>
      <c r="R19" s="207">
        <v>34.128</v>
      </c>
      <c r="S19" s="207">
        <v>38.131</v>
      </c>
      <c r="T19" s="207">
        <v>41.94</v>
      </c>
      <c r="U19" s="207">
        <v>35.177999999999997</v>
      </c>
      <c r="V19" s="207">
        <v>-3.6819999999999999</v>
      </c>
      <c r="W19" s="207">
        <v>38.078000000000003</v>
      </c>
      <c r="X19" s="207">
        <v>8.9339999999999993</v>
      </c>
      <c r="Y19" s="207">
        <v>9.3810000000000002</v>
      </c>
      <c r="Z19" s="207">
        <v>38.651000000000003</v>
      </c>
      <c r="AA19" s="207">
        <v>8.7970000000000006</v>
      </c>
      <c r="AB19" s="207">
        <v>4.1539999999999999</v>
      </c>
      <c r="AC19" s="207">
        <v>27.248999999999999</v>
      </c>
      <c r="AD19" s="207">
        <v>21.811</v>
      </c>
      <c r="AE19" s="207">
        <v>15.292</v>
      </c>
      <c r="AF19" s="207">
        <v>36.155000000000001</v>
      </c>
      <c r="AG19" s="207">
        <v>17.922000000000001</v>
      </c>
      <c r="AH19">
        <v>34.256999999999998</v>
      </c>
    </row>
    <row r="20" spans="1:34" ht="14.45">
      <c r="A20" s="102">
        <v>46631</v>
      </c>
      <c r="B20" s="162">
        <v>48</v>
      </c>
      <c r="C20" s="154">
        <v>13</v>
      </c>
      <c r="D20" s="158">
        <v>31</v>
      </c>
      <c r="E20">
        <v>37.667000000000002</v>
      </c>
      <c r="F20">
        <v>80.286000000000001</v>
      </c>
      <c r="G20">
        <v>51.488999999999997</v>
      </c>
      <c r="H20" s="207">
        <v>38.835000000000001</v>
      </c>
      <c r="I20" s="207">
        <v>28.73</v>
      </c>
      <c r="J20" s="207">
        <v>85.29</v>
      </c>
      <c r="K20" s="207">
        <v>14.263</v>
      </c>
      <c r="L20" s="207">
        <v>76.736000000000004</v>
      </c>
      <c r="M20" s="207">
        <v>18.498000000000001</v>
      </c>
      <c r="N20" s="207">
        <v>7.758</v>
      </c>
      <c r="O20" s="207">
        <v>25.37</v>
      </c>
      <c r="P20" s="207">
        <v>51.334000000000003</v>
      </c>
      <c r="Q20" s="207">
        <v>56.125</v>
      </c>
      <c r="R20" s="207">
        <v>22.085999999999999</v>
      </c>
      <c r="S20" s="207">
        <v>45.265000000000001</v>
      </c>
      <c r="T20" s="207">
        <v>32.369</v>
      </c>
      <c r="U20" s="207">
        <v>35.973999999999997</v>
      </c>
      <c r="V20" s="207">
        <v>12.882</v>
      </c>
      <c r="W20" s="207">
        <v>42.802999999999997</v>
      </c>
      <c r="X20" s="207">
        <v>12.792</v>
      </c>
      <c r="Y20" s="207">
        <v>19.210999999999999</v>
      </c>
      <c r="Z20" s="207">
        <v>96.441000000000003</v>
      </c>
      <c r="AA20" s="207">
        <v>16.795000000000002</v>
      </c>
      <c r="AB20" s="207">
        <v>7.7560000000000002</v>
      </c>
      <c r="AC20" s="207">
        <v>14.316000000000001</v>
      </c>
      <c r="AD20" s="207">
        <v>15.002000000000001</v>
      </c>
      <c r="AE20" s="207">
        <v>13.801</v>
      </c>
      <c r="AF20" s="207">
        <v>8.5990000000000002</v>
      </c>
      <c r="AG20" s="207">
        <v>18.79</v>
      </c>
      <c r="AH20">
        <v>66.03</v>
      </c>
    </row>
    <row r="21" spans="1:34" ht="14.45">
      <c r="A21" s="102">
        <v>46661</v>
      </c>
      <c r="B21" s="162">
        <v>48</v>
      </c>
      <c r="C21" s="154">
        <v>21</v>
      </c>
      <c r="D21" s="158">
        <v>35</v>
      </c>
      <c r="E21">
        <v>19.786999999999999</v>
      </c>
      <c r="F21">
        <v>35.555999999999997</v>
      </c>
      <c r="G21">
        <v>46.238</v>
      </c>
      <c r="H21" s="207">
        <v>35.787999999999997</v>
      </c>
      <c r="I21" s="207">
        <v>31.114999999999998</v>
      </c>
      <c r="J21" s="207">
        <v>101.14</v>
      </c>
      <c r="K21" s="207">
        <v>48.198999999999998</v>
      </c>
      <c r="L21" s="207">
        <v>26.931000000000001</v>
      </c>
      <c r="M21" s="207">
        <v>33.213999999999999</v>
      </c>
      <c r="N21" s="207">
        <v>13.368</v>
      </c>
      <c r="O21" s="207">
        <v>27.695</v>
      </c>
      <c r="P21" s="207">
        <v>22.751999999999999</v>
      </c>
      <c r="Q21" s="207">
        <v>65.424000000000007</v>
      </c>
      <c r="R21" s="207">
        <v>79.293000000000006</v>
      </c>
      <c r="S21" s="207">
        <v>122.83</v>
      </c>
      <c r="T21" s="207">
        <v>50.841999999999999</v>
      </c>
      <c r="U21" s="207">
        <v>30.952000000000002</v>
      </c>
      <c r="V21" s="207">
        <v>23.16</v>
      </c>
      <c r="W21" s="207">
        <v>33.923000000000002</v>
      </c>
      <c r="X21" s="207">
        <v>62.066000000000003</v>
      </c>
      <c r="Y21" s="207">
        <v>15.07</v>
      </c>
      <c r="Z21" s="207">
        <v>53.194000000000003</v>
      </c>
      <c r="AA21" s="207">
        <v>54.151000000000003</v>
      </c>
      <c r="AB21" s="207">
        <v>24.584</v>
      </c>
      <c r="AC21" s="207">
        <v>20.321000000000002</v>
      </c>
      <c r="AD21" s="207">
        <v>46.387</v>
      </c>
      <c r="AE21" s="207">
        <v>21.335000000000001</v>
      </c>
      <c r="AF21" s="207">
        <v>15.36</v>
      </c>
      <c r="AG21" s="207">
        <v>19.672999999999998</v>
      </c>
      <c r="AH21">
        <v>22.268000000000001</v>
      </c>
    </row>
    <row r="22" spans="1:34" ht="14.45">
      <c r="A22" s="102">
        <v>46692</v>
      </c>
      <c r="B22" s="162">
        <v>35</v>
      </c>
      <c r="C22" s="154">
        <v>24</v>
      </c>
      <c r="D22" s="158">
        <v>30</v>
      </c>
      <c r="E22">
        <v>25.111999999999998</v>
      </c>
      <c r="F22">
        <v>32.183</v>
      </c>
      <c r="G22">
        <v>42.01</v>
      </c>
      <c r="H22" s="207">
        <v>31.164000000000001</v>
      </c>
      <c r="I22" s="207">
        <v>35.274999999999999</v>
      </c>
      <c r="J22" s="207">
        <v>46.423000000000002</v>
      </c>
      <c r="K22" s="207">
        <v>64.147999999999996</v>
      </c>
      <c r="L22" s="207">
        <v>22.314</v>
      </c>
      <c r="M22" s="207">
        <v>26.077999999999999</v>
      </c>
      <c r="N22" s="207">
        <v>20.518999999999998</v>
      </c>
      <c r="O22" s="207">
        <v>26.326000000000001</v>
      </c>
      <c r="P22" s="207">
        <v>25.879000000000001</v>
      </c>
      <c r="Q22" s="207">
        <v>46.082000000000001</v>
      </c>
      <c r="R22" s="207">
        <v>44.808</v>
      </c>
      <c r="S22" s="207">
        <v>47.715000000000003</v>
      </c>
      <c r="T22" s="207">
        <v>26.106000000000002</v>
      </c>
      <c r="U22" s="207">
        <v>37.347999999999999</v>
      </c>
      <c r="V22" s="207">
        <v>25.977</v>
      </c>
      <c r="W22" s="207">
        <v>29.661999999999999</v>
      </c>
      <c r="X22" s="207">
        <v>34.552</v>
      </c>
      <c r="Y22" s="207">
        <v>15.688000000000001</v>
      </c>
      <c r="Z22" s="207">
        <v>31.382000000000001</v>
      </c>
      <c r="AA22" s="207">
        <v>30.507999999999999</v>
      </c>
      <c r="AB22" s="207">
        <v>29.747</v>
      </c>
      <c r="AC22" s="207">
        <v>22.991</v>
      </c>
      <c r="AD22" s="207">
        <v>29.975999999999999</v>
      </c>
      <c r="AE22" s="207">
        <v>16.442</v>
      </c>
      <c r="AF22" s="207">
        <v>23.446999999999999</v>
      </c>
      <c r="AG22" s="207">
        <v>24.501999999999999</v>
      </c>
      <c r="AH22">
        <v>27.706</v>
      </c>
    </row>
    <row r="23" spans="1:34" ht="14.45">
      <c r="A23" s="102">
        <v>46722</v>
      </c>
      <c r="B23" s="162">
        <v>24</v>
      </c>
      <c r="C23" s="154">
        <v>24</v>
      </c>
      <c r="D23" s="158">
        <v>24</v>
      </c>
      <c r="E23">
        <v>21.748000000000001</v>
      </c>
      <c r="F23">
        <v>27.93</v>
      </c>
      <c r="G23">
        <v>28.024000000000001</v>
      </c>
      <c r="H23" s="207">
        <v>27.103000000000002</v>
      </c>
      <c r="I23" s="207">
        <v>27.611999999999998</v>
      </c>
      <c r="J23" s="207">
        <v>33.094999999999999</v>
      </c>
      <c r="K23" s="207">
        <v>37.176000000000002</v>
      </c>
      <c r="L23" s="207">
        <v>19.547000000000001</v>
      </c>
      <c r="M23" s="207">
        <v>19.641999999999999</v>
      </c>
      <c r="N23" s="207">
        <v>19.817</v>
      </c>
      <c r="O23" s="207">
        <v>16.187999999999999</v>
      </c>
      <c r="P23" s="207">
        <v>23.994</v>
      </c>
      <c r="Q23" s="207">
        <v>32.744999999999997</v>
      </c>
      <c r="R23" s="207">
        <v>29.609000000000002</v>
      </c>
      <c r="S23" s="207">
        <v>27.254000000000001</v>
      </c>
      <c r="T23" s="207">
        <v>43.854999999999997</v>
      </c>
      <c r="U23" s="207">
        <v>28.969000000000001</v>
      </c>
      <c r="V23" s="207">
        <v>18.664000000000001</v>
      </c>
      <c r="W23" s="207">
        <v>26.050999999999998</v>
      </c>
      <c r="X23" s="207">
        <v>23.954000000000001</v>
      </c>
      <c r="Y23" s="207">
        <v>15.257999999999999</v>
      </c>
      <c r="Z23" s="207">
        <v>24.06</v>
      </c>
      <c r="AA23" s="207">
        <v>22.789000000000001</v>
      </c>
      <c r="AB23" s="207">
        <v>22.193000000000001</v>
      </c>
      <c r="AC23" s="207">
        <v>26.082000000000001</v>
      </c>
      <c r="AD23" s="207">
        <v>26.625</v>
      </c>
      <c r="AE23" s="207">
        <v>12.807</v>
      </c>
      <c r="AF23" s="207">
        <v>26.018000000000001</v>
      </c>
      <c r="AG23" s="207">
        <v>18.338999999999999</v>
      </c>
      <c r="AH23">
        <v>24.044</v>
      </c>
    </row>
    <row r="24" spans="1:34" ht="14.45">
      <c r="A24" s="102">
        <v>46753</v>
      </c>
      <c r="B24" s="162">
        <v>22</v>
      </c>
      <c r="C24" s="154">
        <v>22</v>
      </c>
      <c r="D24" s="158">
        <v>22</v>
      </c>
      <c r="E24">
        <v>24.515000000000001</v>
      </c>
      <c r="F24">
        <v>27.146000000000001</v>
      </c>
      <c r="G24">
        <v>23.632999999999999</v>
      </c>
      <c r="H24" s="207">
        <v>24.373999999999999</v>
      </c>
      <c r="I24" s="207">
        <v>21.741</v>
      </c>
      <c r="J24" s="207">
        <v>30.334</v>
      </c>
      <c r="K24" s="207">
        <v>27.652000000000001</v>
      </c>
      <c r="L24" s="207">
        <v>21.890999999999998</v>
      </c>
      <c r="M24" s="207">
        <v>19.05</v>
      </c>
      <c r="N24" s="207">
        <v>18.93</v>
      </c>
      <c r="O24" s="207">
        <v>16.577000000000002</v>
      </c>
      <c r="P24" s="207">
        <v>19.88</v>
      </c>
      <c r="Q24" s="207">
        <v>41.094000000000001</v>
      </c>
      <c r="R24" s="207">
        <v>25.907</v>
      </c>
      <c r="S24" s="207">
        <v>23.032</v>
      </c>
      <c r="T24" s="207">
        <v>26.331</v>
      </c>
      <c r="U24" s="207">
        <v>26.506</v>
      </c>
      <c r="V24" s="207">
        <v>16.603999999999999</v>
      </c>
      <c r="W24" s="207">
        <v>21.89</v>
      </c>
      <c r="X24" s="207">
        <v>25.457999999999998</v>
      </c>
      <c r="Y24" s="207">
        <v>18.05</v>
      </c>
      <c r="Z24" s="207">
        <v>21.292999999999999</v>
      </c>
      <c r="AA24" s="207">
        <v>23.456</v>
      </c>
      <c r="AB24" s="207">
        <v>17.672999999999998</v>
      </c>
      <c r="AC24" s="207">
        <v>29.902000000000001</v>
      </c>
      <c r="AD24" s="207">
        <v>22.978999999999999</v>
      </c>
      <c r="AE24" s="207">
        <v>12.117000000000001</v>
      </c>
      <c r="AF24" s="207">
        <v>24.527999999999999</v>
      </c>
      <c r="AG24" s="207">
        <v>14.238</v>
      </c>
      <c r="AH24">
        <v>19.824000000000002</v>
      </c>
    </row>
    <row r="25" spans="1:34" ht="14.45">
      <c r="A25" s="102">
        <v>46784</v>
      </c>
      <c r="B25" s="162">
        <v>29</v>
      </c>
      <c r="C25" s="154">
        <v>29</v>
      </c>
      <c r="D25" s="158">
        <v>29</v>
      </c>
      <c r="E25">
        <v>25.856000000000002</v>
      </c>
      <c r="F25">
        <v>27.102</v>
      </c>
      <c r="G25">
        <v>47.734999999999999</v>
      </c>
      <c r="H25" s="207">
        <v>36.420999999999999</v>
      </c>
      <c r="I25" s="207">
        <v>23.67</v>
      </c>
      <c r="J25" s="207">
        <v>28.507999999999999</v>
      </c>
      <c r="K25" s="207">
        <v>30.69</v>
      </c>
      <c r="L25" s="207">
        <v>25.210999999999999</v>
      </c>
      <c r="M25" s="207">
        <v>23.747</v>
      </c>
      <c r="N25" s="207">
        <v>18.776</v>
      </c>
      <c r="O25" s="207">
        <v>22.428999999999998</v>
      </c>
      <c r="P25" s="207">
        <v>23.975000000000001</v>
      </c>
      <c r="Q25" s="207">
        <v>52.53</v>
      </c>
      <c r="R25" s="207">
        <v>23.818000000000001</v>
      </c>
      <c r="S25" s="207">
        <v>35.692999999999998</v>
      </c>
      <c r="T25" s="207">
        <v>22.818999999999999</v>
      </c>
      <c r="U25" s="207">
        <v>36.167000000000002</v>
      </c>
      <c r="V25" s="207">
        <v>17.792999999999999</v>
      </c>
      <c r="W25" s="207">
        <v>24.488</v>
      </c>
      <c r="X25" s="207">
        <v>24.891999999999999</v>
      </c>
      <c r="Y25" s="207">
        <v>21.22</v>
      </c>
      <c r="Z25" s="207">
        <v>28.689</v>
      </c>
      <c r="AA25" s="207">
        <v>35.512</v>
      </c>
      <c r="AB25" s="207">
        <v>35.825000000000003</v>
      </c>
      <c r="AC25" s="207">
        <v>73.165000000000006</v>
      </c>
      <c r="AD25" s="207">
        <v>23.702000000000002</v>
      </c>
      <c r="AE25" s="207">
        <v>16.574999999999999</v>
      </c>
      <c r="AF25" s="207">
        <v>26.001000000000001</v>
      </c>
      <c r="AG25" s="207">
        <v>23.792999999999999</v>
      </c>
      <c r="AH25">
        <v>26.082000000000001</v>
      </c>
    </row>
    <row r="26" spans="1:34" ht="14.45">
      <c r="A26" s="102">
        <v>46813</v>
      </c>
      <c r="B26" s="162">
        <v>92</v>
      </c>
      <c r="C26" s="154">
        <v>92</v>
      </c>
      <c r="D26" s="158">
        <v>92</v>
      </c>
      <c r="E26">
        <v>104.96599999999999</v>
      </c>
      <c r="F26">
        <v>74.649000000000001</v>
      </c>
      <c r="G26">
        <v>175.994</v>
      </c>
      <c r="H26" s="207">
        <v>44.594999999999999</v>
      </c>
      <c r="I26" s="207">
        <v>137.405</v>
      </c>
      <c r="J26" s="207">
        <v>74.850999999999999</v>
      </c>
      <c r="K26" s="207">
        <v>53.234000000000002</v>
      </c>
      <c r="L26" s="207">
        <v>46.534999999999997</v>
      </c>
      <c r="M26" s="207">
        <v>68.483999999999995</v>
      </c>
      <c r="N26" s="207">
        <v>28.937000000000001</v>
      </c>
      <c r="O26" s="207">
        <v>44.962000000000003</v>
      </c>
      <c r="P26" s="207">
        <v>98.096000000000004</v>
      </c>
      <c r="Q26" s="207">
        <v>114.07</v>
      </c>
      <c r="R26" s="207">
        <v>44.478999999999999</v>
      </c>
      <c r="S26" s="207">
        <v>125.59099999999999</v>
      </c>
      <c r="T26" s="207">
        <v>84.388999999999996</v>
      </c>
      <c r="U26" s="207">
        <v>73.126999999999995</v>
      </c>
      <c r="V26" s="207">
        <v>48.466999999999999</v>
      </c>
      <c r="W26" s="207">
        <v>56.182000000000002</v>
      </c>
      <c r="X26" s="207">
        <v>63.838999999999999</v>
      </c>
      <c r="Y26" s="207">
        <v>41.945</v>
      </c>
      <c r="Z26" s="207">
        <v>53.411999999999999</v>
      </c>
      <c r="AA26" s="207">
        <v>71.456999999999994</v>
      </c>
      <c r="AB26" s="207">
        <v>54.942999999999998</v>
      </c>
      <c r="AC26" s="207">
        <v>181.41200000000001</v>
      </c>
      <c r="AD26" s="207">
        <v>35.51</v>
      </c>
      <c r="AE26" s="207">
        <v>93.248000000000005</v>
      </c>
      <c r="AF26" s="207">
        <v>49.439</v>
      </c>
      <c r="AG26" s="207">
        <v>35.101999999999997</v>
      </c>
      <c r="AH26">
        <v>63.023000000000003</v>
      </c>
    </row>
    <row r="27" spans="1:34" ht="14.45">
      <c r="A27" s="102">
        <v>46844</v>
      </c>
      <c r="B27" s="162">
        <v>147</v>
      </c>
      <c r="C27" s="154">
        <v>147</v>
      </c>
      <c r="D27" s="158">
        <v>147</v>
      </c>
      <c r="E27">
        <v>272.26799999999997</v>
      </c>
      <c r="F27">
        <v>174.95500000000001</v>
      </c>
      <c r="G27">
        <v>208.40100000000001</v>
      </c>
      <c r="H27" s="207">
        <v>87.248999999999995</v>
      </c>
      <c r="I27" s="207">
        <v>216.072</v>
      </c>
      <c r="J27" s="207">
        <v>146.93199999999999</v>
      </c>
      <c r="K27" s="207">
        <v>114.48</v>
      </c>
      <c r="L27" s="207">
        <v>119.277</v>
      </c>
      <c r="M27" s="207">
        <v>205.696</v>
      </c>
      <c r="N27" s="207">
        <v>59.304000000000002</v>
      </c>
      <c r="O27" s="207">
        <v>65.355000000000004</v>
      </c>
      <c r="P27" s="207">
        <v>203.334</v>
      </c>
      <c r="Q27" s="207">
        <v>316.24099999999999</v>
      </c>
      <c r="R27" s="207">
        <v>140.72800000000001</v>
      </c>
      <c r="S27" s="207">
        <v>147.339</v>
      </c>
      <c r="T27" s="207">
        <v>269.44600000000003</v>
      </c>
      <c r="U27" s="207">
        <v>128.126</v>
      </c>
      <c r="V27" s="207">
        <v>153.739</v>
      </c>
      <c r="W27" s="207">
        <v>109.869</v>
      </c>
      <c r="X27" s="207">
        <v>156.72900000000001</v>
      </c>
      <c r="Y27" s="207">
        <v>52.728000000000002</v>
      </c>
      <c r="Z27" s="207">
        <v>91.856999999999999</v>
      </c>
      <c r="AA27" s="207">
        <v>64.221999999999994</v>
      </c>
      <c r="AB27" s="207">
        <v>94.494</v>
      </c>
      <c r="AC27" s="207">
        <v>190.98500000000001</v>
      </c>
      <c r="AD27" s="207">
        <v>68.83</v>
      </c>
      <c r="AE27" s="207">
        <v>193.68799999999999</v>
      </c>
      <c r="AF27" s="207">
        <v>69.313000000000002</v>
      </c>
      <c r="AG27" s="207">
        <v>63.018000000000001</v>
      </c>
      <c r="AH27">
        <v>226.52199999999999</v>
      </c>
    </row>
    <row r="28" spans="1:34" ht="14.45">
      <c r="A28" s="102">
        <v>46874</v>
      </c>
      <c r="B28" s="162">
        <v>251</v>
      </c>
      <c r="C28" s="154">
        <v>251</v>
      </c>
      <c r="D28" s="158">
        <v>251</v>
      </c>
      <c r="E28">
        <v>457.315</v>
      </c>
      <c r="F28">
        <v>302.96100000000001</v>
      </c>
      <c r="G28">
        <v>336.803</v>
      </c>
      <c r="H28" s="207">
        <v>205.995</v>
      </c>
      <c r="I28" s="207">
        <v>394.13900000000001</v>
      </c>
      <c r="J28" s="207">
        <v>263.22000000000003</v>
      </c>
      <c r="K28" s="207">
        <v>294.43799999999999</v>
      </c>
      <c r="L28" s="207">
        <v>184.12899999999999</v>
      </c>
      <c r="M28" s="207">
        <v>430.88499999999999</v>
      </c>
      <c r="N28" s="207">
        <v>59.968000000000004</v>
      </c>
      <c r="O28" s="207">
        <v>187.81200000000001</v>
      </c>
      <c r="P28" s="207">
        <v>292.83999999999997</v>
      </c>
      <c r="Q28" s="207">
        <v>545.62199999999996</v>
      </c>
      <c r="R28" s="207">
        <v>230.01499999999999</v>
      </c>
      <c r="S28" s="207">
        <v>281.76499999999999</v>
      </c>
      <c r="T28" s="207">
        <v>372.91899999999998</v>
      </c>
      <c r="U28" s="207">
        <v>382.78800000000001</v>
      </c>
      <c r="V28" s="207">
        <v>218.36099999999999</v>
      </c>
      <c r="W28" s="207">
        <v>194.55199999999999</v>
      </c>
      <c r="X28" s="207">
        <v>204.75700000000001</v>
      </c>
      <c r="Y28" s="207">
        <v>138.387</v>
      </c>
      <c r="Z28" s="207">
        <v>202.90799999999999</v>
      </c>
      <c r="AA28" s="207">
        <v>178.58</v>
      </c>
      <c r="AB28" s="207">
        <v>196.50299999999999</v>
      </c>
      <c r="AC28" s="207">
        <v>243.2</v>
      </c>
      <c r="AD28" s="207">
        <v>129.809</v>
      </c>
      <c r="AE28" s="207">
        <v>305.10399999999998</v>
      </c>
      <c r="AF28" s="207">
        <v>176.39099999999999</v>
      </c>
      <c r="AG28" s="207">
        <v>200.18</v>
      </c>
      <c r="AH28">
        <v>312.81299999999999</v>
      </c>
    </row>
    <row r="29" spans="1:34" ht="14.45">
      <c r="A29" s="102">
        <v>46905</v>
      </c>
      <c r="B29" s="162">
        <v>187</v>
      </c>
      <c r="C29" s="154">
        <v>187</v>
      </c>
      <c r="D29" s="158">
        <v>187</v>
      </c>
      <c r="E29">
        <v>336.12599999999998</v>
      </c>
      <c r="F29">
        <v>205.86799999999999</v>
      </c>
      <c r="G29">
        <v>433.84199999999998</v>
      </c>
      <c r="H29" s="207">
        <v>66.272999999999996</v>
      </c>
      <c r="I29" s="207">
        <v>361.20400000000001</v>
      </c>
      <c r="J29" s="207">
        <v>163.44900000000001</v>
      </c>
      <c r="K29" s="207">
        <v>302.12099999999998</v>
      </c>
      <c r="L29" s="207">
        <v>47.093000000000004</v>
      </c>
      <c r="M29" s="207">
        <v>186.4</v>
      </c>
      <c r="N29" s="207">
        <v>13.548</v>
      </c>
      <c r="O29" s="207">
        <v>98.626000000000005</v>
      </c>
      <c r="P29" s="207">
        <v>130.27799999999999</v>
      </c>
      <c r="Q29" s="207">
        <v>351.19299999999998</v>
      </c>
      <c r="R29" s="207">
        <v>71.804000000000002</v>
      </c>
      <c r="S29" s="207">
        <v>156.375</v>
      </c>
      <c r="T29" s="207">
        <v>333.738</v>
      </c>
      <c r="U29" s="207">
        <v>155.953</v>
      </c>
      <c r="V29" s="207">
        <v>209.761</v>
      </c>
      <c r="W29" s="207">
        <v>238.041</v>
      </c>
      <c r="X29" s="207">
        <v>61.905999999999999</v>
      </c>
      <c r="Y29" s="207">
        <v>74.11</v>
      </c>
      <c r="Z29" s="207">
        <v>160.93299999999999</v>
      </c>
      <c r="AA29" s="207">
        <v>220.8</v>
      </c>
      <c r="AB29" s="207">
        <v>218.87299999999999</v>
      </c>
      <c r="AC29" s="207">
        <v>214.55799999999999</v>
      </c>
      <c r="AD29" s="207">
        <v>29.899000000000001</v>
      </c>
      <c r="AE29" s="207">
        <v>383.44499999999999</v>
      </c>
      <c r="AF29" s="207">
        <v>63.185000000000002</v>
      </c>
      <c r="AG29" s="207">
        <v>254.19499999999999</v>
      </c>
      <c r="AH29">
        <v>138.54499999999999</v>
      </c>
    </row>
    <row r="30" spans="1:34" ht="14.45">
      <c r="A30" s="102">
        <v>46935</v>
      </c>
      <c r="B30" s="162">
        <v>33</v>
      </c>
      <c r="C30" s="154">
        <v>33</v>
      </c>
      <c r="D30" s="158">
        <v>33</v>
      </c>
      <c r="E30">
        <v>86.087999999999994</v>
      </c>
      <c r="F30">
        <v>19.140999999999998</v>
      </c>
      <c r="G30">
        <v>249.327</v>
      </c>
      <c r="H30" s="207">
        <v>9.6219999999999999</v>
      </c>
      <c r="I30" s="207">
        <v>94.650999999999996</v>
      </c>
      <c r="J30" s="207">
        <v>71.472999999999999</v>
      </c>
      <c r="K30" s="207">
        <v>170.38300000000001</v>
      </c>
      <c r="L30" s="207">
        <v>-8.4269999999999996</v>
      </c>
      <c r="M30" s="207">
        <v>28.175000000000001</v>
      </c>
      <c r="N30" s="207">
        <v>17.946999999999999</v>
      </c>
      <c r="O30" s="207">
        <v>-5.2610000000000001</v>
      </c>
      <c r="P30" s="207">
        <v>23</v>
      </c>
      <c r="Q30" s="207">
        <v>93.346000000000004</v>
      </c>
      <c r="R30" s="207">
        <v>26.972999999999999</v>
      </c>
      <c r="S30" s="207">
        <v>22.288</v>
      </c>
      <c r="T30" s="207">
        <v>86.608000000000004</v>
      </c>
      <c r="U30" s="207">
        <v>29.404</v>
      </c>
      <c r="V30" s="207">
        <v>30.311</v>
      </c>
      <c r="W30" s="207">
        <v>51.777999999999999</v>
      </c>
      <c r="X30" s="207">
        <v>5.6870000000000003</v>
      </c>
      <c r="Y30" s="207">
        <v>26.55</v>
      </c>
      <c r="Z30" s="207">
        <v>13.571</v>
      </c>
      <c r="AA30" s="207">
        <v>32.218000000000004</v>
      </c>
      <c r="AB30" s="207">
        <v>21.954999999999998</v>
      </c>
      <c r="AC30" s="207">
        <v>33.847999999999999</v>
      </c>
      <c r="AD30" s="207">
        <v>20.315000000000001</v>
      </c>
      <c r="AE30" s="207">
        <v>126.331</v>
      </c>
      <c r="AF30" s="207">
        <v>0.70299999999999996</v>
      </c>
      <c r="AG30" s="207">
        <v>87.516999999999996</v>
      </c>
      <c r="AH30">
        <v>50.292000000000002</v>
      </c>
    </row>
    <row r="31" spans="1:34" ht="14.45">
      <c r="A31" s="102">
        <v>46966</v>
      </c>
      <c r="B31" s="162">
        <v>24</v>
      </c>
      <c r="C31" s="154">
        <v>24</v>
      </c>
      <c r="D31" s="158">
        <v>24</v>
      </c>
      <c r="E31">
        <v>93.275000000000006</v>
      </c>
      <c r="F31">
        <v>9.7010000000000005</v>
      </c>
      <c r="G31">
        <v>75.834999999999994</v>
      </c>
      <c r="H31" s="207">
        <v>-2.4220000000000002</v>
      </c>
      <c r="I31" s="207">
        <v>61.021999999999998</v>
      </c>
      <c r="J31" s="207">
        <v>22.164000000000001</v>
      </c>
      <c r="K31" s="207">
        <v>124.877</v>
      </c>
      <c r="L31" s="207">
        <v>-5.0679999999999996</v>
      </c>
      <c r="M31" s="207">
        <v>40.54</v>
      </c>
      <c r="N31" s="207">
        <v>17.722999999999999</v>
      </c>
      <c r="O31" s="207">
        <v>18.244</v>
      </c>
      <c r="P31" s="207">
        <v>-0.51500000000000001</v>
      </c>
      <c r="Q31" s="207">
        <v>34.298999999999999</v>
      </c>
      <c r="R31" s="207">
        <v>36.033999999999999</v>
      </c>
      <c r="S31" s="207">
        <v>41.603000000000002</v>
      </c>
      <c r="T31" s="207">
        <v>36.304000000000002</v>
      </c>
      <c r="U31" s="207">
        <v>-1.2030000000000001</v>
      </c>
      <c r="V31" s="207">
        <v>36.444000000000003</v>
      </c>
      <c r="W31" s="207">
        <v>9.9009999999999998</v>
      </c>
      <c r="X31" s="207">
        <v>-2.9420000000000002</v>
      </c>
      <c r="Y31" s="207">
        <v>39.756999999999998</v>
      </c>
      <c r="Z31" s="207">
        <v>8.3040000000000003</v>
      </c>
      <c r="AA31" s="207">
        <v>4.702</v>
      </c>
      <c r="AB31" s="207">
        <v>27.498999999999999</v>
      </c>
      <c r="AC31" s="207">
        <v>20.573</v>
      </c>
      <c r="AD31" s="207">
        <v>18.044</v>
      </c>
      <c r="AE31" s="207">
        <v>34.804000000000002</v>
      </c>
      <c r="AF31" s="207">
        <v>6.8879999999999999</v>
      </c>
      <c r="AG31" s="207">
        <v>33.326999999999998</v>
      </c>
      <c r="AH31">
        <v>61.066000000000003</v>
      </c>
    </row>
    <row r="32" spans="1:34" ht="14.45">
      <c r="A32" s="102">
        <v>46997</v>
      </c>
      <c r="B32" s="162">
        <v>31</v>
      </c>
      <c r="C32" s="154">
        <v>31</v>
      </c>
      <c r="D32" s="158">
        <v>31</v>
      </c>
      <c r="E32">
        <v>74.569999999999993</v>
      </c>
      <c r="F32">
        <v>54.753</v>
      </c>
      <c r="G32">
        <v>40.097999999999999</v>
      </c>
      <c r="H32" s="207">
        <v>21.783999999999999</v>
      </c>
      <c r="I32" s="207">
        <v>87.05</v>
      </c>
      <c r="J32" s="207">
        <v>13.483000000000001</v>
      </c>
      <c r="K32" s="207">
        <v>77.168999999999997</v>
      </c>
      <c r="L32" s="207">
        <v>14.189</v>
      </c>
      <c r="M32" s="207">
        <v>7.6909999999999998</v>
      </c>
      <c r="N32" s="207">
        <v>28.094000000000001</v>
      </c>
      <c r="O32" s="207">
        <v>50.140999999999998</v>
      </c>
      <c r="P32" s="207">
        <v>57.895000000000003</v>
      </c>
      <c r="Q32" s="207">
        <v>25.893999999999998</v>
      </c>
      <c r="R32" s="207">
        <v>43.41</v>
      </c>
      <c r="S32" s="207">
        <v>33.530999999999999</v>
      </c>
      <c r="T32" s="207">
        <v>37.25</v>
      </c>
      <c r="U32" s="207">
        <v>9.8170000000000002</v>
      </c>
      <c r="V32" s="207">
        <v>42.222999999999999</v>
      </c>
      <c r="W32" s="207">
        <v>15.069000000000001</v>
      </c>
      <c r="X32" s="207">
        <v>19.797000000000001</v>
      </c>
      <c r="Y32" s="207">
        <v>100.057</v>
      </c>
      <c r="Z32" s="207">
        <v>20.712</v>
      </c>
      <c r="AA32" s="207">
        <v>8.9109999999999996</v>
      </c>
      <c r="AB32" s="207">
        <v>11.688000000000001</v>
      </c>
      <c r="AC32" s="207">
        <v>17.75</v>
      </c>
      <c r="AD32" s="207">
        <v>17.003</v>
      </c>
      <c r="AE32" s="207">
        <v>8.7780000000000005</v>
      </c>
      <c r="AF32" s="207">
        <v>21.547000000000001</v>
      </c>
      <c r="AG32" s="207">
        <v>67.233999999999995</v>
      </c>
      <c r="AH32">
        <v>36.877000000000002</v>
      </c>
    </row>
    <row r="33" spans="1:34" ht="14.45">
      <c r="A33" s="102">
        <v>47027</v>
      </c>
      <c r="B33" s="163">
        <v>48</v>
      </c>
      <c r="C33" s="155">
        <v>21</v>
      </c>
      <c r="D33" s="158">
        <v>35</v>
      </c>
      <c r="E33">
        <v>35.674999999999997</v>
      </c>
      <c r="F33">
        <v>48.612000000000002</v>
      </c>
      <c r="G33">
        <v>34.353000000000002</v>
      </c>
      <c r="H33" s="207">
        <v>34.956000000000003</v>
      </c>
      <c r="I33" s="207">
        <v>99.394999999999996</v>
      </c>
      <c r="J33" s="207">
        <v>52.207000000000001</v>
      </c>
      <c r="K33" s="207">
        <v>27.152999999999999</v>
      </c>
      <c r="L33" s="207">
        <v>34.822000000000003</v>
      </c>
      <c r="M33" s="207">
        <v>13.805999999999999</v>
      </c>
      <c r="N33" s="207">
        <v>29.713999999999999</v>
      </c>
      <c r="O33" s="207">
        <v>21.983000000000001</v>
      </c>
      <c r="P33" s="207">
        <v>66.373999999999995</v>
      </c>
      <c r="Q33" s="207">
        <v>77.513999999999996</v>
      </c>
      <c r="R33" s="207">
        <v>129.672</v>
      </c>
      <c r="S33" s="207">
        <v>49.929000000000002</v>
      </c>
      <c r="T33" s="207">
        <v>31.792000000000002</v>
      </c>
      <c r="U33" s="207">
        <v>25.715</v>
      </c>
      <c r="V33" s="207">
        <v>34.543999999999997</v>
      </c>
      <c r="W33" s="207">
        <v>65.397000000000006</v>
      </c>
      <c r="X33" s="207">
        <v>15.676</v>
      </c>
      <c r="Y33" s="207">
        <v>51.445</v>
      </c>
      <c r="Z33" s="207">
        <v>51.331000000000003</v>
      </c>
      <c r="AA33" s="207">
        <v>25.591000000000001</v>
      </c>
      <c r="AB33" s="207">
        <v>20.475999999999999</v>
      </c>
      <c r="AC33" s="207">
        <v>42.726999999999997</v>
      </c>
      <c r="AD33" s="207">
        <v>25.372</v>
      </c>
      <c r="AE33" s="207">
        <v>15.321</v>
      </c>
      <c r="AF33" s="207">
        <v>22.640999999999998</v>
      </c>
      <c r="AG33" s="207">
        <v>21.411999999999999</v>
      </c>
      <c r="AH33">
        <v>20.193999999999999</v>
      </c>
    </row>
    <row r="34" spans="1:34" ht="14.45">
      <c r="A34" s="102">
        <v>47058</v>
      </c>
      <c r="B34" s="162">
        <v>35</v>
      </c>
      <c r="C34" s="154">
        <v>24</v>
      </c>
      <c r="D34" s="158">
        <v>30</v>
      </c>
      <c r="E34">
        <v>32.427</v>
      </c>
      <c r="F34">
        <v>44.572000000000003</v>
      </c>
      <c r="G34">
        <v>31.177</v>
      </c>
      <c r="H34" s="207">
        <v>39.616</v>
      </c>
      <c r="I34" s="207">
        <v>45.298999999999999</v>
      </c>
      <c r="J34" s="207">
        <v>64.778999999999996</v>
      </c>
      <c r="K34" s="207">
        <v>23.061</v>
      </c>
      <c r="L34" s="207">
        <v>27.565999999999999</v>
      </c>
      <c r="M34" s="207">
        <v>20.606000000000002</v>
      </c>
      <c r="N34" s="207">
        <v>28.451000000000001</v>
      </c>
      <c r="O34" s="207">
        <v>25.234999999999999</v>
      </c>
      <c r="P34" s="207">
        <v>46.816000000000003</v>
      </c>
      <c r="Q34" s="207">
        <v>44.262</v>
      </c>
      <c r="R34" s="207">
        <v>49.281999999999996</v>
      </c>
      <c r="S34" s="207">
        <v>26.37</v>
      </c>
      <c r="T34" s="207">
        <v>37.908999999999999</v>
      </c>
      <c r="U34" s="207">
        <v>28.59</v>
      </c>
      <c r="V34" s="207">
        <v>29.835999999999999</v>
      </c>
      <c r="W34" s="207">
        <v>35.335000000000001</v>
      </c>
      <c r="X34" s="207">
        <v>16.484000000000002</v>
      </c>
      <c r="Y34" s="207">
        <v>31.393999999999998</v>
      </c>
      <c r="Z34" s="207">
        <v>30.036000000000001</v>
      </c>
      <c r="AA34" s="207">
        <v>29.669</v>
      </c>
      <c r="AB34" s="207">
        <v>23.062000000000001</v>
      </c>
      <c r="AC34" s="207">
        <v>30.091999999999999</v>
      </c>
      <c r="AD34" s="207">
        <v>18.931000000000001</v>
      </c>
      <c r="AE34" s="207">
        <v>23.27</v>
      </c>
      <c r="AF34" s="207">
        <v>27.861999999999998</v>
      </c>
      <c r="AG34" s="207">
        <v>27.850999999999999</v>
      </c>
      <c r="AH34">
        <v>25.225000000000001</v>
      </c>
    </row>
    <row r="35" spans="1:34" ht="14.45">
      <c r="A35" s="102">
        <v>47088</v>
      </c>
      <c r="B35" s="162">
        <v>24</v>
      </c>
      <c r="C35" s="154">
        <v>24</v>
      </c>
      <c r="D35" s="158">
        <v>24</v>
      </c>
      <c r="E35">
        <v>28.373999999999999</v>
      </c>
      <c r="F35">
        <v>30.718</v>
      </c>
      <c r="G35">
        <v>27.242000000000001</v>
      </c>
      <c r="H35" s="207">
        <v>31.204000000000001</v>
      </c>
      <c r="I35" s="207">
        <v>32.712000000000003</v>
      </c>
      <c r="J35" s="207">
        <v>38.22</v>
      </c>
      <c r="K35" s="207">
        <v>20.398</v>
      </c>
      <c r="L35" s="207">
        <v>20.885000000000002</v>
      </c>
      <c r="M35" s="207">
        <v>19.984999999999999</v>
      </c>
      <c r="N35" s="207">
        <v>18.134</v>
      </c>
      <c r="O35" s="207">
        <v>23.202999999999999</v>
      </c>
      <c r="P35" s="207">
        <v>33.264000000000003</v>
      </c>
      <c r="Q35" s="207">
        <v>29.707000000000001</v>
      </c>
      <c r="R35" s="207">
        <v>29.678000000000001</v>
      </c>
      <c r="S35" s="207">
        <v>43.204000000000001</v>
      </c>
      <c r="T35" s="207">
        <v>29.46</v>
      </c>
      <c r="U35" s="207">
        <v>21.15</v>
      </c>
      <c r="V35" s="207">
        <v>26.69</v>
      </c>
      <c r="W35" s="207">
        <v>24.890999999999998</v>
      </c>
      <c r="X35" s="207">
        <v>15.952</v>
      </c>
      <c r="Y35" s="207">
        <v>24.135000000000002</v>
      </c>
      <c r="Z35" s="207">
        <v>22.481999999999999</v>
      </c>
      <c r="AA35" s="207">
        <v>22.282</v>
      </c>
      <c r="AB35" s="207">
        <v>26.114000000000001</v>
      </c>
      <c r="AC35" s="207">
        <v>26.670999999999999</v>
      </c>
      <c r="AD35" s="207">
        <v>15.742000000000001</v>
      </c>
      <c r="AE35" s="207">
        <v>25.77</v>
      </c>
      <c r="AF35" s="207">
        <v>21.466999999999999</v>
      </c>
      <c r="AG35" s="207">
        <v>24.042999999999999</v>
      </c>
      <c r="AH35">
        <v>22.065000000000001</v>
      </c>
    </row>
    <row r="36" spans="1:34" ht="14.45">
      <c r="A36" s="102">
        <v>47119</v>
      </c>
      <c r="B36" s="162">
        <v>22</v>
      </c>
      <c r="C36" s="156">
        <v>22</v>
      </c>
      <c r="D36" s="159">
        <v>22</v>
      </c>
      <c r="E36" s="207">
        <v>27.774999999999999</v>
      </c>
      <c r="F36" s="207">
        <v>25.98</v>
      </c>
      <c r="G36" s="207">
        <v>24.677</v>
      </c>
      <c r="H36" s="207">
        <v>24.849</v>
      </c>
      <c r="I36" s="207">
        <v>30.113</v>
      </c>
      <c r="J36" s="207">
        <v>29.247</v>
      </c>
      <c r="K36" s="207">
        <v>22.875</v>
      </c>
      <c r="L36" s="207">
        <v>20.225999999999999</v>
      </c>
      <c r="M36" s="207">
        <v>19.111999999999998</v>
      </c>
      <c r="N36" s="207">
        <v>18.927</v>
      </c>
      <c r="O36" s="207">
        <v>19.245000000000001</v>
      </c>
      <c r="P36" s="207">
        <v>41.698</v>
      </c>
      <c r="Q36" s="207">
        <v>26.178999999999998</v>
      </c>
      <c r="R36" s="207">
        <v>25.751000000000001</v>
      </c>
      <c r="S36" s="207">
        <v>26.216000000000001</v>
      </c>
      <c r="T36" s="207">
        <v>26.997</v>
      </c>
      <c r="U36" s="207">
        <v>19.2</v>
      </c>
      <c r="V36" s="207">
        <v>22.516999999999999</v>
      </c>
      <c r="W36" s="207">
        <v>26.779</v>
      </c>
      <c r="X36" s="207">
        <v>18.713999999999999</v>
      </c>
      <c r="Y36" s="207">
        <v>21.742999999999999</v>
      </c>
      <c r="Z36" s="207">
        <v>24.327999999999999</v>
      </c>
      <c r="AA36" s="207">
        <v>18.283000000000001</v>
      </c>
      <c r="AB36" s="207">
        <v>29.952000000000002</v>
      </c>
      <c r="AC36" s="207">
        <v>23.280999999999999</v>
      </c>
      <c r="AD36" s="207">
        <v>15.042999999999999</v>
      </c>
      <c r="AE36">
        <v>24.283000000000001</v>
      </c>
      <c r="AF36" s="207">
        <v>17.059000000000001</v>
      </c>
      <c r="AG36" s="207">
        <v>20.266999999999999</v>
      </c>
      <c r="AH36" s="207">
        <v>24.922999999999998</v>
      </c>
    </row>
    <row r="37" spans="1:34" ht="14.45">
      <c r="A37" s="102">
        <v>47150</v>
      </c>
      <c r="B37" s="164">
        <v>29</v>
      </c>
      <c r="C37" s="156">
        <v>29</v>
      </c>
      <c r="D37" s="159">
        <v>29</v>
      </c>
      <c r="E37" s="207">
        <v>26.701000000000001</v>
      </c>
      <c r="F37" s="207">
        <v>50.51</v>
      </c>
      <c r="G37" s="207">
        <v>35.780999999999999</v>
      </c>
      <c r="H37" s="207">
        <v>25.79</v>
      </c>
      <c r="I37" s="207">
        <v>27.486000000000001</v>
      </c>
      <c r="J37" s="207">
        <v>31.545999999999999</v>
      </c>
      <c r="K37" s="207">
        <v>25.436</v>
      </c>
      <c r="L37" s="207">
        <v>23.271999999999998</v>
      </c>
      <c r="M37" s="207">
        <v>18.36</v>
      </c>
      <c r="N37" s="207">
        <v>23.942</v>
      </c>
      <c r="O37" s="207">
        <v>22.654</v>
      </c>
      <c r="P37" s="207">
        <v>51.378</v>
      </c>
      <c r="Q37" s="207">
        <v>23.359000000000002</v>
      </c>
      <c r="R37" s="207">
        <v>38.326000000000001</v>
      </c>
      <c r="S37" s="207">
        <v>22.113</v>
      </c>
      <c r="T37" s="207">
        <v>35.073</v>
      </c>
      <c r="U37" s="207">
        <v>19.61</v>
      </c>
      <c r="V37" s="207">
        <v>24.327000000000002</v>
      </c>
      <c r="W37" s="207">
        <v>25.311</v>
      </c>
      <c r="X37" s="207">
        <v>21.302</v>
      </c>
      <c r="Y37" s="207">
        <v>28.187000000000001</v>
      </c>
      <c r="Z37" s="207">
        <v>33.819000000000003</v>
      </c>
      <c r="AA37" s="207">
        <v>35.186999999999998</v>
      </c>
      <c r="AB37" s="207">
        <v>71.034000000000006</v>
      </c>
      <c r="AC37" s="207">
        <v>23.277999999999999</v>
      </c>
      <c r="AD37" s="207">
        <v>18.855</v>
      </c>
      <c r="AE37">
        <v>24.998000000000001</v>
      </c>
      <c r="AF37" s="207">
        <v>25.033999999999999</v>
      </c>
      <c r="AG37" s="207">
        <v>25.146000000000001</v>
      </c>
      <c r="AH37" s="207">
        <v>25.195</v>
      </c>
    </row>
    <row r="38" spans="1:34" ht="14.45">
      <c r="A38" s="102">
        <v>47178</v>
      </c>
      <c r="B38" s="164">
        <v>92</v>
      </c>
      <c r="C38" s="156">
        <v>92</v>
      </c>
      <c r="D38" s="159">
        <v>92</v>
      </c>
      <c r="E38" s="207">
        <v>75.478999999999999</v>
      </c>
      <c r="F38" s="207">
        <v>183.602</v>
      </c>
      <c r="G38" s="207">
        <v>45.095999999999997</v>
      </c>
      <c r="H38" s="207">
        <v>142.77699999999999</v>
      </c>
      <c r="I38" s="207">
        <v>74.444000000000003</v>
      </c>
      <c r="J38" s="207">
        <v>54.713000000000001</v>
      </c>
      <c r="K38" s="207">
        <v>48.033999999999999</v>
      </c>
      <c r="L38" s="207">
        <v>69.631</v>
      </c>
      <c r="M38" s="207">
        <v>29.175999999999998</v>
      </c>
      <c r="N38" s="207">
        <v>48.08</v>
      </c>
      <c r="O38" s="207">
        <v>96.019000000000005</v>
      </c>
      <c r="P38" s="207">
        <v>113.715</v>
      </c>
      <c r="Q38" s="207">
        <v>44.798999999999999</v>
      </c>
      <c r="R38" s="207">
        <v>131.07</v>
      </c>
      <c r="S38" s="207">
        <v>84.08</v>
      </c>
      <c r="T38" s="207">
        <v>74.754999999999995</v>
      </c>
      <c r="U38" s="207">
        <v>53.374000000000002</v>
      </c>
      <c r="V38" s="207">
        <v>57.331000000000003</v>
      </c>
      <c r="W38" s="207">
        <v>65.474000000000004</v>
      </c>
      <c r="X38" s="207">
        <v>41.752000000000002</v>
      </c>
      <c r="Y38" s="207">
        <v>53.161999999999999</v>
      </c>
      <c r="Z38" s="207">
        <v>71.022999999999996</v>
      </c>
      <c r="AA38" s="207">
        <v>55.162999999999997</v>
      </c>
      <c r="AB38" s="207">
        <v>177.184</v>
      </c>
      <c r="AC38" s="207">
        <v>35.947000000000003</v>
      </c>
      <c r="AD38" s="207">
        <v>102.517</v>
      </c>
      <c r="AE38">
        <v>49.177</v>
      </c>
      <c r="AF38" s="207">
        <v>39.622</v>
      </c>
      <c r="AG38" s="207">
        <v>63.293999999999997</v>
      </c>
      <c r="AH38" s="207">
        <v>105.395</v>
      </c>
    </row>
    <row r="39" spans="1:34" ht="14.45">
      <c r="A39" s="102">
        <v>47209</v>
      </c>
      <c r="B39" s="164">
        <v>147</v>
      </c>
      <c r="C39" s="156">
        <v>147</v>
      </c>
      <c r="D39" s="159">
        <v>147</v>
      </c>
      <c r="E39" s="207">
        <v>175.25399999999999</v>
      </c>
      <c r="F39" s="207">
        <v>214.95599999999999</v>
      </c>
      <c r="G39" s="207">
        <v>87.512</v>
      </c>
      <c r="H39" s="207">
        <v>223.94399999999999</v>
      </c>
      <c r="I39" s="207">
        <v>146.20699999999999</v>
      </c>
      <c r="J39" s="207">
        <v>116.794</v>
      </c>
      <c r="K39" s="207">
        <v>120.236</v>
      </c>
      <c r="L39" s="207">
        <v>201.23500000000001</v>
      </c>
      <c r="M39" s="207">
        <v>59.493000000000002</v>
      </c>
      <c r="N39" s="207">
        <v>68.043999999999997</v>
      </c>
      <c r="O39" s="207">
        <v>200.97</v>
      </c>
      <c r="P39" s="207">
        <v>311.512</v>
      </c>
      <c r="Q39" s="207">
        <v>141.125</v>
      </c>
      <c r="R39" s="207">
        <v>151.172</v>
      </c>
      <c r="S39" s="207">
        <v>269.35000000000002</v>
      </c>
      <c r="T39" s="207">
        <v>123.884</v>
      </c>
      <c r="U39" s="207">
        <v>162.702</v>
      </c>
      <c r="V39" s="207">
        <v>110.886</v>
      </c>
      <c r="W39" s="207">
        <v>157.68899999999999</v>
      </c>
      <c r="X39" s="207">
        <v>52.146999999999998</v>
      </c>
      <c r="Y39" s="207">
        <v>92.22</v>
      </c>
      <c r="Z39" s="207">
        <v>64.381</v>
      </c>
      <c r="AA39" s="207">
        <v>94.855999999999995</v>
      </c>
      <c r="AB39" s="207">
        <v>193.42500000000001</v>
      </c>
      <c r="AC39" s="207">
        <v>69.284000000000006</v>
      </c>
      <c r="AD39" s="207">
        <v>202.501</v>
      </c>
      <c r="AE39">
        <v>69.266000000000005</v>
      </c>
      <c r="AF39" s="207">
        <v>67.369</v>
      </c>
      <c r="AG39" s="207">
        <v>226.03200000000001</v>
      </c>
      <c r="AH39" s="207">
        <v>272.38900000000001</v>
      </c>
    </row>
    <row r="40" spans="1:34" ht="14.45">
      <c r="A40" s="102">
        <v>47239</v>
      </c>
      <c r="B40" s="164">
        <v>251</v>
      </c>
      <c r="C40" s="156">
        <v>251</v>
      </c>
      <c r="D40" s="159">
        <v>251</v>
      </c>
      <c r="E40" s="207">
        <v>303.69799999999998</v>
      </c>
      <c r="F40" s="207">
        <v>340.98899999999998</v>
      </c>
      <c r="G40" s="207">
        <v>206.774</v>
      </c>
      <c r="H40" s="207">
        <v>389.84699999999998</v>
      </c>
      <c r="I40" s="207">
        <v>263.327</v>
      </c>
      <c r="J40" s="207">
        <v>296.66000000000003</v>
      </c>
      <c r="K40" s="207">
        <v>184.989</v>
      </c>
      <c r="L40" s="207">
        <v>432.72300000000001</v>
      </c>
      <c r="M40" s="207">
        <v>60.63</v>
      </c>
      <c r="N40" s="207">
        <v>190.852</v>
      </c>
      <c r="O40" s="207">
        <v>292.178</v>
      </c>
      <c r="P40" s="207">
        <v>536.94399999999996</v>
      </c>
      <c r="Q40" s="207">
        <v>230.815</v>
      </c>
      <c r="R40" s="207">
        <v>285.26900000000001</v>
      </c>
      <c r="S40" s="207">
        <v>372.25700000000001</v>
      </c>
      <c r="T40" s="207">
        <v>381.875</v>
      </c>
      <c r="U40" s="207">
        <v>221.77099999999999</v>
      </c>
      <c r="V40" s="207">
        <v>195.702</v>
      </c>
      <c r="W40" s="207">
        <v>206.053</v>
      </c>
      <c r="X40" s="207">
        <v>137.958</v>
      </c>
      <c r="Y40" s="207">
        <v>203.74600000000001</v>
      </c>
      <c r="Z40" s="207">
        <v>179.102</v>
      </c>
      <c r="AA40" s="207">
        <v>197.40299999999999</v>
      </c>
      <c r="AB40" s="207">
        <v>236.75399999999999</v>
      </c>
      <c r="AC40" s="207">
        <v>130.58000000000001</v>
      </c>
      <c r="AD40" s="207">
        <v>310.89299999999997</v>
      </c>
      <c r="AE40">
        <v>176.458</v>
      </c>
      <c r="AF40" s="207">
        <v>196.79300000000001</v>
      </c>
      <c r="AG40" s="207">
        <v>312.94799999999998</v>
      </c>
      <c r="AH40" s="207">
        <v>457.53699999999998</v>
      </c>
    </row>
    <row r="41" spans="1:34" ht="14.45">
      <c r="A41" s="102">
        <v>47270</v>
      </c>
      <c r="B41" s="164">
        <v>187</v>
      </c>
      <c r="C41" s="156">
        <v>187</v>
      </c>
      <c r="D41" s="159">
        <v>187</v>
      </c>
      <c r="E41" s="207">
        <v>206.13499999999999</v>
      </c>
      <c r="F41" s="207">
        <v>435.03300000000002</v>
      </c>
      <c r="G41" s="207">
        <v>66.555000000000007</v>
      </c>
      <c r="H41" s="207">
        <v>369.536</v>
      </c>
      <c r="I41" s="207">
        <v>163.25200000000001</v>
      </c>
      <c r="J41" s="207">
        <v>302.82499999999999</v>
      </c>
      <c r="K41" s="207">
        <v>47.655000000000001</v>
      </c>
      <c r="L41" s="207">
        <v>193.392</v>
      </c>
      <c r="M41" s="207">
        <v>12.239000000000001</v>
      </c>
      <c r="N41" s="207">
        <v>99.843999999999994</v>
      </c>
      <c r="O41" s="207">
        <v>129.98500000000001</v>
      </c>
      <c r="P41" s="207">
        <v>358.02600000000001</v>
      </c>
      <c r="Q41" s="207">
        <v>72.05</v>
      </c>
      <c r="R41" s="207">
        <v>157.60300000000001</v>
      </c>
      <c r="S41" s="207">
        <v>334.44799999999998</v>
      </c>
      <c r="T41" s="207">
        <v>158.99100000000001</v>
      </c>
      <c r="U41" s="207">
        <v>211.16</v>
      </c>
      <c r="V41" s="207">
        <v>238.24600000000001</v>
      </c>
      <c r="W41" s="207">
        <v>62.551000000000002</v>
      </c>
      <c r="X41" s="207">
        <v>77.551000000000002</v>
      </c>
      <c r="Y41" s="207">
        <v>161.16399999999999</v>
      </c>
      <c r="Z41" s="207">
        <v>220.84200000000001</v>
      </c>
      <c r="AA41" s="207">
        <v>219.06</v>
      </c>
      <c r="AB41" s="207">
        <v>218.815</v>
      </c>
      <c r="AC41" s="207">
        <v>28.686</v>
      </c>
      <c r="AD41" s="207">
        <v>385.09500000000003</v>
      </c>
      <c r="AE41">
        <v>63.094999999999999</v>
      </c>
      <c r="AF41" s="207">
        <v>257.40300000000002</v>
      </c>
      <c r="AG41" s="207">
        <v>138.59899999999999</v>
      </c>
      <c r="AH41" s="207">
        <v>336.21499999999997</v>
      </c>
    </row>
    <row r="42" spans="1:34" ht="14.45">
      <c r="A42" s="102">
        <v>47300</v>
      </c>
      <c r="B42" s="164">
        <v>33</v>
      </c>
      <c r="C42" s="156">
        <v>33</v>
      </c>
      <c r="D42" s="159">
        <v>33</v>
      </c>
      <c r="E42" s="207">
        <v>19.34</v>
      </c>
      <c r="F42" s="207">
        <v>249.995</v>
      </c>
      <c r="G42" s="207">
        <v>9.6820000000000004</v>
      </c>
      <c r="H42" s="207">
        <v>91.751999999999995</v>
      </c>
      <c r="I42" s="207">
        <v>71.2</v>
      </c>
      <c r="J42" s="207">
        <v>170.99700000000001</v>
      </c>
      <c r="K42" s="207">
        <v>-8.1549999999999994</v>
      </c>
      <c r="L42" s="207">
        <v>28.863</v>
      </c>
      <c r="M42" s="207">
        <v>17.998999999999999</v>
      </c>
      <c r="N42" s="207">
        <v>-4.5629999999999997</v>
      </c>
      <c r="O42" s="207">
        <v>22.573</v>
      </c>
      <c r="P42" s="207">
        <v>99.088999999999999</v>
      </c>
      <c r="Q42" s="207">
        <v>27.117000000000001</v>
      </c>
      <c r="R42" s="207">
        <v>23.484999999999999</v>
      </c>
      <c r="S42" s="207">
        <v>86.432000000000002</v>
      </c>
      <c r="T42" s="207">
        <v>32.314999999999998</v>
      </c>
      <c r="U42" s="207">
        <v>31.504999999999999</v>
      </c>
      <c r="V42" s="207">
        <v>51.893999999999998</v>
      </c>
      <c r="W42" s="207">
        <v>6.2009999999999996</v>
      </c>
      <c r="X42" s="207">
        <v>26.414999999999999</v>
      </c>
      <c r="Y42" s="207">
        <v>13.603</v>
      </c>
      <c r="Z42" s="207">
        <v>32.151000000000003</v>
      </c>
      <c r="AA42" s="207">
        <v>21.908999999999999</v>
      </c>
      <c r="AB42" s="207">
        <v>33.703000000000003</v>
      </c>
      <c r="AC42" s="207">
        <v>20.411000000000001</v>
      </c>
      <c r="AD42" s="207">
        <v>127.13200000000001</v>
      </c>
      <c r="AE42">
        <v>0.439</v>
      </c>
      <c r="AF42" s="207">
        <v>92.816999999999993</v>
      </c>
      <c r="AG42" s="207">
        <v>50.17</v>
      </c>
      <c r="AH42" s="207">
        <v>85.966999999999999</v>
      </c>
    </row>
    <row r="43" spans="1:34" ht="14.45">
      <c r="A43" s="102">
        <v>47331</v>
      </c>
      <c r="B43" s="164">
        <v>24</v>
      </c>
      <c r="C43" s="156">
        <v>24</v>
      </c>
      <c r="D43" s="159">
        <v>24</v>
      </c>
      <c r="E43" s="207">
        <v>9.7729999999999997</v>
      </c>
      <c r="F43" s="207">
        <v>76.483999999999995</v>
      </c>
      <c r="G43" s="207">
        <v>-2.4420000000000002</v>
      </c>
      <c r="H43" s="207">
        <v>69.197000000000003</v>
      </c>
      <c r="I43" s="207">
        <v>21.876000000000001</v>
      </c>
      <c r="J43" s="207">
        <v>125.809</v>
      </c>
      <c r="K43" s="207">
        <v>-4.7460000000000004</v>
      </c>
      <c r="L43" s="207">
        <v>41.192999999999998</v>
      </c>
      <c r="M43" s="207">
        <v>17.792000000000002</v>
      </c>
      <c r="N43" s="207">
        <v>15.32</v>
      </c>
      <c r="O43" s="207">
        <v>-0.95799999999999996</v>
      </c>
      <c r="P43" s="207">
        <v>34.896000000000001</v>
      </c>
      <c r="Q43" s="207">
        <v>36.218000000000004</v>
      </c>
      <c r="R43" s="207">
        <v>42.828000000000003</v>
      </c>
      <c r="S43" s="207">
        <v>36.052</v>
      </c>
      <c r="T43" s="207">
        <v>-0.57899999999999996</v>
      </c>
      <c r="U43" s="207">
        <v>35.899000000000001</v>
      </c>
      <c r="V43" s="207">
        <v>9.9149999999999991</v>
      </c>
      <c r="W43" s="207">
        <v>-7.5060000000000002</v>
      </c>
      <c r="X43" s="207">
        <v>39.427</v>
      </c>
      <c r="Y43" s="207">
        <v>8.2550000000000008</v>
      </c>
      <c r="Z43" s="207">
        <v>4.5279999999999996</v>
      </c>
      <c r="AA43" s="207">
        <v>27.443999999999999</v>
      </c>
      <c r="AB43" s="207">
        <v>22.568000000000001</v>
      </c>
      <c r="AC43" s="207">
        <v>18.155999999999999</v>
      </c>
      <c r="AD43" s="207">
        <v>35.551000000000002</v>
      </c>
      <c r="AE43">
        <v>6.327</v>
      </c>
      <c r="AF43" s="207">
        <v>36.393999999999998</v>
      </c>
      <c r="AG43" s="207">
        <v>60.886000000000003</v>
      </c>
      <c r="AH43" s="207">
        <v>93.117000000000004</v>
      </c>
    </row>
    <row r="44" spans="1:34" ht="14.45">
      <c r="A44" s="102">
        <v>47362</v>
      </c>
      <c r="B44" s="164">
        <v>31</v>
      </c>
      <c r="C44" s="156">
        <v>31</v>
      </c>
      <c r="D44" s="159">
        <v>31</v>
      </c>
      <c r="E44" s="207">
        <v>54.575000000000003</v>
      </c>
      <c r="F44" s="207">
        <v>40.365000000000002</v>
      </c>
      <c r="G44" s="207">
        <v>21.925999999999998</v>
      </c>
      <c r="H44" s="207">
        <v>86.552999999999997</v>
      </c>
      <c r="I44" s="207">
        <v>12.951000000000001</v>
      </c>
      <c r="J44" s="207">
        <v>77.543999999999997</v>
      </c>
      <c r="K44" s="207">
        <v>14.461</v>
      </c>
      <c r="L44" s="207">
        <v>8.3520000000000003</v>
      </c>
      <c r="M44" s="207">
        <v>28.135000000000002</v>
      </c>
      <c r="N44" s="207">
        <v>51.326000000000001</v>
      </c>
      <c r="O44" s="207">
        <v>57.106000000000002</v>
      </c>
      <c r="P44" s="207">
        <v>22.741</v>
      </c>
      <c r="Q44" s="207">
        <v>43.328000000000003</v>
      </c>
      <c r="R44" s="207">
        <v>34.319000000000003</v>
      </c>
      <c r="S44" s="207">
        <v>36.680999999999997</v>
      </c>
      <c r="T44" s="207">
        <v>9.2469999999999999</v>
      </c>
      <c r="U44" s="207">
        <v>43.218000000000004</v>
      </c>
      <c r="V44" s="207">
        <v>14.763</v>
      </c>
      <c r="W44" s="207">
        <v>16.984000000000002</v>
      </c>
      <c r="X44" s="207">
        <v>98.992000000000004</v>
      </c>
      <c r="Y44" s="207">
        <v>20.425000000000001</v>
      </c>
      <c r="Z44" s="207">
        <v>8.3569999999999993</v>
      </c>
      <c r="AA44" s="207">
        <v>10.875</v>
      </c>
      <c r="AB44" s="207">
        <v>15.606999999999999</v>
      </c>
      <c r="AC44" s="207">
        <v>17.103999999999999</v>
      </c>
      <c r="AD44" s="207">
        <v>9.048</v>
      </c>
      <c r="AE44">
        <v>21.45</v>
      </c>
      <c r="AF44" s="207">
        <v>68.721000000000004</v>
      </c>
      <c r="AG44" s="207">
        <v>36.395000000000003</v>
      </c>
      <c r="AH44" s="207">
        <v>74.147999999999996</v>
      </c>
    </row>
    <row r="45" spans="1:34" ht="14.45">
      <c r="A45" s="102">
        <v>47392</v>
      </c>
      <c r="B45" s="164">
        <v>48</v>
      </c>
      <c r="C45" s="156">
        <v>21</v>
      </c>
      <c r="D45" s="159">
        <v>35</v>
      </c>
      <c r="E45" s="207">
        <v>48.854999999999997</v>
      </c>
      <c r="F45" s="207">
        <v>34.817</v>
      </c>
      <c r="G45" s="207">
        <v>34.817999999999998</v>
      </c>
      <c r="H45" s="207">
        <v>102.03400000000001</v>
      </c>
      <c r="I45" s="207">
        <v>52.238999999999997</v>
      </c>
      <c r="J45" s="207">
        <v>27.434999999999999</v>
      </c>
      <c r="K45" s="207">
        <v>35.140999999999998</v>
      </c>
      <c r="L45" s="207">
        <v>13.802</v>
      </c>
      <c r="M45" s="207">
        <v>29.655999999999999</v>
      </c>
      <c r="N45" s="207">
        <v>22.478999999999999</v>
      </c>
      <c r="O45" s="207">
        <v>66.075000000000003</v>
      </c>
      <c r="P45" s="207">
        <v>79.991</v>
      </c>
      <c r="Q45" s="207">
        <v>129.733</v>
      </c>
      <c r="R45" s="207">
        <v>50.728999999999999</v>
      </c>
      <c r="S45" s="207">
        <v>31.478999999999999</v>
      </c>
      <c r="T45" s="207">
        <v>25.884</v>
      </c>
      <c r="U45" s="207">
        <v>35.317</v>
      </c>
      <c r="V45" s="207">
        <v>65.453000000000003</v>
      </c>
      <c r="W45" s="207">
        <v>16.126000000000001</v>
      </c>
      <c r="X45" s="207">
        <v>54.393000000000001</v>
      </c>
      <c r="Y45" s="207">
        <v>51.378999999999998</v>
      </c>
      <c r="Z45" s="207">
        <v>25.283000000000001</v>
      </c>
      <c r="AA45" s="207">
        <v>20.486000000000001</v>
      </c>
      <c r="AB45" s="207">
        <v>44.174999999999997</v>
      </c>
      <c r="AC45" s="207">
        <v>25.41</v>
      </c>
      <c r="AD45" s="207">
        <v>15.922000000000001</v>
      </c>
      <c r="AE45">
        <v>22.443999999999999</v>
      </c>
      <c r="AF45" s="207">
        <v>23.015000000000001</v>
      </c>
      <c r="AG45" s="207">
        <v>20.082000000000001</v>
      </c>
      <c r="AH45" s="207">
        <v>35.515999999999998</v>
      </c>
    </row>
    <row r="46" spans="1:34" ht="14.45">
      <c r="A46" s="102">
        <v>47423</v>
      </c>
      <c r="B46" s="164">
        <v>35</v>
      </c>
      <c r="C46" s="156">
        <v>24</v>
      </c>
      <c r="D46" s="159">
        <v>30</v>
      </c>
      <c r="E46" s="207">
        <v>44.91</v>
      </c>
      <c r="F46" s="207">
        <v>31.625</v>
      </c>
      <c r="G46" s="207">
        <v>39.76</v>
      </c>
      <c r="H46" s="207">
        <v>47.021000000000001</v>
      </c>
      <c r="I46" s="207">
        <v>64.625</v>
      </c>
      <c r="J46" s="207">
        <v>23.484999999999999</v>
      </c>
      <c r="K46" s="207">
        <v>27.933</v>
      </c>
      <c r="L46" s="207">
        <v>20.934000000000001</v>
      </c>
      <c r="M46" s="207">
        <v>28.539000000000001</v>
      </c>
      <c r="N46" s="207">
        <v>26.08</v>
      </c>
      <c r="O46" s="207">
        <v>46.552</v>
      </c>
      <c r="P46" s="207">
        <v>45.265999999999998</v>
      </c>
      <c r="Q46" s="207">
        <v>49.429000000000002</v>
      </c>
      <c r="R46" s="207">
        <v>27.274000000000001</v>
      </c>
      <c r="S46" s="207">
        <v>37.822000000000003</v>
      </c>
      <c r="T46" s="207">
        <v>28.965</v>
      </c>
      <c r="U46" s="207">
        <v>30.83</v>
      </c>
      <c r="V46" s="207">
        <v>35.47</v>
      </c>
      <c r="W46" s="207">
        <v>16.957999999999998</v>
      </c>
      <c r="X46" s="207">
        <v>32.137999999999998</v>
      </c>
      <c r="Y46" s="207">
        <v>30.085999999999999</v>
      </c>
      <c r="Z46" s="207">
        <v>29.652000000000001</v>
      </c>
      <c r="AA46" s="207">
        <v>23.094000000000001</v>
      </c>
      <c r="AB46" s="207">
        <v>30.401</v>
      </c>
      <c r="AC46" s="207">
        <v>19.062999999999999</v>
      </c>
      <c r="AD46" s="207">
        <v>23.904</v>
      </c>
      <c r="AE46">
        <v>27.728999999999999</v>
      </c>
      <c r="AF46" s="207">
        <v>29.123999999999999</v>
      </c>
      <c r="AG46" s="207">
        <v>25.181000000000001</v>
      </c>
      <c r="AH46" s="207">
        <v>32.387</v>
      </c>
    </row>
    <row r="47" spans="1:34" ht="14.45">
      <c r="A47" s="102">
        <v>47453</v>
      </c>
      <c r="B47" s="164">
        <v>24</v>
      </c>
      <c r="C47" s="156">
        <v>24</v>
      </c>
      <c r="D47" s="159">
        <v>24</v>
      </c>
      <c r="E47" s="207">
        <v>31.058</v>
      </c>
      <c r="F47" s="207">
        <v>27.789000000000001</v>
      </c>
      <c r="G47" s="207">
        <v>31.43</v>
      </c>
      <c r="H47" s="207">
        <v>33.771999999999998</v>
      </c>
      <c r="I47" s="207">
        <v>38.201000000000001</v>
      </c>
      <c r="J47" s="207">
        <v>20.922000000000001</v>
      </c>
      <c r="K47" s="207">
        <v>21.298999999999999</v>
      </c>
      <c r="L47" s="207">
        <v>20.251999999999999</v>
      </c>
      <c r="M47" s="207">
        <v>18.254999999999999</v>
      </c>
      <c r="N47" s="207">
        <v>24.08</v>
      </c>
      <c r="O47" s="207">
        <v>33.076000000000001</v>
      </c>
      <c r="P47" s="207">
        <v>30.067</v>
      </c>
      <c r="Q47" s="207">
        <v>29.887</v>
      </c>
      <c r="R47" s="207">
        <v>44.588000000000001</v>
      </c>
      <c r="S47" s="207">
        <v>29.445</v>
      </c>
      <c r="T47" s="207">
        <v>21.667000000000002</v>
      </c>
      <c r="U47" s="207">
        <v>27.855</v>
      </c>
      <c r="V47" s="207">
        <v>25.081</v>
      </c>
      <c r="W47" s="207">
        <v>16.466999999999999</v>
      </c>
      <c r="X47" s="207">
        <v>24.826000000000001</v>
      </c>
      <c r="Y47" s="207">
        <v>22.584</v>
      </c>
      <c r="Z47" s="207">
        <v>22.315000000000001</v>
      </c>
      <c r="AA47" s="207">
        <v>26.22</v>
      </c>
      <c r="AB47" s="207">
        <v>27.050999999999998</v>
      </c>
      <c r="AC47" s="207">
        <v>15.91</v>
      </c>
      <c r="AD47" s="207">
        <v>26.565000000000001</v>
      </c>
      <c r="AE47">
        <v>21.379000000000001</v>
      </c>
      <c r="AF47" s="207">
        <v>25.465</v>
      </c>
      <c r="AG47" s="207">
        <v>22.094999999999999</v>
      </c>
      <c r="AH47" s="207">
        <v>28.414000000000001</v>
      </c>
    </row>
    <row r="48" spans="1:34" ht="14.45">
      <c r="A48" s="102">
        <v>47484</v>
      </c>
      <c r="B48" s="164">
        <v>22</v>
      </c>
      <c r="C48" s="156">
        <v>22</v>
      </c>
      <c r="D48" s="159">
        <v>22</v>
      </c>
      <c r="E48" s="207">
        <v>26.274999999999999</v>
      </c>
      <c r="F48" s="207">
        <v>25.199000000000002</v>
      </c>
      <c r="G48" s="207">
        <v>25.053000000000001</v>
      </c>
      <c r="H48" s="207">
        <v>31.018000000000001</v>
      </c>
      <c r="I48" s="207">
        <v>29.233000000000001</v>
      </c>
      <c r="J48" s="207">
        <v>23.390999999999998</v>
      </c>
      <c r="K48" s="207">
        <v>20.632999999999999</v>
      </c>
      <c r="L48" s="207">
        <v>19.350000000000001</v>
      </c>
      <c r="M48" s="207">
        <v>19.052</v>
      </c>
      <c r="N48" s="207">
        <v>19.991</v>
      </c>
      <c r="O48" s="207">
        <v>41.463999999999999</v>
      </c>
      <c r="P48" s="207">
        <v>26.344000000000001</v>
      </c>
      <c r="Q48" s="207">
        <v>25.959</v>
      </c>
      <c r="R48" s="207">
        <v>27.31</v>
      </c>
      <c r="S48" s="207">
        <v>26.983000000000001</v>
      </c>
      <c r="T48" s="207">
        <v>19.459</v>
      </c>
      <c r="U48" s="207">
        <v>23.649000000000001</v>
      </c>
      <c r="V48" s="207">
        <v>27.009</v>
      </c>
      <c r="W48" s="207">
        <v>19.245999999999999</v>
      </c>
      <c r="X48" s="207">
        <v>22.004000000000001</v>
      </c>
      <c r="Y48" s="207">
        <v>24.440999999999999</v>
      </c>
      <c r="Z48" s="207">
        <v>18.315000000000001</v>
      </c>
      <c r="AA48" s="207">
        <v>30.07</v>
      </c>
      <c r="AB48" s="207">
        <v>23.378</v>
      </c>
      <c r="AC48" s="207">
        <v>15.201000000000001</v>
      </c>
      <c r="AD48" s="207">
        <v>25.04</v>
      </c>
      <c r="AE48">
        <v>16.978000000000002</v>
      </c>
      <c r="AF48" s="207">
        <v>21.058</v>
      </c>
      <c r="AG48" s="207">
        <v>24.956</v>
      </c>
      <c r="AH48" s="207">
        <v>27.815000000000001</v>
      </c>
    </row>
    <row r="49" spans="1:1005" ht="14.45">
      <c r="A49" s="102">
        <v>47515</v>
      </c>
      <c r="B49" s="164">
        <v>29</v>
      </c>
      <c r="C49" s="156">
        <v>29</v>
      </c>
      <c r="D49" s="159">
        <v>29</v>
      </c>
      <c r="E49" s="207">
        <v>51.029000000000003</v>
      </c>
      <c r="F49" s="207">
        <v>36.375999999999998</v>
      </c>
      <c r="G49" s="207">
        <v>25.99</v>
      </c>
      <c r="H49" s="207">
        <v>28.138000000000002</v>
      </c>
      <c r="I49" s="207">
        <v>31.533999999999999</v>
      </c>
      <c r="J49" s="207">
        <v>25.978999999999999</v>
      </c>
      <c r="K49" s="207">
        <v>23.670999999999999</v>
      </c>
      <c r="L49" s="207">
        <v>18.457000000000001</v>
      </c>
      <c r="M49" s="207">
        <v>24.079000000000001</v>
      </c>
      <c r="N49" s="207">
        <v>23.434000000000001</v>
      </c>
      <c r="O49" s="207">
        <v>51.133000000000003</v>
      </c>
      <c r="P49" s="207">
        <v>22.972000000000001</v>
      </c>
      <c r="Q49" s="207">
        <v>38.649000000000001</v>
      </c>
      <c r="R49" s="207">
        <v>23.038</v>
      </c>
      <c r="S49" s="207">
        <v>35.058999999999997</v>
      </c>
      <c r="T49" s="207">
        <v>19.603999999999999</v>
      </c>
      <c r="U49" s="207">
        <v>25.486999999999998</v>
      </c>
      <c r="V49" s="207">
        <v>25.53</v>
      </c>
      <c r="W49" s="207">
        <v>21.861999999999998</v>
      </c>
      <c r="X49" s="207">
        <v>27.902999999999999</v>
      </c>
      <c r="Y49" s="207">
        <v>33.950000000000003</v>
      </c>
      <c r="Z49" s="207">
        <v>35.255000000000003</v>
      </c>
      <c r="AA49" s="207">
        <v>71.186000000000007</v>
      </c>
      <c r="AB49" s="207">
        <v>23.231000000000002</v>
      </c>
      <c r="AC49" s="207">
        <v>19.013000000000002</v>
      </c>
      <c r="AD49" s="207">
        <v>25.745000000000001</v>
      </c>
      <c r="AE49">
        <v>24.945</v>
      </c>
      <c r="AF49" s="207">
        <v>26.15</v>
      </c>
      <c r="AG49" s="207">
        <v>25.241</v>
      </c>
      <c r="AH49" s="207">
        <v>26.738</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102">
        <v>47543</v>
      </c>
      <c r="B50" s="164">
        <v>92</v>
      </c>
      <c r="C50" s="156">
        <v>92</v>
      </c>
      <c r="D50" s="159">
        <v>92</v>
      </c>
      <c r="E50" s="207">
        <v>185.24100000000001</v>
      </c>
      <c r="F50" s="207">
        <v>45.77</v>
      </c>
      <c r="G50" s="207">
        <v>143.43299999999999</v>
      </c>
      <c r="H50" s="207">
        <v>74.772000000000006</v>
      </c>
      <c r="I50" s="207">
        <v>54.694000000000003</v>
      </c>
      <c r="J50" s="207">
        <v>48.902999999999999</v>
      </c>
      <c r="K50" s="207">
        <v>70.531000000000006</v>
      </c>
      <c r="L50" s="207">
        <v>28.437999999999999</v>
      </c>
      <c r="M50" s="207">
        <v>48.283999999999999</v>
      </c>
      <c r="N50" s="207">
        <v>98.042000000000002</v>
      </c>
      <c r="O50" s="207">
        <v>113.267</v>
      </c>
      <c r="P50" s="207">
        <v>44.604999999999997</v>
      </c>
      <c r="Q50" s="207">
        <v>131.476</v>
      </c>
      <c r="R50" s="207">
        <v>87.406000000000006</v>
      </c>
      <c r="S50" s="207">
        <v>74.742000000000004</v>
      </c>
      <c r="T50" s="207">
        <v>51.619</v>
      </c>
      <c r="U50" s="207">
        <v>59.21</v>
      </c>
      <c r="V50" s="207">
        <v>65.796999999999997</v>
      </c>
      <c r="W50" s="207">
        <v>42.581000000000003</v>
      </c>
      <c r="X50" s="207">
        <v>54.371000000000002</v>
      </c>
      <c r="Y50" s="207">
        <v>71.200999999999993</v>
      </c>
      <c r="Z50" s="207">
        <v>55.207999999999998</v>
      </c>
      <c r="AA50" s="207">
        <v>177.54599999999999</v>
      </c>
      <c r="AB50" s="207">
        <v>35.558</v>
      </c>
      <c r="AC50" s="207">
        <v>102.995</v>
      </c>
      <c r="AD50" s="207">
        <v>50.195</v>
      </c>
      <c r="AE50">
        <v>39.497</v>
      </c>
      <c r="AF50" s="207">
        <v>61.091999999999999</v>
      </c>
      <c r="AG50" s="207">
        <v>105.56699999999999</v>
      </c>
      <c r="AH50" s="207">
        <v>75.545000000000002</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102">
        <v>47574</v>
      </c>
      <c r="B51" s="164">
        <v>147</v>
      </c>
      <c r="C51" s="156">
        <v>147</v>
      </c>
      <c r="D51" s="159">
        <v>147</v>
      </c>
      <c r="E51" s="207">
        <v>215.39500000000001</v>
      </c>
      <c r="F51" s="207">
        <v>88.001999999999995</v>
      </c>
      <c r="G51" s="207">
        <v>224.39500000000001</v>
      </c>
      <c r="H51" s="207">
        <v>144.71299999999999</v>
      </c>
      <c r="I51" s="207">
        <v>116.76900000000001</v>
      </c>
      <c r="J51" s="207">
        <v>120.999</v>
      </c>
      <c r="K51" s="207">
        <v>202.58699999999999</v>
      </c>
      <c r="L51" s="207">
        <v>59.795000000000002</v>
      </c>
      <c r="M51" s="207">
        <v>68.155000000000001</v>
      </c>
      <c r="N51" s="207">
        <v>203.07</v>
      </c>
      <c r="O51" s="207">
        <v>310.85700000000003</v>
      </c>
      <c r="P51" s="207">
        <v>138.74600000000001</v>
      </c>
      <c r="Q51" s="207">
        <v>151.374</v>
      </c>
      <c r="R51" s="207">
        <v>274.95499999999998</v>
      </c>
      <c r="S51" s="207">
        <v>123.89</v>
      </c>
      <c r="T51" s="207">
        <v>160.947</v>
      </c>
      <c r="U51" s="207">
        <v>112.32299999999999</v>
      </c>
      <c r="V51" s="207">
        <v>157.917</v>
      </c>
      <c r="W51" s="207">
        <v>52.744999999999997</v>
      </c>
      <c r="X51" s="207">
        <v>92.558000000000007</v>
      </c>
      <c r="Y51" s="207">
        <v>64.468000000000004</v>
      </c>
      <c r="Z51" s="207">
        <v>94.861999999999995</v>
      </c>
      <c r="AA51" s="207">
        <v>193.661</v>
      </c>
      <c r="AB51" s="207">
        <v>66.540999999999997</v>
      </c>
      <c r="AC51" s="207">
        <v>203.06399999999999</v>
      </c>
      <c r="AD51" s="207">
        <v>70.037999999999997</v>
      </c>
      <c r="AE51">
        <v>67.242000000000004</v>
      </c>
      <c r="AF51" s="207">
        <v>225.571</v>
      </c>
      <c r="AG51" s="207">
        <v>272.51400000000001</v>
      </c>
      <c r="AH51" s="207">
        <v>175.30799999999999</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102">
        <v>47604</v>
      </c>
      <c r="B52" s="164">
        <v>251</v>
      </c>
      <c r="C52" s="156">
        <v>251</v>
      </c>
      <c r="D52" s="159">
        <v>251</v>
      </c>
      <c r="E52" s="207">
        <v>341.19400000000002</v>
      </c>
      <c r="F52" s="207">
        <v>207.18700000000001</v>
      </c>
      <c r="G52" s="207">
        <v>390.036</v>
      </c>
      <c r="H52" s="207">
        <v>258.92700000000002</v>
      </c>
      <c r="I52" s="207">
        <v>296.63299999999998</v>
      </c>
      <c r="J52" s="207">
        <v>185.38900000000001</v>
      </c>
      <c r="K52" s="207">
        <v>433.262</v>
      </c>
      <c r="L52" s="207">
        <v>60.62</v>
      </c>
      <c r="M52" s="207">
        <v>190.922</v>
      </c>
      <c r="N52" s="207">
        <v>292.88799999999998</v>
      </c>
      <c r="O52" s="207">
        <v>536.66</v>
      </c>
      <c r="P52" s="207">
        <v>230.292</v>
      </c>
      <c r="Q52" s="207">
        <v>285.46899999999999</v>
      </c>
      <c r="R52" s="207">
        <v>374.01100000000002</v>
      </c>
      <c r="S52" s="207">
        <v>381.86900000000003</v>
      </c>
      <c r="T52" s="207">
        <v>216.477</v>
      </c>
      <c r="U52" s="207">
        <v>196.67699999999999</v>
      </c>
      <c r="V52" s="207">
        <v>206.191</v>
      </c>
      <c r="W52" s="207">
        <v>138.35</v>
      </c>
      <c r="X52" s="207">
        <v>193.87</v>
      </c>
      <c r="Y52" s="207">
        <v>179.22</v>
      </c>
      <c r="Z52" s="207">
        <v>197.417</v>
      </c>
      <c r="AA52" s="207">
        <v>236.84</v>
      </c>
      <c r="AB52" s="207">
        <v>132.059</v>
      </c>
      <c r="AC52" s="207">
        <v>311.22399999999999</v>
      </c>
      <c r="AD52" s="207">
        <v>177.00399999999999</v>
      </c>
      <c r="AE52">
        <v>196.822</v>
      </c>
      <c r="AF52" s="207">
        <v>317.20299999999997</v>
      </c>
      <c r="AG52" s="207">
        <v>457.53300000000002</v>
      </c>
      <c r="AH52" s="207">
        <v>303.733</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102">
        <v>47635</v>
      </c>
      <c r="B53" s="164">
        <v>187</v>
      </c>
      <c r="C53" s="156">
        <v>187</v>
      </c>
      <c r="D53" s="159">
        <v>187</v>
      </c>
      <c r="E53" s="207">
        <v>435.15600000000001</v>
      </c>
      <c r="F53" s="207">
        <v>66.915999999999997</v>
      </c>
      <c r="G53" s="207">
        <v>369.63</v>
      </c>
      <c r="H53" s="207">
        <v>168.821</v>
      </c>
      <c r="I53" s="207">
        <v>302.81700000000001</v>
      </c>
      <c r="J53" s="207">
        <v>47.984000000000002</v>
      </c>
      <c r="K53" s="207">
        <v>193.57599999999999</v>
      </c>
      <c r="L53" s="207">
        <v>13.14</v>
      </c>
      <c r="M53" s="207">
        <v>99.912999999999997</v>
      </c>
      <c r="N53" s="207">
        <v>130.321</v>
      </c>
      <c r="O53" s="207">
        <v>357.964</v>
      </c>
      <c r="P53" s="207">
        <v>74.733000000000004</v>
      </c>
      <c r="Q53" s="207">
        <v>157.73699999999999</v>
      </c>
      <c r="R53" s="207">
        <v>334.755</v>
      </c>
      <c r="S53" s="207">
        <v>158.98099999999999</v>
      </c>
      <c r="T53" s="207">
        <v>217.702</v>
      </c>
      <c r="U53" s="207">
        <v>238.87</v>
      </c>
      <c r="V53" s="207">
        <v>62.664000000000001</v>
      </c>
      <c r="W53" s="207">
        <v>77.873999999999995</v>
      </c>
      <c r="X53" s="207">
        <v>170.1</v>
      </c>
      <c r="Y53" s="207">
        <v>220.916</v>
      </c>
      <c r="Z53" s="207">
        <v>219.08600000000001</v>
      </c>
      <c r="AA53" s="207">
        <v>218.858</v>
      </c>
      <c r="AB53" s="207">
        <v>30.076000000000001</v>
      </c>
      <c r="AC53" s="207">
        <v>385.17399999999998</v>
      </c>
      <c r="AD53" s="207">
        <v>63.542999999999999</v>
      </c>
      <c r="AE53">
        <v>257.33699999999999</v>
      </c>
      <c r="AF53" s="207">
        <v>142.12</v>
      </c>
      <c r="AG53" s="207">
        <v>336.23200000000003</v>
      </c>
      <c r="AH53" s="207">
        <v>206.15799999999999</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102">
        <v>47665</v>
      </c>
      <c r="B54" s="164">
        <v>33</v>
      </c>
      <c r="C54" s="156">
        <v>33</v>
      </c>
      <c r="D54" s="159">
        <v>33</v>
      </c>
      <c r="E54" s="207">
        <v>250.11500000000001</v>
      </c>
      <c r="F54" s="207">
        <v>10.053000000000001</v>
      </c>
      <c r="G54" s="207">
        <v>91.831999999999994</v>
      </c>
      <c r="H54" s="207">
        <v>72.548000000000002</v>
      </c>
      <c r="I54" s="207">
        <v>170.99100000000001</v>
      </c>
      <c r="J54" s="207">
        <v>-7.8940000000000001</v>
      </c>
      <c r="K54" s="207">
        <v>29.02</v>
      </c>
      <c r="L54" s="207">
        <v>18.065000000000001</v>
      </c>
      <c r="M54" s="207">
        <v>-4.5</v>
      </c>
      <c r="N54" s="207">
        <v>22.888999999999999</v>
      </c>
      <c r="O54" s="207">
        <v>99.052999999999997</v>
      </c>
      <c r="P54" s="207">
        <v>26.445</v>
      </c>
      <c r="Q54" s="207">
        <v>23.620999999999999</v>
      </c>
      <c r="R54" s="207">
        <v>86.802999999999997</v>
      </c>
      <c r="S54" s="207">
        <v>32.305999999999997</v>
      </c>
      <c r="T54" s="207">
        <v>32.073999999999998</v>
      </c>
      <c r="U54" s="207">
        <v>52.561999999999998</v>
      </c>
      <c r="V54" s="207">
        <v>6.3140000000000001</v>
      </c>
      <c r="W54" s="207">
        <v>26.713999999999999</v>
      </c>
      <c r="X54" s="207">
        <v>14.099</v>
      </c>
      <c r="Y54" s="207">
        <v>32.220999999999997</v>
      </c>
      <c r="Z54" s="207">
        <v>21.937999999999999</v>
      </c>
      <c r="AA54" s="207">
        <v>33.744</v>
      </c>
      <c r="AB54" s="207">
        <v>20.518999999999998</v>
      </c>
      <c r="AC54" s="207">
        <v>127.19199999999999</v>
      </c>
      <c r="AD54" s="207">
        <v>0.871</v>
      </c>
      <c r="AE54">
        <v>92.766000000000005</v>
      </c>
      <c r="AF54" s="207">
        <v>51.207999999999998</v>
      </c>
      <c r="AG54" s="207">
        <v>85.989000000000004</v>
      </c>
      <c r="AH54" s="207">
        <v>19.361000000000001</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102">
        <v>47696</v>
      </c>
      <c r="B55" s="164">
        <v>24</v>
      </c>
      <c r="C55" s="156">
        <v>24</v>
      </c>
      <c r="D55" s="159">
        <v>24</v>
      </c>
      <c r="E55" s="207">
        <v>76.683999999999997</v>
      </c>
      <c r="F55" s="207">
        <v>-2.1269999999999998</v>
      </c>
      <c r="G55" s="207">
        <v>69.290999999999997</v>
      </c>
      <c r="H55" s="207">
        <v>24.09</v>
      </c>
      <c r="I55" s="207">
        <v>125.797</v>
      </c>
      <c r="J55" s="207">
        <v>-4.4039999999999999</v>
      </c>
      <c r="K55" s="207">
        <v>41.4</v>
      </c>
      <c r="L55" s="207">
        <v>17.943999999999999</v>
      </c>
      <c r="M55" s="207">
        <v>15.407</v>
      </c>
      <c r="N55" s="207">
        <v>-0.68500000000000005</v>
      </c>
      <c r="O55" s="207">
        <v>34.859000000000002</v>
      </c>
      <c r="P55" s="207">
        <v>36.951000000000001</v>
      </c>
      <c r="Q55" s="207">
        <v>42.966999999999999</v>
      </c>
      <c r="R55" s="207">
        <v>36.423000000000002</v>
      </c>
      <c r="S55" s="207">
        <v>-0.58699999999999997</v>
      </c>
      <c r="T55" s="207">
        <v>36.256999999999998</v>
      </c>
      <c r="U55" s="207">
        <v>10.526999999999999</v>
      </c>
      <c r="V55" s="207">
        <v>-7.4009999999999998</v>
      </c>
      <c r="W55" s="207">
        <v>39.732999999999997</v>
      </c>
      <c r="X55" s="207">
        <v>9.2569999999999997</v>
      </c>
      <c r="Y55" s="207">
        <v>4.5890000000000004</v>
      </c>
      <c r="Z55" s="207">
        <v>27.472999999999999</v>
      </c>
      <c r="AA55" s="207">
        <v>22.606000000000002</v>
      </c>
      <c r="AB55" s="207">
        <v>18.170999999999999</v>
      </c>
      <c r="AC55" s="207">
        <v>35.607999999999997</v>
      </c>
      <c r="AD55" s="207">
        <v>7.3739999999999997</v>
      </c>
      <c r="AE55">
        <v>36.341999999999999</v>
      </c>
      <c r="AF55" s="207">
        <v>60.677</v>
      </c>
      <c r="AG55" s="207">
        <v>93.150999999999996</v>
      </c>
      <c r="AH55" s="207">
        <v>9.7940000000000005</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102">
        <v>47727</v>
      </c>
      <c r="B56" s="164">
        <v>31</v>
      </c>
      <c r="C56" s="156">
        <v>31</v>
      </c>
      <c r="D56" s="159">
        <v>31</v>
      </c>
      <c r="E56" s="207">
        <v>40.505000000000003</v>
      </c>
      <c r="F56" s="207">
        <v>22.236999999999998</v>
      </c>
      <c r="G56" s="207">
        <v>86.676000000000002</v>
      </c>
      <c r="H56" s="207">
        <v>13.683</v>
      </c>
      <c r="I56" s="207">
        <v>77.540999999999997</v>
      </c>
      <c r="J56" s="207">
        <v>14.603</v>
      </c>
      <c r="K56" s="207">
        <v>8.484</v>
      </c>
      <c r="L56" s="207">
        <v>27.706</v>
      </c>
      <c r="M56" s="207">
        <v>51.414999999999999</v>
      </c>
      <c r="N56" s="207">
        <v>57.514000000000003</v>
      </c>
      <c r="O56" s="207">
        <v>22.707999999999998</v>
      </c>
      <c r="P56" s="207">
        <v>42.25</v>
      </c>
      <c r="Q56" s="207">
        <v>34.444000000000003</v>
      </c>
      <c r="R56" s="207">
        <v>36.968000000000004</v>
      </c>
      <c r="S56" s="207">
        <v>9.24</v>
      </c>
      <c r="T56" s="207">
        <v>44.734999999999999</v>
      </c>
      <c r="U56" s="207">
        <v>15.321</v>
      </c>
      <c r="V56" s="207">
        <v>17.995000000000001</v>
      </c>
      <c r="W56" s="207">
        <v>99.474999999999994</v>
      </c>
      <c r="X56" s="207">
        <v>17.23</v>
      </c>
      <c r="Y56" s="207">
        <v>8.4220000000000006</v>
      </c>
      <c r="Z56" s="207">
        <v>11.343999999999999</v>
      </c>
      <c r="AA56" s="207">
        <v>15.641</v>
      </c>
      <c r="AB56" s="207">
        <v>17.114999999999998</v>
      </c>
      <c r="AC56" s="207">
        <v>9.0950000000000006</v>
      </c>
      <c r="AD56" s="207">
        <v>21.776</v>
      </c>
      <c r="AE56">
        <v>68.653999999999996</v>
      </c>
      <c r="AF56" s="207">
        <v>38.892000000000003</v>
      </c>
      <c r="AG56" s="207">
        <v>74.186000000000007</v>
      </c>
      <c r="AH56" s="207">
        <v>54.597000000000001</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102">
        <v>47757</v>
      </c>
      <c r="B57" s="164">
        <v>48</v>
      </c>
      <c r="C57" s="156">
        <v>21</v>
      </c>
      <c r="D57" s="159">
        <v>35</v>
      </c>
      <c r="E57" s="207">
        <v>34.911999999999999</v>
      </c>
      <c r="F57" s="207">
        <v>35.119</v>
      </c>
      <c r="G57" s="207">
        <v>102.12</v>
      </c>
      <c r="H57" s="207">
        <v>49.216999999999999</v>
      </c>
      <c r="I57" s="207">
        <v>27.434000000000001</v>
      </c>
      <c r="J57" s="207">
        <v>35.420999999999999</v>
      </c>
      <c r="K57" s="207">
        <v>13.916</v>
      </c>
      <c r="L57" s="207">
        <v>30.073</v>
      </c>
      <c r="M57" s="207">
        <v>22.524999999999999</v>
      </c>
      <c r="N57" s="207">
        <v>66.414000000000001</v>
      </c>
      <c r="O57" s="207">
        <v>79.956000000000003</v>
      </c>
      <c r="P57" s="207">
        <v>130.41800000000001</v>
      </c>
      <c r="Q57" s="207">
        <v>50.838000000000001</v>
      </c>
      <c r="R57" s="207">
        <v>31.725000000000001</v>
      </c>
      <c r="S57" s="207">
        <v>25.879000000000001</v>
      </c>
      <c r="T57" s="207">
        <v>35.883000000000003</v>
      </c>
      <c r="U57" s="207">
        <v>66.272999999999996</v>
      </c>
      <c r="V57" s="207">
        <v>16.219000000000001</v>
      </c>
      <c r="W57" s="207">
        <v>54.728999999999999</v>
      </c>
      <c r="X57" s="207">
        <v>54.552999999999997</v>
      </c>
      <c r="Y57" s="207">
        <v>25.414999999999999</v>
      </c>
      <c r="Z57" s="207">
        <v>20.404</v>
      </c>
      <c r="AA57" s="207">
        <v>44.185000000000002</v>
      </c>
      <c r="AB57" s="207">
        <v>24.812000000000001</v>
      </c>
      <c r="AC57" s="207">
        <v>15.964</v>
      </c>
      <c r="AD57" s="207">
        <v>22.802</v>
      </c>
      <c r="AE57">
        <v>22.978000000000002</v>
      </c>
      <c r="AF57" s="207">
        <v>20.596</v>
      </c>
      <c r="AG57" s="207">
        <v>35.536000000000001</v>
      </c>
      <c r="AH57" s="207">
        <v>48.877000000000002</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102">
        <v>47788</v>
      </c>
      <c r="B58" s="164">
        <v>35</v>
      </c>
      <c r="C58" s="156">
        <v>24</v>
      </c>
      <c r="D58" s="159">
        <v>30</v>
      </c>
      <c r="E58" s="207">
        <v>31.715</v>
      </c>
      <c r="F58" s="207">
        <v>40.104999999999997</v>
      </c>
      <c r="G58" s="207">
        <v>47.082000000000001</v>
      </c>
      <c r="H58" s="207">
        <v>68.19</v>
      </c>
      <c r="I58" s="207">
        <v>23.484999999999999</v>
      </c>
      <c r="J58" s="207">
        <v>28.234000000000002</v>
      </c>
      <c r="K58" s="207">
        <v>21.041</v>
      </c>
      <c r="L58" s="207">
        <v>29.254999999999999</v>
      </c>
      <c r="M58" s="207">
        <v>26.141999999999999</v>
      </c>
      <c r="N58" s="207">
        <v>46.805999999999997</v>
      </c>
      <c r="O58" s="207">
        <v>45.238999999999997</v>
      </c>
      <c r="P58" s="207">
        <v>51.271000000000001</v>
      </c>
      <c r="Q58" s="207">
        <v>27.376999999999999</v>
      </c>
      <c r="R58" s="207">
        <v>38.051000000000002</v>
      </c>
      <c r="S58" s="207">
        <v>28.959</v>
      </c>
      <c r="T58" s="207">
        <v>31.512</v>
      </c>
      <c r="U58" s="207">
        <v>36.003</v>
      </c>
      <c r="V58" s="207">
        <v>17.05</v>
      </c>
      <c r="W58" s="207">
        <v>32.408999999999999</v>
      </c>
      <c r="X58" s="207">
        <v>30.795999999999999</v>
      </c>
      <c r="Y58" s="207">
        <v>29.702000000000002</v>
      </c>
      <c r="Z58" s="207">
        <v>23.119</v>
      </c>
      <c r="AA58" s="207">
        <v>30.428000000000001</v>
      </c>
      <c r="AB58" s="207">
        <v>19.806000000000001</v>
      </c>
      <c r="AC58" s="207">
        <v>23.943000000000001</v>
      </c>
      <c r="AD58" s="207">
        <v>28.081</v>
      </c>
      <c r="AE58">
        <v>29.084</v>
      </c>
      <c r="AF58" s="207">
        <v>25.957000000000001</v>
      </c>
      <c r="AG58" s="207">
        <v>32.405000000000001</v>
      </c>
      <c r="AH58" s="207">
        <v>44.939</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102">
        <v>47818</v>
      </c>
      <c r="B59" s="164">
        <v>24</v>
      </c>
      <c r="C59" s="156">
        <v>24</v>
      </c>
      <c r="D59" s="159">
        <v>24</v>
      </c>
      <c r="E59" s="207">
        <v>27.881</v>
      </c>
      <c r="F59" s="207">
        <v>31.765999999999998</v>
      </c>
      <c r="G59" s="207">
        <v>33.841999999999999</v>
      </c>
      <c r="H59" s="207">
        <v>39.662999999999997</v>
      </c>
      <c r="I59" s="207">
        <v>20.922000000000001</v>
      </c>
      <c r="J59" s="207">
        <v>21.574999999999999</v>
      </c>
      <c r="K59" s="207">
        <v>20.361999999999998</v>
      </c>
      <c r="L59" s="207">
        <v>18.763999999999999</v>
      </c>
      <c r="M59" s="207">
        <v>24.149000000000001</v>
      </c>
      <c r="N59" s="207">
        <v>33.341000000000001</v>
      </c>
      <c r="O59" s="207">
        <v>30.04</v>
      </c>
      <c r="P59" s="207">
        <v>30.483000000000001</v>
      </c>
      <c r="Q59" s="207">
        <v>44.743000000000002</v>
      </c>
      <c r="R59" s="207">
        <v>29.68</v>
      </c>
      <c r="S59" s="207">
        <v>21.66</v>
      </c>
      <c r="T59" s="207">
        <v>28.081</v>
      </c>
      <c r="U59" s="207">
        <v>25.585000000000001</v>
      </c>
      <c r="V59" s="207">
        <v>16.559999999999999</v>
      </c>
      <c r="W59" s="207">
        <v>25.117000000000001</v>
      </c>
      <c r="X59" s="207">
        <v>23.077999999999999</v>
      </c>
      <c r="Y59" s="207">
        <v>22.364999999999998</v>
      </c>
      <c r="Z59" s="207">
        <v>26.251999999999999</v>
      </c>
      <c r="AA59" s="207">
        <v>27.08</v>
      </c>
      <c r="AB59" s="207">
        <v>16.071000000000002</v>
      </c>
      <c r="AC59" s="207">
        <v>26.611000000000001</v>
      </c>
      <c r="AD59" s="207">
        <v>21.722999999999999</v>
      </c>
      <c r="AE59">
        <v>25.42</v>
      </c>
      <c r="AF59" s="207">
        <v>22.542000000000002</v>
      </c>
      <c r="AG59" s="207">
        <v>28.437000000000001</v>
      </c>
      <c r="AH59" s="207">
        <v>31.081</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102">
        <v>47849</v>
      </c>
      <c r="B60" s="164">
        <v>22</v>
      </c>
      <c r="C60" s="156">
        <v>22</v>
      </c>
      <c r="D60" s="159">
        <v>22</v>
      </c>
      <c r="E60" s="207">
        <v>25.288</v>
      </c>
      <c r="F60" s="207">
        <v>25.358000000000001</v>
      </c>
      <c r="G60" s="207">
        <v>31.096</v>
      </c>
      <c r="H60" s="207">
        <v>29.721</v>
      </c>
      <c r="I60" s="207">
        <v>23.390999999999998</v>
      </c>
      <c r="J60" s="207">
        <v>20.913</v>
      </c>
      <c r="K60" s="207">
        <v>19.456</v>
      </c>
      <c r="L60" s="207">
        <v>19.068000000000001</v>
      </c>
      <c r="M60" s="207">
        <v>20.052</v>
      </c>
      <c r="N60" s="207">
        <v>41.832000000000001</v>
      </c>
      <c r="O60" s="207">
        <v>26.318000000000001</v>
      </c>
      <c r="P60" s="207">
        <v>26.196999999999999</v>
      </c>
      <c r="Q60" s="207">
        <v>27.431000000000001</v>
      </c>
      <c r="R60" s="207">
        <v>27.221</v>
      </c>
      <c r="S60" s="207">
        <v>19.452000000000002</v>
      </c>
      <c r="T60" s="207">
        <v>23.805</v>
      </c>
      <c r="U60" s="207">
        <v>27.616</v>
      </c>
      <c r="V60" s="207">
        <v>19.344000000000001</v>
      </c>
      <c r="W60" s="207">
        <v>22.286000000000001</v>
      </c>
      <c r="X60" s="207">
        <v>23.776</v>
      </c>
      <c r="Y60" s="207">
        <v>18.36</v>
      </c>
      <c r="Z60" s="207">
        <v>30.113</v>
      </c>
      <c r="AA60" s="207">
        <v>23.405000000000001</v>
      </c>
      <c r="AB60" s="207">
        <v>15.204000000000001</v>
      </c>
      <c r="AC60" s="207">
        <v>25.088999999999999</v>
      </c>
      <c r="AD60" s="207">
        <v>17.3</v>
      </c>
      <c r="AE60">
        <v>21.02</v>
      </c>
      <c r="AF60" s="207">
        <v>25.292999999999999</v>
      </c>
      <c r="AG60" s="207">
        <v>27.84</v>
      </c>
      <c r="AH60" s="207">
        <v>26.295000000000002</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102">
        <v>47880</v>
      </c>
      <c r="B61" s="164">
        <v>29</v>
      </c>
      <c r="C61" s="156">
        <v>29</v>
      </c>
      <c r="D61" s="159">
        <v>29</v>
      </c>
      <c r="E61" s="207">
        <v>36.503</v>
      </c>
      <c r="F61" s="207">
        <v>26.280999999999999</v>
      </c>
      <c r="G61" s="207">
        <v>28.207999999999998</v>
      </c>
      <c r="H61" s="207">
        <v>31.675999999999998</v>
      </c>
      <c r="I61" s="207">
        <v>25.986999999999998</v>
      </c>
      <c r="J61" s="207">
        <v>23.960999999999999</v>
      </c>
      <c r="K61" s="207">
        <v>18.559000000000001</v>
      </c>
      <c r="L61" s="207">
        <v>24.276</v>
      </c>
      <c r="M61" s="207">
        <v>23.501000000000001</v>
      </c>
      <c r="N61" s="207">
        <v>51.487000000000002</v>
      </c>
      <c r="O61" s="207">
        <v>22.949000000000002</v>
      </c>
      <c r="P61" s="207">
        <v>38.558</v>
      </c>
      <c r="Q61" s="207">
        <v>23.152000000000001</v>
      </c>
      <c r="R61" s="207">
        <v>35.406999999999996</v>
      </c>
      <c r="S61" s="207">
        <v>19.597999999999999</v>
      </c>
      <c r="T61" s="207">
        <v>25.498000000000001</v>
      </c>
      <c r="U61" s="207">
        <v>26.126999999999999</v>
      </c>
      <c r="V61" s="207">
        <v>21.975999999999999</v>
      </c>
      <c r="W61" s="207">
        <v>28.21</v>
      </c>
      <c r="X61" s="207">
        <v>34.878</v>
      </c>
      <c r="Y61" s="207">
        <v>35.33</v>
      </c>
      <c r="Z61" s="207">
        <v>71.263999999999996</v>
      </c>
      <c r="AA61" s="207">
        <v>23.257000000000001</v>
      </c>
      <c r="AB61" s="207">
        <v>18.826000000000001</v>
      </c>
      <c r="AC61" s="207">
        <v>25.797999999999998</v>
      </c>
      <c r="AD61" s="207">
        <v>25.298999999999999</v>
      </c>
      <c r="AE61">
        <v>26.106000000000002</v>
      </c>
      <c r="AF61" s="207">
        <v>25.43</v>
      </c>
      <c r="AG61" s="207">
        <v>26.760999999999999</v>
      </c>
      <c r="AH61" s="207">
        <v>51.063000000000002</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102">
        <v>47908</v>
      </c>
      <c r="B62" s="164">
        <v>92</v>
      </c>
      <c r="C62" s="156">
        <v>92</v>
      </c>
      <c r="D62" s="159">
        <v>92</v>
      </c>
      <c r="E62" s="207">
        <v>45.914999999999999</v>
      </c>
      <c r="F62" s="207">
        <v>144.25399999999999</v>
      </c>
      <c r="G62" s="207">
        <v>74.88</v>
      </c>
      <c r="H62" s="207">
        <v>54.234000000000002</v>
      </c>
      <c r="I62" s="207">
        <v>48.915999999999997</v>
      </c>
      <c r="J62" s="207">
        <v>71.17</v>
      </c>
      <c r="K62" s="207">
        <v>28.559000000000001</v>
      </c>
      <c r="L62" s="207">
        <v>48.537999999999997</v>
      </c>
      <c r="M62" s="207">
        <v>98.174000000000007</v>
      </c>
      <c r="N62" s="207">
        <v>114.01900000000001</v>
      </c>
      <c r="O62" s="207">
        <v>44.57</v>
      </c>
      <c r="P62" s="207">
        <v>130.387</v>
      </c>
      <c r="Q62" s="207">
        <v>87.942999999999998</v>
      </c>
      <c r="R62" s="207">
        <v>75.34</v>
      </c>
      <c r="S62" s="207">
        <v>51.607999999999997</v>
      </c>
      <c r="T62" s="207">
        <v>58.43</v>
      </c>
      <c r="U62" s="207">
        <v>66.602999999999994</v>
      </c>
      <c r="V62" s="207">
        <v>42.753</v>
      </c>
      <c r="W62" s="207">
        <v>54.741999999999997</v>
      </c>
      <c r="X62" s="207">
        <v>69.474999999999994</v>
      </c>
      <c r="Y62" s="207">
        <v>55.277000000000001</v>
      </c>
      <c r="Z62" s="207">
        <v>177.67</v>
      </c>
      <c r="AA62" s="207">
        <v>35.591000000000001</v>
      </c>
      <c r="AB62" s="207">
        <v>100.825</v>
      </c>
      <c r="AC62" s="207">
        <v>50.268999999999998</v>
      </c>
      <c r="AD62" s="207">
        <v>40.139000000000003</v>
      </c>
      <c r="AE62">
        <v>61.000999999999998</v>
      </c>
      <c r="AF62" s="207">
        <v>103.35899999999999</v>
      </c>
      <c r="AG62" s="207">
        <v>75.587999999999994</v>
      </c>
      <c r="AH62" s="207">
        <v>185.351</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102">
        <v>47939</v>
      </c>
      <c r="B63" s="164">
        <v>147</v>
      </c>
      <c r="C63" s="156">
        <v>147</v>
      </c>
      <c r="D63" s="159">
        <v>147</v>
      </c>
      <c r="E63" s="207">
        <v>88.078999999999994</v>
      </c>
      <c r="F63" s="207">
        <v>224.92400000000001</v>
      </c>
      <c r="G63" s="207">
        <v>144.792</v>
      </c>
      <c r="H63" s="207">
        <v>111.206</v>
      </c>
      <c r="I63" s="207">
        <v>120.999</v>
      </c>
      <c r="J63" s="207">
        <v>203.24700000000001</v>
      </c>
      <c r="K63" s="207">
        <v>59.89</v>
      </c>
      <c r="L63" s="207">
        <v>66.778000000000006</v>
      </c>
      <c r="M63" s="207">
        <v>203.173</v>
      </c>
      <c r="N63" s="207">
        <v>311.98500000000001</v>
      </c>
      <c r="O63" s="207">
        <v>138.708</v>
      </c>
      <c r="P63" s="207">
        <v>146.55699999999999</v>
      </c>
      <c r="Q63" s="207">
        <v>275.64600000000002</v>
      </c>
      <c r="R63" s="207">
        <v>124.248</v>
      </c>
      <c r="S63" s="207">
        <v>160.93600000000001</v>
      </c>
      <c r="T63" s="207">
        <v>111.261</v>
      </c>
      <c r="U63" s="207">
        <v>158.4</v>
      </c>
      <c r="V63" s="207">
        <v>52.863</v>
      </c>
      <c r="W63" s="207">
        <v>92.820999999999998</v>
      </c>
      <c r="X63" s="207">
        <v>65.296000000000006</v>
      </c>
      <c r="Y63" s="207">
        <v>94.897000000000006</v>
      </c>
      <c r="Z63" s="207">
        <v>193.67099999999999</v>
      </c>
      <c r="AA63" s="207">
        <v>66.566000000000003</v>
      </c>
      <c r="AB63" s="207">
        <v>192.69499999999999</v>
      </c>
      <c r="AC63" s="207">
        <v>70.094999999999999</v>
      </c>
      <c r="AD63" s="207">
        <v>67.641999999999996</v>
      </c>
      <c r="AE63">
        <v>225.46799999999999</v>
      </c>
      <c r="AF63" s="207">
        <v>267.15699999999998</v>
      </c>
      <c r="AG63" s="207">
        <v>175.328</v>
      </c>
      <c r="AH63" s="207">
        <v>215.417</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102">
        <v>47969</v>
      </c>
      <c r="B64" s="164">
        <v>251</v>
      </c>
      <c r="C64" s="156">
        <v>251</v>
      </c>
      <c r="D64" s="159">
        <v>251</v>
      </c>
      <c r="E64" s="207">
        <v>207.18700000000001</v>
      </c>
      <c r="F64" s="207">
        <v>390.036</v>
      </c>
      <c r="G64" s="207">
        <v>258.92700000000002</v>
      </c>
      <c r="H64" s="207">
        <v>296.63299999999998</v>
      </c>
      <c r="I64" s="207">
        <v>185.38900000000001</v>
      </c>
      <c r="J64" s="207">
        <v>433.262</v>
      </c>
      <c r="K64" s="207">
        <v>60.62</v>
      </c>
      <c r="L64" s="207">
        <v>190.922</v>
      </c>
      <c r="M64" s="207">
        <v>292.88799999999998</v>
      </c>
      <c r="N64" s="207">
        <v>536.66</v>
      </c>
      <c r="O64" s="207">
        <v>230.292</v>
      </c>
      <c r="P64" s="207">
        <v>285.46899999999999</v>
      </c>
      <c r="Q64" s="207">
        <v>374.01100000000002</v>
      </c>
      <c r="R64" s="207">
        <v>381.86900000000003</v>
      </c>
      <c r="S64" s="207">
        <v>216.477</v>
      </c>
      <c r="T64" s="207">
        <v>196.67699999999999</v>
      </c>
      <c r="U64" s="207">
        <v>206.191</v>
      </c>
      <c r="V64" s="207">
        <v>138.35</v>
      </c>
      <c r="W64" s="207">
        <v>193.87</v>
      </c>
      <c r="X64" s="207">
        <v>179.22</v>
      </c>
      <c r="Y64" s="207">
        <v>197.417</v>
      </c>
      <c r="Z64" s="207">
        <v>236.84</v>
      </c>
      <c r="AA64" s="207">
        <v>132.059</v>
      </c>
      <c r="AB64" s="207">
        <v>311.22399999999999</v>
      </c>
      <c r="AC64" s="207">
        <v>177.00399999999999</v>
      </c>
      <c r="AD64" s="207">
        <v>196.822</v>
      </c>
      <c r="AE64">
        <v>317.20299999999997</v>
      </c>
      <c r="AF64" s="207">
        <v>457.53300000000002</v>
      </c>
      <c r="AG64" s="207">
        <v>303.733</v>
      </c>
      <c r="AH64" s="207">
        <v>303.733</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02">
        <v>48000</v>
      </c>
      <c r="B65" s="164">
        <v>187</v>
      </c>
      <c r="C65" s="156">
        <v>187</v>
      </c>
      <c r="D65" s="159">
        <v>187</v>
      </c>
      <c r="E65" s="207">
        <v>66.915999999999997</v>
      </c>
      <c r="F65" s="207">
        <v>369.63</v>
      </c>
      <c r="G65" s="207">
        <v>168.821</v>
      </c>
      <c r="H65" s="207">
        <v>302.81700000000001</v>
      </c>
      <c r="I65" s="207">
        <v>47.984000000000002</v>
      </c>
      <c r="J65" s="207">
        <v>193.57599999999999</v>
      </c>
      <c r="K65" s="207">
        <v>13.14</v>
      </c>
      <c r="L65" s="207">
        <v>99.912999999999997</v>
      </c>
      <c r="M65" s="207">
        <v>130.321</v>
      </c>
      <c r="N65" s="207">
        <v>357.964</v>
      </c>
      <c r="O65" s="207">
        <v>74.733000000000004</v>
      </c>
      <c r="P65" s="207">
        <v>157.73699999999999</v>
      </c>
      <c r="Q65" s="207">
        <v>334.755</v>
      </c>
      <c r="R65" s="207">
        <v>158.98099999999999</v>
      </c>
      <c r="S65" s="207">
        <v>217.702</v>
      </c>
      <c r="T65" s="207">
        <v>238.87</v>
      </c>
      <c r="U65" s="207">
        <v>62.664000000000001</v>
      </c>
      <c r="V65" s="207">
        <v>77.873999999999995</v>
      </c>
      <c r="W65" s="207">
        <v>170.1</v>
      </c>
      <c r="X65" s="207">
        <v>220.916</v>
      </c>
      <c r="Y65" s="207">
        <v>219.08600000000001</v>
      </c>
      <c r="Z65" s="207">
        <v>218.858</v>
      </c>
      <c r="AA65" s="207">
        <v>30.076000000000001</v>
      </c>
      <c r="AB65" s="207">
        <v>385.17399999999998</v>
      </c>
      <c r="AC65" s="207">
        <v>63.542999999999999</v>
      </c>
      <c r="AD65" s="207">
        <v>257.33699999999999</v>
      </c>
      <c r="AE65">
        <v>142.12</v>
      </c>
      <c r="AF65" s="207">
        <v>336.23200000000003</v>
      </c>
      <c r="AG65" s="207">
        <v>206.15799999999999</v>
      </c>
      <c r="AH65" s="207">
        <v>206.15799999999999</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02">
        <v>48030</v>
      </c>
      <c r="B66" s="164">
        <v>33</v>
      </c>
      <c r="C66" s="156">
        <v>33</v>
      </c>
      <c r="D66" s="159">
        <v>33</v>
      </c>
      <c r="E66" s="207">
        <v>10.053000000000001</v>
      </c>
      <c r="F66" s="207">
        <v>91.831999999999994</v>
      </c>
      <c r="G66" s="207">
        <v>72.548000000000002</v>
      </c>
      <c r="H66" s="207">
        <v>170.99100000000001</v>
      </c>
      <c r="I66" s="207">
        <v>-7.8940000000000001</v>
      </c>
      <c r="J66" s="207">
        <v>29.02</v>
      </c>
      <c r="K66" s="207">
        <v>18.065000000000001</v>
      </c>
      <c r="L66" s="207">
        <v>-4.5</v>
      </c>
      <c r="M66" s="207">
        <v>22.888999999999999</v>
      </c>
      <c r="N66" s="207">
        <v>99.052999999999997</v>
      </c>
      <c r="O66" s="207">
        <v>26.445</v>
      </c>
      <c r="P66" s="207">
        <v>23.620999999999999</v>
      </c>
      <c r="Q66" s="207">
        <v>86.802999999999997</v>
      </c>
      <c r="R66" s="207">
        <v>32.305999999999997</v>
      </c>
      <c r="S66" s="207">
        <v>32.073999999999998</v>
      </c>
      <c r="T66" s="207">
        <v>52.561999999999998</v>
      </c>
      <c r="U66" s="207">
        <v>6.3140000000000001</v>
      </c>
      <c r="V66" s="207">
        <v>26.713999999999999</v>
      </c>
      <c r="W66" s="207">
        <v>14.099</v>
      </c>
      <c r="X66" s="207">
        <v>32.220999999999997</v>
      </c>
      <c r="Y66" s="207">
        <v>21.937999999999999</v>
      </c>
      <c r="Z66" s="207">
        <v>33.744</v>
      </c>
      <c r="AA66" s="207">
        <v>20.518999999999998</v>
      </c>
      <c r="AB66" s="207">
        <v>127.19199999999999</v>
      </c>
      <c r="AC66" s="207">
        <v>0.871</v>
      </c>
      <c r="AD66" s="207">
        <v>92.766000000000005</v>
      </c>
      <c r="AE66">
        <v>51.207999999999998</v>
      </c>
      <c r="AF66" s="207">
        <v>85.989000000000004</v>
      </c>
      <c r="AG66" s="207">
        <v>19.361000000000001</v>
      </c>
      <c r="AH66" s="207">
        <v>19.361000000000001</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02">
        <v>48061</v>
      </c>
      <c r="B67" s="164">
        <v>24</v>
      </c>
      <c r="C67" s="156">
        <v>24</v>
      </c>
      <c r="D67" s="159">
        <v>24</v>
      </c>
      <c r="E67" s="207">
        <v>-2.1269999999999998</v>
      </c>
      <c r="F67" s="207">
        <v>69.290999999999997</v>
      </c>
      <c r="G67" s="207">
        <v>24.09</v>
      </c>
      <c r="H67" s="207">
        <v>125.797</v>
      </c>
      <c r="I67" s="207">
        <v>-4.4039999999999999</v>
      </c>
      <c r="J67" s="207">
        <v>41.4</v>
      </c>
      <c r="K67" s="207">
        <v>17.943999999999999</v>
      </c>
      <c r="L67" s="207">
        <v>15.407</v>
      </c>
      <c r="M67" s="207">
        <v>-0.68500000000000005</v>
      </c>
      <c r="N67" s="207">
        <v>34.859000000000002</v>
      </c>
      <c r="O67" s="207">
        <v>36.951000000000001</v>
      </c>
      <c r="P67" s="207">
        <v>42.966999999999999</v>
      </c>
      <c r="Q67" s="207">
        <v>36.423000000000002</v>
      </c>
      <c r="R67" s="207">
        <v>-0.58699999999999997</v>
      </c>
      <c r="S67" s="207">
        <v>36.256999999999998</v>
      </c>
      <c r="T67" s="207">
        <v>10.526999999999999</v>
      </c>
      <c r="U67" s="207">
        <v>-7.4009999999999998</v>
      </c>
      <c r="V67" s="207">
        <v>39.732999999999997</v>
      </c>
      <c r="W67" s="207">
        <v>9.2569999999999997</v>
      </c>
      <c r="X67" s="207">
        <v>4.5890000000000004</v>
      </c>
      <c r="Y67" s="207">
        <v>27.472999999999999</v>
      </c>
      <c r="Z67" s="207">
        <v>22.606000000000002</v>
      </c>
      <c r="AA67" s="207">
        <v>18.170999999999999</v>
      </c>
      <c r="AB67" s="207">
        <v>35.607999999999997</v>
      </c>
      <c r="AC67" s="207">
        <v>7.3739999999999997</v>
      </c>
      <c r="AD67" s="207">
        <v>36.341999999999999</v>
      </c>
      <c r="AE67">
        <v>60.677</v>
      </c>
      <c r="AF67" s="207">
        <v>93.150999999999996</v>
      </c>
      <c r="AG67" s="207">
        <v>9.7940000000000005</v>
      </c>
      <c r="AH67" s="207">
        <v>9.7940000000000005</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02">
        <v>48092</v>
      </c>
      <c r="B68" s="164">
        <v>31</v>
      </c>
      <c r="C68" s="156">
        <v>31</v>
      </c>
      <c r="D68" s="159">
        <v>31</v>
      </c>
      <c r="E68" s="207">
        <v>22.236999999999998</v>
      </c>
      <c r="F68" s="207">
        <v>86.676000000000002</v>
      </c>
      <c r="G68" s="207">
        <v>13.683</v>
      </c>
      <c r="H68" s="207">
        <v>77.540999999999997</v>
      </c>
      <c r="I68" s="207">
        <v>14.603</v>
      </c>
      <c r="J68" s="207">
        <v>8.484</v>
      </c>
      <c r="K68" s="207">
        <v>27.706</v>
      </c>
      <c r="L68" s="207">
        <v>51.414999999999999</v>
      </c>
      <c r="M68" s="207">
        <v>57.514000000000003</v>
      </c>
      <c r="N68" s="207">
        <v>22.707999999999998</v>
      </c>
      <c r="O68" s="207">
        <v>42.25</v>
      </c>
      <c r="P68" s="207">
        <v>34.444000000000003</v>
      </c>
      <c r="Q68" s="207">
        <v>36.968000000000004</v>
      </c>
      <c r="R68" s="207">
        <v>9.24</v>
      </c>
      <c r="S68" s="207">
        <v>44.734999999999999</v>
      </c>
      <c r="T68" s="207">
        <v>15.321</v>
      </c>
      <c r="U68" s="207">
        <v>17.995000000000001</v>
      </c>
      <c r="V68" s="207">
        <v>99.474999999999994</v>
      </c>
      <c r="W68" s="207">
        <v>17.23</v>
      </c>
      <c r="X68" s="207">
        <v>8.4220000000000006</v>
      </c>
      <c r="Y68" s="207">
        <v>11.343999999999999</v>
      </c>
      <c r="Z68" s="207">
        <v>15.641</v>
      </c>
      <c r="AA68" s="207">
        <v>17.114999999999998</v>
      </c>
      <c r="AB68" s="207">
        <v>9.0950000000000006</v>
      </c>
      <c r="AC68" s="207">
        <v>21.776</v>
      </c>
      <c r="AD68" s="207">
        <v>68.653999999999996</v>
      </c>
      <c r="AE68">
        <v>38.892000000000003</v>
      </c>
      <c r="AF68" s="207">
        <v>74.186000000000007</v>
      </c>
      <c r="AG68" s="207">
        <v>54.597000000000001</v>
      </c>
      <c r="AH68" s="207">
        <v>54.597000000000001</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02"/>
      <c r="B69" s="164"/>
      <c r="C69" s="156"/>
      <c r="D69" s="159"/>
      <c r="E69" s="207"/>
      <c r="F69" s="207"/>
      <c r="G69" s="207"/>
      <c r="H69" s="207"/>
      <c r="I69" s="207"/>
      <c r="J69" s="207"/>
      <c r="K69" s="207"/>
      <c r="L69" s="207"/>
      <c r="M69" s="207"/>
      <c r="N69" s="207"/>
      <c r="O69" s="207"/>
      <c r="P69" s="207"/>
      <c r="Q69" s="207"/>
      <c r="R69" s="207"/>
      <c r="S69" s="207"/>
      <c r="T69" s="207"/>
      <c r="U69" s="207"/>
      <c r="V69" s="207"/>
      <c r="W69" s="207"/>
      <c r="X69" s="207"/>
      <c r="Y69" s="207"/>
      <c r="Z69" s="207"/>
      <c r="AA69" s="207"/>
      <c r="AB69" s="207"/>
      <c r="AC69" s="207"/>
      <c r="AD69" s="207"/>
      <c r="AF69" s="207"/>
      <c r="AG69" s="207"/>
      <c r="AH69" s="207"/>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02"/>
      <c r="B70" s="164"/>
      <c r="C70" s="156"/>
      <c r="D70" s="159"/>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02"/>
      <c r="B71" s="164"/>
      <c r="C71" s="156"/>
      <c r="D71" s="159"/>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02"/>
      <c r="B72" s="164"/>
      <c r="C72" s="156"/>
      <c r="D72" s="159"/>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F72" s="207"/>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02"/>
      <c r="B73" s="164"/>
      <c r="C73" s="156"/>
      <c r="D73" s="159"/>
      <c r="E73" s="207"/>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207"/>
      <c r="AD73" s="207"/>
      <c r="AF73" s="207"/>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02"/>
      <c r="B74" s="164"/>
      <c r="C74" s="156"/>
      <c r="D74" s="159"/>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F74" s="207"/>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02"/>
      <c r="B75" s="164"/>
      <c r="C75" s="156"/>
      <c r="D75" s="159"/>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F75" s="207"/>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02"/>
      <c r="B76" s="164"/>
      <c r="C76" s="156"/>
      <c r="D76" s="159"/>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F76" s="207"/>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02"/>
      <c r="B77" s="164"/>
      <c r="C77" s="156"/>
      <c r="D77" s="159"/>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F77" s="20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02"/>
      <c r="B78" s="164"/>
      <c r="C78" s="156"/>
      <c r="D78" s="159"/>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F78" s="207"/>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02"/>
      <c r="B79" s="164"/>
      <c r="C79" s="156"/>
      <c r="D79" s="159"/>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F79" s="207"/>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02"/>
      <c r="B80" s="164"/>
      <c r="C80" s="156"/>
      <c r="D80" s="159"/>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F80" s="207"/>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102"/>
      <c r="B81" s="171"/>
      <c r="C81" s="200"/>
      <c r="D81" s="22"/>
    </row>
    <row r="82" spans="1:4" ht="12.75" customHeight="1">
      <c r="A82" s="102"/>
      <c r="B82" s="171"/>
      <c r="C82" s="200"/>
      <c r="D82" s="22"/>
    </row>
    <row r="83" spans="1:4" ht="12.75" customHeight="1">
      <c r="A83" s="102"/>
      <c r="B83" s="171"/>
      <c r="C83" s="200"/>
      <c r="D83" s="22"/>
    </row>
    <row r="84" spans="1:4" ht="12.75" customHeight="1">
      <c r="A84" s="102"/>
      <c r="B84" s="171"/>
      <c r="C84" s="200"/>
      <c r="D84" s="22"/>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5703125" defaultRowHeight="12.75" customHeight="1"/>
  <cols>
    <col min="1" max="4" width="7.5703125" style="2" customWidth="1"/>
    <col min="5" max="12" width="7" style="1" customWidth="1"/>
    <col min="13" max="13" width="8" style="1" customWidth="1"/>
    <col min="14" max="30" width="7" style="1" customWidth="1"/>
    <col min="31" max="31" width="8.42578125" customWidth="1"/>
    <col min="32" max="54" width="8.5703125" style="1" customWidth="1"/>
    <col min="55" max="16384" width="18.5703125" style="1"/>
  </cols>
  <sheetData>
    <row r="1" spans="1:39" ht="14.45">
      <c r="A1" s="25"/>
      <c r="B1" s="224"/>
      <c r="C1" s="224"/>
      <c r="D1" s="224"/>
      <c r="E1" s="224"/>
      <c r="F1" s="224"/>
      <c r="G1" s="224"/>
      <c r="H1" s="224"/>
      <c r="I1" s="224"/>
      <c r="J1" s="224"/>
      <c r="K1" s="224"/>
      <c r="L1" s="224"/>
      <c r="M1" s="224"/>
      <c r="N1" s="224"/>
      <c r="O1" s="224"/>
      <c r="P1" s="224"/>
      <c r="Q1" s="224"/>
      <c r="R1" s="224"/>
      <c r="S1" s="224"/>
      <c r="T1" s="224"/>
      <c r="U1" s="224"/>
      <c r="V1" s="224"/>
      <c r="W1" s="224"/>
      <c r="X1" s="224"/>
      <c r="Y1" s="224"/>
      <c r="Z1" s="224"/>
      <c r="AA1" s="224"/>
      <c r="AB1" s="224"/>
      <c r="AC1" s="224"/>
      <c r="AD1" s="224"/>
      <c r="AE1" s="224"/>
      <c r="AF1" s="224"/>
      <c r="AG1" s="224"/>
      <c r="AH1" s="224"/>
      <c r="AI1" s="195"/>
      <c r="AJ1" s="195"/>
      <c r="AK1" s="195"/>
      <c r="AL1" s="195"/>
      <c r="AM1" s="195"/>
    </row>
    <row r="2" spans="1:39" s="2" customFormat="1" ht="14.45">
      <c r="A2" s="25"/>
      <c r="B2" s="201" t="s">
        <v>1</v>
      </c>
      <c r="C2" s="201" t="s">
        <v>2</v>
      </c>
      <c r="D2" s="201" t="s">
        <v>3</v>
      </c>
      <c r="E2" s="201">
        <v>1991</v>
      </c>
      <c r="F2" s="201">
        <v>1992</v>
      </c>
      <c r="G2" s="201">
        <v>1993</v>
      </c>
      <c r="H2" s="201">
        <v>1994</v>
      </c>
      <c r="I2" s="201">
        <v>1995</v>
      </c>
      <c r="J2" s="201">
        <v>1996</v>
      </c>
      <c r="K2" s="201">
        <v>1997</v>
      </c>
      <c r="L2" s="201">
        <v>1998</v>
      </c>
      <c r="M2" s="201">
        <v>1999</v>
      </c>
      <c r="N2" s="201">
        <v>2000</v>
      </c>
      <c r="O2" s="201">
        <v>2001</v>
      </c>
      <c r="P2" s="201">
        <v>2002</v>
      </c>
      <c r="Q2" s="201">
        <v>2003</v>
      </c>
      <c r="R2" s="201">
        <v>2004</v>
      </c>
      <c r="S2" s="201">
        <v>2005</v>
      </c>
      <c r="T2" s="201">
        <v>2006</v>
      </c>
      <c r="U2" s="201">
        <v>2007</v>
      </c>
      <c r="V2" s="201">
        <v>2008</v>
      </c>
      <c r="W2" s="201">
        <v>2009</v>
      </c>
      <c r="X2" s="201">
        <v>2010</v>
      </c>
      <c r="Y2" s="201">
        <v>2011</v>
      </c>
      <c r="Z2" s="201">
        <v>2012</v>
      </c>
      <c r="AA2" s="201">
        <v>2013</v>
      </c>
      <c r="AB2" s="201">
        <v>2014</v>
      </c>
      <c r="AC2" s="201">
        <v>2015</v>
      </c>
      <c r="AD2" s="201">
        <v>2016</v>
      </c>
      <c r="AE2" s="114">
        <v>2017</v>
      </c>
      <c r="AF2" s="201">
        <v>2018</v>
      </c>
      <c r="AG2" s="201">
        <v>2019</v>
      </c>
      <c r="AH2" s="201">
        <v>2020</v>
      </c>
      <c r="AI2" s="195"/>
      <c r="AJ2" s="195"/>
      <c r="AK2" s="195"/>
      <c r="AL2" s="195"/>
      <c r="AM2" s="195"/>
    </row>
    <row r="3" spans="1:39" s="2" customFormat="1" ht="14.45">
      <c r="A3" s="26"/>
      <c r="B3" s="27" t="s">
        <v>8</v>
      </c>
      <c r="C3" s="27" t="s">
        <v>9</v>
      </c>
      <c r="D3" s="27" t="s">
        <v>10</v>
      </c>
      <c r="E3" s="27" t="s">
        <v>11</v>
      </c>
      <c r="F3" s="27" t="s">
        <v>12</v>
      </c>
      <c r="G3" s="27" t="s">
        <v>13</v>
      </c>
      <c r="H3" s="27" t="s">
        <v>14</v>
      </c>
      <c r="I3" s="27" t="s">
        <v>15</v>
      </c>
      <c r="J3" s="27" t="s">
        <v>16</v>
      </c>
      <c r="K3" s="27" t="s">
        <v>17</v>
      </c>
      <c r="L3" s="27" t="s">
        <v>18</v>
      </c>
      <c r="M3" s="27" t="s">
        <v>19</v>
      </c>
      <c r="N3" s="27" t="s">
        <v>20</v>
      </c>
      <c r="O3" s="27" t="s">
        <v>21</v>
      </c>
      <c r="P3" s="27" t="s">
        <v>22</v>
      </c>
      <c r="Q3" s="27" t="s">
        <v>23</v>
      </c>
      <c r="R3" s="27" t="s">
        <v>24</v>
      </c>
      <c r="S3" s="27" t="s">
        <v>25</v>
      </c>
      <c r="T3" s="27" t="s">
        <v>26</v>
      </c>
      <c r="U3" s="27" t="s">
        <v>27</v>
      </c>
      <c r="V3" s="27" t="s">
        <v>28</v>
      </c>
      <c r="W3" s="27" t="s">
        <v>29</v>
      </c>
      <c r="X3" s="27" t="s">
        <v>30</v>
      </c>
      <c r="Y3" s="27" t="s">
        <v>31</v>
      </c>
      <c r="Z3" s="27" t="s">
        <v>32</v>
      </c>
      <c r="AA3" s="27" t="s">
        <v>33</v>
      </c>
      <c r="AB3" s="27" t="s">
        <v>34</v>
      </c>
      <c r="AC3" s="27" t="s">
        <v>35</v>
      </c>
      <c r="AD3" s="27" t="s">
        <v>36</v>
      </c>
      <c r="AE3" s="27" t="s">
        <v>37</v>
      </c>
      <c r="AF3" s="27" t="s">
        <v>38</v>
      </c>
      <c r="AG3" s="27" t="s">
        <v>39</v>
      </c>
      <c r="AH3" s="27" t="s">
        <v>40</v>
      </c>
      <c r="AI3" s="195"/>
      <c r="AJ3" s="195"/>
      <c r="AK3" s="195"/>
      <c r="AL3" s="195"/>
      <c r="AM3" s="195"/>
    </row>
    <row r="4" spans="1:39" ht="14.45">
      <c r="A4" s="103">
        <v>46143</v>
      </c>
      <c r="B4" s="172">
        <v>17</v>
      </c>
      <c r="C4" s="173">
        <v>8</v>
      </c>
      <c r="D4" s="157">
        <v>12</v>
      </c>
      <c r="E4">
        <v>10.798</v>
      </c>
      <c r="F4">
        <v>13.61</v>
      </c>
      <c r="G4">
        <v>11.301</v>
      </c>
      <c r="H4" s="207">
        <v>11.989000000000001</v>
      </c>
      <c r="I4" s="207">
        <v>10.942</v>
      </c>
      <c r="J4" s="207">
        <v>11.13</v>
      </c>
      <c r="K4" s="207">
        <v>13.051</v>
      </c>
      <c r="L4" s="207">
        <v>9.7110000000000003</v>
      </c>
      <c r="M4" s="207">
        <v>12.13</v>
      </c>
      <c r="N4" s="207">
        <v>13.589</v>
      </c>
      <c r="O4" s="207">
        <v>13.260999999999999</v>
      </c>
      <c r="P4" s="207">
        <v>10.516999999999999</v>
      </c>
      <c r="Q4" s="207">
        <v>12.56</v>
      </c>
      <c r="R4" s="207">
        <v>11.723000000000001</v>
      </c>
      <c r="S4" s="207">
        <v>12.759</v>
      </c>
      <c r="T4" s="207">
        <v>11.885999999999999</v>
      </c>
      <c r="U4" s="207">
        <v>12.173</v>
      </c>
      <c r="V4" s="207">
        <v>11.590999999999999</v>
      </c>
      <c r="W4" s="207">
        <v>13.882</v>
      </c>
      <c r="X4" s="207">
        <v>10.138999999999999</v>
      </c>
      <c r="Y4" s="207">
        <v>9.9109999999999996</v>
      </c>
      <c r="Z4" s="207">
        <v>12.51</v>
      </c>
      <c r="AA4" s="207">
        <v>13.194000000000001</v>
      </c>
      <c r="AB4" s="207">
        <v>12.425000000000001</v>
      </c>
      <c r="AC4" s="207">
        <v>10.279</v>
      </c>
      <c r="AD4" s="207">
        <v>11.96</v>
      </c>
      <c r="AE4" s="207">
        <v>12.445</v>
      </c>
      <c r="AF4" s="207">
        <v>12.010999999999999</v>
      </c>
      <c r="AG4" s="207">
        <v>8.4480000000000004</v>
      </c>
      <c r="AH4">
        <v>12.315</v>
      </c>
      <c r="AI4" s="207"/>
      <c r="AJ4" s="207"/>
      <c r="AK4" s="207"/>
      <c r="AL4" s="207"/>
      <c r="AM4" s="207"/>
    </row>
    <row r="5" spans="1:39" ht="14.45">
      <c r="A5" s="103">
        <v>46174</v>
      </c>
      <c r="B5" s="163">
        <v>13</v>
      </c>
      <c r="C5" s="155">
        <v>6</v>
      </c>
      <c r="D5" s="158">
        <v>9</v>
      </c>
      <c r="E5">
        <v>10.787000000000001</v>
      </c>
      <c r="F5">
        <v>12.189</v>
      </c>
      <c r="G5">
        <v>8.7170000000000005</v>
      </c>
      <c r="H5" s="207">
        <v>7.3319999999999999</v>
      </c>
      <c r="I5" s="207">
        <v>23.152999999999999</v>
      </c>
      <c r="J5" s="207">
        <v>6.7450000000000001</v>
      </c>
      <c r="K5" s="207">
        <v>14.205</v>
      </c>
      <c r="L5" s="207">
        <v>5.9539999999999997</v>
      </c>
      <c r="M5" s="207">
        <v>11.491</v>
      </c>
      <c r="N5" s="207">
        <v>7.8259999999999996</v>
      </c>
      <c r="O5" s="207">
        <v>7.9729999999999999</v>
      </c>
      <c r="P5" s="207">
        <v>6.0629999999999997</v>
      </c>
      <c r="Q5" s="207">
        <v>9.6890000000000001</v>
      </c>
      <c r="R5" s="207">
        <v>6.1920000000000002</v>
      </c>
      <c r="S5" s="207">
        <v>8.3979999999999997</v>
      </c>
      <c r="T5" s="207">
        <v>7.444</v>
      </c>
      <c r="U5" s="207">
        <v>7.524</v>
      </c>
      <c r="V5" s="207">
        <v>11.9</v>
      </c>
      <c r="W5" s="207">
        <v>9.7620000000000005</v>
      </c>
      <c r="X5" s="207">
        <v>9.7739999999999991</v>
      </c>
      <c r="Y5" s="207">
        <v>10.866</v>
      </c>
      <c r="Z5" s="207">
        <v>6.3380000000000001</v>
      </c>
      <c r="AA5" s="207">
        <v>9.6519999999999992</v>
      </c>
      <c r="AB5" s="207">
        <v>8.9190000000000005</v>
      </c>
      <c r="AC5" s="207">
        <v>20.968</v>
      </c>
      <c r="AD5" s="207">
        <v>9.7390000000000008</v>
      </c>
      <c r="AE5" s="207">
        <v>9.0809999999999995</v>
      </c>
      <c r="AF5" s="207">
        <v>6.0839999999999996</v>
      </c>
      <c r="AG5" s="207">
        <v>14.419</v>
      </c>
      <c r="AH5">
        <v>7.1890000000000001</v>
      </c>
      <c r="AI5" s="207"/>
      <c r="AJ5" s="207"/>
      <c r="AK5" s="207"/>
      <c r="AL5" s="207"/>
      <c r="AM5" s="207"/>
    </row>
    <row r="6" spans="1:39" ht="14.45">
      <c r="A6" s="103">
        <v>46204</v>
      </c>
      <c r="B6" s="163">
        <v>8</v>
      </c>
      <c r="C6" s="155">
        <v>4</v>
      </c>
      <c r="D6" s="158">
        <v>6</v>
      </c>
      <c r="E6">
        <v>5.9889999999999999</v>
      </c>
      <c r="F6">
        <v>7.923</v>
      </c>
      <c r="G6">
        <v>5.3719999999999999</v>
      </c>
      <c r="H6" s="207">
        <v>4.8490000000000002</v>
      </c>
      <c r="I6" s="207">
        <v>15.5</v>
      </c>
      <c r="J6" s="207">
        <v>4.7140000000000004</v>
      </c>
      <c r="K6" s="207">
        <v>7.157</v>
      </c>
      <c r="L6" s="207">
        <v>4.7290000000000001</v>
      </c>
      <c r="M6" s="207">
        <v>6.6180000000000003</v>
      </c>
      <c r="N6" s="207">
        <v>5.8330000000000002</v>
      </c>
      <c r="O6" s="207">
        <v>5.1669999999999998</v>
      </c>
      <c r="P6" s="207">
        <v>4.601</v>
      </c>
      <c r="Q6" s="207">
        <v>5.6440000000000001</v>
      </c>
      <c r="R6" s="207">
        <v>4.5720000000000001</v>
      </c>
      <c r="S6" s="207">
        <v>5.4189999999999996</v>
      </c>
      <c r="T6" s="207">
        <v>5.22</v>
      </c>
      <c r="U6" s="207">
        <v>5.1970000000000001</v>
      </c>
      <c r="V6" s="207">
        <v>6.2679999999999998</v>
      </c>
      <c r="W6" s="207">
        <v>5.7140000000000004</v>
      </c>
      <c r="X6" s="207">
        <v>5.5860000000000003</v>
      </c>
      <c r="Y6" s="207">
        <v>6.343</v>
      </c>
      <c r="Z6" s="207">
        <v>5.1980000000000004</v>
      </c>
      <c r="AA6" s="207">
        <v>6.1189999999999998</v>
      </c>
      <c r="AB6" s="207">
        <v>5.4189999999999996</v>
      </c>
      <c r="AC6" s="207">
        <v>9.8149999999999995</v>
      </c>
      <c r="AD6" s="207">
        <v>5.6139999999999999</v>
      </c>
      <c r="AE6" s="207">
        <v>5.9139999999999997</v>
      </c>
      <c r="AF6" s="207">
        <v>4.4420000000000002</v>
      </c>
      <c r="AG6" s="207">
        <v>7.1710000000000003</v>
      </c>
      <c r="AH6">
        <v>5.0330000000000004</v>
      </c>
      <c r="AI6" s="207"/>
      <c r="AJ6" s="207"/>
      <c r="AK6" s="207"/>
      <c r="AL6" s="207"/>
      <c r="AM6" s="207"/>
    </row>
    <row r="7" spans="1:39" ht="14.45">
      <c r="A7" s="103">
        <v>46235</v>
      </c>
      <c r="B7" s="163">
        <v>5</v>
      </c>
      <c r="C7" s="155">
        <v>4</v>
      </c>
      <c r="D7" s="158">
        <v>5</v>
      </c>
      <c r="E7">
        <v>4.6740000000000004</v>
      </c>
      <c r="F7">
        <v>7.1280000000000001</v>
      </c>
      <c r="G7">
        <v>4.5119999999999996</v>
      </c>
      <c r="H7" s="207">
        <v>4.1420000000000003</v>
      </c>
      <c r="I7" s="207">
        <v>8.5150000000000006</v>
      </c>
      <c r="J7" s="207">
        <v>4.0449999999999999</v>
      </c>
      <c r="K7" s="207">
        <v>6.3559999999999999</v>
      </c>
      <c r="L7" s="207">
        <v>4.1429999999999998</v>
      </c>
      <c r="M7" s="207">
        <v>5.5990000000000002</v>
      </c>
      <c r="N7" s="207">
        <v>5.0010000000000003</v>
      </c>
      <c r="O7" s="207">
        <v>5.1239999999999997</v>
      </c>
      <c r="P7" s="207">
        <v>3.931</v>
      </c>
      <c r="Q7" s="207">
        <v>4.6100000000000003</v>
      </c>
      <c r="R7" s="207">
        <v>4.1150000000000002</v>
      </c>
      <c r="S7" s="207">
        <v>5.569</v>
      </c>
      <c r="T7" s="207">
        <v>4.9589999999999996</v>
      </c>
      <c r="U7" s="207">
        <v>4.9989999999999997</v>
      </c>
      <c r="V7" s="207">
        <v>4.8609999999999998</v>
      </c>
      <c r="W7" s="207">
        <v>4.6539999999999999</v>
      </c>
      <c r="X7" s="207">
        <v>5.7279999999999998</v>
      </c>
      <c r="Y7" s="207">
        <v>5.2030000000000003</v>
      </c>
      <c r="Z7" s="207">
        <v>4.3789999999999996</v>
      </c>
      <c r="AA7" s="207">
        <v>5.8819999999999997</v>
      </c>
      <c r="AB7" s="207">
        <v>5.0650000000000004</v>
      </c>
      <c r="AC7" s="207">
        <v>6.2789999999999999</v>
      </c>
      <c r="AD7" s="207">
        <v>5.0979999999999999</v>
      </c>
      <c r="AE7" s="207">
        <v>6.0869999999999997</v>
      </c>
      <c r="AF7" s="207">
        <v>3.9359999999999999</v>
      </c>
      <c r="AG7" s="207">
        <v>5.3049999999999997</v>
      </c>
      <c r="AH7">
        <v>4.54</v>
      </c>
      <c r="AI7" s="207"/>
      <c r="AJ7" s="207"/>
      <c r="AK7" s="207"/>
      <c r="AL7" s="207"/>
      <c r="AM7" s="207"/>
    </row>
    <row r="8" spans="1:39" ht="14.45">
      <c r="A8" s="103">
        <v>46266</v>
      </c>
      <c r="B8" s="163">
        <v>6</v>
      </c>
      <c r="C8" s="155">
        <v>5</v>
      </c>
      <c r="D8" s="158">
        <v>4</v>
      </c>
      <c r="E8">
        <v>3.7120000000000002</v>
      </c>
      <c r="F8">
        <v>5.6779999999999999</v>
      </c>
      <c r="G8">
        <v>4.1459999999999999</v>
      </c>
      <c r="H8" s="207">
        <v>3.4849999999999999</v>
      </c>
      <c r="I8" s="207">
        <v>6.9290000000000003</v>
      </c>
      <c r="J8" s="207">
        <v>3.5739999999999998</v>
      </c>
      <c r="K8" s="207">
        <v>4.8769999999999998</v>
      </c>
      <c r="L8" s="207">
        <v>3.2050000000000001</v>
      </c>
      <c r="M8" s="207">
        <v>4.2930000000000001</v>
      </c>
      <c r="N8" s="207">
        <v>3.8420000000000001</v>
      </c>
      <c r="O8" s="207">
        <v>3.9420000000000002</v>
      </c>
      <c r="P8" s="207">
        <v>3.3</v>
      </c>
      <c r="Q8" s="207">
        <v>5.7619999999999996</v>
      </c>
      <c r="R8" s="207">
        <v>3.4340000000000002</v>
      </c>
      <c r="S8" s="207">
        <v>3.992</v>
      </c>
      <c r="T8" s="207">
        <v>4.4640000000000004</v>
      </c>
      <c r="U8" s="207">
        <v>4.6109999999999998</v>
      </c>
      <c r="V8" s="207">
        <v>3.8879999999999999</v>
      </c>
      <c r="W8" s="207">
        <v>3.7610000000000001</v>
      </c>
      <c r="X8" s="207">
        <v>3.93</v>
      </c>
      <c r="Y8" s="207">
        <v>3.8140000000000001</v>
      </c>
      <c r="Z8" s="207">
        <v>3.7639999999999998</v>
      </c>
      <c r="AA8" s="207">
        <v>5.3410000000000002</v>
      </c>
      <c r="AB8" s="207">
        <v>5.6660000000000004</v>
      </c>
      <c r="AC8" s="207">
        <v>5.0090000000000003</v>
      </c>
      <c r="AD8" s="207">
        <v>4.0819999999999999</v>
      </c>
      <c r="AE8" s="207">
        <v>4.0650000000000004</v>
      </c>
      <c r="AF8" s="207">
        <v>3.234</v>
      </c>
      <c r="AG8" s="207">
        <v>4.008</v>
      </c>
      <c r="AH8">
        <v>5.0869999999999997</v>
      </c>
      <c r="AI8" s="207"/>
      <c r="AJ8" s="207"/>
      <c r="AK8" s="207"/>
      <c r="AL8" s="207"/>
      <c r="AM8" s="207"/>
    </row>
    <row r="9" spans="1:39" ht="14.45">
      <c r="A9" s="103">
        <v>46296</v>
      </c>
      <c r="B9" s="163">
        <v>7</v>
      </c>
      <c r="C9" s="155">
        <v>6</v>
      </c>
      <c r="D9" s="158">
        <v>5</v>
      </c>
      <c r="E9">
        <v>3.149</v>
      </c>
      <c r="F9">
        <v>3.9249999999999998</v>
      </c>
      <c r="G9">
        <v>4.0410000000000004</v>
      </c>
      <c r="H9" s="207">
        <v>4.2480000000000002</v>
      </c>
      <c r="I9" s="207">
        <v>6.1479999999999997</v>
      </c>
      <c r="J9" s="207">
        <v>3.4860000000000002</v>
      </c>
      <c r="K9" s="207">
        <v>4.476</v>
      </c>
      <c r="L9" s="207">
        <v>3.8580000000000001</v>
      </c>
      <c r="M9" s="207">
        <v>3.6789999999999998</v>
      </c>
      <c r="N9" s="207">
        <v>3.2930000000000001</v>
      </c>
      <c r="O9" s="207">
        <v>3.2080000000000002</v>
      </c>
      <c r="P9" s="207">
        <v>3.9860000000000002</v>
      </c>
      <c r="Q9" s="207">
        <v>4.0309999999999997</v>
      </c>
      <c r="R9" s="207">
        <v>3.4289999999999998</v>
      </c>
      <c r="S9" s="207">
        <v>4.5730000000000004</v>
      </c>
      <c r="T9" s="207">
        <v>5.9550000000000001</v>
      </c>
      <c r="U9" s="207">
        <v>4.43</v>
      </c>
      <c r="V9" s="207">
        <v>3.8180000000000001</v>
      </c>
      <c r="W9" s="207">
        <v>4.2430000000000003</v>
      </c>
      <c r="X9" s="207">
        <v>3.452</v>
      </c>
      <c r="Y9" s="207">
        <v>3.7309999999999999</v>
      </c>
      <c r="Z9" s="207">
        <v>3.1669999999999998</v>
      </c>
      <c r="AA9" s="207">
        <v>5.532</v>
      </c>
      <c r="AB9" s="207">
        <v>6.4989999999999997</v>
      </c>
      <c r="AC9" s="207">
        <v>4.0430000000000001</v>
      </c>
      <c r="AD9" s="207">
        <v>3.3130000000000002</v>
      </c>
      <c r="AE9" s="207">
        <v>4.3879999999999999</v>
      </c>
      <c r="AF9" s="207">
        <v>3.09</v>
      </c>
      <c r="AG9" s="207">
        <v>3.3570000000000002</v>
      </c>
      <c r="AH9">
        <v>4.5039999999999996</v>
      </c>
      <c r="AI9" s="207"/>
      <c r="AJ9" s="207"/>
      <c r="AK9" s="207"/>
      <c r="AL9" s="207"/>
      <c r="AM9" s="207"/>
    </row>
    <row r="10" spans="1:39" ht="14.45">
      <c r="A10" s="103">
        <v>46327</v>
      </c>
      <c r="B10" s="163">
        <v>5</v>
      </c>
      <c r="C10" s="155">
        <v>4</v>
      </c>
      <c r="D10" s="158">
        <v>4</v>
      </c>
      <c r="E10">
        <v>2.7869999999999999</v>
      </c>
      <c r="F10">
        <v>3.278</v>
      </c>
      <c r="G10">
        <v>3.3439999999999999</v>
      </c>
      <c r="H10" s="207">
        <v>3.3719999999999999</v>
      </c>
      <c r="I10" s="207">
        <v>4.7350000000000003</v>
      </c>
      <c r="J10" s="207">
        <v>3.609</v>
      </c>
      <c r="K10" s="207">
        <v>3.7109999999999999</v>
      </c>
      <c r="L10" s="207">
        <v>3</v>
      </c>
      <c r="M10" s="207">
        <v>3.157</v>
      </c>
      <c r="N10" s="207">
        <v>2.7589999999999999</v>
      </c>
      <c r="O10" s="207">
        <v>3.4380000000000002</v>
      </c>
      <c r="P10" s="207">
        <v>2.7559999999999998</v>
      </c>
      <c r="Q10" s="207">
        <v>3.073</v>
      </c>
      <c r="R10" s="207">
        <v>2.984</v>
      </c>
      <c r="S10" s="207">
        <v>4.0519999999999996</v>
      </c>
      <c r="T10" s="207">
        <v>4.2569999999999997</v>
      </c>
      <c r="U10" s="207">
        <v>3.6859999999999999</v>
      </c>
      <c r="V10" s="207">
        <v>3.2879999999999998</v>
      </c>
      <c r="W10" s="207">
        <v>3.6989999999999998</v>
      </c>
      <c r="X10" s="207">
        <v>3.7610000000000001</v>
      </c>
      <c r="Y10" s="207">
        <v>3.1440000000000001</v>
      </c>
      <c r="Z10" s="207">
        <v>2.6880000000000002</v>
      </c>
      <c r="AA10" s="207">
        <v>3.6859999999999999</v>
      </c>
      <c r="AB10" s="207">
        <v>4.1399999999999997</v>
      </c>
      <c r="AC10" s="207">
        <v>3.496</v>
      </c>
      <c r="AD10" s="207">
        <v>2.81</v>
      </c>
      <c r="AE10" s="207">
        <v>3.69</v>
      </c>
      <c r="AF10" s="207">
        <v>2.956</v>
      </c>
      <c r="AG10" s="207">
        <v>3.0150000000000001</v>
      </c>
      <c r="AH10">
        <v>4.782</v>
      </c>
      <c r="AI10" s="207"/>
      <c r="AJ10" s="207"/>
      <c r="AK10" s="207"/>
      <c r="AL10" s="207"/>
      <c r="AM10" s="207"/>
    </row>
    <row r="11" spans="1:39" ht="14.45">
      <c r="A11" s="103">
        <v>46357</v>
      </c>
      <c r="B11" s="163">
        <v>5</v>
      </c>
      <c r="C11" s="155">
        <v>4</v>
      </c>
      <c r="D11" s="158">
        <v>4</v>
      </c>
      <c r="E11">
        <v>2.68</v>
      </c>
      <c r="F11">
        <v>3.032</v>
      </c>
      <c r="G11">
        <v>2.7389999999999999</v>
      </c>
      <c r="H11" s="207">
        <v>2.8340000000000001</v>
      </c>
      <c r="I11" s="207">
        <v>4.38</v>
      </c>
      <c r="J11" s="207">
        <v>3.0910000000000002</v>
      </c>
      <c r="K11" s="207">
        <v>3.2610000000000001</v>
      </c>
      <c r="L11" s="207">
        <v>3.01</v>
      </c>
      <c r="M11" s="207">
        <v>2.8380000000000001</v>
      </c>
      <c r="N11" s="207">
        <v>2.569</v>
      </c>
      <c r="O11" s="207">
        <v>2.8490000000000002</v>
      </c>
      <c r="P11" s="207">
        <v>2.4359999999999999</v>
      </c>
      <c r="Q11" s="207">
        <v>2.7919999999999998</v>
      </c>
      <c r="R11" s="207">
        <v>2.5339999999999998</v>
      </c>
      <c r="S11" s="207">
        <v>3.1579999999999999</v>
      </c>
      <c r="T11" s="207">
        <v>3.2839999999999998</v>
      </c>
      <c r="U11" s="207">
        <v>2.8719999999999999</v>
      </c>
      <c r="V11" s="207">
        <v>2.8620000000000001</v>
      </c>
      <c r="W11" s="207">
        <v>2.956</v>
      </c>
      <c r="X11" s="207">
        <v>3.0459999999999998</v>
      </c>
      <c r="Y11" s="207">
        <v>2.7639999999999998</v>
      </c>
      <c r="Z11" s="207">
        <v>2.4340000000000002</v>
      </c>
      <c r="AA11" s="207">
        <v>3.129</v>
      </c>
      <c r="AB11" s="207">
        <v>3.2130000000000001</v>
      </c>
      <c r="AC11" s="207">
        <v>3.339</v>
      </c>
      <c r="AD11" s="207">
        <v>2.5830000000000002</v>
      </c>
      <c r="AE11" s="207">
        <v>3.4710000000000001</v>
      </c>
      <c r="AF11" s="207">
        <v>2.4409999999999998</v>
      </c>
      <c r="AG11" s="207">
        <v>2.8719999999999999</v>
      </c>
      <c r="AH11">
        <v>3.6269999999999998</v>
      </c>
      <c r="AI11" s="207"/>
      <c r="AJ11" s="207"/>
      <c r="AK11" s="207"/>
      <c r="AL11" s="207"/>
      <c r="AM11" s="207"/>
    </row>
    <row r="12" spans="1:39" ht="14.45">
      <c r="A12" s="103">
        <v>46388</v>
      </c>
      <c r="B12" s="163">
        <v>5</v>
      </c>
      <c r="C12" s="155">
        <v>4</v>
      </c>
      <c r="D12" s="158">
        <v>5</v>
      </c>
      <c r="E12">
        <v>2.4700000000000002</v>
      </c>
      <c r="F12">
        <v>2.8029999999999999</v>
      </c>
      <c r="G12">
        <v>2.4830000000000001</v>
      </c>
      <c r="H12" s="207">
        <v>2.5219999999999998</v>
      </c>
      <c r="I12" s="207">
        <v>3.73</v>
      </c>
      <c r="J12" s="207">
        <v>2.5409999999999999</v>
      </c>
      <c r="K12" s="207">
        <v>2.9460000000000002</v>
      </c>
      <c r="L12" s="207">
        <v>2.4609999999999999</v>
      </c>
      <c r="M12" s="207">
        <v>2.6419999999999999</v>
      </c>
      <c r="N12" s="207">
        <v>2.3860000000000001</v>
      </c>
      <c r="O12" s="207">
        <v>2.5369999999999999</v>
      </c>
      <c r="P12" s="207">
        <v>2.2490000000000001</v>
      </c>
      <c r="Q12" s="207">
        <v>2.5030000000000001</v>
      </c>
      <c r="R12" s="207">
        <v>2.3079999999999998</v>
      </c>
      <c r="S12" s="207">
        <v>2.7589999999999999</v>
      </c>
      <c r="T12" s="207">
        <v>2.8460000000000001</v>
      </c>
      <c r="U12" s="207">
        <v>2.4660000000000002</v>
      </c>
      <c r="V12" s="207">
        <v>2.569</v>
      </c>
      <c r="W12" s="207">
        <v>2.6539999999999999</v>
      </c>
      <c r="X12" s="207">
        <v>2.66</v>
      </c>
      <c r="Y12" s="207">
        <v>2.5830000000000002</v>
      </c>
      <c r="Z12" s="207">
        <v>2.226</v>
      </c>
      <c r="AA12" s="207">
        <v>2.863</v>
      </c>
      <c r="AB12" s="207">
        <v>2.88</v>
      </c>
      <c r="AC12" s="207">
        <v>3.0760000000000001</v>
      </c>
      <c r="AD12" s="207">
        <v>2.3180000000000001</v>
      </c>
      <c r="AE12" s="207">
        <v>2.86</v>
      </c>
      <c r="AF12" s="207">
        <v>2.2269999999999999</v>
      </c>
      <c r="AG12" s="207">
        <v>2.63</v>
      </c>
      <c r="AH12">
        <v>2.911</v>
      </c>
      <c r="AI12" s="207"/>
      <c r="AJ12" s="207"/>
      <c r="AK12" s="207"/>
      <c r="AL12" s="207"/>
      <c r="AM12" s="207"/>
    </row>
    <row r="13" spans="1:39" ht="14.45">
      <c r="A13" s="103">
        <v>46419</v>
      </c>
      <c r="B13" s="163">
        <v>4</v>
      </c>
      <c r="C13" s="155">
        <v>4</v>
      </c>
      <c r="D13" s="158">
        <v>4</v>
      </c>
      <c r="E13">
        <v>2.16</v>
      </c>
      <c r="F13">
        <v>2.3690000000000002</v>
      </c>
      <c r="G13">
        <v>2.0870000000000002</v>
      </c>
      <c r="H13" s="207">
        <v>2.2040000000000002</v>
      </c>
      <c r="I13" s="207">
        <v>3.0310000000000001</v>
      </c>
      <c r="J13" s="207">
        <v>2.0680000000000001</v>
      </c>
      <c r="K13" s="207">
        <v>2.4260000000000002</v>
      </c>
      <c r="L13" s="207">
        <v>2.0779999999999998</v>
      </c>
      <c r="M13" s="207">
        <v>2.2400000000000002</v>
      </c>
      <c r="N13" s="207">
        <v>2.0139999999999998</v>
      </c>
      <c r="O13" s="207">
        <v>2.09</v>
      </c>
      <c r="P13" s="207">
        <v>2.0249999999999999</v>
      </c>
      <c r="Q13" s="207">
        <v>2.0739999999999998</v>
      </c>
      <c r="R13" s="207">
        <v>1.919</v>
      </c>
      <c r="S13" s="207">
        <v>2.258</v>
      </c>
      <c r="T13" s="207">
        <v>2.3980000000000001</v>
      </c>
      <c r="U13" s="207">
        <v>2.0019999999999998</v>
      </c>
      <c r="V13" s="207">
        <v>2.145</v>
      </c>
      <c r="W13" s="207">
        <v>2.19</v>
      </c>
      <c r="X13" s="207">
        <v>2.1829999999999998</v>
      </c>
      <c r="Y13" s="207">
        <v>2.1259999999999999</v>
      </c>
      <c r="Z13" s="207">
        <v>1.9059999999999999</v>
      </c>
      <c r="AA13" s="207">
        <v>2.3650000000000002</v>
      </c>
      <c r="AB13" s="207">
        <v>2.9329999999999998</v>
      </c>
      <c r="AC13" s="207">
        <v>2.7120000000000002</v>
      </c>
      <c r="AD13" s="207">
        <v>1.954</v>
      </c>
      <c r="AE13" s="207">
        <v>2.4380000000000002</v>
      </c>
      <c r="AF13" s="207">
        <v>1.8759999999999999</v>
      </c>
      <c r="AG13" s="207">
        <v>2.173</v>
      </c>
      <c r="AH13">
        <v>2.4119999999999999</v>
      </c>
      <c r="AI13" s="207"/>
      <c r="AJ13" s="207"/>
      <c r="AK13" s="207"/>
      <c r="AL13" s="207"/>
      <c r="AM13" s="207"/>
    </row>
    <row r="14" spans="1:39" ht="14.45">
      <c r="A14" s="103">
        <v>46447</v>
      </c>
      <c r="B14" s="163">
        <v>5</v>
      </c>
      <c r="C14" s="155">
        <v>4</v>
      </c>
      <c r="D14" s="158">
        <v>5</v>
      </c>
      <c r="E14">
        <v>2.6429999999999998</v>
      </c>
      <c r="F14">
        <v>2.85</v>
      </c>
      <c r="G14">
        <v>2.819</v>
      </c>
      <c r="H14" s="207">
        <v>3.508</v>
      </c>
      <c r="I14" s="207">
        <v>3.3290000000000002</v>
      </c>
      <c r="J14" s="207">
        <v>3.0910000000000002</v>
      </c>
      <c r="K14" s="207">
        <v>2.9670000000000001</v>
      </c>
      <c r="L14" s="207">
        <v>3.129</v>
      </c>
      <c r="M14" s="207">
        <v>2.581</v>
      </c>
      <c r="N14" s="207">
        <v>2.4660000000000002</v>
      </c>
      <c r="O14" s="207">
        <v>2.2490000000000001</v>
      </c>
      <c r="P14" s="207">
        <v>2.641</v>
      </c>
      <c r="Q14" s="207">
        <v>4.1109999999999998</v>
      </c>
      <c r="R14" s="207">
        <v>2.1259999999999999</v>
      </c>
      <c r="S14" s="207">
        <v>2.4660000000000002</v>
      </c>
      <c r="T14" s="207">
        <v>4.5250000000000004</v>
      </c>
      <c r="U14" s="207">
        <v>2.0350000000000001</v>
      </c>
      <c r="V14" s="207">
        <v>2.984</v>
      </c>
      <c r="W14" s="207">
        <v>2.2229999999999999</v>
      </c>
      <c r="X14" s="207">
        <v>2.5030000000000001</v>
      </c>
      <c r="Y14" s="207">
        <v>3.2109999999999999</v>
      </c>
      <c r="Z14" s="207">
        <v>2.0990000000000002</v>
      </c>
      <c r="AA14" s="207">
        <v>2.36</v>
      </c>
      <c r="AB14" s="207">
        <v>4.0579999999999998</v>
      </c>
      <c r="AC14" s="207">
        <v>3.45</v>
      </c>
      <c r="AD14" s="207">
        <v>3.79</v>
      </c>
      <c r="AE14" s="207">
        <v>2.6549999999999998</v>
      </c>
      <c r="AF14" s="207">
        <v>1.9019999999999999</v>
      </c>
      <c r="AG14" s="207">
        <v>2.5459999999999998</v>
      </c>
      <c r="AH14">
        <v>2.5939999999999999</v>
      </c>
      <c r="AI14" s="207"/>
      <c r="AJ14" s="207"/>
      <c r="AK14" s="207"/>
      <c r="AL14" s="207"/>
      <c r="AM14" s="207"/>
    </row>
    <row r="15" spans="1:39" ht="14.45">
      <c r="A15" s="103">
        <v>46478</v>
      </c>
      <c r="B15" s="163">
        <v>10</v>
      </c>
      <c r="C15" s="155">
        <v>8</v>
      </c>
      <c r="D15" s="158">
        <v>9</v>
      </c>
      <c r="E15">
        <v>7.49</v>
      </c>
      <c r="F15">
        <v>6.0119999999999996</v>
      </c>
      <c r="G15">
        <v>6.2380000000000004</v>
      </c>
      <c r="H15" s="207">
        <v>4.9249999999999998</v>
      </c>
      <c r="I15" s="207">
        <v>7.1959999999999997</v>
      </c>
      <c r="J15" s="207">
        <v>5.43</v>
      </c>
      <c r="K15" s="207">
        <v>4.742</v>
      </c>
      <c r="L15" s="207">
        <v>5.1070000000000002</v>
      </c>
      <c r="M15" s="207">
        <v>7.4880000000000004</v>
      </c>
      <c r="N15" s="207">
        <v>6.0549999999999997</v>
      </c>
      <c r="O15" s="207">
        <v>6.4589999999999996</v>
      </c>
      <c r="P15" s="207">
        <v>5.5780000000000003</v>
      </c>
      <c r="Q15" s="207">
        <v>9.0129999999999999</v>
      </c>
      <c r="R15" s="207">
        <v>5.6040000000000001</v>
      </c>
      <c r="S15" s="207">
        <v>7.8470000000000004</v>
      </c>
      <c r="T15" s="207">
        <v>7.2030000000000003</v>
      </c>
      <c r="U15" s="207">
        <v>2.93</v>
      </c>
      <c r="V15" s="207">
        <v>4.7329999999999997</v>
      </c>
      <c r="W15" s="207">
        <v>5.3810000000000002</v>
      </c>
      <c r="X15" s="207">
        <v>5.52</v>
      </c>
      <c r="Y15" s="207">
        <v>9.3889999999999993</v>
      </c>
      <c r="Z15" s="207">
        <v>4.2089999999999996</v>
      </c>
      <c r="AA15" s="207">
        <v>4.7569999999999997</v>
      </c>
      <c r="AB15" s="207">
        <v>6.9420000000000002</v>
      </c>
      <c r="AC15" s="207">
        <v>6.31</v>
      </c>
      <c r="AD15" s="207">
        <v>8.4440000000000008</v>
      </c>
      <c r="AE15" s="207">
        <v>5.3559999999999999</v>
      </c>
      <c r="AF15" s="207">
        <v>5.5970000000000004</v>
      </c>
      <c r="AG15" s="207">
        <v>5.0860000000000003</v>
      </c>
      <c r="AH15">
        <v>5.7910000000000004</v>
      </c>
      <c r="AI15" s="207"/>
      <c r="AJ15" s="207"/>
      <c r="AK15" s="207"/>
      <c r="AL15" s="207"/>
      <c r="AM15" s="207"/>
    </row>
    <row r="16" spans="1:39" ht="14.45">
      <c r="A16" s="103">
        <v>46508</v>
      </c>
      <c r="B16" s="163">
        <v>30</v>
      </c>
      <c r="C16" s="155">
        <v>23</v>
      </c>
      <c r="D16" s="158">
        <v>26</v>
      </c>
      <c r="E16">
        <v>23.14</v>
      </c>
      <c r="F16">
        <v>28.792999999999999</v>
      </c>
      <c r="G16">
        <v>22.001999999999999</v>
      </c>
      <c r="H16" s="207">
        <v>25.402999999999999</v>
      </c>
      <c r="I16" s="207">
        <v>45.264000000000003</v>
      </c>
      <c r="J16" s="207">
        <v>30.404</v>
      </c>
      <c r="K16" s="207">
        <v>17.113</v>
      </c>
      <c r="L16" s="207">
        <v>18.504000000000001</v>
      </c>
      <c r="M16" s="207">
        <v>27.809000000000001</v>
      </c>
      <c r="N16" s="207">
        <v>23.082000000000001</v>
      </c>
      <c r="O16" s="207">
        <v>15.417</v>
      </c>
      <c r="P16" s="207">
        <v>19.251999999999999</v>
      </c>
      <c r="Q16" s="207">
        <v>24.698</v>
      </c>
      <c r="R16" s="207">
        <v>21.641999999999999</v>
      </c>
      <c r="S16" s="207">
        <v>27.399000000000001</v>
      </c>
      <c r="T16" s="207">
        <v>25.719000000000001</v>
      </c>
      <c r="U16" s="207">
        <v>22.544</v>
      </c>
      <c r="V16" s="207">
        <v>29.265999999999998</v>
      </c>
      <c r="W16" s="207">
        <v>13.151999999999999</v>
      </c>
      <c r="X16" s="207">
        <v>17.936</v>
      </c>
      <c r="Y16" s="207">
        <v>19.385999999999999</v>
      </c>
      <c r="Z16" s="207">
        <v>15.233000000000001</v>
      </c>
      <c r="AA16" s="207">
        <v>24.164000000000001</v>
      </c>
      <c r="AB16" s="207">
        <v>16.213999999999999</v>
      </c>
      <c r="AC16" s="207">
        <v>15.162000000000001</v>
      </c>
      <c r="AD16" s="207">
        <v>28.007999999999999</v>
      </c>
      <c r="AE16" s="207">
        <v>24.785</v>
      </c>
      <c r="AF16" s="207">
        <v>18.959</v>
      </c>
      <c r="AG16" s="207">
        <v>21.6</v>
      </c>
      <c r="AH16">
        <v>18.684000000000001</v>
      </c>
      <c r="AI16" s="207"/>
      <c r="AJ16" s="207"/>
      <c r="AK16" s="207"/>
      <c r="AL16" s="207"/>
      <c r="AM16" s="207"/>
    </row>
    <row r="17" spans="1:34" ht="14.45">
      <c r="A17" s="103">
        <v>46539</v>
      </c>
      <c r="B17" s="163">
        <v>51</v>
      </c>
      <c r="C17" s="155">
        <v>28</v>
      </c>
      <c r="D17" s="158">
        <v>40</v>
      </c>
      <c r="E17">
        <v>24.344999999999999</v>
      </c>
      <c r="F17">
        <v>60.805999999999997</v>
      </c>
      <c r="G17">
        <v>35.683999999999997</v>
      </c>
      <c r="H17" s="207">
        <v>75.671999999999997</v>
      </c>
      <c r="I17" s="207">
        <v>55.863</v>
      </c>
      <c r="J17" s="207">
        <v>64.486000000000004</v>
      </c>
      <c r="K17" s="207">
        <v>27.638000000000002</v>
      </c>
      <c r="L17" s="207">
        <v>42.673999999999999</v>
      </c>
      <c r="M17" s="207">
        <v>22.573</v>
      </c>
      <c r="N17" s="207">
        <v>24.19</v>
      </c>
      <c r="O17" s="207">
        <v>12.122999999999999</v>
      </c>
      <c r="P17" s="207">
        <v>33.612000000000002</v>
      </c>
      <c r="Q17" s="207">
        <v>20.248000000000001</v>
      </c>
      <c r="R17" s="207">
        <v>32.857999999999997</v>
      </c>
      <c r="S17" s="207">
        <v>33.747</v>
      </c>
      <c r="T17" s="207">
        <v>25.864000000000001</v>
      </c>
      <c r="U17" s="207">
        <v>70.152000000000001</v>
      </c>
      <c r="V17" s="207">
        <v>35.866999999999997</v>
      </c>
      <c r="W17" s="207">
        <v>37.098999999999997</v>
      </c>
      <c r="X17" s="207">
        <v>60.015000000000001</v>
      </c>
      <c r="Y17" s="207">
        <v>9.2520000000000007</v>
      </c>
      <c r="Z17" s="207">
        <v>28.128</v>
      </c>
      <c r="AA17" s="207">
        <v>48.191000000000003</v>
      </c>
      <c r="AB17" s="207">
        <v>45.991</v>
      </c>
      <c r="AC17" s="207">
        <v>39.042999999999999</v>
      </c>
      <c r="AD17" s="207">
        <v>49.151000000000003</v>
      </c>
      <c r="AE17" s="207">
        <v>16.308</v>
      </c>
      <c r="AF17" s="207">
        <v>52.765000000000001</v>
      </c>
      <c r="AG17" s="207">
        <v>29.332000000000001</v>
      </c>
      <c r="AH17">
        <v>39.350999999999999</v>
      </c>
    </row>
    <row r="18" spans="1:34" ht="14.45">
      <c r="A18" s="103">
        <v>46569</v>
      </c>
      <c r="B18" s="163">
        <v>24</v>
      </c>
      <c r="C18" s="155">
        <v>9</v>
      </c>
      <c r="D18" s="158">
        <v>15</v>
      </c>
      <c r="E18">
        <v>12.287000000000001</v>
      </c>
      <c r="F18">
        <v>31.623999999999999</v>
      </c>
      <c r="G18">
        <v>13.837999999999999</v>
      </c>
      <c r="H18" s="207">
        <v>72.394999999999996</v>
      </c>
      <c r="I18" s="207">
        <v>22.126999999999999</v>
      </c>
      <c r="J18" s="207">
        <v>25.795000000000002</v>
      </c>
      <c r="K18" s="207">
        <v>14.218</v>
      </c>
      <c r="L18" s="207">
        <v>28.317</v>
      </c>
      <c r="M18" s="207">
        <v>9.6180000000000003</v>
      </c>
      <c r="N18" s="207">
        <v>9.57</v>
      </c>
      <c r="O18" s="207">
        <v>5.718</v>
      </c>
      <c r="P18" s="207">
        <v>12.176</v>
      </c>
      <c r="Q18" s="207">
        <v>8.5370000000000008</v>
      </c>
      <c r="R18" s="207">
        <v>14.372999999999999</v>
      </c>
      <c r="S18" s="207">
        <v>12.244999999999999</v>
      </c>
      <c r="T18" s="207">
        <v>11.196</v>
      </c>
      <c r="U18" s="207">
        <v>35.927999999999997</v>
      </c>
      <c r="V18" s="207">
        <v>19.863</v>
      </c>
      <c r="W18" s="207">
        <v>13.013</v>
      </c>
      <c r="X18" s="207">
        <v>40.69</v>
      </c>
      <c r="Y18" s="207">
        <v>5.7290000000000001</v>
      </c>
      <c r="Z18" s="207">
        <v>11.621</v>
      </c>
      <c r="AA18" s="207">
        <v>18.036000000000001</v>
      </c>
      <c r="AB18" s="207">
        <v>17.23</v>
      </c>
      <c r="AC18" s="207">
        <v>14.510999999999999</v>
      </c>
      <c r="AD18" s="207">
        <v>19.547000000000001</v>
      </c>
      <c r="AE18" s="207">
        <v>7.1210000000000004</v>
      </c>
      <c r="AF18" s="207">
        <v>37.54</v>
      </c>
      <c r="AG18" s="207">
        <v>10.951000000000001</v>
      </c>
      <c r="AH18">
        <v>16.212</v>
      </c>
    </row>
    <row r="19" spans="1:34" ht="14.45">
      <c r="A19" s="103">
        <v>46600</v>
      </c>
      <c r="B19" s="163">
        <v>11</v>
      </c>
      <c r="C19" s="155">
        <v>7</v>
      </c>
      <c r="D19" s="158">
        <v>8</v>
      </c>
      <c r="E19">
        <v>8.1039999999999992</v>
      </c>
      <c r="F19">
        <v>12.228</v>
      </c>
      <c r="G19">
        <v>6.9829999999999997</v>
      </c>
      <c r="H19" s="207">
        <v>23.422000000000001</v>
      </c>
      <c r="I19" s="207">
        <v>9.9469999999999992</v>
      </c>
      <c r="J19" s="207">
        <v>12.537000000000001</v>
      </c>
      <c r="K19" s="207">
        <v>7.1260000000000003</v>
      </c>
      <c r="L19" s="207">
        <v>11.912000000000001</v>
      </c>
      <c r="M19" s="207">
        <v>6.2939999999999996</v>
      </c>
      <c r="N19" s="207">
        <v>6.5940000000000003</v>
      </c>
      <c r="O19" s="207">
        <v>3.9369999999999998</v>
      </c>
      <c r="P19" s="207">
        <v>6.649</v>
      </c>
      <c r="Q19" s="207">
        <v>5.6260000000000003</v>
      </c>
      <c r="R19" s="207">
        <v>8.452</v>
      </c>
      <c r="S19" s="207">
        <v>7.6379999999999999</v>
      </c>
      <c r="T19" s="207">
        <v>6.9930000000000003</v>
      </c>
      <c r="U19" s="207">
        <v>12.894</v>
      </c>
      <c r="V19" s="207">
        <v>8.5839999999999996</v>
      </c>
      <c r="W19" s="207">
        <v>8.266</v>
      </c>
      <c r="X19" s="207">
        <v>14.442</v>
      </c>
      <c r="Y19" s="207">
        <v>4.2279999999999998</v>
      </c>
      <c r="Z19" s="207">
        <v>7.2460000000000004</v>
      </c>
      <c r="AA19" s="207">
        <v>9.4459999999999997</v>
      </c>
      <c r="AB19" s="207">
        <v>7.9409999999999998</v>
      </c>
      <c r="AC19" s="207">
        <v>8.0030000000000001</v>
      </c>
      <c r="AD19" s="207">
        <v>11.548999999999999</v>
      </c>
      <c r="AE19" s="207">
        <v>4.9029999999999996</v>
      </c>
      <c r="AF19" s="207">
        <v>13.259</v>
      </c>
      <c r="AG19" s="207">
        <v>6.5380000000000003</v>
      </c>
      <c r="AH19">
        <v>7.7430000000000003</v>
      </c>
    </row>
    <row r="20" spans="1:34" ht="14.45">
      <c r="A20" s="103">
        <v>46631</v>
      </c>
      <c r="B20" s="163">
        <v>8</v>
      </c>
      <c r="C20" s="155">
        <v>6</v>
      </c>
      <c r="D20" s="158">
        <v>7</v>
      </c>
      <c r="E20">
        <v>6.2489999999999997</v>
      </c>
      <c r="F20">
        <v>8.7579999999999991</v>
      </c>
      <c r="G20">
        <v>5.3959999999999999</v>
      </c>
      <c r="H20" s="207">
        <v>13.481</v>
      </c>
      <c r="I20" s="207">
        <v>7.4370000000000003</v>
      </c>
      <c r="J20" s="207">
        <v>8.4499999999999993</v>
      </c>
      <c r="K20" s="207">
        <v>4.95</v>
      </c>
      <c r="L20" s="207">
        <v>7.3570000000000002</v>
      </c>
      <c r="M20" s="207">
        <v>4.8419999999999996</v>
      </c>
      <c r="N20" s="207">
        <v>4.9119999999999999</v>
      </c>
      <c r="O20" s="207">
        <v>3.3130000000000002</v>
      </c>
      <c r="P20" s="207">
        <v>7.23</v>
      </c>
      <c r="Q20" s="207">
        <v>4.5990000000000002</v>
      </c>
      <c r="R20" s="207">
        <v>5.6280000000000001</v>
      </c>
      <c r="S20" s="207">
        <v>6.3230000000000004</v>
      </c>
      <c r="T20" s="207">
        <v>6.0179999999999998</v>
      </c>
      <c r="U20" s="207">
        <v>8.2029999999999994</v>
      </c>
      <c r="V20" s="207">
        <v>5.9509999999999996</v>
      </c>
      <c r="W20" s="207">
        <v>5.4210000000000003</v>
      </c>
      <c r="X20" s="207">
        <v>8.2360000000000007</v>
      </c>
      <c r="Y20" s="207">
        <v>3.7280000000000002</v>
      </c>
      <c r="Z20" s="207">
        <v>6.2629999999999999</v>
      </c>
      <c r="AA20" s="207">
        <v>8.8659999999999997</v>
      </c>
      <c r="AB20" s="207">
        <v>5.9809999999999999</v>
      </c>
      <c r="AC20" s="207">
        <v>5.85</v>
      </c>
      <c r="AD20" s="207">
        <v>7.2220000000000004</v>
      </c>
      <c r="AE20" s="207">
        <v>4.01</v>
      </c>
      <c r="AF20" s="207">
        <v>7.8209999999999997</v>
      </c>
      <c r="AG20" s="207">
        <v>6.5540000000000003</v>
      </c>
      <c r="AH20">
        <v>5.5670000000000002</v>
      </c>
    </row>
    <row r="21" spans="1:34" ht="14.45">
      <c r="A21" s="103">
        <v>46661</v>
      </c>
      <c r="B21" s="163">
        <v>8</v>
      </c>
      <c r="C21" s="155">
        <v>6</v>
      </c>
      <c r="D21" s="158">
        <v>7</v>
      </c>
      <c r="E21">
        <v>4.7039999999999997</v>
      </c>
      <c r="F21">
        <v>8.1859999999999999</v>
      </c>
      <c r="G21">
        <v>6.359</v>
      </c>
      <c r="H21" s="207">
        <v>10.917</v>
      </c>
      <c r="I21" s="207">
        <v>7.2450000000000001</v>
      </c>
      <c r="J21" s="207">
        <v>7.8849999999999998</v>
      </c>
      <c r="K21" s="207">
        <v>5.702</v>
      </c>
      <c r="L21" s="207">
        <v>6.33</v>
      </c>
      <c r="M21" s="207">
        <v>4.4329999999999998</v>
      </c>
      <c r="N21" s="207">
        <v>4.2729999999999997</v>
      </c>
      <c r="O21" s="207">
        <v>4.2320000000000002</v>
      </c>
      <c r="P21" s="207">
        <v>5.4610000000000003</v>
      </c>
      <c r="Q21" s="207">
        <v>4.7539999999999996</v>
      </c>
      <c r="R21" s="207">
        <v>6.3410000000000002</v>
      </c>
      <c r="S21" s="207">
        <v>8.25</v>
      </c>
      <c r="T21" s="207">
        <v>5.9160000000000004</v>
      </c>
      <c r="U21" s="207">
        <v>7.8109999999999999</v>
      </c>
      <c r="V21" s="207">
        <v>6.5279999999999996</v>
      </c>
      <c r="W21" s="207">
        <v>4.9820000000000002</v>
      </c>
      <c r="X21" s="207">
        <v>7.6070000000000002</v>
      </c>
      <c r="Y21" s="207">
        <v>3.3820000000000001</v>
      </c>
      <c r="Z21" s="207">
        <v>6.6639999999999997</v>
      </c>
      <c r="AA21" s="207">
        <v>10.677</v>
      </c>
      <c r="AB21" s="207">
        <v>5.0940000000000003</v>
      </c>
      <c r="AC21" s="207">
        <v>5.0309999999999997</v>
      </c>
      <c r="AD21" s="207">
        <v>7.55</v>
      </c>
      <c r="AE21" s="207">
        <v>4.0170000000000003</v>
      </c>
      <c r="AF21" s="207">
        <v>6.6020000000000003</v>
      </c>
      <c r="AG21" s="207">
        <v>6.0469999999999997</v>
      </c>
      <c r="AH21">
        <v>4.9450000000000003</v>
      </c>
    </row>
    <row r="22" spans="1:34" ht="14.45">
      <c r="A22" s="103">
        <v>46692</v>
      </c>
      <c r="B22" s="163">
        <v>5</v>
      </c>
      <c r="C22" s="155">
        <v>5</v>
      </c>
      <c r="D22" s="158">
        <v>5</v>
      </c>
      <c r="E22">
        <v>3.93</v>
      </c>
      <c r="F22">
        <v>6.7350000000000003</v>
      </c>
      <c r="G22">
        <v>5.0830000000000002</v>
      </c>
      <c r="H22" s="207">
        <v>8.1329999999999991</v>
      </c>
      <c r="I22" s="207">
        <v>6.8449999999999998</v>
      </c>
      <c r="J22" s="207">
        <v>6.49</v>
      </c>
      <c r="K22" s="207">
        <v>4.4400000000000004</v>
      </c>
      <c r="L22" s="207">
        <v>5.3689999999999998</v>
      </c>
      <c r="M22" s="207">
        <v>3.7210000000000001</v>
      </c>
      <c r="N22" s="207">
        <v>4.4039999999999999</v>
      </c>
      <c r="O22" s="207">
        <v>2.93</v>
      </c>
      <c r="P22" s="207">
        <v>4.2350000000000003</v>
      </c>
      <c r="Q22" s="207">
        <v>4.09</v>
      </c>
      <c r="R22" s="207">
        <v>5.5339999999999998</v>
      </c>
      <c r="S22" s="207">
        <v>5.9109999999999996</v>
      </c>
      <c r="T22" s="207">
        <v>4.8819999999999997</v>
      </c>
      <c r="U22" s="207">
        <v>6.5629999999999997</v>
      </c>
      <c r="V22" s="207">
        <v>5.5410000000000004</v>
      </c>
      <c r="W22" s="207">
        <v>5.0860000000000003</v>
      </c>
      <c r="X22" s="207">
        <v>6.3339999999999996</v>
      </c>
      <c r="Y22" s="207">
        <v>2.867</v>
      </c>
      <c r="Z22" s="207">
        <v>4.5250000000000004</v>
      </c>
      <c r="AA22" s="207">
        <v>6.8310000000000004</v>
      </c>
      <c r="AB22" s="207">
        <v>4.375</v>
      </c>
      <c r="AC22" s="207">
        <v>4.2549999999999999</v>
      </c>
      <c r="AD22" s="207">
        <v>6.258</v>
      </c>
      <c r="AE22" s="207">
        <v>3.77</v>
      </c>
      <c r="AF22" s="207">
        <v>5.76</v>
      </c>
      <c r="AG22" s="207">
        <v>6.1150000000000002</v>
      </c>
      <c r="AH22">
        <v>4.3250000000000002</v>
      </c>
    </row>
    <row r="23" spans="1:34" ht="14.45">
      <c r="A23" s="103">
        <v>46722</v>
      </c>
      <c r="B23" s="163">
        <v>4</v>
      </c>
      <c r="C23" s="155">
        <v>4</v>
      </c>
      <c r="D23" s="158">
        <v>4</v>
      </c>
      <c r="E23">
        <v>3.6320000000000001</v>
      </c>
      <c r="F23">
        <v>5.7679999999999998</v>
      </c>
      <c r="G23">
        <v>4.3479999999999999</v>
      </c>
      <c r="H23" s="207">
        <v>7.4710000000000001</v>
      </c>
      <c r="I23" s="207">
        <v>5.9930000000000003</v>
      </c>
      <c r="J23" s="207">
        <v>5.7789999999999999</v>
      </c>
      <c r="K23" s="207">
        <v>4.3</v>
      </c>
      <c r="L23" s="207">
        <v>4.8440000000000003</v>
      </c>
      <c r="M23" s="207">
        <v>3.4569999999999999</v>
      </c>
      <c r="N23" s="207">
        <v>3.6859999999999999</v>
      </c>
      <c r="O23" s="207">
        <v>2.585</v>
      </c>
      <c r="P23" s="207">
        <v>3.8570000000000002</v>
      </c>
      <c r="Q23" s="207">
        <v>3.5150000000000001</v>
      </c>
      <c r="R23" s="207">
        <v>4.3979999999999997</v>
      </c>
      <c r="S23" s="207">
        <v>4.6870000000000003</v>
      </c>
      <c r="T23" s="207">
        <v>3.883</v>
      </c>
      <c r="U23" s="207">
        <v>5.8230000000000004</v>
      </c>
      <c r="V23" s="207">
        <v>4.532</v>
      </c>
      <c r="W23" s="207">
        <v>4.2169999999999996</v>
      </c>
      <c r="X23" s="207">
        <v>5.6479999999999997</v>
      </c>
      <c r="Y23" s="207">
        <v>2.5960000000000001</v>
      </c>
      <c r="Z23" s="207">
        <v>3.8690000000000002</v>
      </c>
      <c r="AA23" s="207">
        <v>5.2750000000000004</v>
      </c>
      <c r="AB23" s="207">
        <v>4.1479999999999997</v>
      </c>
      <c r="AC23" s="207">
        <v>3.9129999999999998</v>
      </c>
      <c r="AD23" s="207">
        <v>5.8019999999999996</v>
      </c>
      <c r="AE23" s="207">
        <v>3.1669999999999998</v>
      </c>
      <c r="AF23" s="207">
        <v>5.4180000000000001</v>
      </c>
      <c r="AG23" s="207">
        <v>4.7439999999999998</v>
      </c>
      <c r="AH23">
        <v>4.101</v>
      </c>
    </row>
    <row r="24" spans="1:34" ht="14.45">
      <c r="A24" s="103">
        <v>46753</v>
      </c>
      <c r="B24" s="163">
        <v>5</v>
      </c>
      <c r="C24" s="155">
        <v>5</v>
      </c>
      <c r="D24" s="158">
        <v>5</v>
      </c>
      <c r="E24">
        <v>3.34</v>
      </c>
      <c r="F24">
        <v>5.2060000000000004</v>
      </c>
      <c r="G24">
        <v>3.867</v>
      </c>
      <c r="H24" s="207">
        <v>6.4370000000000003</v>
      </c>
      <c r="I24" s="207">
        <v>5.0960000000000001</v>
      </c>
      <c r="J24" s="207">
        <v>5.2069999999999999</v>
      </c>
      <c r="K24" s="207">
        <v>3.6030000000000002</v>
      </c>
      <c r="L24" s="207">
        <v>4.45</v>
      </c>
      <c r="M24" s="207">
        <v>3.181</v>
      </c>
      <c r="N24" s="207">
        <v>3.2709999999999999</v>
      </c>
      <c r="O24" s="207">
        <v>2.3759999999999999</v>
      </c>
      <c r="P24" s="207">
        <v>3.4550000000000001</v>
      </c>
      <c r="Q24" s="207">
        <v>3.1789999999999998</v>
      </c>
      <c r="R24" s="207">
        <v>3.84</v>
      </c>
      <c r="S24" s="207">
        <v>4.07</v>
      </c>
      <c r="T24" s="207">
        <v>3.35</v>
      </c>
      <c r="U24" s="207">
        <v>5.2249999999999996</v>
      </c>
      <c r="V24" s="207">
        <v>4.0460000000000003</v>
      </c>
      <c r="W24" s="207">
        <v>3.698</v>
      </c>
      <c r="X24" s="207">
        <v>5.1820000000000004</v>
      </c>
      <c r="Y24" s="207">
        <v>2.3690000000000002</v>
      </c>
      <c r="Z24" s="207">
        <v>3.5209999999999999</v>
      </c>
      <c r="AA24" s="207">
        <v>4.6710000000000003</v>
      </c>
      <c r="AB24" s="207">
        <v>3.8010000000000002</v>
      </c>
      <c r="AC24" s="207">
        <v>3.5110000000000001</v>
      </c>
      <c r="AD24" s="207">
        <v>4.8979999999999997</v>
      </c>
      <c r="AE24" s="207">
        <v>2.8719999999999999</v>
      </c>
      <c r="AF24" s="207">
        <v>4.9210000000000003</v>
      </c>
      <c r="AG24" s="207">
        <v>3.875</v>
      </c>
      <c r="AH24">
        <v>3.746</v>
      </c>
    </row>
    <row r="25" spans="1:34" ht="14.45">
      <c r="A25" s="103">
        <v>46784</v>
      </c>
      <c r="B25" s="163">
        <v>4</v>
      </c>
      <c r="C25" s="155">
        <v>4</v>
      </c>
      <c r="D25" s="158">
        <v>4</v>
      </c>
      <c r="E25">
        <v>2.9020000000000001</v>
      </c>
      <c r="F25">
        <v>4.47</v>
      </c>
      <c r="G25">
        <v>3.4390000000000001</v>
      </c>
      <c r="H25" s="207">
        <v>5.4160000000000004</v>
      </c>
      <c r="I25" s="207">
        <v>4.29</v>
      </c>
      <c r="J25" s="207">
        <v>4.42</v>
      </c>
      <c r="K25" s="207">
        <v>3.11</v>
      </c>
      <c r="L25" s="207">
        <v>3.8460000000000001</v>
      </c>
      <c r="M25" s="207">
        <v>2.7530000000000001</v>
      </c>
      <c r="N25" s="207">
        <v>2.7759999999999998</v>
      </c>
      <c r="O25" s="207">
        <v>2.1930000000000001</v>
      </c>
      <c r="P25" s="207">
        <v>2.9489999999999998</v>
      </c>
      <c r="Q25" s="207">
        <v>2.7170000000000001</v>
      </c>
      <c r="R25" s="207">
        <v>3.24</v>
      </c>
      <c r="S25" s="207">
        <v>3.5089999999999999</v>
      </c>
      <c r="T25" s="207">
        <v>2.81</v>
      </c>
      <c r="U25" s="207">
        <v>4.4720000000000004</v>
      </c>
      <c r="V25" s="207">
        <v>3.4350000000000001</v>
      </c>
      <c r="W25" s="207">
        <v>3.129</v>
      </c>
      <c r="X25" s="207">
        <v>4.3920000000000003</v>
      </c>
      <c r="Y25" s="207">
        <v>2.09</v>
      </c>
      <c r="Z25" s="207">
        <v>2.9990000000000001</v>
      </c>
      <c r="AA25" s="207">
        <v>4.5780000000000003</v>
      </c>
      <c r="AB25" s="207">
        <v>3.427</v>
      </c>
      <c r="AC25" s="207">
        <v>3.0339999999999998</v>
      </c>
      <c r="AD25" s="207">
        <v>4.2450000000000001</v>
      </c>
      <c r="AE25" s="207">
        <v>2.4820000000000002</v>
      </c>
      <c r="AF25" s="207">
        <v>4.1840000000000002</v>
      </c>
      <c r="AG25" s="207">
        <v>3.3039999999999998</v>
      </c>
      <c r="AH25">
        <v>3.319</v>
      </c>
    </row>
    <row r="26" spans="1:34" ht="14.45">
      <c r="A26" s="103">
        <v>46813</v>
      </c>
      <c r="B26" s="163">
        <v>5</v>
      </c>
      <c r="C26" s="155">
        <v>5</v>
      </c>
      <c r="D26" s="158">
        <v>5</v>
      </c>
      <c r="E26">
        <v>3.3570000000000002</v>
      </c>
      <c r="F26">
        <v>5.181</v>
      </c>
      <c r="G26">
        <v>4.6559999999999997</v>
      </c>
      <c r="H26" s="207">
        <v>5.5910000000000002</v>
      </c>
      <c r="I26" s="207">
        <v>5.3540000000000001</v>
      </c>
      <c r="J26" s="207">
        <v>4.9379999999999997</v>
      </c>
      <c r="K26" s="207">
        <v>4.1449999999999996</v>
      </c>
      <c r="L26" s="207">
        <v>4.12</v>
      </c>
      <c r="M26" s="207">
        <v>3.153</v>
      </c>
      <c r="N26" s="207">
        <v>2.88</v>
      </c>
      <c r="O26" s="207">
        <v>2.746</v>
      </c>
      <c r="P26" s="207">
        <v>4.9269999999999996</v>
      </c>
      <c r="Q26" s="207">
        <v>2.8340000000000001</v>
      </c>
      <c r="R26" s="207">
        <v>3.3490000000000002</v>
      </c>
      <c r="S26" s="207">
        <v>5.9720000000000004</v>
      </c>
      <c r="T26" s="207">
        <v>2.74</v>
      </c>
      <c r="U26" s="207">
        <v>5.306</v>
      </c>
      <c r="V26" s="207">
        <v>3.3610000000000002</v>
      </c>
      <c r="W26" s="207">
        <v>3.3530000000000002</v>
      </c>
      <c r="X26" s="207">
        <v>5.4749999999999996</v>
      </c>
      <c r="Y26" s="207">
        <v>2.2269999999999999</v>
      </c>
      <c r="Z26" s="207">
        <v>2.8860000000000001</v>
      </c>
      <c r="AA26" s="207">
        <v>5.7750000000000004</v>
      </c>
      <c r="AB26" s="207">
        <v>4.0529999999999999</v>
      </c>
      <c r="AC26" s="207">
        <v>4.9029999999999996</v>
      </c>
      <c r="AD26" s="207">
        <v>4.3520000000000003</v>
      </c>
      <c r="AE26" s="207">
        <v>2.4289999999999998</v>
      </c>
      <c r="AF26" s="207">
        <v>4.43</v>
      </c>
      <c r="AG26" s="207">
        <v>3.4009999999999998</v>
      </c>
      <c r="AH26">
        <v>3.827</v>
      </c>
    </row>
    <row r="27" spans="1:34" ht="14.45">
      <c r="A27" s="103">
        <v>46844</v>
      </c>
      <c r="B27" s="163">
        <v>9</v>
      </c>
      <c r="C27" s="155">
        <v>9</v>
      </c>
      <c r="D27" s="158">
        <v>9</v>
      </c>
      <c r="E27">
        <v>6.5519999999999996</v>
      </c>
      <c r="F27">
        <v>9.0709999999999997</v>
      </c>
      <c r="G27">
        <v>6.1280000000000001</v>
      </c>
      <c r="H27" s="207">
        <v>9.9949999999999992</v>
      </c>
      <c r="I27" s="207">
        <v>7.75</v>
      </c>
      <c r="J27" s="207">
        <v>6.8049999999999997</v>
      </c>
      <c r="K27" s="207">
        <v>6.1239999999999997</v>
      </c>
      <c r="L27" s="207">
        <v>9.6110000000000007</v>
      </c>
      <c r="M27" s="207">
        <v>7</v>
      </c>
      <c r="N27" s="207">
        <v>7.4740000000000002</v>
      </c>
      <c r="O27" s="207">
        <v>5.7809999999999997</v>
      </c>
      <c r="P27" s="207">
        <v>9.9830000000000005</v>
      </c>
      <c r="Q27" s="207">
        <v>6.4710000000000001</v>
      </c>
      <c r="R27" s="207">
        <v>9.3859999999999992</v>
      </c>
      <c r="S27" s="207">
        <v>9.7759999999999998</v>
      </c>
      <c r="T27" s="207">
        <v>3.573</v>
      </c>
      <c r="U27" s="207">
        <v>7.3040000000000003</v>
      </c>
      <c r="V27" s="207">
        <v>6.6950000000000003</v>
      </c>
      <c r="W27" s="207">
        <v>6.39</v>
      </c>
      <c r="X27" s="207">
        <v>12.805999999999999</v>
      </c>
      <c r="Y27" s="207">
        <v>4.4649999999999999</v>
      </c>
      <c r="Z27" s="207">
        <v>5.3810000000000002</v>
      </c>
      <c r="AA27" s="207">
        <v>9.6980000000000004</v>
      </c>
      <c r="AB27" s="207">
        <v>6.867</v>
      </c>
      <c r="AC27" s="207">
        <v>9.6150000000000002</v>
      </c>
      <c r="AD27" s="207">
        <v>7.39</v>
      </c>
      <c r="AE27" s="207">
        <v>6.3540000000000001</v>
      </c>
      <c r="AF27" s="207">
        <v>7.0179999999999998</v>
      </c>
      <c r="AG27" s="207">
        <v>6.5640000000000001</v>
      </c>
      <c r="AH27">
        <v>9.1370000000000005</v>
      </c>
    </row>
    <row r="28" spans="1:34" ht="14.45">
      <c r="A28" s="103">
        <v>46874</v>
      </c>
      <c r="B28" s="163">
        <v>26</v>
      </c>
      <c r="C28" s="155">
        <v>26</v>
      </c>
      <c r="D28" s="158">
        <v>26</v>
      </c>
      <c r="E28">
        <v>32.429000000000002</v>
      </c>
      <c r="F28">
        <v>30.975000000000001</v>
      </c>
      <c r="G28">
        <v>29.117000000000001</v>
      </c>
      <c r="H28" s="207">
        <v>56.466999999999999</v>
      </c>
      <c r="I28" s="207">
        <v>39.299999999999997</v>
      </c>
      <c r="J28" s="207">
        <v>23.759</v>
      </c>
      <c r="K28" s="207">
        <v>22.440999999999999</v>
      </c>
      <c r="L28" s="207">
        <v>33.845999999999997</v>
      </c>
      <c r="M28" s="207">
        <v>25.861000000000001</v>
      </c>
      <c r="N28" s="207">
        <v>17.683</v>
      </c>
      <c r="O28" s="207">
        <v>21.231999999999999</v>
      </c>
      <c r="P28" s="207">
        <v>27.664000000000001</v>
      </c>
      <c r="Q28" s="207">
        <v>25.085999999999999</v>
      </c>
      <c r="R28" s="207">
        <v>32.317</v>
      </c>
      <c r="S28" s="207">
        <v>29.491</v>
      </c>
      <c r="T28" s="207">
        <v>24.474</v>
      </c>
      <c r="U28" s="207">
        <v>39.252000000000002</v>
      </c>
      <c r="V28" s="207">
        <v>16.870999999999999</v>
      </c>
      <c r="W28" s="207">
        <v>20.876999999999999</v>
      </c>
      <c r="X28" s="207">
        <v>24.463999999999999</v>
      </c>
      <c r="Y28" s="207">
        <v>16.077000000000002</v>
      </c>
      <c r="Z28" s="207">
        <v>28.367000000000001</v>
      </c>
      <c r="AA28" s="207">
        <v>20.309000000000001</v>
      </c>
      <c r="AB28" s="207">
        <v>17.04</v>
      </c>
      <c r="AC28" s="207">
        <v>32.579000000000001</v>
      </c>
      <c r="AD28" s="207">
        <v>30.798999999999999</v>
      </c>
      <c r="AE28" s="207">
        <v>20.321000000000002</v>
      </c>
      <c r="AF28" s="207">
        <v>26.507999999999999</v>
      </c>
      <c r="AG28" s="207">
        <v>22.116</v>
      </c>
      <c r="AH28">
        <v>26.847000000000001</v>
      </c>
    </row>
    <row r="29" spans="1:34" ht="14.45">
      <c r="A29" s="103">
        <v>46905</v>
      </c>
      <c r="B29" s="163">
        <v>40</v>
      </c>
      <c r="C29" s="155">
        <v>40</v>
      </c>
      <c r="D29" s="158">
        <v>40</v>
      </c>
      <c r="E29">
        <v>63.347000000000001</v>
      </c>
      <c r="F29">
        <v>41.180999999999997</v>
      </c>
      <c r="G29">
        <v>83.665999999999997</v>
      </c>
      <c r="H29" s="207">
        <v>61.616</v>
      </c>
      <c r="I29" s="207">
        <v>72.343000000000004</v>
      </c>
      <c r="J29" s="207">
        <v>31.614999999999998</v>
      </c>
      <c r="K29" s="207">
        <v>47.664000000000001</v>
      </c>
      <c r="L29" s="207">
        <v>25.594000000000001</v>
      </c>
      <c r="M29" s="207">
        <v>25.206</v>
      </c>
      <c r="N29" s="207">
        <v>12.641</v>
      </c>
      <c r="O29" s="207">
        <v>33.344000000000001</v>
      </c>
      <c r="P29" s="207">
        <v>22.029</v>
      </c>
      <c r="Q29" s="207">
        <v>34.917000000000002</v>
      </c>
      <c r="R29" s="207">
        <v>35.860999999999997</v>
      </c>
      <c r="S29" s="207">
        <v>27.823</v>
      </c>
      <c r="T29" s="207">
        <v>74.778999999999996</v>
      </c>
      <c r="U29" s="207">
        <v>41.284999999999997</v>
      </c>
      <c r="V29" s="207">
        <v>41.133000000000003</v>
      </c>
      <c r="W29" s="207">
        <v>66.174999999999997</v>
      </c>
      <c r="X29" s="207">
        <v>11.598000000000001</v>
      </c>
      <c r="Y29" s="207">
        <v>28.617000000000001</v>
      </c>
      <c r="Z29" s="207">
        <v>50.493000000000002</v>
      </c>
      <c r="AA29" s="207">
        <v>51.524999999999999</v>
      </c>
      <c r="AB29" s="207">
        <v>41.779000000000003</v>
      </c>
      <c r="AC29" s="207">
        <v>52.87</v>
      </c>
      <c r="AD29" s="207">
        <v>18.055</v>
      </c>
      <c r="AE29" s="207">
        <v>57.024999999999999</v>
      </c>
      <c r="AF29" s="207">
        <v>33.283000000000001</v>
      </c>
      <c r="AG29" s="207">
        <v>41.978999999999999</v>
      </c>
      <c r="AH29">
        <v>26.369</v>
      </c>
    </row>
    <row r="30" spans="1:34" ht="14.45">
      <c r="A30" s="103">
        <v>46935</v>
      </c>
      <c r="B30" s="163">
        <v>15</v>
      </c>
      <c r="C30" s="155">
        <v>15</v>
      </c>
      <c r="D30" s="158">
        <v>15</v>
      </c>
      <c r="E30">
        <v>31.082999999999998</v>
      </c>
      <c r="F30">
        <v>15.215</v>
      </c>
      <c r="G30">
        <v>72.397999999999996</v>
      </c>
      <c r="H30" s="207">
        <v>23.641999999999999</v>
      </c>
      <c r="I30" s="207">
        <v>26.385999999999999</v>
      </c>
      <c r="J30" s="207">
        <v>15.72</v>
      </c>
      <c r="K30" s="207">
        <v>29.036000000000001</v>
      </c>
      <c r="L30" s="207">
        <v>10.746</v>
      </c>
      <c r="M30" s="207">
        <v>9.8420000000000005</v>
      </c>
      <c r="N30" s="207">
        <v>6.1079999999999997</v>
      </c>
      <c r="O30" s="207">
        <v>11.976000000000001</v>
      </c>
      <c r="P30" s="207">
        <v>9.1389999999999993</v>
      </c>
      <c r="Q30" s="207">
        <v>14.625</v>
      </c>
      <c r="R30" s="207">
        <v>12.635</v>
      </c>
      <c r="S30" s="207">
        <v>11.691000000000001</v>
      </c>
      <c r="T30" s="207">
        <v>36.892000000000003</v>
      </c>
      <c r="U30" s="207">
        <v>21.306999999999999</v>
      </c>
      <c r="V30" s="207">
        <v>13.624000000000001</v>
      </c>
      <c r="W30" s="207">
        <v>40.670999999999999</v>
      </c>
      <c r="X30" s="207">
        <v>7.2169999999999996</v>
      </c>
      <c r="Y30" s="207">
        <v>11.579000000000001</v>
      </c>
      <c r="Z30" s="207">
        <v>18.119</v>
      </c>
      <c r="AA30" s="207">
        <v>17.893000000000001</v>
      </c>
      <c r="AB30" s="207">
        <v>15.07</v>
      </c>
      <c r="AC30" s="207">
        <v>19.899999999999999</v>
      </c>
      <c r="AD30" s="207">
        <v>8.11</v>
      </c>
      <c r="AE30" s="207">
        <v>36.853000000000002</v>
      </c>
      <c r="AF30" s="207">
        <v>12.234</v>
      </c>
      <c r="AG30" s="207">
        <v>16.452999999999999</v>
      </c>
      <c r="AH30">
        <v>12.939</v>
      </c>
    </row>
    <row r="31" spans="1:34" ht="14.45">
      <c r="A31" s="103">
        <v>46966</v>
      </c>
      <c r="B31" s="163">
        <v>8</v>
      </c>
      <c r="C31" s="155">
        <v>8</v>
      </c>
      <c r="D31" s="158">
        <v>8</v>
      </c>
      <c r="E31">
        <v>12.196999999999999</v>
      </c>
      <c r="F31">
        <v>7.74</v>
      </c>
      <c r="G31">
        <v>23.166</v>
      </c>
      <c r="H31" s="207">
        <v>10.782999999999999</v>
      </c>
      <c r="I31" s="207">
        <v>13.182</v>
      </c>
      <c r="J31" s="207">
        <v>8.0749999999999993</v>
      </c>
      <c r="K31" s="207">
        <v>12.144</v>
      </c>
      <c r="L31" s="207">
        <v>7.0350000000000001</v>
      </c>
      <c r="M31" s="207">
        <v>6.8380000000000001</v>
      </c>
      <c r="N31" s="207">
        <v>4.2460000000000004</v>
      </c>
      <c r="O31" s="207">
        <v>6.61</v>
      </c>
      <c r="P31" s="207">
        <v>5.9870000000000001</v>
      </c>
      <c r="Q31" s="207">
        <v>8.7289999999999992</v>
      </c>
      <c r="R31" s="207">
        <v>8.0069999999999997</v>
      </c>
      <c r="S31" s="207">
        <v>7.3650000000000002</v>
      </c>
      <c r="T31" s="207">
        <v>13.096</v>
      </c>
      <c r="U31" s="207">
        <v>9.5250000000000004</v>
      </c>
      <c r="V31" s="207">
        <v>8.7550000000000008</v>
      </c>
      <c r="W31" s="207">
        <v>14.459</v>
      </c>
      <c r="X31" s="207">
        <v>5.3879999999999999</v>
      </c>
      <c r="Y31" s="207">
        <v>7.1920000000000002</v>
      </c>
      <c r="Z31" s="207">
        <v>9.6300000000000008</v>
      </c>
      <c r="AA31" s="207">
        <v>8.48</v>
      </c>
      <c r="AB31" s="207">
        <v>8.1959999999999997</v>
      </c>
      <c r="AC31" s="207">
        <v>11.829000000000001</v>
      </c>
      <c r="AD31" s="207">
        <v>5.59</v>
      </c>
      <c r="AE31" s="207">
        <v>13.167</v>
      </c>
      <c r="AF31" s="207">
        <v>7.3949999999999996</v>
      </c>
      <c r="AG31" s="207">
        <v>7.9749999999999996</v>
      </c>
      <c r="AH31">
        <v>8.58</v>
      </c>
    </row>
    <row r="32" spans="1:34" ht="14.45">
      <c r="A32" s="103">
        <v>46997</v>
      </c>
      <c r="B32" s="163">
        <v>7</v>
      </c>
      <c r="C32" s="155">
        <v>7</v>
      </c>
      <c r="D32" s="158">
        <v>7</v>
      </c>
      <c r="E32">
        <v>8.8190000000000008</v>
      </c>
      <c r="F32">
        <v>6.2539999999999996</v>
      </c>
      <c r="G32">
        <v>13.356</v>
      </c>
      <c r="H32" s="207">
        <v>8.1539999999999999</v>
      </c>
      <c r="I32" s="207">
        <v>8.9489999999999998</v>
      </c>
      <c r="J32" s="207">
        <v>5.7439999999999998</v>
      </c>
      <c r="K32" s="207">
        <v>7.6029999999999998</v>
      </c>
      <c r="L32" s="207">
        <v>5.431</v>
      </c>
      <c r="M32" s="207">
        <v>5.093</v>
      </c>
      <c r="N32" s="207">
        <v>3.6259999999999999</v>
      </c>
      <c r="O32" s="207">
        <v>7.2619999999999996</v>
      </c>
      <c r="P32" s="207">
        <v>4.8840000000000003</v>
      </c>
      <c r="Q32" s="207">
        <v>5.8760000000000003</v>
      </c>
      <c r="R32" s="207">
        <v>6.6340000000000003</v>
      </c>
      <c r="S32" s="207">
        <v>6.3520000000000003</v>
      </c>
      <c r="T32" s="207">
        <v>8.3149999999999995</v>
      </c>
      <c r="U32" s="207">
        <v>6.782</v>
      </c>
      <c r="V32" s="207">
        <v>5.77</v>
      </c>
      <c r="W32" s="207">
        <v>8.3490000000000002</v>
      </c>
      <c r="X32" s="207">
        <v>4.7300000000000004</v>
      </c>
      <c r="Y32" s="207">
        <v>6.4279999999999999</v>
      </c>
      <c r="Z32" s="207">
        <v>9.18</v>
      </c>
      <c r="AA32" s="207">
        <v>6.4610000000000003</v>
      </c>
      <c r="AB32" s="207">
        <v>5.9720000000000004</v>
      </c>
      <c r="AC32" s="207">
        <v>7.4210000000000003</v>
      </c>
      <c r="AD32" s="207">
        <v>4.6639999999999997</v>
      </c>
      <c r="AE32" s="207">
        <v>7.8579999999999997</v>
      </c>
      <c r="AF32" s="207">
        <v>7.3150000000000004</v>
      </c>
      <c r="AG32" s="207">
        <v>5.7809999999999997</v>
      </c>
      <c r="AH32">
        <v>6.51</v>
      </c>
    </row>
    <row r="33" spans="1:34" ht="14.45">
      <c r="A33" s="103">
        <v>47027</v>
      </c>
      <c r="B33" s="163">
        <v>8</v>
      </c>
      <c r="C33" s="155">
        <v>6</v>
      </c>
      <c r="D33" s="158">
        <v>7</v>
      </c>
      <c r="E33">
        <v>8.2739999999999991</v>
      </c>
      <c r="F33">
        <v>7.2370000000000001</v>
      </c>
      <c r="G33">
        <v>10.965999999999999</v>
      </c>
      <c r="H33" s="207">
        <v>7.915</v>
      </c>
      <c r="I33" s="207">
        <v>8.3469999999999995</v>
      </c>
      <c r="J33" s="207">
        <v>6.53</v>
      </c>
      <c r="K33" s="207">
        <v>6.5350000000000001</v>
      </c>
      <c r="L33" s="207">
        <v>4.9729999999999999</v>
      </c>
      <c r="M33" s="207">
        <v>4.46</v>
      </c>
      <c r="N33" s="207">
        <v>4.4539999999999997</v>
      </c>
      <c r="O33" s="207">
        <v>5.4089999999999998</v>
      </c>
      <c r="P33" s="207">
        <v>5.0270000000000001</v>
      </c>
      <c r="Q33" s="207">
        <v>6.5579999999999998</v>
      </c>
      <c r="R33" s="207">
        <v>8.5030000000000001</v>
      </c>
      <c r="S33" s="207">
        <v>6.22</v>
      </c>
      <c r="T33" s="207">
        <v>7.91</v>
      </c>
      <c r="U33" s="207">
        <v>7.298</v>
      </c>
      <c r="V33" s="207">
        <v>5.3280000000000003</v>
      </c>
      <c r="W33" s="207">
        <v>7.7590000000000003</v>
      </c>
      <c r="X33" s="207">
        <v>4.3019999999999996</v>
      </c>
      <c r="Y33" s="207">
        <v>6.5339999999999998</v>
      </c>
      <c r="Z33" s="207">
        <v>10.721</v>
      </c>
      <c r="AA33" s="207">
        <v>5.5309999999999997</v>
      </c>
      <c r="AB33" s="207">
        <v>5.1920000000000002</v>
      </c>
      <c r="AC33" s="207">
        <v>7.7830000000000004</v>
      </c>
      <c r="AD33" s="207">
        <v>4.6779999999999999</v>
      </c>
      <c r="AE33" s="207">
        <v>6.6639999999999997</v>
      </c>
      <c r="AF33" s="207">
        <v>6.7220000000000004</v>
      </c>
      <c r="AG33" s="207">
        <v>5.1470000000000002</v>
      </c>
      <c r="AH33">
        <v>4.9820000000000002</v>
      </c>
    </row>
    <row r="34" spans="1:34" ht="14.45">
      <c r="A34" s="103">
        <v>47058</v>
      </c>
      <c r="B34" s="162">
        <v>5</v>
      </c>
      <c r="C34" s="154">
        <v>5</v>
      </c>
      <c r="D34" s="158">
        <v>5</v>
      </c>
      <c r="E34">
        <v>6.7569999999999997</v>
      </c>
      <c r="F34">
        <v>5.7690000000000001</v>
      </c>
      <c r="G34">
        <v>8.1859999999999999</v>
      </c>
      <c r="H34" s="207">
        <v>7.4969999999999999</v>
      </c>
      <c r="I34" s="207">
        <v>6.8739999999999997</v>
      </c>
      <c r="J34" s="207">
        <v>5.0869999999999997</v>
      </c>
      <c r="K34" s="207">
        <v>5.5510000000000002</v>
      </c>
      <c r="L34" s="207">
        <v>4.1859999999999999</v>
      </c>
      <c r="M34" s="207">
        <v>4.5460000000000003</v>
      </c>
      <c r="N34" s="207">
        <v>3.1259999999999999</v>
      </c>
      <c r="O34" s="207">
        <v>4.2190000000000003</v>
      </c>
      <c r="P34" s="207">
        <v>4.3179999999999996</v>
      </c>
      <c r="Q34" s="207">
        <v>5.681</v>
      </c>
      <c r="R34" s="207">
        <v>6.0309999999999997</v>
      </c>
      <c r="S34" s="207">
        <v>5.07</v>
      </c>
      <c r="T34" s="207">
        <v>6.6449999999999996</v>
      </c>
      <c r="U34" s="207">
        <v>6.194</v>
      </c>
      <c r="V34" s="207">
        <v>5.3810000000000002</v>
      </c>
      <c r="W34" s="207">
        <v>6.4260000000000002</v>
      </c>
      <c r="X34" s="207">
        <v>3.6629999999999998</v>
      </c>
      <c r="Y34" s="207">
        <v>4.5019999999999998</v>
      </c>
      <c r="Z34" s="207">
        <v>6.8079999999999998</v>
      </c>
      <c r="AA34" s="207">
        <v>4.7560000000000002</v>
      </c>
      <c r="AB34" s="207">
        <v>4.4009999999999998</v>
      </c>
      <c r="AC34" s="207">
        <v>6.444</v>
      </c>
      <c r="AD34" s="207">
        <v>4.3029999999999999</v>
      </c>
      <c r="AE34" s="207">
        <v>5.8159999999999998</v>
      </c>
      <c r="AF34" s="207">
        <v>6.7270000000000003</v>
      </c>
      <c r="AG34" s="207">
        <v>4.5090000000000003</v>
      </c>
      <c r="AH34">
        <v>4.1769999999999996</v>
      </c>
    </row>
    <row r="35" spans="1:34" ht="14.45">
      <c r="A35" s="103">
        <v>47088</v>
      </c>
      <c r="B35" s="162">
        <v>4</v>
      </c>
      <c r="C35" s="154">
        <v>4</v>
      </c>
      <c r="D35" s="158">
        <v>4</v>
      </c>
      <c r="E35">
        <v>5.8159999999999998</v>
      </c>
      <c r="F35">
        <v>4.9909999999999997</v>
      </c>
      <c r="G35">
        <v>7.5410000000000004</v>
      </c>
      <c r="H35" s="207">
        <v>6.5720000000000001</v>
      </c>
      <c r="I35" s="207">
        <v>6.1580000000000004</v>
      </c>
      <c r="J35" s="207">
        <v>4.907</v>
      </c>
      <c r="K35" s="207">
        <v>5.0220000000000002</v>
      </c>
      <c r="L35" s="207">
        <v>3.891</v>
      </c>
      <c r="M35" s="207">
        <v>3.8119999999999998</v>
      </c>
      <c r="N35" s="207">
        <v>2.7730000000000001</v>
      </c>
      <c r="O35" s="207">
        <v>3.8460000000000001</v>
      </c>
      <c r="P35" s="207">
        <v>3.718</v>
      </c>
      <c r="Q35" s="207">
        <v>4.5449999999999999</v>
      </c>
      <c r="R35" s="207">
        <v>4.8390000000000004</v>
      </c>
      <c r="S35" s="207">
        <v>4.0839999999999996</v>
      </c>
      <c r="T35" s="207">
        <v>5.8959999999999999</v>
      </c>
      <c r="U35" s="207">
        <v>5.13</v>
      </c>
      <c r="V35" s="207">
        <v>4.4740000000000002</v>
      </c>
      <c r="W35" s="207">
        <v>5.7539999999999996</v>
      </c>
      <c r="X35" s="207">
        <v>3.3340000000000001</v>
      </c>
      <c r="Y35" s="207">
        <v>3.8660000000000001</v>
      </c>
      <c r="Z35" s="207">
        <v>5.3550000000000004</v>
      </c>
      <c r="AA35" s="207">
        <v>4.5</v>
      </c>
      <c r="AB35" s="207">
        <v>4.05</v>
      </c>
      <c r="AC35" s="207">
        <v>5.9409999999999998</v>
      </c>
      <c r="AD35" s="207">
        <v>3.6709999999999998</v>
      </c>
      <c r="AE35" s="207">
        <v>5.4669999999999996</v>
      </c>
      <c r="AF35" s="207">
        <v>5.27</v>
      </c>
      <c r="AG35" s="207">
        <v>4.2699999999999996</v>
      </c>
      <c r="AH35">
        <v>3.863</v>
      </c>
    </row>
    <row r="36" spans="1:34" ht="14.45">
      <c r="A36" s="103">
        <v>47119</v>
      </c>
      <c r="B36" s="164">
        <v>5</v>
      </c>
      <c r="C36" s="156">
        <v>5</v>
      </c>
      <c r="D36" s="159">
        <v>5</v>
      </c>
      <c r="E36" s="207">
        <v>5.2519999999999998</v>
      </c>
      <c r="F36" s="207">
        <v>4.4569999999999999</v>
      </c>
      <c r="G36" s="207">
        <v>6.508</v>
      </c>
      <c r="H36" s="207">
        <v>5.5960000000000001</v>
      </c>
      <c r="I36" s="207">
        <v>5.5579999999999998</v>
      </c>
      <c r="J36" s="207">
        <v>4.1459999999999999</v>
      </c>
      <c r="K36" s="207">
        <v>4.62</v>
      </c>
      <c r="L36" s="207">
        <v>3.5750000000000002</v>
      </c>
      <c r="M36" s="207">
        <v>3.395</v>
      </c>
      <c r="N36" s="207">
        <v>2.5459999999999998</v>
      </c>
      <c r="O36" s="207">
        <v>3.4449999999999998</v>
      </c>
      <c r="P36" s="207">
        <v>3.36</v>
      </c>
      <c r="Q36" s="207">
        <v>3.9830000000000001</v>
      </c>
      <c r="R36" s="207">
        <v>4.2279999999999998</v>
      </c>
      <c r="S36" s="207">
        <v>3.5390000000000001</v>
      </c>
      <c r="T36" s="207">
        <v>5.2910000000000004</v>
      </c>
      <c r="U36" s="207">
        <v>4.5999999999999996</v>
      </c>
      <c r="V36" s="207">
        <v>3.9380000000000002</v>
      </c>
      <c r="W36" s="207">
        <v>5.282</v>
      </c>
      <c r="X36" s="207">
        <v>3.0379999999999998</v>
      </c>
      <c r="Y36" s="207">
        <v>3.5259999999999998</v>
      </c>
      <c r="Z36" s="207">
        <v>4.7670000000000003</v>
      </c>
      <c r="AA36" s="207">
        <v>4.1269999999999998</v>
      </c>
      <c r="AB36" s="207">
        <v>3.6339999999999999</v>
      </c>
      <c r="AC36" s="207">
        <v>5.0469999999999997</v>
      </c>
      <c r="AD36" s="207">
        <v>3.3290000000000002</v>
      </c>
      <c r="AE36">
        <v>4.9710000000000001</v>
      </c>
      <c r="AF36" s="207">
        <v>4.3330000000000002</v>
      </c>
      <c r="AG36" s="207">
        <v>3.903</v>
      </c>
      <c r="AH36" s="207">
        <v>3.55</v>
      </c>
    </row>
    <row r="37" spans="1:34" ht="14.45">
      <c r="A37" s="103">
        <v>47150</v>
      </c>
      <c r="B37" s="164">
        <v>4</v>
      </c>
      <c r="C37" s="156">
        <v>4</v>
      </c>
      <c r="D37" s="159">
        <v>4</v>
      </c>
      <c r="E37" s="207">
        <v>4.3630000000000004</v>
      </c>
      <c r="F37" s="207">
        <v>3.81</v>
      </c>
      <c r="G37" s="207">
        <v>5.3</v>
      </c>
      <c r="H37" s="207">
        <v>4.5570000000000004</v>
      </c>
      <c r="I37" s="207">
        <v>4.5650000000000004</v>
      </c>
      <c r="J37" s="207">
        <v>3.456</v>
      </c>
      <c r="K37" s="207">
        <v>3.8540000000000001</v>
      </c>
      <c r="L37" s="207">
        <v>2.9860000000000002</v>
      </c>
      <c r="M37" s="207">
        <v>2.7879999999999998</v>
      </c>
      <c r="N37" s="207">
        <v>2.2599999999999998</v>
      </c>
      <c r="O37" s="207">
        <v>2.843</v>
      </c>
      <c r="P37" s="207">
        <v>2.7749999999999999</v>
      </c>
      <c r="Q37" s="207">
        <v>3.2519999999999998</v>
      </c>
      <c r="R37" s="207">
        <v>3.5249999999999999</v>
      </c>
      <c r="S37" s="207">
        <v>2.8730000000000002</v>
      </c>
      <c r="T37" s="207">
        <v>4.3769999999999998</v>
      </c>
      <c r="U37" s="207">
        <v>3.782</v>
      </c>
      <c r="V37" s="207">
        <v>3.2240000000000002</v>
      </c>
      <c r="W37" s="207">
        <v>4.3319999999999999</v>
      </c>
      <c r="X37" s="207">
        <v>2.573</v>
      </c>
      <c r="Y37" s="207">
        <v>2.9060000000000001</v>
      </c>
      <c r="Z37" s="207">
        <v>4.516</v>
      </c>
      <c r="AA37" s="207">
        <v>3.59</v>
      </c>
      <c r="AB37" s="207">
        <v>3.03</v>
      </c>
      <c r="AC37" s="207">
        <v>4.2329999999999997</v>
      </c>
      <c r="AD37" s="207">
        <v>2.778</v>
      </c>
      <c r="AE37">
        <v>4.0880000000000001</v>
      </c>
      <c r="AF37" s="207">
        <v>3.5670000000000002</v>
      </c>
      <c r="AG37" s="207">
        <v>3.335</v>
      </c>
      <c r="AH37" s="207">
        <v>2.9780000000000002</v>
      </c>
    </row>
    <row r="38" spans="1:34" ht="14.45">
      <c r="A38" s="103">
        <v>47178</v>
      </c>
      <c r="B38" s="164">
        <v>5</v>
      </c>
      <c r="C38" s="156">
        <v>5</v>
      </c>
      <c r="D38" s="159">
        <v>5</v>
      </c>
      <c r="E38" s="207">
        <v>5.2370000000000001</v>
      </c>
      <c r="F38" s="207">
        <v>5.1989999999999998</v>
      </c>
      <c r="G38" s="207">
        <v>5.6669999999999998</v>
      </c>
      <c r="H38" s="207">
        <v>5.7480000000000002</v>
      </c>
      <c r="I38" s="207">
        <v>5.2610000000000001</v>
      </c>
      <c r="J38" s="207">
        <v>4.6319999999999997</v>
      </c>
      <c r="K38" s="207">
        <v>4.2699999999999996</v>
      </c>
      <c r="L38" s="207">
        <v>3.4510000000000001</v>
      </c>
      <c r="M38" s="207">
        <v>2.992</v>
      </c>
      <c r="N38" s="207">
        <v>2.8919999999999999</v>
      </c>
      <c r="O38" s="207">
        <v>4.9080000000000004</v>
      </c>
      <c r="P38" s="207">
        <v>2.9849999999999999</v>
      </c>
      <c r="Q38" s="207">
        <v>3.4729999999999999</v>
      </c>
      <c r="R38" s="207">
        <v>6.1630000000000003</v>
      </c>
      <c r="S38" s="207">
        <v>2.9039999999999999</v>
      </c>
      <c r="T38" s="207">
        <v>5.343</v>
      </c>
      <c r="U38" s="207">
        <v>3.8370000000000002</v>
      </c>
      <c r="V38" s="207">
        <v>3.5619999999999998</v>
      </c>
      <c r="W38" s="207">
        <v>5.577</v>
      </c>
      <c r="X38" s="207">
        <v>2.7719999999999998</v>
      </c>
      <c r="Y38" s="207">
        <v>2.9</v>
      </c>
      <c r="Z38" s="207">
        <v>5.8659999999999997</v>
      </c>
      <c r="AA38" s="207">
        <v>4.351</v>
      </c>
      <c r="AB38" s="207">
        <v>4.9119999999999999</v>
      </c>
      <c r="AC38" s="207">
        <v>4.4930000000000003</v>
      </c>
      <c r="AD38" s="207">
        <v>2.8159999999999998</v>
      </c>
      <c r="AE38">
        <v>4.5119999999999996</v>
      </c>
      <c r="AF38" s="207">
        <v>3.7559999999999998</v>
      </c>
      <c r="AG38" s="207">
        <v>3.9660000000000002</v>
      </c>
      <c r="AH38" s="207">
        <v>3.5390000000000001</v>
      </c>
    </row>
    <row r="39" spans="1:34" ht="14.45">
      <c r="A39" s="103">
        <v>47209</v>
      </c>
      <c r="B39" s="164">
        <v>9</v>
      </c>
      <c r="C39" s="156">
        <v>9</v>
      </c>
      <c r="D39" s="159">
        <v>9</v>
      </c>
      <c r="E39" s="207">
        <v>9.1150000000000002</v>
      </c>
      <c r="F39" s="207">
        <v>6.6580000000000004</v>
      </c>
      <c r="G39" s="207">
        <v>10.063000000000001</v>
      </c>
      <c r="H39" s="207">
        <v>8.1170000000000009</v>
      </c>
      <c r="I39" s="207">
        <v>7.141</v>
      </c>
      <c r="J39" s="207">
        <v>6.6109999999999998</v>
      </c>
      <c r="K39" s="207">
        <v>9.75</v>
      </c>
      <c r="L39" s="207">
        <v>7.0750000000000002</v>
      </c>
      <c r="M39" s="207">
        <v>7.5430000000000001</v>
      </c>
      <c r="N39" s="207">
        <v>5.9020000000000001</v>
      </c>
      <c r="O39" s="207">
        <v>9.9429999999999996</v>
      </c>
      <c r="P39" s="207">
        <v>6.46</v>
      </c>
      <c r="Q39" s="207">
        <v>9.4789999999999992</v>
      </c>
      <c r="R39" s="207">
        <v>9.93</v>
      </c>
      <c r="S39" s="207">
        <v>3.7189999999999999</v>
      </c>
      <c r="T39" s="207">
        <v>7.069</v>
      </c>
      <c r="U39" s="207">
        <v>7.2220000000000004</v>
      </c>
      <c r="V39" s="207">
        <v>6.5949999999999998</v>
      </c>
      <c r="W39" s="207">
        <v>12.881</v>
      </c>
      <c r="X39" s="207">
        <v>4.84</v>
      </c>
      <c r="Y39" s="207">
        <v>5.3680000000000003</v>
      </c>
      <c r="Z39" s="207">
        <v>9.7490000000000006</v>
      </c>
      <c r="AA39" s="207">
        <v>7.173</v>
      </c>
      <c r="AB39" s="207">
        <v>9.6989999999999998</v>
      </c>
      <c r="AC39" s="207">
        <v>7.5179999999999998</v>
      </c>
      <c r="AD39" s="207">
        <v>6.7649999999999997</v>
      </c>
      <c r="AE39">
        <v>7.0789999999999997</v>
      </c>
      <c r="AF39" s="207">
        <v>6.915</v>
      </c>
      <c r="AG39" s="207">
        <v>9.2789999999999999</v>
      </c>
      <c r="AH39" s="207">
        <v>6.726</v>
      </c>
    </row>
    <row r="40" spans="1:34" ht="14.45">
      <c r="A40" s="103">
        <v>47239</v>
      </c>
      <c r="B40" s="164">
        <v>26</v>
      </c>
      <c r="C40" s="156">
        <v>26</v>
      </c>
      <c r="D40" s="159">
        <v>26</v>
      </c>
      <c r="E40" s="207">
        <v>30.902000000000001</v>
      </c>
      <c r="F40" s="207">
        <v>30.276</v>
      </c>
      <c r="G40" s="207">
        <v>56.390999999999998</v>
      </c>
      <c r="H40" s="207">
        <v>38.697000000000003</v>
      </c>
      <c r="I40" s="207">
        <v>24.007000000000001</v>
      </c>
      <c r="J40" s="207">
        <v>23.22</v>
      </c>
      <c r="K40" s="207">
        <v>34.018000000000001</v>
      </c>
      <c r="L40" s="207">
        <v>25.849</v>
      </c>
      <c r="M40" s="207">
        <v>17.795999999999999</v>
      </c>
      <c r="N40" s="207">
        <v>21.491</v>
      </c>
      <c r="O40" s="207">
        <v>27.597000000000001</v>
      </c>
      <c r="P40" s="207">
        <v>24.51</v>
      </c>
      <c r="Q40" s="207">
        <v>32.494</v>
      </c>
      <c r="R40" s="207">
        <v>29.760999999999999</v>
      </c>
      <c r="S40" s="207">
        <v>24.71</v>
      </c>
      <c r="T40" s="207">
        <v>38.140999999999998</v>
      </c>
      <c r="U40" s="207">
        <v>17.434999999999999</v>
      </c>
      <c r="V40" s="207">
        <v>21.22</v>
      </c>
      <c r="W40" s="207">
        <v>24.541</v>
      </c>
      <c r="X40" s="207">
        <v>16.419</v>
      </c>
      <c r="Y40" s="207">
        <v>28.177</v>
      </c>
      <c r="Z40" s="207">
        <v>20.324999999999999</v>
      </c>
      <c r="AA40" s="207">
        <v>17.388000000000002</v>
      </c>
      <c r="AB40" s="207">
        <v>31.63</v>
      </c>
      <c r="AC40" s="207">
        <v>30.952000000000002</v>
      </c>
      <c r="AD40" s="207">
        <v>21.027999999999999</v>
      </c>
      <c r="AE40">
        <v>26.527999999999999</v>
      </c>
      <c r="AF40" s="207">
        <v>21.600999999999999</v>
      </c>
      <c r="AG40" s="207">
        <v>27.068000000000001</v>
      </c>
      <c r="AH40" s="207">
        <v>32.945999999999998</v>
      </c>
    </row>
    <row r="41" spans="1:34" ht="14.45">
      <c r="A41" s="103">
        <v>47270</v>
      </c>
      <c r="B41" s="164">
        <v>40</v>
      </c>
      <c r="C41" s="156">
        <v>40</v>
      </c>
      <c r="D41" s="159">
        <v>40</v>
      </c>
      <c r="E41" s="207">
        <v>41.17</v>
      </c>
      <c r="F41" s="207">
        <v>84.998999999999995</v>
      </c>
      <c r="G41" s="207">
        <v>61.582999999999998</v>
      </c>
      <c r="H41" s="207">
        <v>73.048000000000002</v>
      </c>
      <c r="I41" s="207">
        <v>31.835000000000001</v>
      </c>
      <c r="J41" s="207">
        <v>48.44</v>
      </c>
      <c r="K41" s="207">
        <v>25.683</v>
      </c>
      <c r="L41" s="207">
        <v>26.004000000000001</v>
      </c>
      <c r="M41" s="207">
        <v>12.728</v>
      </c>
      <c r="N41" s="207">
        <v>33.640999999999998</v>
      </c>
      <c r="O41" s="207">
        <v>22.021000000000001</v>
      </c>
      <c r="P41" s="207">
        <v>35.491999999999997</v>
      </c>
      <c r="Q41" s="207">
        <v>35.984000000000002</v>
      </c>
      <c r="R41" s="207">
        <v>27.882000000000001</v>
      </c>
      <c r="S41" s="207">
        <v>75.198999999999998</v>
      </c>
      <c r="T41" s="207">
        <v>41.593000000000004</v>
      </c>
      <c r="U41" s="207">
        <v>41.741999999999997</v>
      </c>
      <c r="V41" s="207">
        <v>66.757999999999996</v>
      </c>
      <c r="W41" s="207">
        <v>11.651</v>
      </c>
      <c r="X41" s="207">
        <v>29.608000000000001</v>
      </c>
      <c r="Y41" s="207">
        <v>50.448</v>
      </c>
      <c r="Z41" s="207">
        <v>51.587000000000003</v>
      </c>
      <c r="AA41" s="207">
        <v>42.204999999999998</v>
      </c>
      <c r="AB41" s="207">
        <v>53.323999999999998</v>
      </c>
      <c r="AC41" s="207">
        <v>18.143000000000001</v>
      </c>
      <c r="AD41" s="207">
        <v>58.027999999999999</v>
      </c>
      <c r="AE41">
        <v>33.338000000000001</v>
      </c>
      <c r="AF41" s="207">
        <v>42.878</v>
      </c>
      <c r="AG41" s="207">
        <v>26.547999999999998</v>
      </c>
      <c r="AH41" s="207">
        <v>63.817999999999998</v>
      </c>
    </row>
    <row r="42" spans="1:34" ht="14.45">
      <c r="A42" s="103">
        <v>47300</v>
      </c>
      <c r="B42" s="164">
        <v>15</v>
      </c>
      <c r="C42" s="156">
        <v>15</v>
      </c>
      <c r="D42" s="159">
        <v>15</v>
      </c>
      <c r="E42" s="207">
        <v>15.215</v>
      </c>
      <c r="F42" s="207">
        <v>72.787999999999997</v>
      </c>
      <c r="G42" s="207">
        <v>23.649000000000001</v>
      </c>
      <c r="H42" s="207">
        <v>27.605</v>
      </c>
      <c r="I42" s="207">
        <v>15.867000000000001</v>
      </c>
      <c r="J42" s="207">
        <v>29.381</v>
      </c>
      <c r="K42" s="207">
        <v>10.805999999999999</v>
      </c>
      <c r="L42" s="207">
        <v>10.193</v>
      </c>
      <c r="M42" s="207">
        <v>6.1609999999999996</v>
      </c>
      <c r="N42" s="207">
        <v>12.048</v>
      </c>
      <c r="O42" s="207">
        <v>9.1240000000000006</v>
      </c>
      <c r="P42" s="207">
        <v>15.105</v>
      </c>
      <c r="Q42" s="207">
        <v>12.673999999999999</v>
      </c>
      <c r="R42" s="207">
        <v>11.725</v>
      </c>
      <c r="S42" s="207">
        <v>37.012999999999998</v>
      </c>
      <c r="T42" s="207">
        <v>21.872</v>
      </c>
      <c r="U42" s="207">
        <v>13.898</v>
      </c>
      <c r="V42" s="207">
        <v>40.853000000000002</v>
      </c>
      <c r="W42" s="207">
        <v>7.2649999999999997</v>
      </c>
      <c r="X42" s="207">
        <v>12.148</v>
      </c>
      <c r="Y42" s="207">
        <v>18.079000000000001</v>
      </c>
      <c r="Z42" s="207">
        <v>17.916</v>
      </c>
      <c r="AA42" s="207">
        <v>15.25</v>
      </c>
      <c r="AB42" s="207">
        <v>20.405999999999999</v>
      </c>
      <c r="AC42" s="207">
        <v>8.1620000000000008</v>
      </c>
      <c r="AD42" s="207">
        <v>37.207000000000001</v>
      </c>
      <c r="AE42">
        <v>12.256</v>
      </c>
      <c r="AF42" s="207">
        <v>17.14</v>
      </c>
      <c r="AG42" s="207">
        <v>13.028</v>
      </c>
      <c r="AH42" s="207">
        <v>31.15</v>
      </c>
    </row>
    <row r="43" spans="1:34" ht="14.45">
      <c r="A43" s="103">
        <v>47331</v>
      </c>
      <c r="B43" s="164">
        <v>8</v>
      </c>
      <c r="C43" s="156">
        <v>8</v>
      </c>
      <c r="D43" s="159">
        <v>8</v>
      </c>
      <c r="E43" s="207">
        <v>7.742</v>
      </c>
      <c r="F43" s="207">
        <v>23.297999999999998</v>
      </c>
      <c r="G43" s="207">
        <v>10.798999999999999</v>
      </c>
      <c r="H43" s="207">
        <v>13.491</v>
      </c>
      <c r="I43" s="207">
        <v>8.2089999999999996</v>
      </c>
      <c r="J43" s="207">
        <v>12.332000000000001</v>
      </c>
      <c r="K43" s="207">
        <v>7.0869999999999997</v>
      </c>
      <c r="L43" s="207">
        <v>7.02</v>
      </c>
      <c r="M43" s="207">
        <v>4.2880000000000003</v>
      </c>
      <c r="N43" s="207">
        <v>6.649</v>
      </c>
      <c r="O43" s="207">
        <v>5.9729999999999999</v>
      </c>
      <c r="P43" s="207">
        <v>8.8659999999999997</v>
      </c>
      <c r="Q43" s="207">
        <v>8.0389999999999997</v>
      </c>
      <c r="R43" s="207">
        <v>7.4059999999999997</v>
      </c>
      <c r="S43" s="207">
        <v>13.137</v>
      </c>
      <c r="T43" s="207">
        <v>9.6449999999999996</v>
      </c>
      <c r="U43" s="207">
        <v>8.9920000000000009</v>
      </c>
      <c r="V43" s="207">
        <v>14.523999999999999</v>
      </c>
      <c r="W43" s="207">
        <v>5.4290000000000003</v>
      </c>
      <c r="X43" s="207">
        <v>7.58</v>
      </c>
      <c r="Y43" s="207">
        <v>9.6050000000000004</v>
      </c>
      <c r="Z43" s="207">
        <v>8.4979999999999993</v>
      </c>
      <c r="AA43" s="207">
        <v>8.3279999999999994</v>
      </c>
      <c r="AB43" s="207">
        <v>12.000999999999999</v>
      </c>
      <c r="AC43" s="207">
        <v>5.6390000000000002</v>
      </c>
      <c r="AD43" s="207">
        <v>13.304</v>
      </c>
      <c r="AE43">
        <v>7.4119999999999999</v>
      </c>
      <c r="AF43" s="207">
        <v>8.2289999999999992</v>
      </c>
      <c r="AG43" s="207">
        <v>8.641</v>
      </c>
      <c r="AH43" s="207">
        <v>12.234999999999999</v>
      </c>
    </row>
    <row r="44" spans="1:34" ht="14.45">
      <c r="A44" s="103">
        <v>47362</v>
      </c>
      <c r="B44" s="164">
        <v>7</v>
      </c>
      <c r="C44" s="156">
        <v>7</v>
      </c>
      <c r="D44" s="159">
        <v>7</v>
      </c>
      <c r="E44" s="207">
        <v>6.2590000000000003</v>
      </c>
      <c r="F44" s="207">
        <v>13.462</v>
      </c>
      <c r="G44" s="207">
        <v>8.1709999999999994</v>
      </c>
      <c r="H44" s="207">
        <v>9.1389999999999993</v>
      </c>
      <c r="I44" s="207">
        <v>5.8620000000000001</v>
      </c>
      <c r="J44" s="207">
        <v>7.75</v>
      </c>
      <c r="K44" s="207">
        <v>5.4749999999999996</v>
      </c>
      <c r="L44" s="207">
        <v>5.2430000000000003</v>
      </c>
      <c r="M44" s="207">
        <v>3.6619999999999999</v>
      </c>
      <c r="N44" s="207">
        <v>7.298</v>
      </c>
      <c r="O44" s="207">
        <v>4.8710000000000004</v>
      </c>
      <c r="P44" s="207">
        <v>5.915</v>
      </c>
      <c r="Q44" s="207">
        <v>6.6619999999999999</v>
      </c>
      <c r="R44" s="207">
        <v>6.391</v>
      </c>
      <c r="S44" s="207">
        <v>8.3450000000000006</v>
      </c>
      <c r="T44" s="207">
        <v>6.78</v>
      </c>
      <c r="U44" s="207">
        <v>5.9640000000000004</v>
      </c>
      <c r="V44" s="207">
        <v>8.3930000000000007</v>
      </c>
      <c r="W44" s="207">
        <v>4.7670000000000003</v>
      </c>
      <c r="X44" s="207">
        <v>6.5359999999999996</v>
      </c>
      <c r="Y44" s="207">
        <v>9.1590000000000007</v>
      </c>
      <c r="Z44" s="207">
        <v>6.476</v>
      </c>
      <c r="AA44" s="207">
        <v>6.0839999999999996</v>
      </c>
      <c r="AB44" s="207">
        <v>7.5019999999999998</v>
      </c>
      <c r="AC44" s="207">
        <v>4.7069999999999999</v>
      </c>
      <c r="AD44" s="207">
        <v>7.9619999999999997</v>
      </c>
      <c r="AE44">
        <v>7.3390000000000004</v>
      </c>
      <c r="AF44" s="207">
        <v>5.9370000000000003</v>
      </c>
      <c r="AG44" s="207">
        <v>6.5579999999999998</v>
      </c>
      <c r="AH44" s="207">
        <v>8.8529999999999998</v>
      </c>
    </row>
    <row r="45" spans="1:34" ht="14.45">
      <c r="A45" s="103">
        <v>47392</v>
      </c>
      <c r="B45" s="164">
        <v>8</v>
      </c>
      <c r="C45" s="156">
        <v>6</v>
      </c>
      <c r="D45" s="159">
        <v>7</v>
      </c>
      <c r="E45" s="207">
        <v>7.2409999999999997</v>
      </c>
      <c r="F45" s="207">
        <v>11.055999999999999</v>
      </c>
      <c r="G45" s="207">
        <v>7.93</v>
      </c>
      <c r="H45" s="207">
        <v>8.5150000000000006</v>
      </c>
      <c r="I45" s="207">
        <v>6.65</v>
      </c>
      <c r="J45" s="207">
        <v>6.6680000000000001</v>
      </c>
      <c r="K45" s="207">
        <v>5.0149999999999997</v>
      </c>
      <c r="L45" s="207">
        <v>4.5709999999999997</v>
      </c>
      <c r="M45" s="207">
        <v>4.4909999999999997</v>
      </c>
      <c r="N45" s="207">
        <v>5.4370000000000003</v>
      </c>
      <c r="O45" s="207">
        <v>5.0140000000000002</v>
      </c>
      <c r="P45" s="207">
        <v>6.62</v>
      </c>
      <c r="Q45" s="207">
        <v>8.532</v>
      </c>
      <c r="R45" s="207">
        <v>6.2560000000000002</v>
      </c>
      <c r="S45" s="207">
        <v>7.9379999999999997</v>
      </c>
      <c r="T45" s="207">
        <v>7.3220000000000001</v>
      </c>
      <c r="U45" s="207">
        <v>5.5110000000000001</v>
      </c>
      <c r="V45" s="207">
        <v>7.8010000000000002</v>
      </c>
      <c r="W45" s="207">
        <v>4.3360000000000003</v>
      </c>
      <c r="X45" s="207">
        <v>6.9219999999999997</v>
      </c>
      <c r="Y45" s="207">
        <v>10.702999999999999</v>
      </c>
      <c r="Z45" s="207">
        <v>5.5439999999999996</v>
      </c>
      <c r="AA45" s="207">
        <v>5.2960000000000003</v>
      </c>
      <c r="AB45" s="207">
        <v>7.8179999999999996</v>
      </c>
      <c r="AC45" s="207">
        <v>4.72</v>
      </c>
      <c r="AD45" s="207">
        <v>6.7590000000000003</v>
      </c>
      <c r="AE45">
        <v>6.7359999999999998</v>
      </c>
      <c r="AF45" s="207">
        <v>5.282</v>
      </c>
      <c r="AG45" s="207">
        <v>5.0220000000000002</v>
      </c>
      <c r="AH45" s="207">
        <v>8.3070000000000004</v>
      </c>
    </row>
    <row r="46" spans="1:34" ht="14.45">
      <c r="A46" s="103">
        <v>47423</v>
      </c>
      <c r="B46" s="164">
        <v>5</v>
      </c>
      <c r="C46" s="156">
        <v>5</v>
      </c>
      <c r="D46" s="159">
        <v>5</v>
      </c>
      <c r="E46" s="207">
        <v>5.7729999999999997</v>
      </c>
      <c r="F46" s="207">
        <v>8.2650000000000006</v>
      </c>
      <c r="G46" s="207">
        <v>7.5129999999999999</v>
      </c>
      <c r="H46" s="207">
        <v>7.03</v>
      </c>
      <c r="I46" s="207">
        <v>5.1890000000000001</v>
      </c>
      <c r="J46" s="207">
        <v>5.6669999999999998</v>
      </c>
      <c r="K46" s="207">
        <v>4.2229999999999999</v>
      </c>
      <c r="L46" s="207">
        <v>4.6769999999999996</v>
      </c>
      <c r="M46" s="207">
        <v>3.1560000000000001</v>
      </c>
      <c r="N46" s="207">
        <v>4.242</v>
      </c>
      <c r="O46" s="207">
        <v>4.3070000000000004</v>
      </c>
      <c r="P46" s="207">
        <v>5.7720000000000002</v>
      </c>
      <c r="Q46" s="207">
        <v>6.0510000000000002</v>
      </c>
      <c r="R46" s="207">
        <v>5.1020000000000003</v>
      </c>
      <c r="S46" s="207">
        <v>6.6689999999999996</v>
      </c>
      <c r="T46" s="207">
        <v>6.2309999999999999</v>
      </c>
      <c r="U46" s="207">
        <v>5.5540000000000003</v>
      </c>
      <c r="V46" s="207">
        <v>6.4610000000000003</v>
      </c>
      <c r="W46" s="207">
        <v>3.6930000000000001</v>
      </c>
      <c r="X46" s="207">
        <v>4.726</v>
      </c>
      <c r="Y46" s="207">
        <v>6.7930000000000001</v>
      </c>
      <c r="Z46" s="207">
        <v>4.7679999999999998</v>
      </c>
      <c r="AA46" s="207">
        <v>4.4930000000000003</v>
      </c>
      <c r="AB46" s="207">
        <v>6.48</v>
      </c>
      <c r="AC46" s="207">
        <v>4.34</v>
      </c>
      <c r="AD46" s="207">
        <v>5.9</v>
      </c>
      <c r="AE46">
        <v>6.74</v>
      </c>
      <c r="AF46" s="207">
        <v>4.62</v>
      </c>
      <c r="AG46" s="207">
        <v>4.2119999999999997</v>
      </c>
      <c r="AH46" s="207">
        <v>6.7850000000000001</v>
      </c>
    </row>
    <row r="47" spans="1:34" ht="14.45">
      <c r="A47" s="103">
        <v>47453</v>
      </c>
      <c r="B47" s="164">
        <v>4</v>
      </c>
      <c r="C47" s="156">
        <v>4</v>
      </c>
      <c r="D47" s="159">
        <v>4</v>
      </c>
      <c r="E47" s="207">
        <v>4.9950000000000001</v>
      </c>
      <c r="F47" s="207">
        <v>7.617</v>
      </c>
      <c r="G47" s="207">
        <v>6.5860000000000003</v>
      </c>
      <c r="H47" s="207">
        <v>6.28</v>
      </c>
      <c r="I47" s="207">
        <v>5.0049999999999999</v>
      </c>
      <c r="J47" s="207">
        <v>5.1310000000000002</v>
      </c>
      <c r="K47" s="207">
        <v>3.9249999999999998</v>
      </c>
      <c r="L47" s="207">
        <v>3.93</v>
      </c>
      <c r="M47" s="207">
        <v>2.8</v>
      </c>
      <c r="N47" s="207">
        <v>3.867</v>
      </c>
      <c r="O47" s="207">
        <v>3.7080000000000002</v>
      </c>
      <c r="P47" s="207">
        <v>4.6029999999999998</v>
      </c>
      <c r="Q47" s="207">
        <v>4.8579999999999997</v>
      </c>
      <c r="R47" s="207">
        <v>4.1120000000000001</v>
      </c>
      <c r="S47" s="207">
        <v>5.9189999999999996</v>
      </c>
      <c r="T47" s="207">
        <v>5.1580000000000004</v>
      </c>
      <c r="U47" s="207">
        <v>4.6269999999999998</v>
      </c>
      <c r="V47" s="207">
        <v>5.7869999999999999</v>
      </c>
      <c r="W47" s="207">
        <v>3.363</v>
      </c>
      <c r="X47" s="207">
        <v>4.0510000000000002</v>
      </c>
      <c r="Y47" s="207">
        <v>5.34</v>
      </c>
      <c r="Z47" s="207">
        <v>4.5110000000000001</v>
      </c>
      <c r="AA47" s="207">
        <v>4.1369999999999996</v>
      </c>
      <c r="AB47" s="207">
        <v>6.0060000000000002</v>
      </c>
      <c r="AC47" s="207">
        <v>3.7050000000000001</v>
      </c>
      <c r="AD47" s="207">
        <v>5.5469999999999997</v>
      </c>
      <c r="AE47">
        <v>5.282</v>
      </c>
      <c r="AF47" s="207">
        <v>4.3789999999999996</v>
      </c>
      <c r="AG47" s="207">
        <v>3.8959999999999999</v>
      </c>
      <c r="AH47" s="207">
        <v>5.8419999999999996</v>
      </c>
    </row>
    <row r="48" spans="1:34" ht="14.45">
      <c r="A48" s="103">
        <v>47484</v>
      </c>
      <c r="B48" s="164">
        <v>5</v>
      </c>
      <c r="C48" s="156">
        <v>5</v>
      </c>
      <c r="D48" s="159">
        <v>5</v>
      </c>
      <c r="E48" s="207">
        <v>4.46</v>
      </c>
      <c r="F48" s="207">
        <v>6.5750000000000002</v>
      </c>
      <c r="G48" s="207">
        <v>5.6079999999999997</v>
      </c>
      <c r="H48" s="207">
        <v>5.6609999999999996</v>
      </c>
      <c r="I48" s="207">
        <v>4.2320000000000002</v>
      </c>
      <c r="J48" s="207">
        <v>4.7210000000000001</v>
      </c>
      <c r="K48" s="207">
        <v>3.6059999999999999</v>
      </c>
      <c r="L48" s="207">
        <v>3.488</v>
      </c>
      <c r="M48" s="207">
        <v>2.5710000000000002</v>
      </c>
      <c r="N48" s="207">
        <v>3.4649999999999999</v>
      </c>
      <c r="O48" s="207">
        <v>3.35</v>
      </c>
      <c r="P48" s="207">
        <v>4.0209999999999999</v>
      </c>
      <c r="Q48" s="207">
        <v>4.2450000000000001</v>
      </c>
      <c r="R48" s="207">
        <v>3.5640000000000001</v>
      </c>
      <c r="S48" s="207">
        <v>5.3120000000000003</v>
      </c>
      <c r="T48" s="207">
        <v>4.6139999999999999</v>
      </c>
      <c r="U48" s="207">
        <v>4.0759999999999996</v>
      </c>
      <c r="V48" s="207">
        <v>5.3129999999999997</v>
      </c>
      <c r="W48" s="207">
        <v>3.0640000000000001</v>
      </c>
      <c r="X48" s="207">
        <v>3.6850000000000001</v>
      </c>
      <c r="Y48" s="207">
        <v>4.7539999999999996</v>
      </c>
      <c r="Z48" s="207">
        <v>4.1369999999999996</v>
      </c>
      <c r="AA48" s="207">
        <v>3.7130000000000001</v>
      </c>
      <c r="AB48" s="207">
        <v>5.077</v>
      </c>
      <c r="AC48" s="207">
        <v>3.36</v>
      </c>
      <c r="AD48" s="207">
        <v>5.0439999999999996</v>
      </c>
      <c r="AE48">
        <v>4.3419999999999996</v>
      </c>
      <c r="AF48" s="207">
        <v>3.9980000000000002</v>
      </c>
      <c r="AG48" s="207">
        <v>3.58</v>
      </c>
      <c r="AH48" s="207">
        <v>5.2750000000000004</v>
      </c>
    </row>
    <row r="49" spans="1:1005" ht="14.45">
      <c r="A49" s="103">
        <v>47515</v>
      </c>
      <c r="B49" s="164">
        <v>4</v>
      </c>
      <c r="C49" s="156">
        <v>4</v>
      </c>
      <c r="D49" s="159">
        <v>4</v>
      </c>
      <c r="E49" s="207">
        <v>3.8130000000000002</v>
      </c>
      <c r="F49" s="207">
        <v>5.3540000000000001</v>
      </c>
      <c r="G49" s="207">
        <v>4.5670000000000002</v>
      </c>
      <c r="H49" s="207">
        <v>4.6479999999999997</v>
      </c>
      <c r="I49" s="207">
        <v>3.5270000000000001</v>
      </c>
      <c r="J49" s="207">
        <v>3.9380000000000002</v>
      </c>
      <c r="K49" s="207">
        <v>3.012</v>
      </c>
      <c r="L49" s="207">
        <v>2.8620000000000001</v>
      </c>
      <c r="M49" s="207">
        <v>2.2810000000000001</v>
      </c>
      <c r="N49" s="207">
        <v>2.859</v>
      </c>
      <c r="O49" s="207">
        <v>2.7669999999999999</v>
      </c>
      <c r="P49" s="207">
        <v>3.2810000000000001</v>
      </c>
      <c r="Q49" s="207">
        <v>3.54</v>
      </c>
      <c r="R49" s="207">
        <v>2.8940000000000001</v>
      </c>
      <c r="S49" s="207">
        <v>4.3940000000000001</v>
      </c>
      <c r="T49" s="207">
        <v>3.7890000000000001</v>
      </c>
      <c r="U49" s="207">
        <v>3.3370000000000002</v>
      </c>
      <c r="V49" s="207">
        <v>4.3570000000000002</v>
      </c>
      <c r="W49" s="207">
        <v>2.5939999999999999</v>
      </c>
      <c r="X49" s="207">
        <v>3.0350000000000001</v>
      </c>
      <c r="Y49" s="207">
        <v>4.5039999999999996</v>
      </c>
      <c r="Z49" s="207">
        <v>3.5979999999999999</v>
      </c>
      <c r="AA49" s="207">
        <v>3.0960000000000001</v>
      </c>
      <c r="AB49" s="207">
        <v>4.2539999999999996</v>
      </c>
      <c r="AC49" s="207">
        <v>2.8029999999999999</v>
      </c>
      <c r="AD49" s="207">
        <v>4.1470000000000002</v>
      </c>
      <c r="AE49">
        <v>3.5750000000000002</v>
      </c>
      <c r="AF49" s="207">
        <v>3.4140000000000001</v>
      </c>
      <c r="AG49" s="207">
        <v>3.0030000000000001</v>
      </c>
      <c r="AH49" s="207">
        <v>4.3819999999999997</v>
      </c>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207"/>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7"/>
      <c r="CP49" s="207"/>
      <c r="CQ49" s="207"/>
      <c r="CR49" s="207"/>
      <c r="CS49" s="207"/>
      <c r="CT49" s="207"/>
      <c r="CU49" s="207"/>
      <c r="CV49" s="207"/>
      <c r="CW49" s="207"/>
      <c r="CX49" s="207"/>
      <c r="CY49" s="207"/>
      <c r="CZ49" s="207"/>
      <c r="DA49" s="207"/>
      <c r="DB49" s="207"/>
      <c r="DC49" s="207"/>
      <c r="DD49" s="207"/>
      <c r="DE49" s="207"/>
      <c r="DF49" s="207"/>
      <c r="DG49" s="207"/>
      <c r="DH49" s="207"/>
      <c r="DI49" s="207"/>
      <c r="DJ49" s="207"/>
      <c r="DK49" s="207"/>
      <c r="DL49" s="207"/>
      <c r="DM49" s="207"/>
      <c r="DN49" s="207"/>
      <c r="DO49" s="207"/>
      <c r="DP49" s="207"/>
      <c r="DQ49" s="207"/>
      <c r="DR49" s="207"/>
      <c r="DS49" s="207"/>
      <c r="DT49" s="207"/>
      <c r="DU49" s="207"/>
      <c r="DV49" s="207"/>
      <c r="DW49" s="207"/>
      <c r="DX49" s="207"/>
      <c r="DY49" s="207"/>
      <c r="DZ49" s="207"/>
      <c r="EA49" s="207"/>
      <c r="EB49" s="207"/>
      <c r="EC49" s="207"/>
      <c r="ED49" s="207"/>
      <c r="EE49" s="207"/>
      <c r="EF49" s="207"/>
      <c r="EG49" s="207"/>
      <c r="EH49" s="207"/>
      <c r="EI49" s="207"/>
      <c r="EJ49" s="207"/>
      <c r="EK49" s="207"/>
      <c r="EL49" s="207"/>
      <c r="EM49" s="207"/>
      <c r="EN49" s="207"/>
      <c r="EO49" s="207"/>
      <c r="EP49" s="207"/>
      <c r="EQ49" s="207"/>
      <c r="ER49" s="207"/>
      <c r="ES49" s="207"/>
      <c r="ET49" s="207"/>
      <c r="EU49" s="207"/>
      <c r="EV49" s="207"/>
      <c r="EW49" s="207"/>
      <c r="EX49" s="207"/>
      <c r="EY49" s="207"/>
      <c r="EZ49" s="207"/>
      <c r="FA49" s="207"/>
      <c r="FB49" s="207"/>
      <c r="FC49" s="207"/>
      <c r="FD49" s="207"/>
      <c r="FE49" s="207"/>
      <c r="FF49" s="207"/>
      <c r="FG49" s="207"/>
      <c r="FH49" s="207"/>
      <c r="FI49" s="207"/>
      <c r="FJ49" s="207"/>
      <c r="FK49" s="207"/>
      <c r="FL49" s="207"/>
      <c r="FM49" s="207"/>
      <c r="FN49" s="207"/>
      <c r="FO49" s="207"/>
      <c r="FP49" s="207"/>
      <c r="FQ49" s="207"/>
      <c r="FR49" s="207"/>
      <c r="FS49" s="207"/>
      <c r="FT49" s="207"/>
      <c r="FU49" s="207"/>
      <c r="FV49" s="207"/>
      <c r="FW49" s="207"/>
      <c r="FX49" s="207"/>
      <c r="FY49" s="207"/>
      <c r="FZ49" s="207"/>
      <c r="GA49" s="207"/>
      <c r="GB49" s="207"/>
      <c r="GC49" s="207"/>
      <c r="GD49" s="207"/>
      <c r="GE49" s="207"/>
      <c r="GF49" s="207"/>
      <c r="GG49" s="207"/>
      <c r="GH49" s="207"/>
      <c r="GI49" s="207"/>
      <c r="GJ49" s="207"/>
      <c r="GK49" s="207"/>
      <c r="GL49" s="207"/>
      <c r="GM49" s="207"/>
      <c r="GN49" s="207"/>
      <c r="GO49" s="207"/>
      <c r="GP49" s="207"/>
      <c r="GQ49" s="207"/>
      <c r="GR49" s="207"/>
      <c r="GS49" s="207"/>
      <c r="GT49" s="207"/>
      <c r="GU49" s="207"/>
      <c r="GV49" s="207"/>
      <c r="GW49" s="207"/>
      <c r="GX49" s="207"/>
      <c r="GY49" s="207"/>
      <c r="GZ49" s="207"/>
      <c r="HA49" s="207"/>
      <c r="HB49" s="207"/>
      <c r="HC49" s="207"/>
      <c r="HD49" s="207"/>
      <c r="HE49" s="207"/>
      <c r="HF49" s="207"/>
      <c r="HG49" s="207"/>
      <c r="HH49" s="207"/>
      <c r="HI49" s="207"/>
      <c r="HJ49" s="207"/>
      <c r="HK49" s="207"/>
      <c r="HL49" s="207"/>
      <c r="HM49" s="207"/>
      <c r="HN49" s="207"/>
      <c r="HO49" s="207"/>
      <c r="HP49" s="207"/>
      <c r="HQ49" s="207"/>
      <c r="HR49" s="207"/>
      <c r="HS49" s="207"/>
      <c r="HT49" s="207"/>
      <c r="HU49" s="207"/>
      <c r="HV49" s="207"/>
      <c r="HW49" s="207"/>
      <c r="HX49" s="207"/>
      <c r="HY49" s="207"/>
      <c r="HZ49" s="207"/>
      <c r="IA49" s="207"/>
      <c r="IB49" s="207"/>
      <c r="IC49" s="207"/>
      <c r="ID49" s="207"/>
      <c r="IE49" s="207"/>
      <c r="IF49" s="207"/>
      <c r="IG49" s="207"/>
      <c r="IH49" s="207"/>
      <c r="II49" s="207"/>
      <c r="IJ49" s="207"/>
      <c r="IK49" s="207"/>
      <c r="IL49" s="207"/>
      <c r="IM49" s="207"/>
      <c r="IN49" s="207"/>
      <c r="IO49" s="207"/>
      <c r="IP49" s="207"/>
      <c r="IQ49" s="207"/>
      <c r="IR49" s="207"/>
      <c r="IS49" s="207"/>
      <c r="IT49" s="207"/>
      <c r="IU49" s="207"/>
      <c r="IV49" s="207"/>
      <c r="IW49" s="207"/>
      <c r="IX49" s="207"/>
      <c r="IY49" s="207"/>
      <c r="IZ49" s="207"/>
      <c r="JA49" s="207"/>
      <c r="JB49" s="207"/>
      <c r="JC49" s="207"/>
      <c r="JD49" s="207"/>
      <c r="JE49" s="207"/>
      <c r="JF49" s="207"/>
      <c r="JG49" s="207"/>
      <c r="JH49" s="207"/>
      <c r="JI49" s="207"/>
      <c r="JJ49" s="207"/>
      <c r="JK49" s="207"/>
      <c r="JL49" s="207"/>
      <c r="JM49" s="207"/>
      <c r="JN49" s="207"/>
      <c r="JO49" s="207"/>
      <c r="JP49" s="207"/>
      <c r="JQ49" s="207"/>
      <c r="JR49" s="207"/>
      <c r="JS49" s="207"/>
      <c r="JT49" s="207"/>
      <c r="JU49" s="207"/>
      <c r="JV49" s="207"/>
      <c r="JW49" s="207"/>
      <c r="JX49" s="207"/>
      <c r="JY49" s="207"/>
      <c r="JZ49" s="207"/>
      <c r="KA49" s="207"/>
      <c r="KB49" s="207"/>
      <c r="KC49" s="207"/>
      <c r="KD49" s="207"/>
      <c r="KE49" s="207"/>
      <c r="KF49" s="207"/>
      <c r="KG49" s="207"/>
      <c r="KH49" s="207"/>
      <c r="KI49" s="207"/>
      <c r="KJ49" s="207"/>
      <c r="KK49" s="207"/>
      <c r="KL49" s="207"/>
      <c r="KM49" s="207"/>
      <c r="KN49" s="207"/>
      <c r="KO49" s="207"/>
      <c r="KP49" s="207"/>
      <c r="KQ49" s="207"/>
      <c r="KR49" s="207"/>
      <c r="KS49" s="207"/>
      <c r="KT49" s="207"/>
      <c r="KU49" s="207"/>
      <c r="KV49" s="207"/>
      <c r="KW49" s="207"/>
      <c r="KX49" s="207"/>
      <c r="KY49" s="207"/>
      <c r="KZ49" s="207"/>
      <c r="LA49" s="207"/>
      <c r="LB49" s="207"/>
      <c r="LC49" s="207"/>
      <c r="LD49" s="207"/>
      <c r="LE49" s="207"/>
      <c r="LF49" s="207"/>
      <c r="LG49" s="207"/>
      <c r="LH49" s="207"/>
      <c r="LI49" s="207"/>
      <c r="LJ49" s="207"/>
      <c r="LK49" s="207"/>
      <c r="LL49" s="207"/>
      <c r="LM49" s="207"/>
      <c r="LN49" s="207"/>
      <c r="LO49" s="207"/>
      <c r="LP49" s="207"/>
      <c r="LQ49" s="207"/>
      <c r="LR49" s="207"/>
      <c r="LS49" s="207"/>
      <c r="LT49" s="207"/>
      <c r="LU49" s="207"/>
      <c r="LV49" s="207"/>
      <c r="LW49" s="207"/>
      <c r="LX49" s="207"/>
      <c r="LY49" s="207"/>
      <c r="LZ49" s="207"/>
      <c r="MA49" s="207"/>
      <c r="MB49" s="207"/>
      <c r="MC49" s="207"/>
      <c r="MD49" s="207"/>
      <c r="ME49" s="207"/>
      <c r="MF49" s="207"/>
      <c r="MG49" s="207"/>
      <c r="MH49" s="207"/>
      <c r="MI49" s="207"/>
      <c r="MJ49" s="207"/>
      <c r="MK49" s="207"/>
      <c r="ML49" s="207"/>
      <c r="MM49" s="207"/>
      <c r="MN49" s="207"/>
      <c r="MO49" s="207"/>
      <c r="MP49" s="207"/>
      <c r="MQ49" s="207"/>
      <c r="MR49" s="207"/>
      <c r="MS49" s="207"/>
      <c r="MT49" s="207"/>
      <c r="MU49" s="207"/>
      <c r="MV49" s="207"/>
      <c r="MW49" s="207"/>
      <c r="MX49" s="207"/>
      <c r="MY49" s="207"/>
      <c r="MZ49" s="207"/>
      <c r="NA49" s="207"/>
      <c r="NB49" s="207"/>
      <c r="NC49" s="207"/>
      <c r="ND49" s="207"/>
      <c r="NE49" s="207"/>
      <c r="NF49" s="207"/>
      <c r="NG49" s="207"/>
      <c r="NH49" s="207"/>
      <c r="NI49" s="207"/>
      <c r="NJ49" s="207"/>
      <c r="NK49" s="207"/>
      <c r="NL49" s="207"/>
      <c r="NM49" s="207"/>
      <c r="NN49" s="207"/>
      <c r="NO49" s="207"/>
      <c r="NP49" s="207"/>
      <c r="NQ49" s="207"/>
      <c r="NR49" s="207"/>
      <c r="NS49" s="207"/>
      <c r="NT49" s="207"/>
      <c r="NU49" s="207"/>
      <c r="NV49" s="207"/>
      <c r="NW49" s="207"/>
      <c r="NX49" s="207"/>
      <c r="NY49" s="207"/>
      <c r="NZ49" s="207"/>
      <c r="OA49" s="207"/>
      <c r="OB49" s="207"/>
      <c r="OC49" s="207"/>
      <c r="OD49" s="207"/>
      <c r="OE49" s="207"/>
      <c r="OF49" s="207"/>
      <c r="OG49" s="207"/>
      <c r="OH49" s="207"/>
      <c r="OI49" s="207"/>
      <c r="OJ49" s="207"/>
      <c r="OK49" s="207"/>
      <c r="OL49" s="207"/>
      <c r="OM49" s="207"/>
      <c r="ON49" s="207"/>
      <c r="OO49" s="207"/>
      <c r="OP49" s="207"/>
      <c r="OQ49" s="207"/>
      <c r="OR49" s="207"/>
      <c r="OS49" s="207"/>
      <c r="OT49" s="207"/>
      <c r="OU49" s="207"/>
      <c r="OV49" s="207"/>
      <c r="OW49" s="207"/>
      <c r="OX49" s="207"/>
      <c r="OY49" s="207"/>
      <c r="OZ49" s="207"/>
      <c r="PA49" s="207"/>
      <c r="PB49" s="207"/>
      <c r="PC49" s="207"/>
      <c r="PD49" s="207"/>
      <c r="PE49" s="207"/>
      <c r="PF49" s="207"/>
      <c r="PG49" s="207"/>
      <c r="PH49" s="207"/>
      <c r="PI49" s="207"/>
      <c r="PJ49" s="207"/>
      <c r="PK49" s="207"/>
      <c r="PL49" s="207"/>
      <c r="PM49" s="207"/>
      <c r="PN49" s="207"/>
      <c r="PO49" s="207"/>
      <c r="PP49" s="207"/>
      <c r="PQ49" s="207"/>
      <c r="PR49" s="207"/>
      <c r="PS49" s="207"/>
      <c r="PT49" s="207"/>
      <c r="PU49" s="207"/>
      <c r="PV49" s="207"/>
      <c r="PW49" s="207"/>
      <c r="PX49" s="207"/>
      <c r="PY49" s="207"/>
      <c r="PZ49" s="207"/>
      <c r="QA49" s="207"/>
      <c r="QB49" s="207"/>
      <c r="QC49" s="207"/>
      <c r="QD49" s="207"/>
      <c r="QE49" s="207"/>
      <c r="QF49" s="207"/>
      <c r="QG49" s="207"/>
      <c r="QH49" s="207"/>
      <c r="QI49" s="207"/>
      <c r="QJ49" s="207"/>
      <c r="QK49" s="207"/>
      <c r="QL49" s="207"/>
      <c r="QM49" s="207"/>
      <c r="QN49" s="207"/>
      <c r="QO49" s="207"/>
      <c r="QP49" s="207"/>
      <c r="QQ49" s="207"/>
      <c r="QR49" s="207"/>
      <c r="QS49" s="207"/>
      <c r="QT49" s="207"/>
      <c r="QU49" s="207"/>
      <c r="QV49" s="207"/>
      <c r="QW49" s="207"/>
      <c r="QX49" s="207"/>
      <c r="QY49" s="207"/>
      <c r="QZ49" s="207"/>
      <c r="RA49" s="207"/>
      <c r="RB49" s="207"/>
      <c r="RC49" s="207"/>
      <c r="RD49" s="207"/>
      <c r="RE49" s="207"/>
      <c r="RF49" s="207"/>
      <c r="RG49" s="207"/>
      <c r="RH49" s="207"/>
      <c r="RI49" s="207"/>
      <c r="RJ49" s="207"/>
      <c r="RK49" s="207"/>
      <c r="RL49" s="207"/>
      <c r="RM49" s="207"/>
      <c r="RN49" s="207"/>
      <c r="RO49" s="207"/>
      <c r="RP49" s="207"/>
      <c r="RQ49" s="207"/>
      <c r="RR49" s="207"/>
      <c r="RS49" s="207"/>
      <c r="RT49" s="207"/>
      <c r="RU49" s="207"/>
      <c r="RV49" s="207"/>
      <c r="RW49" s="207"/>
      <c r="RX49" s="207"/>
      <c r="RY49" s="207"/>
      <c r="RZ49" s="207"/>
      <c r="SA49" s="207"/>
      <c r="SB49" s="207"/>
      <c r="SC49" s="207"/>
      <c r="SD49" s="207"/>
      <c r="SE49" s="207"/>
      <c r="SF49" s="207"/>
      <c r="SG49" s="207"/>
      <c r="SH49" s="207"/>
      <c r="SI49" s="207"/>
      <c r="SJ49" s="207"/>
      <c r="SK49" s="207"/>
      <c r="SL49" s="207"/>
      <c r="SM49" s="207"/>
      <c r="SN49" s="207"/>
      <c r="SO49" s="207"/>
      <c r="SP49" s="207"/>
      <c r="SQ49" s="207"/>
      <c r="SR49" s="207"/>
      <c r="SS49" s="207"/>
      <c r="ST49" s="207"/>
      <c r="SU49" s="207"/>
      <c r="SV49" s="207"/>
      <c r="SW49" s="207"/>
      <c r="SX49" s="207"/>
      <c r="SY49" s="207"/>
      <c r="SZ49" s="207"/>
      <c r="TA49" s="207"/>
      <c r="TB49" s="207"/>
      <c r="TC49" s="207"/>
      <c r="TD49" s="207"/>
      <c r="TE49" s="207"/>
      <c r="TF49" s="207"/>
      <c r="TG49" s="207"/>
      <c r="TH49" s="207"/>
      <c r="TI49" s="207"/>
      <c r="TJ49" s="207"/>
      <c r="TK49" s="207"/>
      <c r="TL49" s="207"/>
      <c r="TM49" s="207"/>
      <c r="TN49" s="207"/>
      <c r="TO49" s="207"/>
      <c r="TP49" s="207"/>
      <c r="TQ49" s="207"/>
      <c r="TR49" s="207"/>
      <c r="TS49" s="207"/>
      <c r="TT49" s="207"/>
      <c r="TU49" s="207"/>
      <c r="TV49" s="207"/>
      <c r="TW49" s="207"/>
      <c r="TX49" s="207"/>
      <c r="TY49" s="207"/>
      <c r="TZ49" s="207"/>
      <c r="UA49" s="207"/>
      <c r="UB49" s="207"/>
      <c r="UC49" s="207"/>
      <c r="UD49" s="207"/>
      <c r="UE49" s="207"/>
      <c r="UF49" s="207"/>
      <c r="UG49" s="207"/>
      <c r="UH49" s="207"/>
      <c r="UI49" s="207"/>
      <c r="UJ49" s="207"/>
      <c r="UK49" s="207"/>
      <c r="UL49" s="207"/>
      <c r="UM49" s="207"/>
      <c r="UN49" s="207"/>
      <c r="UO49" s="207"/>
      <c r="UP49" s="207"/>
      <c r="UQ49" s="207"/>
      <c r="UR49" s="207"/>
      <c r="US49" s="207"/>
      <c r="UT49" s="207"/>
      <c r="UU49" s="207"/>
      <c r="UV49" s="207"/>
      <c r="UW49" s="207"/>
      <c r="UX49" s="207"/>
      <c r="UY49" s="207"/>
      <c r="UZ49" s="207"/>
      <c r="VA49" s="207"/>
      <c r="VB49" s="207"/>
      <c r="VC49" s="207"/>
      <c r="VD49" s="207"/>
      <c r="VE49" s="207"/>
      <c r="VF49" s="207"/>
      <c r="VG49" s="207"/>
      <c r="VH49" s="207"/>
      <c r="VI49" s="207"/>
      <c r="VJ49" s="207"/>
      <c r="VK49" s="207"/>
      <c r="VL49" s="207"/>
      <c r="VM49" s="207"/>
      <c r="VN49" s="207"/>
      <c r="VO49" s="207"/>
      <c r="VP49" s="207"/>
      <c r="VQ49" s="207"/>
      <c r="VR49" s="207"/>
      <c r="VS49" s="207"/>
      <c r="VT49" s="207"/>
      <c r="VU49" s="207"/>
      <c r="VV49" s="207"/>
      <c r="VW49" s="207"/>
      <c r="VX49" s="207"/>
      <c r="VY49" s="207"/>
      <c r="VZ49" s="207"/>
      <c r="WA49" s="207"/>
      <c r="WB49" s="207"/>
      <c r="WC49" s="207"/>
      <c r="WD49" s="207"/>
      <c r="WE49" s="207"/>
      <c r="WF49" s="207"/>
      <c r="WG49" s="207"/>
      <c r="WH49" s="207"/>
      <c r="WI49" s="207"/>
      <c r="WJ49" s="207"/>
      <c r="WK49" s="207"/>
      <c r="WL49" s="207"/>
      <c r="WM49" s="207"/>
      <c r="WN49" s="207"/>
      <c r="WO49" s="207"/>
      <c r="WP49" s="207"/>
      <c r="WQ49" s="207"/>
      <c r="WR49" s="207"/>
      <c r="WS49" s="207"/>
      <c r="WT49" s="207"/>
      <c r="WU49" s="207"/>
      <c r="WV49" s="207"/>
      <c r="WW49" s="207"/>
      <c r="WX49" s="207"/>
      <c r="WY49" s="207"/>
      <c r="WZ49" s="207"/>
      <c r="XA49" s="207"/>
      <c r="XB49" s="207"/>
      <c r="XC49" s="207"/>
      <c r="XD49" s="207"/>
      <c r="XE49" s="207"/>
      <c r="XF49" s="207"/>
      <c r="XG49" s="207"/>
      <c r="XH49" s="207"/>
      <c r="XI49" s="207"/>
      <c r="XJ49" s="207"/>
      <c r="XK49" s="207"/>
      <c r="XL49" s="207"/>
      <c r="XM49" s="207"/>
      <c r="XN49" s="207"/>
      <c r="XO49" s="207"/>
      <c r="XP49" s="207"/>
      <c r="XQ49" s="207"/>
      <c r="XR49" s="207"/>
      <c r="XS49" s="207"/>
      <c r="XT49" s="207"/>
      <c r="XU49" s="207"/>
      <c r="XV49" s="207"/>
      <c r="XW49" s="207"/>
      <c r="XX49" s="207"/>
      <c r="XY49" s="207"/>
      <c r="XZ49" s="207"/>
      <c r="YA49" s="207"/>
      <c r="YB49" s="207"/>
      <c r="YC49" s="207"/>
      <c r="YD49" s="207"/>
      <c r="YE49" s="207"/>
      <c r="YF49" s="207"/>
      <c r="YG49" s="207"/>
      <c r="YH49" s="207"/>
      <c r="YI49" s="207"/>
      <c r="YJ49" s="207"/>
      <c r="YK49" s="207"/>
      <c r="YL49" s="207"/>
      <c r="YM49" s="207"/>
      <c r="YN49" s="207"/>
      <c r="YO49" s="207"/>
      <c r="YP49" s="207"/>
      <c r="YQ49" s="207"/>
      <c r="YR49" s="207"/>
      <c r="YS49" s="207"/>
      <c r="YT49" s="207"/>
      <c r="YU49" s="207"/>
      <c r="YV49" s="207"/>
      <c r="YW49" s="207"/>
      <c r="YX49" s="207"/>
      <c r="YY49" s="207"/>
      <c r="YZ49" s="207"/>
      <c r="ZA49" s="207"/>
      <c r="ZB49" s="207"/>
      <c r="ZC49" s="207"/>
      <c r="ZD49" s="207"/>
      <c r="ZE49" s="207"/>
      <c r="ZF49" s="207"/>
      <c r="ZG49" s="207"/>
      <c r="ZH49" s="207"/>
      <c r="ZI49" s="207"/>
      <c r="ZJ49" s="207"/>
      <c r="ZK49" s="207"/>
      <c r="ZL49" s="207"/>
      <c r="ZM49" s="207"/>
      <c r="ZN49" s="207"/>
      <c r="ZO49" s="207"/>
      <c r="ZP49" s="207"/>
      <c r="ZQ49" s="207"/>
      <c r="ZR49" s="207"/>
      <c r="ZS49" s="207"/>
      <c r="ZT49" s="207"/>
      <c r="ZU49" s="207"/>
      <c r="ZV49" s="207"/>
      <c r="ZW49" s="207"/>
      <c r="ZX49" s="207"/>
      <c r="ZY49" s="207"/>
      <c r="ZZ49" s="207"/>
      <c r="AAA49" s="207"/>
      <c r="AAB49" s="207"/>
      <c r="AAC49" s="207"/>
      <c r="AAD49" s="207"/>
      <c r="AAE49" s="207"/>
      <c r="AAF49" s="207"/>
      <c r="AAG49" s="207"/>
      <c r="AAH49" s="207"/>
      <c r="AAI49" s="207"/>
      <c r="AAJ49" s="207"/>
      <c r="AAK49" s="207"/>
      <c r="AAL49" s="207"/>
      <c r="AAM49" s="207"/>
      <c r="AAN49" s="207"/>
      <c r="AAO49" s="207"/>
      <c r="AAP49" s="207"/>
      <c r="AAQ49" s="207"/>
      <c r="AAR49" s="207"/>
      <c r="AAS49" s="207"/>
      <c r="AAT49" s="207"/>
      <c r="AAU49" s="207"/>
      <c r="AAV49" s="207"/>
      <c r="AAW49" s="207"/>
      <c r="AAX49" s="207"/>
      <c r="AAY49" s="207"/>
      <c r="AAZ49" s="207"/>
      <c r="ABA49" s="207"/>
      <c r="ABB49" s="207"/>
      <c r="ABC49" s="207"/>
      <c r="ABD49" s="207"/>
      <c r="ABE49" s="207"/>
      <c r="ABF49" s="207"/>
      <c r="ABG49" s="207"/>
      <c r="ABH49" s="207"/>
      <c r="ABI49" s="207"/>
      <c r="ABJ49" s="207"/>
      <c r="ABK49" s="207"/>
      <c r="ABL49" s="207"/>
      <c r="ABM49" s="207"/>
      <c r="ABN49" s="207"/>
      <c r="ABO49" s="207"/>
      <c r="ABP49" s="207"/>
      <c r="ABQ49" s="207"/>
      <c r="ABR49" s="207"/>
      <c r="ABS49" s="207"/>
      <c r="ABT49" s="207"/>
      <c r="ABU49" s="207"/>
      <c r="ABV49" s="207"/>
      <c r="ABW49" s="207"/>
      <c r="ABX49" s="207"/>
      <c r="ABY49" s="207"/>
      <c r="ABZ49" s="207"/>
      <c r="ACA49" s="207"/>
      <c r="ACB49" s="207"/>
      <c r="ACC49" s="207"/>
      <c r="ACD49" s="207"/>
      <c r="ACE49" s="207"/>
      <c r="ACF49" s="207"/>
      <c r="ACG49" s="207"/>
      <c r="ACH49" s="207"/>
      <c r="ACI49" s="207"/>
      <c r="ACJ49" s="207"/>
      <c r="ACK49" s="207"/>
      <c r="ACL49" s="207"/>
      <c r="ACM49" s="207"/>
      <c r="ACN49" s="207"/>
      <c r="ACO49" s="207"/>
      <c r="ACP49" s="207"/>
      <c r="ACQ49" s="207"/>
      <c r="ACR49" s="207"/>
      <c r="ACS49" s="207"/>
      <c r="ACT49" s="207"/>
      <c r="ACU49" s="207"/>
      <c r="ACV49" s="207"/>
      <c r="ACW49" s="207"/>
      <c r="ACX49" s="207"/>
      <c r="ACY49" s="207"/>
      <c r="ACZ49" s="207"/>
      <c r="ADA49" s="207"/>
      <c r="ADB49" s="207"/>
      <c r="ADC49" s="207"/>
      <c r="ADD49" s="207"/>
      <c r="ADE49" s="207"/>
      <c r="ADF49" s="207"/>
      <c r="ADG49" s="207"/>
      <c r="ADH49" s="207"/>
      <c r="ADI49" s="207"/>
      <c r="ADJ49" s="207"/>
      <c r="ADK49" s="207"/>
      <c r="ADL49" s="207"/>
      <c r="ADM49" s="207"/>
      <c r="ADN49" s="207"/>
      <c r="ADO49" s="207"/>
      <c r="ADP49" s="207"/>
      <c r="ADQ49" s="207"/>
      <c r="ADR49" s="207"/>
      <c r="ADS49" s="207"/>
      <c r="ADT49" s="207"/>
      <c r="ADU49" s="207"/>
      <c r="ADV49" s="207"/>
      <c r="ADW49" s="207"/>
      <c r="ADX49" s="207"/>
      <c r="ADY49" s="207"/>
      <c r="ADZ49" s="207"/>
      <c r="AEA49" s="207"/>
      <c r="AEB49" s="207"/>
      <c r="AEC49" s="207"/>
      <c r="AED49" s="207"/>
      <c r="AEE49" s="207"/>
      <c r="AEF49" s="207"/>
      <c r="AEG49" s="207"/>
      <c r="AEH49" s="207"/>
      <c r="AEI49" s="207"/>
      <c r="AEJ49" s="207"/>
      <c r="AEK49" s="207"/>
      <c r="AEL49" s="207"/>
      <c r="AEM49" s="207"/>
      <c r="AEN49" s="207"/>
      <c r="AEO49" s="207"/>
      <c r="AEP49" s="207"/>
      <c r="AEQ49" s="207"/>
      <c r="AER49" s="207"/>
      <c r="AES49" s="207"/>
      <c r="AET49" s="207"/>
      <c r="AEU49" s="207"/>
      <c r="AEV49" s="207"/>
      <c r="AEW49" s="207"/>
      <c r="AEX49" s="207"/>
      <c r="AEY49" s="207"/>
      <c r="AEZ49" s="207"/>
      <c r="AFA49" s="207"/>
      <c r="AFB49" s="207"/>
      <c r="AFC49" s="207"/>
      <c r="AFD49" s="207"/>
      <c r="AFE49" s="207"/>
      <c r="AFF49" s="207"/>
      <c r="AFG49" s="207"/>
      <c r="AFH49" s="207"/>
      <c r="AFI49" s="207"/>
      <c r="AFJ49" s="207"/>
      <c r="AFK49" s="207"/>
      <c r="AFL49" s="207"/>
      <c r="AFM49" s="207"/>
      <c r="AFN49" s="207"/>
      <c r="AFO49" s="207"/>
      <c r="AFP49" s="207"/>
      <c r="AFQ49" s="207"/>
      <c r="AFR49" s="207"/>
      <c r="AFS49" s="207"/>
      <c r="AFT49" s="207"/>
      <c r="AFU49" s="207"/>
      <c r="AFV49" s="207"/>
      <c r="AFW49" s="207"/>
      <c r="AFX49" s="207"/>
      <c r="AFY49" s="207"/>
      <c r="AFZ49" s="207"/>
      <c r="AGA49" s="207"/>
      <c r="AGB49" s="207"/>
      <c r="AGC49" s="207"/>
      <c r="AGD49" s="207"/>
      <c r="AGE49" s="207"/>
      <c r="AGF49" s="207"/>
      <c r="AGG49" s="207"/>
      <c r="AGH49" s="207"/>
      <c r="AGI49" s="207"/>
      <c r="AGJ49" s="207"/>
      <c r="AGK49" s="207"/>
      <c r="AGL49" s="207"/>
      <c r="AGM49" s="207"/>
      <c r="AGN49" s="207"/>
      <c r="AGO49" s="207"/>
      <c r="AGP49" s="207"/>
      <c r="AGQ49" s="207"/>
      <c r="AGR49" s="207"/>
      <c r="AGS49" s="207"/>
      <c r="AGT49" s="207"/>
      <c r="AGU49" s="207"/>
      <c r="AGV49" s="207"/>
      <c r="AGW49" s="207"/>
      <c r="AGX49" s="207"/>
      <c r="AGY49" s="207"/>
      <c r="AGZ49" s="207"/>
      <c r="AHA49" s="207"/>
      <c r="AHB49" s="207"/>
      <c r="AHC49" s="207"/>
      <c r="AHD49" s="207"/>
      <c r="AHE49" s="207"/>
      <c r="AHF49" s="207"/>
      <c r="AHG49" s="207"/>
      <c r="AHH49" s="207"/>
      <c r="AHI49" s="207"/>
      <c r="AHJ49" s="207"/>
      <c r="AHK49" s="207"/>
      <c r="AHL49" s="207"/>
      <c r="AHM49" s="207"/>
      <c r="AHN49" s="207"/>
      <c r="AHO49" s="207"/>
      <c r="AHP49" s="207"/>
      <c r="AHQ49" s="207"/>
      <c r="AHR49" s="207"/>
      <c r="AHS49" s="207"/>
      <c r="AHT49" s="207"/>
      <c r="AHU49" s="207"/>
      <c r="AHV49" s="207"/>
      <c r="AHW49" s="207"/>
      <c r="AHX49" s="207"/>
      <c r="AHY49" s="207"/>
      <c r="AHZ49" s="207"/>
      <c r="AIA49" s="207"/>
      <c r="AIB49" s="207"/>
      <c r="AIC49" s="207"/>
      <c r="AID49" s="207"/>
      <c r="AIE49" s="207"/>
      <c r="AIF49" s="207"/>
      <c r="AIG49" s="207"/>
      <c r="AIH49" s="207"/>
      <c r="AII49" s="207"/>
      <c r="AIJ49" s="207"/>
      <c r="AIK49" s="207"/>
      <c r="AIL49" s="207"/>
      <c r="AIM49" s="207"/>
      <c r="AIN49" s="207"/>
      <c r="AIO49" s="207"/>
      <c r="AIP49" s="207"/>
      <c r="AIQ49" s="207"/>
      <c r="AIR49" s="207"/>
      <c r="AIS49" s="207"/>
      <c r="AIT49" s="207"/>
      <c r="AIU49" s="207"/>
      <c r="AIV49" s="207"/>
      <c r="AIW49" s="207"/>
      <c r="AIX49" s="207"/>
      <c r="AIY49" s="207"/>
      <c r="AIZ49" s="207"/>
      <c r="AJA49" s="207"/>
      <c r="AJB49" s="207"/>
      <c r="AJC49" s="207"/>
      <c r="AJD49" s="207"/>
      <c r="AJE49" s="207"/>
      <c r="AJF49" s="207"/>
      <c r="AJG49" s="207"/>
      <c r="AJH49" s="207"/>
      <c r="AJI49" s="207"/>
      <c r="AJJ49" s="207"/>
      <c r="AJK49" s="207"/>
      <c r="AJL49" s="207"/>
      <c r="AJM49" s="207"/>
      <c r="AJN49" s="207"/>
      <c r="AJO49" s="207"/>
      <c r="AJP49" s="207"/>
      <c r="AJQ49" s="207"/>
      <c r="AJR49" s="207"/>
      <c r="AJS49" s="207"/>
      <c r="AJT49" s="207"/>
      <c r="AJU49" s="207"/>
      <c r="AJV49" s="207"/>
      <c r="AJW49" s="207"/>
      <c r="AJX49" s="207"/>
      <c r="AJY49" s="207"/>
      <c r="AJZ49" s="207"/>
      <c r="AKA49" s="207"/>
      <c r="AKB49" s="207"/>
      <c r="AKC49" s="207"/>
      <c r="AKD49" s="207"/>
      <c r="AKE49" s="207"/>
      <c r="AKF49" s="207"/>
      <c r="AKG49" s="207"/>
      <c r="AKH49" s="207"/>
      <c r="AKI49" s="207"/>
      <c r="AKJ49" s="207"/>
      <c r="AKK49" s="207"/>
      <c r="AKL49" s="207"/>
      <c r="AKM49" s="207"/>
      <c r="AKN49" s="207"/>
      <c r="AKO49" s="207"/>
      <c r="AKP49" s="207"/>
      <c r="AKQ49" s="207"/>
      <c r="AKR49" s="207"/>
      <c r="AKS49" s="207"/>
      <c r="AKT49" s="207"/>
      <c r="AKU49" s="207"/>
      <c r="AKV49" s="207"/>
      <c r="AKW49" s="207"/>
      <c r="AKX49" s="207"/>
      <c r="AKY49" s="207"/>
      <c r="AKZ49" s="207"/>
      <c r="ALA49" s="207"/>
      <c r="ALB49" s="207"/>
      <c r="ALC49" s="207"/>
      <c r="ALD49" s="207"/>
      <c r="ALE49" s="207"/>
      <c r="ALF49" s="207"/>
      <c r="ALG49" s="207"/>
      <c r="ALH49" s="207"/>
      <c r="ALI49" s="207"/>
      <c r="ALJ49" s="207"/>
      <c r="ALK49" s="207"/>
      <c r="ALL49" s="207"/>
      <c r="ALM49" s="207"/>
      <c r="ALN49" s="207"/>
      <c r="ALO49" s="207"/>
      <c r="ALP49" s="207"/>
      <c r="ALQ49" s="207"/>
    </row>
    <row r="50" spans="1:1005" ht="14.45">
      <c r="A50" s="103">
        <v>47543</v>
      </c>
      <c r="B50" s="164">
        <v>5</v>
      </c>
      <c r="C50" s="156">
        <v>5</v>
      </c>
      <c r="D50" s="159">
        <v>5</v>
      </c>
      <c r="E50" s="207">
        <v>5.202</v>
      </c>
      <c r="F50" s="207">
        <v>5.7240000000000002</v>
      </c>
      <c r="G50" s="207">
        <v>5.7590000000000003</v>
      </c>
      <c r="H50" s="207">
        <v>5.2859999999999996</v>
      </c>
      <c r="I50" s="207">
        <v>4.7110000000000003</v>
      </c>
      <c r="J50" s="207">
        <v>4.3579999999999997</v>
      </c>
      <c r="K50" s="207">
        <v>3.4780000000000002</v>
      </c>
      <c r="L50" s="207">
        <v>3.0219999999999998</v>
      </c>
      <c r="M50" s="207">
        <v>2.9119999999999999</v>
      </c>
      <c r="N50" s="207">
        <v>4.9249999999999998</v>
      </c>
      <c r="O50" s="207">
        <v>2.9769999999999999</v>
      </c>
      <c r="P50" s="207">
        <v>3.4940000000000002</v>
      </c>
      <c r="Q50" s="207">
        <v>6.1790000000000003</v>
      </c>
      <c r="R50" s="207">
        <v>2.9249999999999998</v>
      </c>
      <c r="S50" s="207">
        <v>5.3620000000000001</v>
      </c>
      <c r="T50" s="207">
        <v>3.8279999999999998</v>
      </c>
      <c r="U50" s="207">
        <v>3.68</v>
      </c>
      <c r="V50" s="207">
        <v>5.6050000000000004</v>
      </c>
      <c r="W50" s="207">
        <v>2.794</v>
      </c>
      <c r="X50" s="207">
        <v>3.0310000000000001</v>
      </c>
      <c r="Y50" s="207">
        <v>5.8529999999999998</v>
      </c>
      <c r="Z50" s="207">
        <v>4.3600000000000003</v>
      </c>
      <c r="AA50" s="207">
        <v>4.9909999999999997</v>
      </c>
      <c r="AB50" s="207">
        <v>4.4889999999999999</v>
      </c>
      <c r="AC50" s="207">
        <v>2.8420000000000001</v>
      </c>
      <c r="AD50" s="207">
        <v>4.5739999999999998</v>
      </c>
      <c r="AE50">
        <v>3.7639999999999998</v>
      </c>
      <c r="AF50" s="207">
        <v>4.0010000000000003</v>
      </c>
      <c r="AG50" s="207">
        <v>3.5649999999999999</v>
      </c>
      <c r="AH50" s="207">
        <v>5.2569999999999997</v>
      </c>
      <c r="AI50" s="207"/>
      <c r="AJ50" s="207"/>
      <c r="AK50" s="207"/>
      <c r="AL50" s="207"/>
      <c r="AM50" s="207"/>
      <c r="AN50" s="207"/>
      <c r="AO50" s="207"/>
      <c r="AP50" s="207"/>
      <c r="AQ50" s="207"/>
      <c r="AR50" s="207"/>
      <c r="AS50" s="207"/>
      <c r="AT50" s="207"/>
      <c r="AU50" s="207"/>
      <c r="AV50" s="207"/>
      <c r="AW50" s="207"/>
      <c r="AX50" s="207"/>
      <c r="AY50" s="207"/>
      <c r="AZ50" s="207"/>
      <c r="BA50" s="207"/>
      <c r="BB50" s="207"/>
      <c r="BC50" s="207"/>
      <c r="BD50" s="207"/>
      <c r="BE50" s="207"/>
      <c r="BF50" s="207"/>
      <c r="BG50" s="207"/>
      <c r="BH50" s="207"/>
      <c r="BI50" s="207"/>
      <c r="BJ50" s="207"/>
      <c r="BK50" s="207"/>
      <c r="BL50" s="207"/>
      <c r="BM50" s="207"/>
      <c r="BN50" s="207"/>
      <c r="BO50" s="207"/>
      <c r="BP50" s="207"/>
      <c r="BQ50" s="207"/>
      <c r="BR50" s="207"/>
      <c r="BS50" s="207"/>
      <c r="BT50" s="207"/>
      <c r="BU50" s="207"/>
      <c r="BV50" s="207"/>
      <c r="BW50" s="207"/>
      <c r="BX50" s="207"/>
      <c r="BY50" s="207"/>
      <c r="BZ50" s="207"/>
      <c r="CA50" s="207"/>
      <c r="CB50" s="207"/>
      <c r="CC50" s="207"/>
      <c r="CD50" s="207"/>
      <c r="CE50" s="207"/>
      <c r="CF50" s="207"/>
      <c r="CG50" s="207"/>
      <c r="CH50" s="207"/>
      <c r="CI50" s="207"/>
      <c r="CJ50" s="207"/>
      <c r="CK50" s="207"/>
      <c r="CL50" s="207"/>
      <c r="CM50" s="207"/>
      <c r="CN50" s="207"/>
      <c r="CO50" s="207"/>
      <c r="CP50" s="207"/>
      <c r="CQ50" s="207"/>
      <c r="CR50" s="207"/>
      <c r="CS50" s="207"/>
      <c r="CT50" s="207"/>
      <c r="CU50" s="207"/>
      <c r="CV50" s="207"/>
      <c r="CW50" s="207"/>
      <c r="CX50" s="207"/>
      <c r="CY50" s="207"/>
      <c r="CZ50" s="207"/>
      <c r="DA50" s="207"/>
      <c r="DB50" s="207"/>
      <c r="DC50" s="207"/>
      <c r="DD50" s="207"/>
      <c r="DE50" s="207"/>
      <c r="DF50" s="207"/>
      <c r="DG50" s="207"/>
      <c r="DH50" s="207"/>
      <c r="DI50" s="207"/>
      <c r="DJ50" s="207"/>
      <c r="DK50" s="207"/>
      <c r="DL50" s="207"/>
      <c r="DM50" s="207"/>
      <c r="DN50" s="207"/>
      <c r="DO50" s="207"/>
      <c r="DP50" s="207"/>
      <c r="DQ50" s="207"/>
      <c r="DR50" s="207"/>
      <c r="DS50" s="207"/>
      <c r="DT50" s="207"/>
      <c r="DU50" s="207"/>
      <c r="DV50" s="207"/>
      <c r="DW50" s="207"/>
      <c r="DX50" s="207"/>
      <c r="DY50" s="207"/>
      <c r="DZ50" s="207"/>
      <c r="EA50" s="207"/>
      <c r="EB50" s="207"/>
      <c r="EC50" s="207"/>
      <c r="ED50" s="207"/>
      <c r="EE50" s="207"/>
      <c r="EF50" s="207"/>
      <c r="EG50" s="207"/>
      <c r="EH50" s="207"/>
      <c r="EI50" s="207"/>
      <c r="EJ50" s="207"/>
      <c r="EK50" s="207"/>
      <c r="EL50" s="207"/>
      <c r="EM50" s="207"/>
      <c r="EN50" s="207"/>
      <c r="EO50" s="207"/>
      <c r="EP50" s="207"/>
      <c r="EQ50" s="207"/>
      <c r="ER50" s="207"/>
      <c r="ES50" s="207"/>
      <c r="ET50" s="207"/>
      <c r="EU50" s="207"/>
      <c r="EV50" s="207"/>
      <c r="EW50" s="207"/>
      <c r="EX50" s="207"/>
      <c r="EY50" s="207"/>
      <c r="EZ50" s="207"/>
      <c r="FA50" s="207"/>
      <c r="FB50" s="207"/>
      <c r="FC50" s="207"/>
      <c r="FD50" s="207"/>
      <c r="FE50" s="207"/>
      <c r="FF50" s="207"/>
      <c r="FG50" s="207"/>
      <c r="FH50" s="207"/>
      <c r="FI50" s="207"/>
      <c r="FJ50" s="207"/>
      <c r="FK50" s="207"/>
      <c r="FL50" s="207"/>
      <c r="FM50" s="207"/>
      <c r="FN50" s="207"/>
      <c r="FO50" s="207"/>
      <c r="FP50" s="207"/>
      <c r="FQ50" s="207"/>
      <c r="FR50" s="207"/>
      <c r="FS50" s="207"/>
      <c r="FT50" s="207"/>
      <c r="FU50" s="207"/>
      <c r="FV50" s="207"/>
      <c r="FW50" s="207"/>
      <c r="FX50" s="207"/>
      <c r="FY50" s="207"/>
      <c r="FZ50" s="207"/>
      <c r="GA50" s="207"/>
      <c r="GB50" s="207"/>
      <c r="GC50" s="207"/>
      <c r="GD50" s="207"/>
      <c r="GE50" s="207"/>
      <c r="GF50" s="207"/>
      <c r="GG50" s="207"/>
      <c r="GH50" s="207"/>
      <c r="GI50" s="207"/>
      <c r="GJ50" s="207"/>
      <c r="GK50" s="207"/>
      <c r="GL50" s="207"/>
      <c r="GM50" s="207"/>
      <c r="GN50" s="207"/>
      <c r="GO50" s="207"/>
      <c r="GP50" s="207"/>
      <c r="GQ50" s="207"/>
      <c r="GR50" s="207"/>
      <c r="GS50" s="207"/>
      <c r="GT50" s="207"/>
      <c r="GU50" s="207"/>
      <c r="GV50" s="207"/>
      <c r="GW50" s="207"/>
      <c r="GX50" s="207"/>
      <c r="GY50" s="207"/>
      <c r="GZ50" s="207"/>
      <c r="HA50" s="207"/>
      <c r="HB50" s="207"/>
      <c r="HC50" s="207"/>
      <c r="HD50" s="207"/>
      <c r="HE50" s="207"/>
      <c r="HF50" s="207"/>
      <c r="HG50" s="207"/>
      <c r="HH50" s="207"/>
      <c r="HI50" s="207"/>
      <c r="HJ50" s="207"/>
      <c r="HK50" s="207"/>
      <c r="HL50" s="207"/>
      <c r="HM50" s="207"/>
      <c r="HN50" s="207"/>
      <c r="HO50" s="207"/>
      <c r="HP50" s="207"/>
      <c r="HQ50" s="207"/>
      <c r="HR50" s="207"/>
      <c r="HS50" s="207"/>
      <c r="HT50" s="207"/>
      <c r="HU50" s="207"/>
      <c r="HV50" s="207"/>
      <c r="HW50" s="207"/>
      <c r="HX50" s="207"/>
      <c r="HY50" s="207"/>
      <c r="HZ50" s="207"/>
      <c r="IA50" s="207"/>
      <c r="IB50" s="207"/>
      <c r="IC50" s="207"/>
      <c r="ID50" s="207"/>
      <c r="IE50" s="207"/>
      <c r="IF50" s="207"/>
      <c r="IG50" s="207"/>
      <c r="IH50" s="207"/>
      <c r="II50" s="207"/>
      <c r="IJ50" s="207"/>
      <c r="IK50" s="207"/>
      <c r="IL50" s="207"/>
      <c r="IM50" s="207"/>
      <c r="IN50" s="207"/>
      <c r="IO50" s="207"/>
      <c r="IP50" s="207"/>
      <c r="IQ50" s="207"/>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c r="NJ50" s="207"/>
      <c r="NK50" s="207"/>
      <c r="NL50" s="207"/>
      <c r="NM50" s="207"/>
      <c r="NN50" s="207"/>
      <c r="NO50" s="207"/>
      <c r="NP50" s="207"/>
      <c r="NQ50" s="207"/>
      <c r="NR50" s="207"/>
      <c r="NS50" s="207"/>
      <c r="NT50" s="207"/>
      <c r="NU50" s="207"/>
      <c r="NV50" s="207"/>
      <c r="NW50" s="207"/>
      <c r="NX50" s="207"/>
      <c r="NY50" s="207"/>
      <c r="NZ50" s="207"/>
      <c r="OA50" s="207"/>
      <c r="OB50" s="207"/>
      <c r="OC50" s="207"/>
      <c r="OD50" s="207"/>
      <c r="OE50" s="207"/>
      <c r="OF50" s="207"/>
      <c r="OG50" s="207"/>
      <c r="OH50" s="207"/>
      <c r="OI50" s="207"/>
      <c r="OJ50" s="207"/>
      <c r="OK50" s="207"/>
      <c r="OL50" s="207"/>
      <c r="OM50" s="207"/>
      <c r="ON50" s="207"/>
      <c r="OO50" s="207"/>
      <c r="OP50" s="207"/>
      <c r="OQ50" s="207"/>
      <c r="OR50" s="207"/>
      <c r="OS50" s="207"/>
      <c r="OT50" s="207"/>
      <c r="OU50" s="207"/>
      <c r="OV50" s="207"/>
      <c r="OW50" s="207"/>
      <c r="OX50" s="207"/>
      <c r="OY50" s="207"/>
      <c r="OZ50" s="207"/>
      <c r="PA50" s="207"/>
      <c r="PB50" s="207"/>
      <c r="PC50" s="207"/>
      <c r="PD50" s="207"/>
      <c r="PE50" s="207"/>
      <c r="PF50" s="207"/>
      <c r="PG50" s="207"/>
      <c r="PH50" s="207"/>
      <c r="PI50" s="207"/>
      <c r="PJ50" s="207"/>
      <c r="PK50" s="207"/>
      <c r="PL50" s="207"/>
      <c r="PM50" s="207"/>
      <c r="PN50" s="207"/>
      <c r="PO50" s="207"/>
      <c r="PP50" s="207"/>
      <c r="PQ50" s="207"/>
      <c r="PR50" s="207"/>
      <c r="PS50" s="207"/>
      <c r="PT50" s="207"/>
      <c r="PU50" s="207"/>
      <c r="PV50" s="207"/>
      <c r="PW50" s="207"/>
      <c r="PX50" s="207"/>
      <c r="PY50" s="207"/>
      <c r="PZ50" s="207"/>
      <c r="QA50" s="207"/>
      <c r="QB50" s="207"/>
      <c r="QC50" s="207"/>
      <c r="QD50" s="207"/>
      <c r="QE50" s="207"/>
      <c r="QF50" s="207"/>
      <c r="QG50" s="207"/>
      <c r="QH50" s="207"/>
      <c r="QI50" s="207"/>
      <c r="QJ50" s="207"/>
      <c r="QK50" s="207"/>
      <c r="QL50" s="207"/>
      <c r="QM50" s="207"/>
      <c r="QN50" s="207"/>
      <c r="QO50" s="207"/>
      <c r="QP50" s="207"/>
      <c r="QQ50" s="207"/>
      <c r="QR50" s="207"/>
      <c r="QS50" s="207"/>
      <c r="QT50" s="207"/>
      <c r="QU50" s="207"/>
      <c r="QV50" s="207"/>
      <c r="QW50" s="207"/>
      <c r="QX50" s="207"/>
      <c r="QY50" s="207"/>
      <c r="QZ50" s="207"/>
      <c r="RA50" s="207"/>
      <c r="RB50" s="207"/>
      <c r="RC50" s="207"/>
      <c r="RD50" s="207"/>
      <c r="RE50" s="207"/>
      <c r="RF50" s="207"/>
      <c r="RG50" s="207"/>
      <c r="RH50" s="207"/>
      <c r="RI50" s="207"/>
      <c r="RJ50" s="207"/>
      <c r="RK50" s="207"/>
      <c r="RL50" s="207"/>
      <c r="RM50" s="207"/>
      <c r="RN50" s="207"/>
      <c r="RO50" s="207"/>
      <c r="RP50" s="207"/>
      <c r="RQ50" s="207"/>
      <c r="RR50" s="207"/>
      <c r="RS50" s="207"/>
      <c r="RT50" s="207"/>
      <c r="RU50" s="207"/>
      <c r="RV50" s="207"/>
      <c r="RW50" s="207"/>
      <c r="RX50" s="207"/>
      <c r="RY50" s="207"/>
      <c r="RZ50" s="207"/>
      <c r="SA50" s="207"/>
      <c r="SB50" s="207"/>
      <c r="SC50" s="207"/>
      <c r="SD50" s="207"/>
      <c r="SE50" s="207"/>
      <c r="SF50" s="207"/>
      <c r="SG50" s="207"/>
      <c r="SH50" s="207"/>
      <c r="SI50" s="207"/>
      <c r="SJ50" s="207"/>
      <c r="SK50" s="207"/>
      <c r="SL50" s="207"/>
      <c r="SM50" s="207"/>
      <c r="SN50" s="207"/>
      <c r="SO50" s="207"/>
      <c r="SP50" s="207"/>
      <c r="SQ50" s="207"/>
      <c r="SR50" s="207"/>
      <c r="SS50" s="207"/>
      <c r="ST50" s="207"/>
      <c r="SU50" s="207"/>
      <c r="SV50" s="207"/>
      <c r="SW50" s="207"/>
      <c r="SX50" s="207"/>
      <c r="SY50" s="207"/>
      <c r="SZ50" s="207"/>
      <c r="TA50" s="207"/>
      <c r="TB50" s="207"/>
      <c r="TC50" s="207"/>
      <c r="TD50" s="207"/>
      <c r="TE50" s="207"/>
      <c r="TF50" s="207"/>
      <c r="TG50" s="207"/>
      <c r="TH50" s="207"/>
      <c r="TI50" s="207"/>
      <c r="TJ50" s="207"/>
      <c r="TK50" s="207"/>
      <c r="TL50" s="207"/>
      <c r="TM50" s="207"/>
      <c r="TN50" s="207"/>
      <c r="TO50" s="207"/>
      <c r="TP50" s="207"/>
      <c r="TQ50" s="207"/>
      <c r="TR50" s="207"/>
      <c r="TS50" s="207"/>
      <c r="TT50" s="207"/>
      <c r="TU50" s="207"/>
      <c r="TV50" s="207"/>
      <c r="TW50" s="207"/>
      <c r="TX50" s="207"/>
      <c r="TY50" s="207"/>
      <c r="TZ50" s="207"/>
      <c r="UA50" s="207"/>
      <c r="UB50" s="207"/>
      <c r="UC50" s="207"/>
      <c r="UD50" s="207"/>
      <c r="UE50" s="207"/>
      <c r="UF50" s="207"/>
      <c r="UG50" s="207"/>
      <c r="UH50" s="207"/>
      <c r="UI50" s="207"/>
      <c r="UJ50" s="207"/>
      <c r="UK50" s="207"/>
      <c r="UL50" s="207"/>
      <c r="UM50" s="207"/>
      <c r="UN50" s="207"/>
      <c r="UO50" s="207"/>
      <c r="UP50" s="207"/>
      <c r="UQ50" s="207"/>
      <c r="UR50" s="207"/>
      <c r="US50" s="207"/>
      <c r="UT50" s="207"/>
      <c r="UU50" s="207"/>
      <c r="UV50" s="207"/>
      <c r="UW50" s="207"/>
      <c r="UX50" s="207"/>
      <c r="UY50" s="207"/>
      <c r="UZ50" s="207"/>
      <c r="VA50" s="207"/>
      <c r="VB50" s="207"/>
      <c r="VC50" s="207"/>
      <c r="VD50" s="207"/>
      <c r="VE50" s="207"/>
      <c r="VF50" s="207"/>
      <c r="VG50" s="207"/>
      <c r="VH50" s="207"/>
      <c r="VI50" s="207"/>
      <c r="VJ50" s="207"/>
      <c r="VK50" s="207"/>
      <c r="VL50" s="207"/>
      <c r="VM50" s="207"/>
      <c r="VN50" s="207"/>
      <c r="VO50" s="207"/>
      <c r="VP50" s="207"/>
      <c r="VQ50" s="207"/>
      <c r="VR50" s="207"/>
      <c r="VS50" s="207"/>
      <c r="VT50" s="207"/>
      <c r="VU50" s="207"/>
      <c r="VV50" s="207"/>
      <c r="VW50" s="207"/>
      <c r="VX50" s="207"/>
      <c r="VY50" s="207"/>
      <c r="VZ50" s="207"/>
      <c r="WA50" s="207"/>
      <c r="WB50" s="207"/>
      <c r="WC50" s="207"/>
      <c r="WD50" s="207"/>
      <c r="WE50" s="207"/>
      <c r="WF50" s="207"/>
      <c r="WG50" s="207"/>
      <c r="WH50" s="207"/>
      <c r="WI50" s="207"/>
      <c r="WJ50" s="207"/>
      <c r="WK50" s="207"/>
      <c r="WL50" s="207"/>
      <c r="WM50" s="207"/>
      <c r="WN50" s="207"/>
      <c r="WO50" s="207"/>
      <c r="WP50" s="207"/>
      <c r="WQ50" s="207"/>
      <c r="WR50" s="207"/>
      <c r="WS50" s="207"/>
      <c r="WT50" s="207"/>
      <c r="WU50" s="207"/>
      <c r="WV50" s="207"/>
      <c r="WW50" s="207"/>
      <c r="WX50" s="207"/>
      <c r="WY50" s="207"/>
      <c r="WZ50" s="207"/>
      <c r="XA50" s="207"/>
      <c r="XB50" s="207"/>
      <c r="XC50" s="207"/>
      <c r="XD50" s="207"/>
      <c r="XE50" s="207"/>
      <c r="XF50" s="207"/>
      <c r="XG50" s="207"/>
      <c r="XH50" s="207"/>
      <c r="XI50" s="207"/>
      <c r="XJ50" s="207"/>
      <c r="XK50" s="207"/>
      <c r="XL50" s="207"/>
      <c r="XM50" s="207"/>
      <c r="XN50" s="207"/>
      <c r="XO50" s="207"/>
      <c r="XP50" s="207"/>
      <c r="XQ50" s="207"/>
      <c r="XR50" s="207"/>
      <c r="XS50" s="207"/>
      <c r="XT50" s="207"/>
      <c r="XU50" s="207"/>
      <c r="XV50" s="207"/>
      <c r="XW50" s="207"/>
      <c r="XX50" s="207"/>
      <c r="XY50" s="207"/>
      <c r="XZ50" s="207"/>
      <c r="YA50" s="207"/>
      <c r="YB50" s="207"/>
      <c r="YC50" s="207"/>
      <c r="YD50" s="207"/>
      <c r="YE50" s="207"/>
      <c r="YF50" s="207"/>
      <c r="YG50" s="207"/>
      <c r="YH50" s="207"/>
      <c r="YI50" s="207"/>
      <c r="YJ50" s="207"/>
      <c r="YK50" s="207"/>
      <c r="YL50" s="207"/>
      <c r="YM50" s="207"/>
      <c r="YN50" s="207"/>
      <c r="YO50" s="207"/>
      <c r="YP50" s="207"/>
      <c r="YQ50" s="207"/>
      <c r="YR50" s="207"/>
      <c r="YS50" s="207"/>
      <c r="YT50" s="207"/>
      <c r="YU50" s="207"/>
      <c r="YV50" s="207"/>
      <c r="YW50" s="207"/>
      <c r="YX50" s="207"/>
      <c r="YY50" s="207"/>
      <c r="YZ50" s="207"/>
      <c r="ZA50" s="207"/>
      <c r="ZB50" s="207"/>
      <c r="ZC50" s="207"/>
      <c r="ZD50" s="207"/>
      <c r="ZE50" s="207"/>
      <c r="ZF50" s="207"/>
      <c r="ZG50" s="207"/>
      <c r="ZH50" s="207"/>
      <c r="ZI50" s="207"/>
      <c r="ZJ50" s="207"/>
      <c r="ZK50" s="207"/>
      <c r="ZL50" s="207"/>
      <c r="ZM50" s="207"/>
      <c r="ZN50" s="207"/>
      <c r="ZO50" s="207"/>
      <c r="ZP50" s="207"/>
      <c r="ZQ50" s="207"/>
      <c r="ZR50" s="207"/>
      <c r="ZS50" s="207"/>
      <c r="ZT50" s="207"/>
      <c r="ZU50" s="207"/>
      <c r="ZV50" s="207"/>
      <c r="ZW50" s="207"/>
      <c r="ZX50" s="207"/>
      <c r="ZY50" s="207"/>
      <c r="ZZ50" s="207"/>
      <c r="AAA50" s="207"/>
      <c r="AAB50" s="207"/>
      <c r="AAC50" s="207"/>
      <c r="AAD50" s="207"/>
      <c r="AAE50" s="207"/>
      <c r="AAF50" s="207"/>
      <c r="AAG50" s="207"/>
      <c r="AAH50" s="207"/>
      <c r="AAI50" s="207"/>
      <c r="AAJ50" s="207"/>
      <c r="AAK50" s="207"/>
      <c r="AAL50" s="207"/>
      <c r="AAM50" s="207"/>
      <c r="AAN50" s="207"/>
      <c r="AAO50" s="207"/>
      <c r="AAP50" s="207"/>
      <c r="AAQ50" s="207"/>
      <c r="AAR50" s="207"/>
      <c r="AAS50" s="207"/>
      <c r="AAT50" s="207"/>
      <c r="AAU50" s="207"/>
      <c r="AAV50" s="207"/>
      <c r="AAW50" s="207"/>
      <c r="AAX50" s="207"/>
      <c r="AAY50" s="207"/>
      <c r="AAZ50" s="207"/>
      <c r="ABA50" s="207"/>
      <c r="ABB50" s="207"/>
      <c r="ABC50" s="207"/>
      <c r="ABD50" s="207"/>
      <c r="ABE50" s="207"/>
      <c r="ABF50" s="207"/>
      <c r="ABG50" s="207"/>
      <c r="ABH50" s="207"/>
      <c r="ABI50" s="207"/>
      <c r="ABJ50" s="207"/>
      <c r="ABK50" s="207"/>
      <c r="ABL50" s="207"/>
      <c r="ABM50" s="207"/>
      <c r="ABN50" s="207"/>
      <c r="ABO50" s="207"/>
      <c r="ABP50" s="207"/>
      <c r="ABQ50" s="207"/>
      <c r="ABR50" s="207"/>
      <c r="ABS50" s="207"/>
      <c r="ABT50" s="207"/>
      <c r="ABU50" s="207"/>
      <c r="ABV50" s="207"/>
      <c r="ABW50" s="207"/>
      <c r="ABX50" s="207"/>
      <c r="ABY50" s="207"/>
      <c r="ABZ50" s="207"/>
      <c r="ACA50" s="207"/>
      <c r="ACB50" s="207"/>
      <c r="ACC50" s="207"/>
      <c r="ACD50" s="207"/>
      <c r="ACE50" s="207"/>
      <c r="ACF50" s="207"/>
      <c r="ACG50" s="207"/>
      <c r="ACH50" s="207"/>
      <c r="ACI50" s="207"/>
      <c r="ACJ50" s="207"/>
      <c r="ACK50" s="207"/>
      <c r="ACL50" s="207"/>
      <c r="ACM50" s="207"/>
      <c r="ACN50" s="207"/>
      <c r="ACO50" s="207"/>
      <c r="ACP50" s="207"/>
      <c r="ACQ50" s="207"/>
      <c r="ACR50" s="207"/>
      <c r="ACS50" s="207"/>
      <c r="ACT50" s="207"/>
      <c r="ACU50" s="207"/>
      <c r="ACV50" s="207"/>
      <c r="ACW50" s="207"/>
      <c r="ACX50" s="207"/>
      <c r="ACY50" s="207"/>
      <c r="ACZ50" s="207"/>
      <c r="ADA50" s="207"/>
      <c r="ADB50" s="207"/>
      <c r="ADC50" s="207"/>
      <c r="ADD50" s="207"/>
      <c r="ADE50" s="207"/>
      <c r="ADF50" s="207"/>
      <c r="ADG50" s="207"/>
      <c r="ADH50" s="207"/>
      <c r="ADI50" s="207"/>
      <c r="ADJ50" s="207"/>
      <c r="ADK50" s="207"/>
      <c r="ADL50" s="207"/>
      <c r="ADM50" s="207"/>
      <c r="ADN50" s="207"/>
      <c r="ADO50" s="207"/>
      <c r="ADP50" s="207"/>
      <c r="ADQ50" s="207"/>
      <c r="ADR50" s="207"/>
      <c r="ADS50" s="207"/>
      <c r="ADT50" s="207"/>
      <c r="ADU50" s="207"/>
      <c r="ADV50" s="207"/>
      <c r="ADW50" s="207"/>
      <c r="ADX50" s="207"/>
      <c r="ADY50" s="207"/>
      <c r="ADZ50" s="207"/>
      <c r="AEA50" s="207"/>
      <c r="AEB50" s="207"/>
      <c r="AEC50" s="207"/>
      <c r="AED50" s="207"/>
      <c r="AEE50" s="207"/>
      <c r="AEF50" s="207"/>
      <c r="AEG50" s="207"/>
      <c r="AEH50" s="207"/>
      <c r="AEI50" s="207"/>
      <c r="AEJ50" s="207"/>
      <c r="AEK50" s="207"/>
      <c r="AEL50" s="207"/>
      <c r="AEM50" s="207"/>
      <c r="AEN50" s="207"/>
      <c r="AEO50" s="207"/>
      <c r="AEP50" s="207"/>
      <c r="AEQ50" s="207"/>
      <c r="AER50" s="207"/>
      <c r="AES50" s="207"/>
      <c r="AET50" s="207"/>
      <c r="AEU50" s="207"/>
      <c r="AEV50" s="207"/>
      <c r="AEW50" s="207"/>
      <c r="AEX50" s="207"/>
      <c r="AEY50" s="207"/>
      <c r="AEZ50" s="207"/>
      <c r="AFA50" s="207"/>
      <c r="AFB50" s="207"/>
      <c r="AFC50" s="207"/>
      <c r="AFD50" s="207"/>
      <c r="AFE50" s="207"/>
      <c r="AFF50" s="207"/>
      <c r="AFG50" s="207"/>
      <c r="AFH50" s="207"/>
      <c r="AFI50" s="207"/>
      <c r="AFJ50" s="207"/>
      <c r="AFK50" s="207"/>
      <c r="AFL50" s="207"/>
      <c r="AFM50" s="207"/>
      <c r="AFN50" s="207"/>
      <c r="AFO50" s="207"/>
      <c r="AFP50" s="207"/>
      <c r="AFQ50" s="207"/>
      <c r="AFR50" s="207"/>
      <c r="AFS50" s="207"/>
      <c r="AFT50" s="207"/>
      <c r="AFU50" s="207"/>
      <c r="AFV50" s="207"/>
      <c r="AFW50" s="207"/>
      <c r="AFX50" s="207"/>
      <c r="AFY50" s="207"/>
      <c r="AFZ50" s="207"/>
      <c r="AGA50" s="207"/>
      <c r="AGB50" s="207"/>
      <c r="AGC50" s="207"/>
      <c r="AGD50" s="207"/>
      <c r="AGE50" s="207"/>
      <c r="AGF50" s="207"/>
      <c r="AGG50" s="207"/>
      <c r="AGH50" s="207"/>
      <c r="AGI50" s="207"/>
      <c r="AGJ50" s="207"/>
      <c r="AGK50" s="207"/>
      <c r="AGL50" s="207"/>
      <c r="AGM50" s="207"/>
      <c r="AGN50" s="207"/>
      <c r="AGO50" s="207"/>
      <c r="AGP50" s="207"/>
      <c r="AGQ50" s="207"/>
      <c r="AGR50" s="207"/>
      <c r="AGS50" s="207"/>
      <c r="AGT50" s="207"/>
      <c r="AGU50" s="207"/>
      <c r="AGV50" s="207"/>
      <c r="AGW50" s="207"/>
      <c r="AGX50" s="207"/>
      <c r="AGY50" s="207"/>
      <c r="AGZ50" s="207"/>
      <c r="AHA50" s="207"/>
      <c r="AHB50" s="207"/>
      <c r="AHC50" s="207"/>
      <c r="AHD50" s="207"/>
      <c r="AHE50" s="207"/>
      <c r="AHF50" s="207"/>
      <c r="AHG50" s="207"/>
      <c r="AHH50" s="207"/>
      <c r="AHI50" s="207"/>
      <c r="AHJ50" s="207"/>
      <c r="AHK50" s="207"/>
      <c r="AHL50" s="207"/>
      <c r="AHM50" s="207"/>
      <c r="AHN50" s="207"/>
      <c r="AHO50" s="207"/>
      <c r="AHP50" s="207"/>
      <c r="AHQ50" s="207"/>
      <c r="AHR50" s="207"/>
      <c r="AHS50" s="207"/>
      <c r="AHT50" s="207"/>
      <c r="AHU50" s="207"/>
      <c r="AHV50" s="207"/>
      <c r="AHW50" s="207"/>
      <c r="AHX50" s="207"/>
      <c r="AHY50" s="207"/>
      <c r="AHZ50" s="207"/>
      <c r="AIA50" s="207"/>
      <c r="AIB50" s="207"/>
      <c r="AIC50" s="207"/>
      <c r="AID50" s="207"/>
      <c r="AIE50" s="207"/>
      <c r="AIF50" s="207"/>
      <c r="AIG50" s="207"/>
      <c r="AIH50" s="207"/>
      <c r="AII50" s="207"/>
      <c r="AIJ50" s="207"/>
      <c r="AIK50" s="207"/>
      <c r="AIL50" s="207"/>
      <c r="AIM50" s="207"/>
      <c r="AIN50" s="207"/>
      <c r="AIO50" s="207"/>
      <c r="AIP50" s="207"/>
      <c r="AIQ50" s="207"/>
      <c r="AIR50" s="207"/>
      <c r="AIS50" s="207"/>
      <c r="AIT50" s="207"/>
      <c r="AIU50" s="207"/>
      <c r="AIV50" s="207"/>
      <c r="AIW50" s="207"/>
      <c r="AIX50" s="207"/>
      <c r="AIY50" s="207"/>
      <c r="AIZ50" s="207"/>
      <c r="AJA50" s="207"/>
      <c r="AJB50" s="207"/>
      <c r="AJC50" s="207"/>
      <c r="AJD50" s="207"/>
      <c r="AJE50" s="207"/>
      <c r="AJF50" s="207"/>
      <c r="AJG50" s="207"/>
      <c r="AJH50" s="207"/>
      <c r="AJI50" s="207"/>
      <c r="AJJ50" s="207"/>
      <c r="AJK50" s="207"/>
      <c r="AJL50" s="207"/>
      <c r="AJM50" s="207"/>
      <c r="AJN50" s="207"/>
      <c r="AJO50" s="207"/>
      <c r="AJP50" s="207"/>
      <c r="AJQ50" s="207"/>
      <c r="AJR50" s="207"/>
      <c r="AJS50" s="207"/>
      <c r="AJT50" s="207"/>
      <c r="AJU50" s="207"/>
      <c r="AJV50" s="207"/>
      <c r="AJW50" s="207"/>
      <c r="AJX50" s="207"/>
      <c r="AJY50" s="207"/>
      <c r="AJZ50" s="207"/>
      <c r="AKA50" s="207"/>
      <c r="AKB50" s="207"/>
      <c r="AKC50" s="207"/>
      <c r="AKD50" s="207"/>
      <c r="AKE50" s="207"/>
      <c r="AKF50" s="207"/>
      <c r="AKG50" s="207"/>
      <c r="AKH50" s="207"/>
      <c r="AKI50" s="207"/>
      <c r="AKJ50" s="207"/>
      <c r="AKK50" s="207"/>
      <c r="AKL50" s="207"/>
      <c r="AKM50" s="207"/>
      <c r="AKN50" s="207"/>
      <c r="AKO50" s="207"/>
      <c r="AKP50" s="207"/>
      <c r="AKQ50" s="207"/>
      <c r="AKR50" s="207"/>
      <c r="AKS50" s="207"/>
      <c r="AKT50" s="207"/>
      <c r="AKU50" s="207"/>
      <c r="AKV50" s="207"/>
      <c r="AKW50" s="207"/>
      <c r="AKX50" s="207"/>
      <c r="AKY50" s="207"/>
      <c r="AKZ50" s="207"/>
      <c r="ALA50" s="207"/>
      <c r="ALB50" s="207"/>
      <c r="ALC50" s="207"/>
      <c r="ALD50" s="207"/>
      <c r="ALE50" s="207"/>
      <c r="ALF50" s="207"/>
      <c r="ALG50" s="207"/>
      <c r="ALH50" s="207"/>
      <c r="ALI50" s="207"/>
      <c r="ALJ50" s="207"/>
      <c r="ALK50" s="207"/>
      <c r="ALL50" s="207"/>
      <c r="ALM50" s="207"/>
      <c r="ALN50" s="207"/>
      <c r="ALO50" s="207"/>
      <c r="ALP50" s="207"/>
      <c r="ALQ50" s="207"/>
    </row>
    <row r="51" spans="1:1005" ht="14.45">
      <c r="A51" s="103">
        <v>47574</v>
      </c>
      <c r="B51" s="164">
        <v>9</v>
      </c>
      <c r="C51" s="156">
        <v>9</v>
      </c>
      <c r="D51" s="159">
        <v>9</v>
      </c>
      <c r="E51" s="207">
        <v>6.6619999999999999</v>
      </c>
      <c r="F51" s="207">
        <v>10.141999999999999</v>
      </c>
      <c r="G51" s="207">
        <v>8.1300000000000008</v>
      </c>
      <c r="H51" s="207">
        <v>7.0810000000000004</v>
      </c>
      <c r="I51" s="207">
        <v>6.6950000000000003</v>
      </c>
      <c r="J51" s="207">
        <v>9.8569999999999993</v>
      </c>
      <c r="K51" s="207">
        <v>7.1059999999999999</v>
      </c>
      <c r="L51" s="207">
        <v>7.43</v>
      </c>
      <c r="M51" s="207">
        <v>5.9210000000000003</v>
      </c>
      <c r="N51" s="207">
        <v>9.9610000000000003</v>
      </c>
      <c r="O51" s="207">
        <v>6.4489999999999998</v>
      </c>
      <c r="P51" s="207">
        <v>9.26</v>
      </c>
      <c r="Q51" s="207">
        <v>9.9459999999999997</v>
      </c>
      <c r="R51" s="207">
        <v>3.74</v>
      </c>
      <c r="S51" s="207">
        <v>7.0890000000000004</v>
      </c>
      <c r="T51" s="207">
        <v>7.0910000000000002</v>
      </c>
      <c r="U51" s="207">
        <v>6.73</v>
      </c>
      <c r="V51" s="207">
        <v>12.913</v>
      </c>
      <c r="W51" s="207">
        <v>4.8630000000000004</v>
      </c>
      <c r="X51" s="207">
        <v>5.4</v>
      </c>
      <c r="Y51" s="207">
        <v>9.7349999999999994</v>
      </c>
      <c r="Z51" s="207">
        <v>7.1829999999999998</v>
      </c>
      <c r="AA51" s="207">
        <v>9.7889999999999997</v>
      </c>
      <c r="AB51" s="207">
        <v>7.3019999999999996</v>
      </c>
      <c r="AC51" s="207">
        <v>6.7960000000000003</v>
      </c>
      <c r="AD51" s="207">
        <v>7.15</v>
      </c>
      <c r="AE51">
        <v>6.9240000000000004</v>
      </c>
      <c r="AF51" s="207">
        <v>8.9749999999999996</v>
      </c>
      <c r="AG51" s="207">
        <v>6.766</v>
      </c>
      <c r="AH51" s="207">
        <v>9.1389999999999993</v>
      </c>
      <c r="AI51" s="207"/>
      <c r="AJ51" s="207"/>
      <c r="AK51" s="207"/>
      <c r="AL51" s="207"/>
      <c r="AM51" s="207"/>
      <c r="AN51" s="207"/>
      <c r="AO51" s="207"/>
      <c r="AP51" s="207"/>
      <c r="AQ51" s="207"/>
      <c r="AR51" s="207"/>
      <c r="AS51" s="207"/>
      <c r="AT51" s="207"/>
      <c r="AU51" s="207"/>
      <c r="AV51" s="207"/>
      <c r="AW51" s="207"/>
      <c r="AX51" s="207"/>
      <c r="AY51" s="207"/>
      <c r="AZ51" s="207"/>
      <c r="BA51" s="207"/>
      <c r="BB51" s="207"/>
      <c r="BC51" s="207"/>
      <c r="BD51" s="207"/>
      <c r="BE51" s="207"/>
      <c r="BF51" s="207"/>
      <c r="BG51" s="207"/>
      <c r="BH51" s="207"/>
      <c r="BI51" s="207"/>
      <c r="BJ51" s="207"/>
      <c r="BK51" s="207"/>
      <c r="BL51" s="207"/>
      <c r="BM51" s="207"/>
      <c r="BN51" s="207"/>
      <c r="BO51" s="207"/>
      <c r="BP51" s="207"/>
      <c r="BQ51" s="207"/>
      <c r="BR51" s="207"/>
      <c r="BS51" s="207"/>
      <c r="BT51" s="207"/>
      <c r="BU51" s="207"/>
      <c r="BV51" s="207"/>
      <c r="BW51" s="207"/>
      <c r="BX51" s="207"/>
      <c r="BY51" s="207"/>
      <c r="BZ51" s="207"/>
      <c r="CA51" s="207"/>
      <c r="CB51" s="207"/>
      <c r="CC51" s="207"/>
      <c r="CD51" s="207"/>
      <c r="CE51" s="207"/>
      <c r="CF51" s="207"/>
      <c r="CG51" s="207"/>
      <c r="CH51" s="207"/>
      <c r="CI51" s="207"/>
      <c r="CJ51" s="207"/>
      <c r="CK51" s="207"/>
      <c r="CL51" s="207"/>
      <c r="CM51" s="207"/>
      <c r="CN51" s="207"/>
      <c r="CO51" s="207"/>
      <c r="CP51" s="207"/>
      <c r="CQ51" s="207"/>
      <c r="CR51" s="207"/>
      <c r="CS51" s="207"/>
      <c r="CT51" s="207"/>
      <c r="CU51" s="207"/>
      <c r="CV51" s="207"/>
      <c r="CW51" s="207"/>
      <c r="CX51" s="207"/>
      <c r="CY51" s="207"/>
      <c r="CZ51" s="207"/>
      <c r="DA51" s="207"/>
      <c r="DB51" s="207"/>
      <c r="DC51" s="207"/>
      <c r="DD51" s="207"/>
      <c r="DE51" s="207"/>
      <c r="DF51" s="207"/>
      <c r="DG51" s="207"/>
      <c r="DH51" s="207"/>
      <c r="DI51" s="207"/>
      <c r="DJ51" s="207"/>
      <c r="DK51" s="207"/>
      <c r="DL51" s="207"/>
      <c r="DM51" s="207"/>
      <c r="DN51" s="207"/>
      <c r="DO51" s="207"/>
      <c r="DP51" s="207"/>
      <c r="DQ51" s="207"/>
      <c r="DR51" s="207"/>
      <c r="DS51" s="207"/>
      <c r="DT51" s="207"/>
      <c r="DU51" s="207"/>
      <c r="DV51" s="207"/>
      <c r="DW51" s="207"/>
      <c r="DX51" s="207"/>
      <c r="DY51" s="207"/>
      <c r="DZ51" s="207"/>
      <c r="EA51" s="207"/>
      <c r="EB51" s="207"/>
      <c r="EC51" s="207"/>
      <c r="ED51" s="207"/>
      <c r="EE51" s="207"/>
      <c r="EF51" s="207"/>
      <c r="EG51" s="207"/>
      <c r="EH51" s="207"/>
      <c r="EI51" s="207"/>
      <c r="EJ51" s="207"/>
      <c r="EK51" s="207"/>
      <c r="EL51" s="207"/>
      <c r="EM51" s="207"/>
      <c r="EN51" s="207"/>
      <c r="EO51" s="207"/>
      <c r="EP51" s="207"/>
      <c r="EQ51" s="207"/>
      <c r="ER51" s="207"/>
      <c r="ES51" s="207"/>
      <c r="ET51" s="207"/>
      <c r="EU51" s="207"/>
      <c r="EV51" s="207"/>
      <c r="EW51" s="207"/>
      <c r="EX51" s="207"/>
      <c r="EY51" s="207"/>
      <c r="EZ51" s="207"/>
      <c r="FA51" s="207"/>
      <c r="FB51" s="207"/>
      <c r="FC51" s="207"/>
      <c r="FD51" s="207"/>
      <c r="FE51" s="207"/>
      <c r="FF51" s="207"/>
      <c r="FG51" s="207"/>
      <c r="FH51" s="207"/>
      <c r="FI51" s="207"/>
      <c r="FJ51" s="207"/>
      <c r="FK51" s="207"/>
      <c r="FL51" s="207"/>
      <c r="FM51" s="207"/>
      <c r="FN51" s="207"/>
      <c r="FO51" s="207"/>
      <c r="FP51" s="207"/>
      <c r="FQ51" s="207"/>
      <c r="FR51" s="207"/>
      <c r="FS51" s="207"/>
      <c r="FT51" s="207"/>
      <c r="FU51" s="207"/>
      <c r="FV51" s="207"/>
      <c r="FW51" s="207"/>
      <c r="FX51" s="207"/>
      <c r="FY51" s="207"/>
      <c r="FZ51" s="207"/>
      <c r="GA51" s="207"/>
      <c r="GB51" s="207"/>
      <c r="GC51" s="207"/>
      <c r="GD51" s="207"/>
      <c r="GE51" s="207"/>
      <c r="GF51" s="207"/>
      <c r="GG51" s="207"/>
      <c r="GH51" s="207"/>
      <c r="GI51" s="207"/>
      <c r="GJ51" s="207"/>
      <c r="GK51" s="207"/>
      <c r="GL51" s="207"/>
      <c r="GM51" s="207"/>
      <c r="GN51" s="207"/>
      <c r="GO51" s="207"/>
      <c r="GP51" s="207"/>
      <c r="GQ51" s="207"/>
      <c r="GR51" s="207"/>
      <c r="GS51" s="207"/>
      <c r="GT51" s="207"/>
      <c r="GU51" s="207"/>
      <c r="GV51" s="207"/>
      <c r="GW51" s="207"/>
      <c r="GX51" s="207"/>
      <c r="GY51" s="207"/>
      <c r="GZ51" s="207"/>
      <c r="HA51" s="207"/>
      <c r="HB51" s="207"/>
      <c r="HC51" s="207"/>
      <c r="HD51" s="207"/>
      <c r="HE51" s="207"/>
      <c r="HF51" s="207"/>
      <c r="HG51" s="207"/>
      <c r="HH51" s="207"/>
      <c r="HI51" s="207"/>
      <c r="HJ51" s="207"/>
      <c r="HK51" s="207"/>
      <c r="HL51" s="207"/>
      <c r="HM51" s="207"/>
      <c r="HN51" s="207"/>
      <c r="HO51" s="207"/>
      <c r="HP51" s="207"/>
      <c r="HQ51" s="207"/>
      <c r="HR51" s="207"/>
      <c r="HS51" s="207"/>
      <c r="HT51" s="207"/>
      <c r="HU51" s="207"/>
      <c r="HV51" s="207"/>
      <c r="HW51" s="207"/>
      <c r="HX51" s="207"/>
      <c r="HY51" s="207"/>
      <c r="HZ51" s="207"/>
      <c r="IA51" s="207"/>
      <c r="IB51" s="207"/>
      <c r="IC51" s="207"/>
      <c r="ID51" s="207"/>
      <c r="IE51" s="207"/>
      <c r="IF51" s="207"/>
      <c r="IG51" s="207"/>
      <c r="IH51" s="207"/>
      <c r="II51" s="207"/>
      <c r="IJ51" s="207"/>
      <c r="IK51" s="207"/>
      <c r="IL51" s="207"/>
      <c r="IM51" s="207"/>
      <c r="IN51" s="207"/>
      <c r="IO51" s="207"/>
      <c r="IP51" s="207"/>
      <c r="IQ51" s="207"/>
      <c r="IR51" s="207"/>
      <c r="IS51" s="207"/>
      <c r="IT51" s="207"/>
      <c r="IU51" s="207"/>
      <c r="IV51" s="207"/>
      <c r="IW51" s="207"/>
      <c r="IX51" s="207"/>
      <c r="IY51" s="207"/>
      <c r="IZ51" s="207"/>
      <c r="JA51" s="207"/>
      <c r="JB51" s="207"/>
      <c r="JC51" s="207"/>
      <c r="JD51" s="207"/>
      <c r="JE51" s="207"/>
      <c r="JF51" s="207"/>
      <c r="JG51" s="207"/>
      <c r="JH51" s="207"/>
      <c r="JI51" s="207"/>
      <c r="JJ51" s="207"/>
      <c r="JK51" s="207"/>
      <c r="JL51" s="207"/>
      <c r="JM51" s="207"/>
      <c r="JN51" s="207"/>
      <c r="JO51" s="207"/>
      <c r="JP51" s="207"/>
      <c r="JQ51" s="207"/>
      <c r="JR51" s="207"/>
      <c r="JS51" s="207"/>
      <c r="JT51" s="207"/>
      <c r="JU51" s="207"/>
      <c r="JV51" s="207"/>
      <c r="JW51" s="207"/>
      <c r="JX51" s="207"/>
      <c r="JY51" s="207"/>
      <c r="JZ51" s="207"/>
      <c r="KA51" s="207"/>
      <c r="KB51" s="207"/>
      <c r="KC51" s="207"/>
      <c r="KD51" s="207"/>
      <c r="KE51" s="207"/>
      <c r="KF51" s="207"/>
      <c r="KG51" s="207"/>
      <c r="KH51" s="207"/>
      <c r="KI51" s="207"/>
      <c r="KJ51" s="207"/>
      <c r="KK51" s="207"/>
      <c r="KL51" s="207"/>
      <c r="KM51" s="207"/>
      <c r="KN51" s="207"/>
      <c r="KO51" s="207"/>
      <c r="KP51" s="207"/>
      <c r="KQ51" s="207"/>
      <c r="KR51" s="207"/>
      <c r="KS51" s="207"/>
      <c r="KT51" s="207"/>
      <c r="KU51" s="207"/>
      <c r="KV51" s="207"/>
      <c r="KW51" s="207"/>
      <c r="KX51" s="207"/>
      <c r="KY51" s="207"/>
      <c r="KZ51" s="207"/>
      <c r="LA51" s="207"/>
      <c r="LB51" s="207"/>
      <c r="LC51" s="207"/>
      <c r="LD51" s="207"/>
      <c r="LE51" s="207"/>
      <c r="LF51" s="207"/>
      <c r="LG51" s="207"/>
      <c r="LH51" s="207"/>
      <c r="LI51" s="207"/>
      <c r="LJ51" s="207"/>
      <c r="LK51" s="207"/>
      <c r="LL51" s="207"/>
      <c r="LM51" s="207"/>
      <c r="LN51" s="207"/>
      <c r="LO51" s="207"/>
      <c r="LP51" s="207"/>
      <c r="LQ51" s="207"/>
      <c r="LR51" s="207"/>
      <c r="LS51" s="207"/>
      <c r="LT51" s="207"/>
      <c r="LU51" s="207"/>
      <c r="LV51" s="207"/>
      <c r="LW51" s="207"/>
      <c r="LX51" s="207"/>
      <c r="LY51" s="207"/>
      <c r="LZ51" s="207"/>
      <c r="MA51" s="207"/>
      <c r="MB51" s="207"/>
      <c r="MC51" s="207"/>
      <c r="MD51" s="207"/>
      <c r="ME51" s="207"/>
      <c r="MF51" s="207"/>
      <c r="MG51" s="207"/>
      <c r="MH51" s="207"/>
      <c r="MI51" s="207"/>
      <c r="MJ51" s="207"/>
      <c r="MK51" s="207"/>
      <c r="ML51" s="207"/>
      <c r="MM51" s="207"/>
      <c r="MN51" s="207"/>
      <c r="MO51" s="207"/>
      <c r="MP51" s="207"/>
      <c r="MQ51" s="207"/>
      <c r="MR51" s="207"/>
      <c r="MS51" s="207"/>
      <c r="MT51" s="207"/>
      <c r="MU51" s="207"/>
      <c r="MV51" s="207"/>
      <c r="MW51" s="207"/>
      <c r="MX51" s="207"/>
      <c r="MY51" s="207"/>
      <c r="MZ51" s="207"/>
      <c r="NA51" s="207"/>
      <c r="NB51" s="207"/>
      <c r="NC51" s="207"/>
      <c r="ND51" s="207"/>
      <c r="NE51" s="207"/>
      <c r="NF51" s="207"/>
      <c r="NG51" s="207"/>
      <c r="NH51" s="207"/>
      <c r="NI51" s="207"/>
      <c r="NJ51" s="207"/>
      <c r="NK51" s="207"/>
      <c r="NL51" s="207"/>
      <c r="NM51" s="207"/>
      <c r="NN51" s="207"/>
      <c r="NO51" s="207"/>
      <c r="NP51" s="207"/>
      <c r="NQ51" s="207"/>
      <c r="NR51" s="207"/>
      <c r="NS51" s="207"/>
      <c r="NT51" s="207"/>
      <c r="NU51" s="207"/>
      <c r="NV51" s="207"/>
      <c r="NW51" s="207"/>
      <c r="NX51" s="207"/>
      <c r="NY51" s="207"/>
      <c r="NZ51" s="207"/>
      <c r="OA51" s="207"/>
      <c r="OB51" s="207"/>
      <c r="OC51" s="207"/>
      <c r="OD51" s="207"/>
      <c r="OE51" s="207"/>
      <c r="OF51" s="207"/>
      <c r="OG51" s="207"/>
      <c r="OH51" s="207"/>
      <c r="OI51" s="207"/>
      <c r="OJ51" s="207"/>
      <c r="OK51" s="207"/>
      <c r="OL51" s="207"/>
      <c r="OM51" s="207"/>
      <c r="ON51" s="207"/>
      <c r="OO51" s="207"/>
      <c r="OP51" s="207"/>
      <c r="OQ51" s="207"/>
      <c r="OR51" s="207"/>
      <c r="OS51" s="207"/>
      <c r="OT51" s="207"/>
      <c r="OU51" s="207"/>
      <c r="OV51" s="207"/>
      <c r="OW51" s="207"/>
      <c r="OX51" s="207"/>
      <c r="OY51" s="207"/>
      <c r="OZ51" s="207"/>
      <c r="PA51" s="207"/>
      <c r="PB51" s="207"/>
      <c r="PC51" s="207"/>
      <c r="PD51" s="207"/>
      <c r="PE51" s="207"/>
      <c r="PF51" s="207"/>
      <c r="PG51" s="207"/>
      <c r="PH51" s="207"/>
      <c r="PI51" s="207"/>
      <c r="PJ51" s="207"/>
      <c r="PK51" s="207"/>
      <c r="PL51" s="207"/>
      <c r="PM51" s="207"/>
      <c r="PN51" s="207"/>
      <c r="PO51" s="207"/>
      <c r="PP51" s="207"/>
      <c r="PQ51" s="207"/>
      <c r="PR51" s="207"/>
      <c r="PS51" s="207"/>
      <c r="PT51" s="207"/>
      <c r="PU51" s="207"/>
      <c r="PV51" s="207"/>
      <c r="PW51" s="207"/>
      <c r="PX51" s="207"/>
      <c r="PY51" s="207"/>
      <c r="PZ51" s="207"/>
      <c r="QA51" s="207"/>
      <c r="QB51" s="207"/>
      <c r="QC51" s="207"/>
      <c r="QD51" s="207"/>
      <c r="QE51" s="207"/>
      <c r="QF51" s="207"/>
      <c r="QG51" s="207"/>
      <c r="QH51" s="207"/>
      <c r="QI51" s="207"/>
      <c r="QJ51" s="207"/>
      <c r="QK51" s="207"/>
      <c r="QL51" s="207"/>
      <c r="QM51" s="207"/>
      <c r="QN51" s="207"/>
      <c r="QO51" s="207"/>
      <c r="QP51" s="207"/>
      <c r="QQ51" s="207"/>
      <c r="QR51" s="207"/>
      <c r="QS51" s="207"/>
      <c r="QT51" s="207"/>
      <c r="QU51" s="207"/>
      <c r="QV51" s="207"/>
      <c r="QW51" s="207"/>
      <c r="QX51" s="207"/>
      <c r="QY51" s="207"/>
      <c r="QZ51" s="207"/>
      <c r="RA51" s="207"/>
      <c r="RB51" s="207"/>
      <c r="RC51" s="207"/>
      <c r="RD51" s="207"/>
      <c r="RE51" s="207"/>
      <c r="RF51" s="207"/>
      <c r="RG51" s="207"/>
      <c r="RH51" s="207"/>
      <c r="RI51" s="207"/>
      <c r="RJ51" s="207"/>
      <c r="RK51" s="207"/>
      <c r="RL51" s="207"/>
      <c r="RM51" s="207"/>
      <c r="RN51" s="207"/>
      <c r="RO51" s="207"/>
      <c r="RP51" s="207"/>
      <c r="RQ51" s="207"/>
      <c r="RR51" s="207"/>
      <c r="RS51" s="207"/>
      <c r="RT51" s="207"/>
      <c r="RU51" s="207"/>
      <c r="RV51" s="207"/>
      <c r="RW51" s="207"/>
      <c r="RX51" s="207"/>
      <c r="RY51" s="207"/>
      <c r="RZ51" s="207"/>
      <c r="SA51" s="207"/>
      <c r="SB51" s="207"/>
      <c r="SC51" s="207"/>
      <c r="SD51" s="207"/>
      <c r="SE51" s="207"/>
      <c r="SF51" s="207"/>
      <c r="SG51" s="207"/>
      <c r="SH51" s="207"/>
      <c r="SI51" s="207"/>
      <c r="SJ51" s="207"/>
      <c r="SK51" s="207"/>
      <c r="SL51" s="207"/>
      <c r="SM51" s="207"/>
      <c r="SN51" s="207"/>
      <c r="SO51" s="207"/>
      <c r="SP51" s="207"/>
      <c r="SQ51" s="207"/>
      <c r="SR51" s="207"/>
      <c r="SS51" s="207"/>
      <c r="ST51" s="207"/>
      <c r="SU51" s="207"/>
      <c r="SV51" s="207"/>
      <c r="SW51" s="207"/>
      <c r="SX51" s="207"/>
      <c r="SY51" s="207"/>
      <c r="SZ51" s="207"/>
      <c r="TA51" s="207"/>
      <c r="TB51" s="207"/>
      <c r="TC51" s="207"/>
      <c r="TD51" s="207"/>
      <c r="TE51" s="207"/>
      <c r="TF51" s="207"/>
      <c r="TG51" s="207"/>
      <c r="TH51" s="207"/>
      <c r="TI51" s="207"/>
      <c r="TJ51" s="207"/>
      <c r="TK51" s="207"/>
      <c r="TL51" s="207"/>
      <c r="TM51" s="207"/>
      <c r="TN51" s="207"/>
      <c r="TO51" s="207"/>
      <c r="TP51" s="207"/>
      <c r="TQ51" s="207"/>
      <c r="TR51" s="207"/>
      <c r="TS51" s="207"/>
      <c r="TT51" s="207"/>
      <c r="TU51" s="207"/>
      <c r="TV51" s="207"/>
      <c r="TW51" s="207"/>
      <c r="TX51" s="207"/>
      <c r="TY51" s="207"/>
      <c r="TZ51" s="207"/>
      <c r="UA51" s="207"/>
      <c r="UB51" s="207"/>
      <c r="UC51" s="207"/>
      <c r="UD51" s="207"/>
      <c r="UE51" s="207"/>
      <c r="UF51" s="207"/>
      <c r="UG51" s="207"/>
      <c r="UH51" s="207"/>
      <c r="UI51" s="207"/>
      <c r="UJ51" s="207"/>
      <c r="UK51" s="207"/>
      <c r="UL51" s="207"/>
      <c r="UM51" s="207"/>
      <c r="UN51" s="207"/>
      <c r="UO51" s="207"/>
      <c r="UP51" s="207"/>
      <c r="UQ51" s="207"/>
      <c r="UR51" s="207"/>
      <c r="US51" s="207"/>
      <c r="UT51" s="207"/>
      <c r="UU51" s="207"/>
      <c r="UV51" s="207"/>
      <c r="UW51" s="207"/>
      <c r="UX51" s="207"/>
      <c r="UY51" s="207"/>
      <c r="UZ51" s="207"/>
      <c r="VA51" s="207"/>
      <c r="VB51" s="207"/>
      <c r="VC51" s="207"/>
      <c r="VD51" s="207"/>
      <c r="VE51" s="207"/>
      <c r="VF51" s="207"/>
      <c r="VG51" s="207"/>
      <c r="VH51" s="207"/>
      <c r="VI51" s="207"/>
      <c r="VJ51" s="207"/>
      <c r="VK51" s="207"/>
      <c r="VL51" s="207"/>
      <c r="VM51" s="207"/>
      <c r="VN51" s="207"/>
      <c r="VO51" s="207"/>
      <c r="VP51" s="207"/>
      <c r="VQ51" s="207"/>
      <c r="VR51" s="207"/>
      <c r="VS51" s="207"/>
      <c r="VT51" s="207"/>
      <c r="VU51" s="207"/>
      <c r="VV51" s="207"/>
      <c r="VW51" s="207"/>
      <c r="VX51" s="207"/>
      <c r="VY51" s="207"/>
      <c r="VZ51" s="207"/>
      <c r="WA51" s="207"/>
      <c r="WB51" s="207"/>
      <c r="WC51" s="207"/>
      <c r="WD51" s="207"/>
      <c r="WE51" s="207"/>
      <c r="WF51" s="207"/>
      <c r="WG51" s="207"/>
      <c r="WH51" s="207"/>
      <c r="WI51" s="207"/>
      <c r="WJ51" s="207"/>
      <c r="WK51" s="207"/>
      <c r="WL51" s="207"/>
      <c r="WM51" s="207"/>
      <c r="WN51" s="207"/>
      <c r="WO51" s="207"/>
      <c r="WP51" s="207"/>
      <c r="WQ51" s="207"/>
      <c r="WR51" s="207"/>
      <c r="WS51" s="207"/>
      <c r="WT51" s="207"/>
      <c r="WU51" s="207"/>
      <c r="WV51" s="207"/>
      <c r="WW51" s="207"/>
      <c r="WX51" s="207"/>
      <c r="WY51" s="207"/>
      <c r="WZ51" s="207"/>
      <c r="XA51" s="207"/>
      <c r="XB51" s="207"/>
      <c r="XC51" s="207"/>
      <c r="XD51" s="207"/>
      <c r="XE51" s="207"/>
      <c r="XF51" s="207"/>
      <c r="XG51" s="207"/>
      <c r="XH51" s="207"/>
      <c r="XI51" s="207"/>
      <c r="XJ51" s="207"/>
      <c r="XK51" s="207"/>
      <c r="XL51" s="207"/>
      <c r="XM51" s="207"/>
      <c r="XN51" s="207"/>
      <c r="XO51" s="207"/>
      <c r="XP51" s="207"/>
      <c r="XQ51" s="207"/>
      <c r="XR51" s="207"/>
      <c r="XS51" s="207"/>
      <c r="XT51" s="207"/>
      <c r="XU51" s="207"/>
      <c r="XV51" s="207"/>
      <c r="XW51" s="207"/>
      <c r="XX51" s="207"/>
      <c r="XY51" s="207"/>
      <c r="XZ51" s="207"/>
      <c r="YA51" s="207"/>
      <c r="YB51" s="207"/>
      <c r="YC51" s="207"/>
      <c r="YD51" s="207"/>
      <c r="YE51" s="207"/>
      <c r="YF51" s="207"/>
      <c r="YG51" s="207"/>
      <c r="YH51" s="207"/>
      <c r="YI51" s="207"/>
      <c r="YJ51" s="207"/>
      <c r="YK51" s="207"/>
      <c r="YL51" s="207"/>
      <c r="YM51" s="207"/>
      <c r="YN51" s="207"/>
      <c r="YO51" s="207"/>
      <c r="YP51" s="207"/>
      <c r="YQ51" s="207"/>
      <c r="YR51" s="207"/>
      <c r="YS51" s="207"/>
      <c r="YT51" s="207"/>
      <c r="YU51" s="207"/>
      <c r="YV51" s="207"/>
      <c r="YW51" s="207"/>
      <c r="YX51" s="207"/>
      <c r="YY51" s="207"/>
      <c r="YZ51" s="207"/>
      <c r="ZA51" s="207"/>
      <c r="ZB51" s="207"/>
      <c r="ZC51" s="207"/>
      <c r="ZD51" s="207"/>
      <c r="ZE51" s="207"/>
      <c r="ZF51" s="207"/>
      <c r="ZG51" s="207"/>
      <c r="ZH51" s="207"/>
      <c r="ZI51" s="207"/>
      <c r="ZJ51" s="207"/>
      <c r="ZK51" s="207"/>
      <c r="ZL51" s="207"/>
      <c r="ZM51" s="207"/>
      <c r="ZN51" s="207"/>
      <c r="ZO51" s="207"/>
      <c r="ZP51" s="207"/>
      <c r="ZQ51" s="207"/>
      <c r="ZR51" s="207"/>
      <c r="ZS51" s="207"/>
      <c r="ZT51" s="207"/>
      <c r="ZU51" s="207"/>
      <c r="ZV51" s="207"/>
      <c r="ZW51" s="207"/>
      <c r="ZX51" s="207"/>
      <c r="ZY51" s="207"/>
      <c r="ZZ51" s="207"/>
      <c r="AAA51" s="207"/>
      <c r="AAB51" s="207"/>
      <c r="AAC51" s="207"/>
      <c r="AAD51" s="207"/>
      <c r="AAE51" s="207"/>
      <c r="AAF51" s="207"/>
      <c r="AAG51" s="207"/>
      <c r="AAH51" s="207"/>
      <c r="AAI51" s="207"/>
      <c r="AAJ51" s="207"/>
      <c r="AAK51" s="207"/>
      <c r="AAL51" s="207"/>
      <c r="AAM51" s="207"/>
      <c r="AAN51" s="207"/>
      <c r="AAO51" s="207"/>
      <c r="AAP51" s="207"/>
      <c r="AAQ51" s="207"/>
      <c r="AAR51" s="207"/>
      <c r="AAS51" s="207"/>
      <c r="AAT51" s="207"/>
      <c r="AAU51" s="207"/>
      <c r="AAV51" s="207"/>
      <c r="AAW51" s="207"/>
      <c r="AAX51" s="207"/>
      <c r="AAY51" s="207"/>
      <c r="AAZ51" s="207"/>
      <c r="ABA51" s="207"/>
      <c r="ABB51" s="207"/>
      <c r="ABC51" s="207"/>
      <c r="ABD51" s="207"/>
      <c r="ABE51" s="207"/>
      <c r="ABF51" s="207"/>
      <c r="ABG51" s="207"/>
      <c r="ABH51" s="207"/>
      <c r="ABI51" s="207"/>
      <c r="ABJ51" s="207"/>
      <c r="ABK51" s="207"/>
      <c r="ABL51" s="207"/>
      <c r="ABM51" s="207"/>
      <c r="ABN51" s="207"/>
      <c r="ABO51" s="207"/>
      <c r="ABP51" s="207"/>
      <c r="ABQ51" s="207"/>
      <c r="ABR51" s="207"/>
      <c r="ABS51" s="207"/>
      <c r="ABT51" s="207"/>
      <c r="ABU51" s="207"/>
      <c r="ABV51" s="207"/>
      <c r="ABW51" s="207"/>
      <c r="ABX51" s="207"/>
      <c r="ABY51" s="207"/>
      <c r="ABZ51" s="207"/>
      <c r="ACA51" s="207"/>
      <c r="ACB51" s="207"/>
      <c r="ACC51" s="207"/>
      <c r="ACD51" s="207"/>
      <c r="ACE51" s="207"/>
      <c r="ACF51" s="207"/>
      <c r="ACG51" s="207"/>
      <c r="ACH51" s="207"/>
      <c r="ACI51" s="207"/>
      <c r="ACJ51" s="207"/>
      <c r="ACK51" s="207"/>
      <c r="ACL51" s="207"/>
      <c r="ACM51" s="207"/>
      <c r="ACN51" s="207"/>
      <c r="ACO51" s="207"/>
      <c r="ACP51" s="207"/>
      <c r="ACQ51" s="207"/>
      <c r="ACR51" s="207"/>
      <c r="ACS51" s="207"/>
      <c r="ACT51" s="207"/>
      <c r="ACU51" s="207"/>
      <c r="ACV51" s="207"/>
      <c r="ACW51" s="207"/>
      <c r="ACX51" s="207"/>
      <c r="ACY51" s="207"/>
      <c r="ACZ51" s="207"/>
      <c r="ADA51" s="207"/>
      <c r="ADB51" s="207"/>
      <c r="ADC51" s="207"/>
      <c r="ADD51" s="207"/>
      <c r="ADE51" s="207"/>
      <c r="ADF51" s="207"/>
      <c r="ADG51" s="207"/>
      <c r="ADH51" s="207"/>
      <c r="ADI51" s="207"/>
      <c r="ADJ51" s="207"/>
      <c r="ADK51" s="207"/>
      <c r="ADL51" s="207"/>
      <c r="ADM51" s="207"/>
      <c r="ADN51" s="207"/>
      <c r="ADO51" s="207"/>
      <c r="ADP51" s="207"/>
      <c r="ADQ51" s="207"/>
      <c r="ADR51" s="207"/>
      <c r="ADS51" s="207"/>
      <c r="ADT51" s="207"/>
      <c r="ADU51" s="207"/>
      <c r="ADV51" s="207"/>
      <c r="ADW51" s="207"/>
      <c r="ADX51" s="207"/>
      <c r="ADY51" s="207"/>
      <c r="ADZ51" s="207"/>
      <c r="AEA51" s="207"/>
      <c r="AEB51" s="207"/>
      <c r="AEC51" s="207"/>
      <c r="AED51" s="207"/>
      <c r="AEE51" s="207"/>
      <c r="AEF51" s="207"/>
      <c r="AEG51" s="207"/>
      <c r="AEH51" s="207"/>
      <c r="AEI51" s="207"/>
      <c r="AEJ51" s="207"/>
      <c r="AEK51" s="207"/>
      <c r="AEL51" s="207"/>
      <c r="AEM51" s="207"/>
      <c r="AEN51" s="207"/>
      <c r="AEO51" s="207"/>
      <c r="AEP51" s="207"/>
      <c r="AEQ51" s="207"/>
      <c r="AER51" s="207"/>
      <c r="AES51" s="207"/>
      <c r="AET51" s="207"/>
      <c r="AEU51" s="207"/>
      <c r="AEV51" s="207"/>
      <c r="AEW51" s="207"/>
      <c r="AEX51" s="207"/>
      <c r="AEY51" s="207"/>
      <c r="AEZ51" s="207"/>
      <c r="AFA51" s="207"/>
      <c r="AFB51" s="207"/>
      <c r="AFC51" s="207"/>
      <c r="AFD51" s="207"/>
      <c r="AFE51" s="207"/>
      <c r="AFF51" s="207"/>
      <c r="AFG51" s="207"/>
      <c r="AFH51" s="207"/>
      <c r="AFI51" s="207"/>
      <c r="AFJ51" s="207"/>
      <c r="AFK51" s="207"/>
      <c r="AFL51" s="207"/>
      <c r="AFM51" s="207"/>
      <c r="AFN51" s="207"/>
      <c r="AFO51" s="207"/>
      <c r="AFP51" s="207"/>
      <c r="AFQ51" s="207"/>
      <c r="AFR51" s="207"/>
      <c r="AFS51" s="207"/>
      <c r="AFT51" s="207"/>
      <c r="AFU51" s="207"/>
      <c r="AFV51" s="207"/>
      <c r="AFW51" s="207"/>
      <c r="AFX51" s="207"/>
      <c r="AFY51" s="207"/>
      <c r="AFZ51" s="207"/>
      <c r="AGA51" s="207"/>
      <c r="AGB51" s="207"/>
      <c r="AGC51" s="207"/>
      <c r="AGD51" s="207"/>
      <c r="AGE51" s="207"/>
      <c r="AGF51" s="207"/>
      <c r="AGG51" s="207"/>
      <c r="AGH51" s="207"/>
      <c r="AGI51" s="207"/>
      <c r="AGJ51" s="207"/>
      <c r="AGK51" s="207"/>
      <c r="AGL51" s="207"/>
      <c r="AGM51" s="207"/>
      <c r="AGN51" s="207"/>
      <c r="AGO51" s="207"/>
      <c r="AGP51" s="207"/>
      <c r="AGQ51" s="207"/>
      <c r="AGR51" s="207"/>
      <c r="AGS51" s="207"/>
      <c r="AGT51" s="207"/>
      <c r="AGU51" s="207"/>
      <c r="AGV51" s="207"/>
      <c r="AGW51" s="207"/>
      <c r="AGX51" s="207"/>
      <c r="AGY51" s="207"/>
      <c r="AGZ51" s="207"/>
      <c r="AHA51" s="207"/>
      <c r="AHB51" s="207"/>
      <c r="AHC51" s="207"/>
      <c r="AHD51" s="207"/>
      <c r="AHE51" s="207"/>
      <c r="AHF51" s="207"/>
      <c r="AHG51" s="207"/>
      <c r="AHH51" s="207"/>
      <c r="AHI51" s="207"/>
      <c r="AHJ51" s="207"/>
      <c r="AHK51" s="207"/>
      <c r="AHL51" s="207"/>
      <c r="AHM51" s="207"/>
      <c r="AHN51" s="207"/>
      <c r="AHO51" s="207"/>
      <c r="AHP51" s="207"/>
      <c r="AHQ51" s="207"/>
      <c r="AHR51" s="207"/>
      <c r="AHS51" s="207"/>
      <c r="AHT51" s="207"/>
      <c r="AHU51" s="207"/>
      <c r="AHV51" s="207"/>
      <c r="AHW51" s="207"/>
      <c r="AHX51" s="207"/>
      <c r="AHY51" s="207"/>
      <c r="AHZ51" s="207"/>
      <c r="AIA51" s="207"/>
      <c r="AIB51" s="207"/>
      <c r="AIC51" s="207"/>
      <c r="AID51" s="207"/>
      <c r="AIE51" s="207"/>
      <c r="AIF51" s="207"/>
      <c r="AIG51" s="207"/>
      <c r="AIH51" s="207"/>
      <c r="AII51" s="207"/>
      <c r="AIJ51" s="207"/>
      <c r="AIK51" s="207"/>
      <c r="AIL51" s="207"/>
      <c r="AIM51" s="207"/>
      <c r="AIN51" s="207"/>
      <c r="AIO51" s="207"/>
      <c r="AIP51" s="207"/>
      <c r="AIQ51" s="207"/>
      <c r="AIR51" s="207"/>
      <c r="AIS51" s="207"/>
      <c r="AIT51" s="207"/>
      <c r="AIU51" s="207"/>
      <c r="AIV51" s="207"/>
      <c r="AIW51" s="207"/>
      <c r="AIX51" s="207"/>
      <c r="AIY51" s="207"/>
      <c r="AIZ51" s="207"/>
      <c r="AJA51" s="207"/>
      <c r="AJB51" s="207"/>
      <c r="AJC51" s="207"/>
      <c r="AJD51" s="207"/>
      <c r="AJE51" s="207"/>
      <c r="AJF51" s="207"/>
      <c r="AJG51" s="207"/>
      <c r="AJH51" s="207"/>
      <c r="AJI51" s="207"/>
      <c r="AJJ51" s="207"/>
      <c r="AJK51" s="207"/>
      <c r="AJL51" s="207"/>
      <c r="AJM51" s="207"/>
      <c r="AJN51" s="207"/>
      <c r="AJO51" s="207"/>
      <c r="AJP51" s="207"/>
      <c r="AJQ51" s="207"/>
      <c r="AJR51" s="207"/>
      <c r="AJS51" s="207"/>
      <c r="AJT51" s="207"/>
      <c r="AJU51" s="207"/>
      <c r="AJV51" s="207"/>
      <c r="AJW51" s="207"/>
      <c r="AJX51" s="207"/>
      <c r="AJY51" s="207"/>
      <c r="AJZ51" s="207"/>
      <c r="AKA51" s="207"/>
      <c r="AKB51" s="207"/>
      <c r="AKC51" s="207"/>
      <c r="AKD51" s="207"/>
      <c r="AKE51" s="207"/>
      <c r="AKF51" s="207"/>
      <c r="AKG51" s="207"/>
      <c r="AKH51" s="207"/>
      <c r="AKI51" s="207"/>
      <c r="AKJ51" s="207"/>
      <c r="AKK51" s="207"/>
      <c r="AKL51" s="207"/>
      <c r="AKM51" s="207"/>
      <c r="AKN51" s="207"/>
      <c r="AKO51" s="207"/>
      <c r="AKP51" s="207"/>
      <c r="AKQ51" s="207"/>
      <c r="AKR51" s="207"/>
      <c r="AKS51" s="207"/>
      <c r="AKT51" s="207"/>
      <c r="AKU51" s="207"/>
      <c r="AKV51" s="207"/>
      <c r="AKW51" s="207"/>
      <c r="AKX51" s="207"/>
      <c r="AKY51" s="207"/>
      <c r="AKZ51" s="207"/>
      <c r="ALA51" s="207"/>
      <c r="ALB51" s="207"/>
      <c r="ALC51" s="207"/>
      <c r="ALD51" s="207"/>
      <c r="ALE51" s="207"/>
      <c r="ALF51" s="207"/>
      <c r="ALG51" s="207"/>
      <c r="ALH51" s="207"/>
      <c r="ALI51" s="207"/>
      <c r="ALJ51" s="207"/>
      <c r="ALK51" s="207"/>
      <c r="ALL51" s="207"/>
      <c r="ALM51" s="207"/>
      <c r="ALN51" s="207"/>
      <c r="ALO51" s="207"/>
      <c r="ALP51" s="207"/>
      <c r="ALQ51" s="207"/>
    </row>
    <row r="52" spans="1:1005" ht="14.45">
      <c r="A52" s="103">
        <v>47604</v>
      </c>
      <c r="B52" s="164">
        <v>26</v>
      </c>
      <c r="C52" s="156">
        <v>26</v>
      </c>
      <c r="D52" s="159">
        <v>26</v>
      </c>
      <c r="E52" s="207">
        <v>30.285</v>
      </c>
      <c r="F52" s="207">
        <v>56.534999999999997</v>
      </c>
      <c r="G52" s="207">
        <v>38.722999999999999</v>
      </c>
      <c r="H52" s="207">
        <v>23.248000000000001</v>
      </c>
      <c r="I52" s="207">
        <v>23.341999999999999</v>
      </c>
      <c r="J52" s="207">
        <v>34.134</v>
      </c>
      <c r="K52" s="207">
        <v>25.885000000000002</v>
      </c>
      <c r="L52" s="207">
        <v>17.47</v>
      </c>
      <c r="M52" s="207">
        <v>21.536999999999999</v>
      </c>
      <c r="N52" s="207">
        <v>27.646000000000001</v>
      </c>
      <c r="O52" s="207">
        <v>24.5</v>
      </c>
      <c r="P52" s="207">
        <v>31.852</v>
      </c>
      <c r="Q52" s="207">
        <v>29.783999999999999</v>
      </c>
      <c r="R52" s="207">
        <v>24.756</v>
      </c>
      <c r="S52" s="207">
        <v>38.176000000000002</v>
      </c>
      <c r="T52" s="207">
        <v>16.577000000000002</v>
      </c>
      <c r="U52" s="207">
        <v>21.459</v>
      </c>
      <c r="V52" s="207">
        <v>24.573</v>
      </c>
      <c r="W52" s="207">
        <v>16.449000000000002</v>
      </c>
      <c r="X52" s="207">
        <v>27.093</v>
      </c>
      <c r="Y52" s="207">
        <v>20.314</v>
      </c>
      <c r="Z52" s="207">
        <v>17.399999999999999</v>
      </c>
      <c r="AA52" s="207">
        <v>31.765999999999998</v>
      </c>
      <c r="AB52" s="207">
        <v>30.457999999999998</v>
      </c>
      <c r="AC52" s="207">
        <v>21.074000000000002</v>
      </c>
      <c r="AD52" s="207">
        <v>26.62</v>
      </c>
      <c r="AE52">
        <v>21.603000000000002</v>
      </c>
      <c r="AF52" s="207">
        <v>26.908000000000001</v>
      </c>
      <c r="AG52" s="207">
        <v>32.994</v>
      </c>
      <c r="AH52" s="207">
        <v>30.931999999999999</v>
      </c>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207"/>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7"/>
      <c r="CP52" s="207"/>
      <c r="CQ52" s="207"/>
      <c r="CR52" s="207"/>
      <c r="CS52" s="207"/>
      <c r="CT52" s="207"/>
      <c r="CU52" s="207"/>
      <c r="CV52" s="207"/>
      <c r="CW52" s="207"/>
      <c r="CX52" s="207"/>
      <c r="CY52" s="207"/>
      <c r="CZ52" s="207"/>
      <c r="DA52" s="207"/>
      <c r="DB52" s="207"/>
      <c r="DC52" s="207"/>
      <c r="DD52" s="207"/>
      <c r="DE52" s="207"/>
      <c r="DF52" s="207"/>
      <c r="DG52" s="207"/>
      <c r="DH52" s="207"/>
      <c r="DI52" s="207"/>
      <c r="DJ52" s="207"/>
      <c r="DK52" s="207"/>
      <c r="DL52" s="207"/>
      <c r="DM52" s="207"/>
      <c r="DN52" s="207"/>
      <c r="DO52" s="207"/>
      <c r="DP52" s="207"/>
      <c r="DQ52" s="207"/>
      <c r="DR52" s="207"/>
      <c r="DS52" s="207"/>
      <c r="DT52" s="207"/>
      <c r="DU52" s="207"/>
      <c r="DV52" s="207"/>
      <c r="DW52" s="207"/>
      <c r="DX52" s="207"/>
      <c r="DY52" s="207"/>
      <c r="DZ52" s="207"/>
      <c r="EA52" s="207"/>
      <c r="EB52" s="207"/>
      <c r="EC52" s="207"/>
      <c r="ED52" s="207"/>
      <c r="EE52" s="207"/>
      <c r="EF52" s="207"/>
      <c r="EG52" s="207"/>
      <c r="EH52" s="207"/>
      <c r="EI52" s="207"/>
      <c r="EJ52" s="207"/>
      <c r="EK52" s="207"/>
      <c r="EL52" s="207"/>
      <c r="EM52" s="207"/>
      <c r="EN52" s="207"/>
      <c r="EO52" s="207"/>
      <c r="EP52" s="207"/>
      <c r="EQ52" s="207"/>
      <c r="ER52" s="207"/>
      <c r="ES52" s="207"/>
      <c r="ET52" s="207"/>
      <c r="EU52" s="207"/>
      <c r="EV52" s="207"/>
      <c r="EW52" s="207"/>
      <c r="EX52" s="207"/>
      <c r="EY52" s="207"/>
      <c r="EZ52" s="207"/>
      <c r="FA52" s="207"/>
      <c r="FB52" s="207"/>
      <c r="FC52" s="207"/>
      <c r="FD52" s="207"/>
      <c r="FE52" s="207"/>
      <c r="FF52" s="207"/>
      <c r="FG52" s="207"/>
      <c r="FH52" s="207"/>
      <c r="FI52" s="207"/>
      <c r="FJ52" s="207"/>
      <c r="FK52" s="207"/>
      <c r="FL52" s="207"/>
      <c r="FM52" s="207"/>
      <c r="FN52" s="207"/>
      <c r="FO52" s="207"/>
      <c r="FP52" s="207"/>
      <c r="FQ52" s="207"/>
      <c r="FR52" s="207"/>
      <c r="FS52" s="207"/>
      <c r="FT52" s="207"/>
      <c r="FU52" s="207"/>
      <c r="FV52" s="207"/>
      <c r="FW52" s="207"/>
      <c r="FX52" s="207"/>
      <c r="FY52" s="207"/>
      <c r="FZ52" s="207"/>
      <c r="GA52" s="207"/>
      <c r="GB52" s="207"/>
      <c r="GC52" s="207"/>
      <c r="GD52" s="207"/>
      <c r="GE52" s="207"/>
      <c r="GF52" s="207"/>
      <c r="GG52" s="207"/>
      <c r="GH52" s="207"/>
      <c r="GI52" s="207"/>
      <c r="GJ52" s="207"/>
      <c r="GK52" s="207"/>
      <c r="GL52" s="207"/>
      <c r="GM52" s="207"/>
      <c r="GN52" s="207"/>
      <c r="GO52" s="207"/>
      <c r="GP52" s="207"/>
      <c r="GQ52" s="207"/>
      <c r="GR52" s="207"/>
      <c r="GS52" s="207"/>
      <c r="GT52" s="207"/>
      <c r="GU52" s="207"/>
      <c r="GV52" s="207"/>
      <c r="GW52" s="207"/>
      <c r="GX52" s="207"/>
      <c r="GY52" s="207"/>
      <c r="GZ52" s="207"/>
      <c r="HA52" s="207"/>
      <c r="HB52" s="207"/>
      <c r="HC52" s="207"/>
      <c r="HD52" s="207"/>
      <c r="HE52" s="207"/>
      <c r="HF52" s="207"/>
      <c r="HG52" s="207"/>
      <c r="HH52" s="207"/>
      <c r="HI52" s="207"/>
      <c r="HJ52" s="207"/>
      <c r="HK52" s="207"/>
      <c r="HL52" s="207"/>
      <c r="HM52" s="207"/>
      <c r="HN52" s="207"/>
      <c r="HO52" s="207"/>
      <c r="HP52" s="207"/>
      <c r="HQ52" s="207"/>
      <c r="HR52" s="207"/>
      <c r="HS52" s="207"/>
      <c r="HT52" s="207"/>
      <c r="HU52" s="207"/>
      <c r="HV52" s="207"/>
      <c r="HW52" s="207"/>
      <c r="HX52" s="207"/>
      <c r="HY52" s="207"/>
      <c r="HZ52" s="207"/>
      <c r="IA52" s="207"/>
      <c r="IB52" s="207"/>
      <c r="IC52" s="207"/>
      <c r="ID52" s="207"/>
      <c r="IE52" s="207"/>
      <c r="IF52" s="207"/>
      <c r="IG52" s="207"/>
      <c r="IH52" s="207"/>
      <c r="II52" s="207"/>
      <c r="IJ52" s="207"/>
      <c r="IK52" s="207"/>
      <c r="IL52" s="207"/>
      <c r="IM52" s="207"/>
      <c r="IN52" s="207"/>
      <c r="IO52" s="207"/>
      <c r="IP52" s="207"/>
      <c r="IQ52" s="207"/>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c r="NJ52" s="207"/>
      <c r="NK52" s="207"/>
      <c r="NL52" s="207"/>
      <c r="NM52" s="207"/>
      <c r="NN52" s="207"/>
      <c r="NO52" s="207"/>
      <c r="NP52" s="207"/>
      <c r="NQ52" s="207"/>
      <c r="NR52" s="207"/>
      <c r="NS52" s="207"/>
      <c r="NT52" s="207"/>
      <c r="NU52" s="207"/>
      <c r="NV52" s="207"/>
      <c r="NW52" s="207"/>
      <c r="NX52" s="207"/>
      <c r="NY52" s="207"/>
      <c r="NZ52" s="207"/>
      <c r="OA52" s="207"/>
      <c r="OB52" s="207"/>
      <c r="OC52" s="207"/>
      <c r="OD52" s="207"/>
      <c r="OE52" s="207"/>
      <c r="OF52" s="207"/>
      <c r="OG52" s="207"/>
      <c r="OH52" s="207"/>
      <c r="OI52" s="207"/>
      <c r="OJ52" s="207"/>
      <c r="OK52" s="207"/>
      <c r="OL52" s="207"/>
      <c r="OM52" s="207"/>
      <c r="ON52" s="207"/>
      <c r="OO52" s="207"/>
      <c r="OP52" s="207"/>
      <c r="OQ52" s="207"/>
      <c r="OR52" s="207"/>
      <c r="OS52" s="207"/>
      <c r="OT52" s="207"/>
      <c r="OU52" s="207"/>
      <c r="OV52" s="207"/>
      <c r="OW52" s="207"/>
      <c r="OX52" s="207"/>
      <c r="OY52" s="207"/>
      <c r="OZ52" s="207"/>
      <c r="PA52" s="207"/>
      <c r="PB52" s="207"/>
      <c r="PC52" s="207"/>
      <c r="PD52" s="207"/>
      <c r="PE52" s="207"/>
      <c r="PF52" s="207"/>
      <c r="PG52" s="207"/>
      <c r="PH52" s="207"/>
      <c r="PI52" s="207"/>
      <c r="PJ52" s="207"/>
      <c r="PK52" s="207"/>
      <c r="PL52" s="207"/>
      <c r="PM52" s="207"/>
      <c r="PN52" s="207"/>
      <c r="PO52" s="207"/>
      <c r="PP52" s="207"/>
      <c r="PQ52" s="207"/>
      <c r="PR52" s="207"/>
      <c r="PS52" s="207"/>
      <c r="PT52" s="207"/>
      <c r="PU52" s="207"/>
      <c r="PV52" s="207"/>
      <c r="PW52" s="207"/>
      <c r="PX52" s="207"/>
      <c r="PY52" s="207"/>
      <c r="PZ52" s="207"/>
      <c r="QA52" s="207"/>
      <c r="QB52" s="207"/>
      <c r="QC52" s="207"/>
      <c r="QD52" s="207"/>
      <c r="QE52" s="207"/>
      <c r="QF52" s="207"/>
      <c r="QG52" s="207"/>
      <c r="QH52" s="207"/>
      <c r="QI52" s="207"/>
      <c r="QJ52" s="207"/>
      <c r="QK52" s="207"/>
      <c r="QL52" s="207"/>
      <c r="QM52" s="207"/>
      <c r="QN52" s="207"/>
      <c r="QO52" s="207"/>
      <c r="QP52" s="207"/>
      <c r="QQ52" s="207"/>
      <c r="QR52" s="207"/>
      <c r="QS52" s="207"/>
      <c r="QT52" s="207"/>
      <c r="QU52" s="207"/>
      <c r="QV52" s="207"/>
      <c r="QW52" s="207"/>
      <c r="QX52" s="207"/>
      <c r="QY52" s="207"/>
      <c r="QZ52" s="207"/>
      <c r="RA52" s="207"/>
      <c r="RB52" s="207"/>
      <c r="RC52" s="207"/>
      <c r="RD52" s="207"/>
      <c r="RE52" s="207"/>
      <c r="RF52" s="207"/>
      <c r="RG52" s="207"/>
      <c r="RH52" s="207"/>
      <c r="RI52" s="207"/>
      <c r="RJ52" s="207"/>
      <c r="RK52" s="207"/>
      <c r="RL52" s="207"/>
      <c r="RM52" s="207"/>
      <c r="RN52" s="207"/>
      <c r="RO52" s="207"/>
      <c r="RP52" s="207"/>
      <c r="RQ52" s="207"/>
      <c r="RR52" s="207"/>
      <c r="RS52" s="207"/>
      <c r="RT52" s="207"/>
      <c r="RU52" s="207"/>
      <c r="RV52" s="207"/>
      <c r="RW52" s="207"/>
      <c r="RX52" s="207"/>
      <c r="RY52" s="207"/>
      <c r="RZ52" s="207"/>
      <c r="SA52" s="207"/>
      <c r="SB52" s="207"/>
      <c r="SC52" s="207"/>
      <c r="SD52" s="207"/>
      <c r="SE52" s="207"/>
      <c r="SF52" s="207"/>
      <c r="SG52" s="207"/>
      <c r="SH52" s="207"/>
      <c r="SI52" s="207"/>
      <c r="SJ52" s="207"/>
      <c r="SK52" s="207"/>
      <c r="SL52" s="207"/>
      <c r="SM52" s="207"/>
      <c r="SN52" s="207"/>
      <c r="SO52" s="207"/>
      <c r="SP52" s="207"/>
      <c r="SQ52" s="207"/>
      <c r="SR52" s="207"/>
      <c r="SS52" s="207"/>
      <c r="ST52" s="207"/>
      <c r="SU52" s="207"/>
      <c r="SV52" s="207"/>
      <c r="SW52" s="207"/>
      <c r="SX52" s="207"/>
      <c r="SY52" s="207"/>
      <c r="SZ52" s="207"/>
      <c r="TA52" s="207"/>
      <c r="TB52" s="207"/>
      <c r="TC52" s="207"/>
      <c r="TD52" s="207"/>
      <c r="TE52" s="207"/>
      <c r="TF52" s="207"/>
      <c r="TG52" s="207"/>
      <c r="TH52" s="207"/>
      <c r="TI52" s="207"/>
      <c r="TJ52" s="207"/>
      <c r="TK52" s="207"/>
      <c r="TL52" s="207"/>
      <c r="TM52" s="207"/>
      <c r="TN52" s="207"/>
      <c r="TO52" s="207"/>
      <c r="TP52" s="207"/>
      <c r="TQ52" s="207"/>
      <c r="TR52" s="207"/>
      <c r="TS52" s="207"/>
      <c r="TT52" s="207"/>
      <c r="TU52" s="207"/>
      <c r="TV52" s="207"/>
      <c r="TW52" s="207"/>
      <c r="TX52" s="207"/>
      <c r="TY52" s="207"/>
      <c r="TZ52" s="207"/>
      <c r="UA52" s="207"/>
      <c r="UB52" s="207"/>
      <c r="UC52" s="207"/>
      <c r="UD52" s="207"/>
      <c r="UE52" s="207"/>
      <c r="UF52" s="207"/>
      <c r="UG52" s="207"/>
      <c r="UH52" s="207"/>
      <c r="UI52" s="207"/>
      <c r="UJ52" s="207"/>
      <c r="UK52" s="207"/>
      <c r="UL52" s="207"/>
      <c r="UM52" s="207"/>
      <c r="UN52" s="207"/>
      <c r="UO52" s="207"/>
      <c r="UP52" s="207"/>
      <c r="UQ52" s="207"/>
      <c r="UR52" s="207"/>
      <c r="US52" s="207"/>
      <c r="UT52" s="207"/>
      <c r="UU52" s="207"/>
      <c r="UV52" s="207"/>
      <c r="UW52" s="207"/>
      <c r="UX52" s="207"/>
      <c r="UY52" s="207"/>
      <c r="UZ52" s="207"/>
      <c r="VA52" s="207"/>
      <c r="VB52" s="207"/>
      <c r="VC52" s="207"/>
      <c r="VD52" s="207"/>
      <c r="VE52" s="207"/>
      <c r="VF52" s="207"/>
      <c r="VG52" s="207"/>
      <c r="VH52" s="207"/>
      <c r="VI52" s="207"/>
      <c r="VJ52" s="207"/>
      <c r="VK52" s="207"/>
      <c r="VL52" s="207"/>
      <c r="VM52" s="207"/>
      <c r="VN52" s="207"/>
      <c r="VO52" s="207"/>
      <c r="VP52" s="207"/>
      <c r="VQ52" s="207"/>
      <c r="VR52" s="207"/>
      <c r="VS52" s="207"/>
      <c r="VT52" s="207"/>
      <c r="VU52" s="207"/>
      <c r="VV52" s="207"/>
      <c r="VW52" s="207"/>
      <c r="VX52" s="207"/>
      <c r="VY52" s="207"/>
      <c r="VZ52" s="207"/>
      <c r="WA52" s="207"/>
      <c r="WB52" s="207"/>
      <c r="WC52" s="207"/>
      <c r="WD52" s="207"/>
      <c r="WE52" s="207"/>
      <c r="WF52" s="207"/>
      <c r="WG52" s="207"/>
      <c r="WH52" s="207"/>
      <c r="WI52" s="207"/>
      <c r="WJ52" s="207"/>
      <c r="WK52" s="207"/>
      <c r="WL52" s="207"/>
      <c r="WM52" s="207"/>
      <c r="WN52" s="207"/>
      <c r="WO52" s="207"/>
      <c r="WP52" s="207"/>
      <c r="WQ52" s="207"/>
      <c r="WR52" s="207"/>
      <c r="WS52" s="207"/>
      <c r="WT52" s="207"/>
      <c r="WU52" s="207"/>
      <c r="WV52" s="207"/>
      <c r="WW52" s="207"/>
      <c r="WX52" s="207"/>
      <c r="WY52" s="207"/>
      <c r="WZ52" s="207"/>
      <c r="XA52" s="207"/>
      <c r="XB52" s="207"/>
      <c r="XC52" s="207"/>
      <c r="XD52" s="207"/>
      <c r="XE52" s="207"/>
      <c r="XF52" s="207"/>
      <c r="XG52" s="207"/>
      <c r="XH52" s="207"/>
      <c r="XI52" s="207"/>
      <c r="XJ52" s="207"/>
      <c r="XK52" s="207"/>
      <c r="XL52" s="207"/>
      <c r="XM52" s="207"/>
      <c r="XN52" s="207"/>
      <c r="XO52" s="207"/>
      <c r="XP52" s="207"/>
      <c r="XQ52" s="207"/>
      <c r="XR52" s="207"/>
      <c r="XS52" s="207"/>
      <c r="XT52" s="207"/>
      <c r="XU52" s="207"/>
      <c r="XV52" s="207"/>
      <c r="XW52" s="207"/>
      <c r="XX52" s="207"/>
      <c r="XY52" s="207"/>
      <c r="XZ52" s="207"/>
      <c r="YA52" s="207"/>
      <c r="YB52" s="207"/>
      <c r="YC52" s="207"/>
      <c r="YD52" s="207"/>
      <c r="YE52" s="207"/>
      <c r="YF52" s="207"/>
      <c r="YG52" s="207"/>
      <c r="YH52" s="207"/>
      <c r="YI52" s="207"/>
      <c r="YJ52" s="207"/>
      <c r="YK52" s="207"/>
      <c r="YL52" s="207"/>
      <c r="YM52" s="207"/>
      <c r="YN52" s="207"/>
      <c r="YO52" s="207"/>
      <c r="YP52" s="207"/>
      <c r="YQ52" s="207"/>
      <c r="YR52" s="207"/>
      <c r="YS52" s="207"/>
      <c r="YT52" s="207"/>
      <c r="YU52" s="207"/>
      <c r="YV52" s="207"/>
      <c r="YW52" s="207"/>
      <c r="YX52" s="207"/>
      <c r="YY52" s="207"/>
      <c r="YZ52" s="207"/>
      <c r="ZA52" s="207"/>
      <c r="ZB52" s="207"/>
      <c r="ZC52" s="207"/>
      <c r="ZD52" s="207"/>
      <c r="ZE52" s="207"/>
      <c r="ZF52" s="207"/>
      <c r="ZG52" s="207"/>
      <c r="ZH52" s="207"/>
      <c r="ZI52" s="207"/>
      <c r="ZJ52" s="207"/>
      <c r="ZK52" s="207"/>
      <c r="ZL52" s="207"/>
      <c r="ZM52" s="207"/>
      <c r="ZN52" s="207"/>
      <c r="ZO52" s="207"/>
      <c r="ZP52" s="207"/>
      <c r="ZQ52" s="207"/>
      <c r="ZR52" s="207"/>
      <c r="ZS52" s="207"/>
      <c r="ZT52" s="207"/>
      <c r="ZU52" s="207"/>
      <c r="ZV52" s="207"/>
      <c r="ZW52" s="207"/>
      <c r="ZX52" s="207"/>
      <c r="ZY52" s="207"/>
      <c r="ZZ52" s="207"/>
      <c r="AAA52" s="207"/>
      <c r="AAB52" s="207"/>
      <c r="AAC52" s="207"/>
      <c r="AAD52" s="207"/>
      <c r="AAE52" s="207"/>
      <c r="AAF52" s="207"/>
      <c r="AAG52" s="207"/>
      <c r="AAH52" s="207"/>
      <c r="AAI52" s="207"/>
      <c r="AAJ52" s="207"/>
      <c r="AAK52" s="207"/>
      <c r="AAL52" s="207"/>
      <c r="AAM52" s="207"/>
      <c r="AAN52" s="207"/>
      <c r="AAO52" s="207"/>
      <c r="AAP52" s="207"/>
      <c r="AAQ52" s="207"/>
      <c r="AAR52" s="207"/>
      <c r="AAS52" s="207"/>
      <c r="AAT52" s="207"/>
      <c r="AAU52" s="207"/>
      <c r="AAV52" s="207"/>
      <c r="AAW52" s="207"/>
      <c r="AAX52" s="207"/>
      <c r="AAY52" s="207"/>
      <c r="AAZ52" s="207"/>
      <c r="ABA52" s="207"/>
      <c r="ABB52" s="207"/>
      <c r="ABC52" s="207"/>
      <c r="ABD52" s="207"/>
      <c r="ABE52" s="207"/>
      <c r="ABF52" s="207"/>
      <c r="ABG52" s="207"/>
      <c r="ABH52" s="207"/>
      <c r="ABI52" s="207"/>
      <c r="ABJ52" s="207"/>
      <c r="ABK52" s="207"/>
      <c r="ABL52" s="207"/>
      <c r="ABM52" s="207"/>
      <c r="ABN52" s="207"/>
      <c r="ABO52" s="207"/>
      <c r="ABP52" s="207"/>
      <c r="ABQ52" s="207"/>
      <c r="ABR52" s="207"/>
      <c r="ABS52" s="207"/>
      <c r="ABT52" s="207"/>
      <c r="ABU52" s="207"/>
      <c r="ABV52" s="207"/>
      <c r="ABW52" s="207"/>
      <c r="ABX52" s="207"/>
      <c r="ABY52" s="207"/>
      <c r="ABZ52" s="207"/>
      <c r="ACA52" s="207"/>
      <c r="ACB52" s="207"/>
      <c r="ACC52" s="207"/>
      <c r="ACD52" s="207"/>
      <c r="ACE52" s="207"/>
      <c r="ACF52" s="207"/>
      <c r="ACG52" s="207"/>
      <c r="ACH52" s="207"/>
      <c r="ACI52" s="207"/>
      <c r="ACJ52" s="207"/>
      <c r="ACK52" s="207"/>
      <c r="ACL52" s="207"/>
      <c r="ACM52" s="207"/>
      <c r="ACN52" s="207"/>
      <c r="ACO52" s="207"/>
      <c r="ACP52" s="207"/>
      <c r="ACQ52" s="207"/>
      <c r="ACR52" s="207"/>
      <c r="ACS52" s="207"/>
      <c r="ACT52" s="207"/>
      <c r="ACU52" s="207"/>
      <c r="ACV52" s="207"/>
      <c r="ACW52" s="207"/>
      <c r="ACX52" s="207"/>
      <c r="ACY52" s="207"/>
      <c r="ACZ52" s="207"/>
      <c r="ADA52" s="207"/>
      <c r="ADB52" s="207"/>
      <c r="ADC52" s="207"/>
      <c r="ADD52" s="207"/>
      <c r="ADE52" s="207"/>
      <c r="ADF52" s="207"/>
      <c r="ADG52" s="207"/>
      <c r="ADH52" s="207"/>
      <c r="ADI52" s="207"/>
      <c r="ADJ52" s="207"/>
      <c r="ADK52" s="207"/>
      <c r="ADL52" s="207"/>
      <c r="ADM52" s="207"/>
      <c r="ADN52" s="207"/>
      <c r="ADO52" s="207"/>
      <c r="ADP52" s="207"/>
      <c r="ADQ52" s="207"/>
      <c r="ADR52" s="207"/>
      <c r="ADS52" s="207"/>
      <c r="ADT52" s="207"/>
      <c r="ADU52" s="207"/>
      <c r="ADV52" s="207"/>
      <c r="ADW52" s="207"/>
      <c r="ADX52" s="207"/>
      <c r="ADY52" s="207"/>
      <c r="ADZ52" s="207"/>
      <c r="AEA52" s="207"/>
      <c r="AEB52" s="207"/>
      <c r="AEC52" s="207"/>
      <c r="AED52" s="207"/>
      <c r="AEE52" s="207"/>
      <c r="AEF52" s="207"/>
      <c r="AEG52" s="207"/>
      <c r="AEH52" s="207"/>
      <c r="AEI52" s="207"/>
      <c r="AEJ52" s="207"/>
      <c r="AEK52" s="207"/>
      <c r="AEL52" s="207"/>
      <c r="AEM52" s="207"/>
      <c r="AEN52" s="207"/>
      <c r="AEO52" s="207"/>
      <c r="AEP52" s="207"/>
      <c r="AEQ52" s="207"/>
      <c r="AER52" s="207"/>
      <c r="AES52" s="207"/>
      <c r="AET52" s="207"/>
      <c r="AEU52" s="207"/>
      <c r="AEV52" s="207"/>
      <c r="AEW52" s="207"/>
      <c r="AEX52" s="207"/>
      <c r="AEY52" s="207"/>
      <c r="AEZ52" s="207"/>
      <c r="AFA52" s="207"/>
      <c r="AFB52" s="207"/>
      <c r="AFC52" s="207"/>
      <c r="AFD52" s="207"/>
      <c r="AFE52" s="207"/>
      <c r="AFF52" s="207"/>
      <c r="AFG52" s="207"/>
      <c r="AFH52" s="207"/>
      <c r="AFI52" s="207"/>
      <c r="AFJ52" s="207"/>
      <c r="AFK52" s="207"/>
      <c r="AFL52" s="207"/>
      <c r="AFM52" s="207"/>
      <c r="AFN52" s="207"/>
      <c r="AFO52" s="207"/>
      <c r="AFP52" s="207"/>
      <c r="AFQ52" s="207"/>
      <c r="AFR52" s="207"/>
      <c r="AFS52" s="207"/>
      <c r="AFT52" s="207"/>
      <c r="AFU52" s="207"/>
      <c r="AFV52" s="207"/>
      <c r="AFW52" s="207"/>
      <c r="AFX52" s="207"/>
      <c r="AFY52" s="207"/>
      <c r="AFZ52" s="207"/>
      <c r="AGA52" s="207"/>
      <c r="AGB52" s="207"/>
      <c r="AGC52" s="207"/>
      <c r="AGD52" s="207"/>
      <c r="AGE52" s="207"/>
      <c r="AGF52" s="207"/>
      <c r="AGG52" s="207"/>
      <c r="AGH52" s="207"/>
      <c r="AGI52" s="207"/>
      <c r="AGJ52" s="207"/>
      <c r="AGK52" s="207"/>
      <c r="AGL52" s="207"/>
      <c r="AGM52" s="207"/>
      <c r="AGN52" s="207"/>
      <c r="AGO52" s="207"/>
      <c r="AGP52" s="207"/>
      <c r="AGQ52" s="207"/>
      <c r="AGR52" s="207"/>
      <c r="AGS52" s="207"/>
      <c r="AGT52" s="207"/>
      <c r="AGU52" s="207"/>
      <c r="AGV52" s="207"/>
      <c r="AGW52" s="207"/>
      <c r="AGX52" s="207"/>
      <c r="AGY52" s="207"/>
      <c r="AGZ52" s="207"/>
      <c r="AHA52" s="207"/>
      <c r="AHB52" s="207"/>
      <c r="AHC52" s="207"/>
      <c r="AHD52" s="207"/>
      <c r="AHE52" s="207"/>
      <c r="AHF52" s="207"/>
      <c r="AHG52" s="207"/>
      <c r="AHH52" s="207"/>
      <c r="AHI52" s="207"/>
      <c r="AHJ52" s="207"/>
      <c r="AHK52" s="207"/>
      <c r="AHL52" s="207"/>
      <c r="AHM52" s="207"/>
      <c r="AHN52" s="207"/>
      <c r="AHO52" s="207"/>
      <c r="AHP52" s="207"/>
      <c r="AHQ52" s="207"/>
      <c r="AHR52" s="207"/>
      <c r="AHS52" s="207"/>
      <c r="AHT52" s="207"/>
      <c r="AHU52" s="207"/>
      <c r="AHV52" s="207"/>
      <c r="AHW52" s="207"/>
      <c r="AHX52" s="207"/>
      <c r="AHY52" s="207"/>
      <c r="AHZ52" s="207"/>
      <c r="AIA52" s="207"/>
      <c r="AIB52" s="207"/>
      <c r="AIC52" s="207"/>
      <c r="AID52" s="207"/>
      <c r="AIE52" s="207"/>
      <c r="AIF52" s="207"/>
      <c r="AIG52" s="207"/>
      <c r="AIH52" s="207"/>
      <c r="AII52" s="207"/>
      <c r="AIJ52" s="207"/>
      <c r="AIK52" s="207"/>
      <c r="AIL52" s="207"/>
      <c r="AIM52" s="207"/>
      <c r="AIN52" s="207"/>
      <c r="AIO52" s="207"/>
      <c r="AIP52" s="207"/>
      <c r="AIQ52" s="207"/>
      <c r="AIR52" s="207"/>
      <c r="AIS52" s="207"/>
      <c r="AIT52" s="207"/>
      <c r="AIU52" s="207"/>
      <c r="AIV52" s="207"/>
      <c r="AIW52" s="207"/>
      <c r="AIX52" s="207"/>
      <c r="AIY52" s="207"/>
      <c r="AIZ52" s="207"/>
      <c r="AJA52" s="207"/>
      <c r="AJB52" s="207"/>
      <c r="AJC52" s="207"/>
      <c r="AJD52" s="207"/>
      <c r="AJE52" s="207"/>
      <c r="AJF52" s="207"/>
      <c r="AJG52" s="207"/>
      <c r="AJH52" s="207"/>
      <c r="AJI52" s="207"/>
      <c r="AJJ52" s="207"/>
      <c r="AJK52" s="207"/>
      <c r="AJL52" s="207"/>
      <c r="AJM52" s="207"/>
      <c r="AJN52" s="207"/>
      <c r="AJO52" s="207"/>
      <c r="AJP52" s="207"/>
      <c r="AJQ52" s="207"/>
      <c r="AJR52" s="207"/>
      <c r="AJS52" s="207"/>
      <c r="AJT52" s="207"/>
      <c r="AJU52" s="207"/>
      <c r="AJV52" s="207"/>
      <c r="AJW52" s="207"/>
      <c r="AJX52" s="207"/>
      <c r="AJY52" s="207"/>
      <c r="AJZ52" s="207"/>
      <c r="AKA52" s="207"/>
      <c r="AKB52" s="207"/>
      <c r="AKC52" s="207"/>
      <c r="AKD52" s="207"/>
      <c r="AKE52" s="207"/>
      <c r="AKF52" s="207"/>
      <c r="AKG52" s="207"/>
      <c r="AKH52" s="207"/>
      <c r="AKI52" s="207"/>
      <c r="AKJ52" s="207"/>
      <c r="AKK52" s="207"/>
      <c r="AKL52" s="207"/>
      <c r="AKM52" s="207"/>
      <c r="AKN52" s="207"/>
      <c r="AKO52" s="207"/>
      <c r="AKP52" s="207"/>
      <c r="AKQ52" s="207"/>
      <c r="AKR52" s="207"/>
      <c r="AKS52" s="207"/>
      <c r="AKT52" s="207"/>
      <c r="AKU52" s="207"/>
      <c r="AKV52" s="207"/>
      <c r="AKW52" s="207"/>
      <c r="AKX52" s="207"/>
      <c r="AKY52" s="207"/>
      <c r="AKZ52" s="207"/>
      <c r="ALA52" s="207"/>
      <c r="ALB52" s="207"/>
      <c r="ALC52" s="207"/>
      <c r="ALD52" s="207"/>
      <c r="ALE52" s="207"/>
      <c r="ALF52" s="207"/>
      <c r="ALG52" s="207"/>
      <c r="ALH52" s="207"/>
      <c r="ALI52" s="207"/>
      <c r="ALJ52" s="207"/>
      <c r="ALK52" s="207"/>
      <c r="ALL52" s="207"/>
      <c r="ALM52" s="207"/>
      <c r="ALN52" s="207"/>
      <c r="ALO52" s="207"/>
      <c r="ALP52" s="207"/>
      <c r="ALQ52" s="207"/>
    </row>
    <row r="53" spans="1:1005" ht="14.45">
      <c r="A53" s="103">
        <v>47635</v>
      </c>
      <c r="B53" s="164">
        <v>40</v>
      </c>
      <c r="C53" s="156">
        <v>40</v>
      </c>
      <c r="D53" s="159">
        <v>40</v>
      </c>
      <c r="E53" s="207">
        <v>85.006</v>
      </c>
      <c r="F53" s="207">
        <v>61.631999999999998</v>
      </c>
      <c r="G53" s="207">
        <v>73.055999999999997</v>
      </c>
      <c r="H53" s="207">
        <v>32.433</v>
      </c>
      <c r="I53" s="207">
        <v>48.517000000000003</v>
      </c>
      <c r="J53" s="207">
        <v>25.754999999999999</v>
      </c>
      <c r="K53" s="207">
        <v>26.03</v>
      </c>
      <c r="L53" s="207">
        <v>13.234</v>
      </c>
      <c r="M53" s="207">
        <v>33.691000000000003</v>
      </c>
      <c r="N53" s="207">
        <v>22.042000000000002</v>
      </c>
      <c r="O53" s="207">
        <v>35.488</v>
      </c>
      <c r="P53" s="207">
        <v>36.494999999999997</v>
      </c>
      <c r="Q53" s="207">
        <v>27.898</v>
      </c>
      <c r="R53" s="207">
        <v>75.245000000000005</v>
      </c>
      <c r="S53" s="207">
        <v>41.613999999999997</v>
      </c>
      <c r="T53" s="207">
        <v>42.116</v>
      </c>
      <c r="U53" s="207">
        <v>66.918000000000006</v>
      </c>
      <c r="V53" s="207">
        <v>11.67</v>
      </c>
      <c r="W53" s="207">
        <v>29.634</v>
      </c>
      <c r="X53" s="207">
        <v>51.250999999999998</v>
      </c>
      <c r="Y53" s="207">
        <v>51.581000000000003</v>
      </c>
      <c r="Z53" s="207">
        <v>42.22</v>
      </c>
      <c r="AA53" s="207">
        <v>53.411999999999999</v>
      </c>
      <c r="AB53" s="207">
        <v>18.661000000000001</v>
      </c>
      <c r="AC53" s="207">
        <v>58.076999999999998</v>
      </c>
      <c r="AD53" s="207">
        <v>33.401000000000003</v>
      </c>
      <c r="AE53">
        <v>42.887</v>
      </c>
      <c r="AF53" s="207">
        <v>26.704000000000001</v>
      </c>
      <c r="AG53" s="207">
        <v>63.87</v>
      </c>
      <c r="AH53" s="207">
        <v>41.192999999999998</v>
      </c>
      <c r="AI53" s="207"/>
      <c r="AJ53" s="207"/>
      <c r="AK53" s="207"/>
      <c r="AL53" s="207"/>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207"/>
      <c r="BM53" s="207"/>
      <c r="BN53" s="207"/>
      <c r="BO53" s="207"/>
      <c r="BP53" s="207"/>
      <c r="BQ53" s="207"/>
      <c r="BR53" s="207"/>
      <c r="BS53" s="207"/>
      <c r="BT53" s="207"/>
      <c r="BU53" s="207"/>
      <c r="BV53" s="207"/>
      <c r="BW53" s="207"/>
      <c r="BX53" s="207"/>
      <c r="BY53" s="207"/>
      <c r="BZ53" s="207"/>
      <c r="CA53" s="207"/>
      <c r="CB53" s="207"/>
      <c r="CC53" s="207"/>
      <c r="CD53" s="207"/>
      <c r="CE53" s="207"/>
      <c r="CF53" s="207"/>
      <c r="CG53" s="207"/>
      <c r="CH53" s="207"/>
      <c r="CI53" s="207"/>
      <c r="CJ53" s="207"/>
      <c r="CK53" s="207"/>
      <c r="CL53" s="207"/>
      <c r="CM53" s="207"/>
      <c r="CN53" s="207"/>
      <c r="CO53" s="207"/>
      <c r="CP53" s="207"/>
      <c r="CQ53" s="207"/>
      <c r="CR53" s="207"/>
      <c r="CS53" s="207"/>
      <c r="CT53" s="207"/>
      <c r="CU53" s="207"/>
      <c r="CV53" s="207"/>
      <c r="CW53" s="207"/>
      <c r="CX53" s="207"/>
      <c r="CY53" s="207"/>
      <c r="CZ53" s="207"/>
      <c r="DA53" s="207"/>
      <c r="DB53" s="207"/>
      <c r="DC53" s="207"/>
      <c r="DD53" s="207"/>
      <c r="DE53" s="207"/>
      <c r="DF53" s="207"/>
      <c r="DG53" s="207"/>
      <c r="DH53" s="207"/>
      <c r="DI53" s="207"/>
      <c r="DJ53" s="207"/>
      <c r="DK53" s="207"/>
      <c r="DL53" s="207"/>
      <c r="DM53" s="207"/>
      <c r="DN53" s="207"/>
      <c r="DO53" s="207"/>
      <c r="DP53" s="207"/>
      <c r="DQ53" s="207"/>
      <c r="DR53" s="207"/>
      <c r="DS53" s="207"/>
      <c r="DT53" s="207"/>
      <c r="DU53" s="207"/>
      <c r="DV53" s="207"/>
      <c r="DW53" s="207"/>
      <c r="DX53" s="207"/>
      <c r="DY53" s="207"/>
      <c r="DZ53" s="207"/>
      <c r="EA53" s="207"/>
      <c r="EB53" s="207"/>
      <c r="EC53" s="207"/>
      <c r="ED53" s="207"/>
      <c r="EE53" s="207"/>
      <c r="EF53" s="207"/>
      <c r="EG53" s="207"/>
      <c r="EH53" s="207"/>
      <c r="EI53" s="207"/>
      <c r="EJ53" s="207"/>
      <c r="EK53" s="207"/>
      <c r="EL53" s="207"/>
      <c r="EM53" s="207"/>
      <c r="EN53" s="207"/>
      <c r="EO53" s="207"/>
      <c r="EP53" s="207"/>
      <c r="EQ53" s="207"/>
      <c r="ER53" s="207"/>
      <c r="ES53" s="207"/>
      <c r="ET53" s="207"/>
      <c r="EU53" s="207"/>
      <c r="EV53" s="207"/>
      <c r="EW53" s="207"/>
      <c r="EX53" s="207"/>
      <c r="EY53" s="207"/>
      <c r="EZ53" s="207"/>
      <c r="FA53" s="207"/>
      <c r="FB53" s="207"/>
      <c r="FC53" s="207"/>
      <c r="FD53" s="207"/>
      <c r="FE53" s="207"/>
      <c r="FF53" s="207"/>
      <c r="FG53" s="207"/>
      <c r="FH53" s="207"/>
      <c r="FI53" s="207"/>
      <c r="FJ53" s="207"/>
      <c r="FK53" s="207"/>
      <c r="FL53" s="207"/>
      <c r="FM53" s="207"/>
      <c r="FN53" s="207"/>
      <c r="FO53" s="207"/>
      <c r="FP53" s="207"/>
      <c r="FQ53" s="207"/>
      <c r="FR53" s="207"/>
      <c r="FS53" s="207"/>
      <c r="FT53" s="207"/>
      <c r="FU53" s="207"/>
      <c r="FV53" s="207"/>
      <c r="FW53" s="207"/>
      <c r="FX53" s="207"/>
      <c r="FY53" s="207"/>
      <c r="FZ53" s="207"/>
      <c r="GA53" s="207"/>
      <c r="GB53" s="207"/>
      <c r="GC53" s="207"/>
      <c r="GD53" s="207"/>
      <c r="GE53" s="207"/>
      <c r="GF53" s="207"/>
      <c r="GG53" s="207"/>
      <c r="GH53" s="207"/>
      <c r="GI53" s="207"/>
      <c r="GJ53" s="207"/>
      <c r="GK53" s="207"/>
      <c r="GL53" s="207"/>
      <c r="GM53" s="207"/>
      <c r="GN53" s="207"/>
      <c r="GO53" s="207"/>
      <c r="GP53" s="207"/>
      <c r="GQ53" s="207"/>
      <c r="GR53" s="207"/>
      <c r="GS53" s="207"/>
      <c r="GT53" s="207"/>
      <c r="GU53" s="207"/>
      <c r="GV53" s="207"/>
      <c r="GW53" s="207"/>
      <c r="GX53" s="207"/>
      <c r="GY53" s="207"/>
      <c r="GZ53" s="207"/>
      <c r="HA53" s="207"/>
      <c r="HB53" s="207"/>
      <c r="HC53" s="207"/>
      <c r="HD53" s="207"/>
      <c r="HE53" s="207"/>
      <c r="HF53" s="207"/>
      <c r="HG53" s="207"/>
      <c r="HH53" s="207"/>
      <c r="HI53" s="207"/>
      <c r="HJ53" s="207"/>
      <c r="HK53" s="207"/>
      <c r="HL53" s="207"/>
      <c r="HM53" s="207"/>
      <c r="HN53" s="207"/>
      <c r="HO53" s="207"/>
      <c r="HP53" s="207"/>
      <c r="HQ53" s="207"/>
      <c r="HR53" s="207"/>
      <c r="HS53" s="207"/>
      <c r="HT53" s="207"/>
      <c r="HU53" s="207"/>
      <c r="HV53" s="207"/>
      <c r="HW53" s="207"/>
      <c r="HX53" s="207"/>
      <c r="HY53" s="207"/>
      <c r="HZ53" s="207"/>
      <c r="IA53" s="207"/>
      <c r="IB53" s="207"/>
      <c r="IC53" s="207"/>
      <c r="ID53" s="207"/>
      <c r="IE53" s="207"/>
      <c r="IF53" s="207"/>
      <c r="IG53" s="207"/>
      <c r="IH53" s="207"/>
      <c r="II53" s="207"/>
      <c r="IJ53" s="207"/>
      <c r="IK53" s="207"/>
      <c r="IL53" s="207"/>
      <c r="IM53" s="207"/>
      <c r="IN53" s="207"/>
      <c r="IO53" s="207"/>
      <c r="IP53" s="207"/>
      <c r="IQ53" s="207"/>
      <c r="IR53" s="207"/>
      <c r="IS53" s="207"/>
      <c r="IT53" s="207"/>
      <c r="IU53" s="207"/>
      <c r="IV53" s="207"/>
      <c r="IW53" s="207"/>
      <c r="IX53" s="207"/>
      <c r="IY53" s="207"/>
      <c r="IZ53" s="207"/>
      <c r="JA53" s="207"/>
      <c r="JB53" s="207"/>
      <c r="JC53" s="207"/>
      <c r="JD53" s="207"/>
      <c r="JE53" s="207"/>
      <c r="JF53" s="207"/>
      <c r="JG53" s="207"/>
      <c r="JH53" s="207"/>
      <c r="JI53" s="207"/>
      <c r="JJ53" s="207"/>
      <c r="JK53" s="207"/>
      <c r="JL53" s="207"/>
      <c r="JM53" s="207"/>
      <c r="JN53" s="207"/>
      <c r="JO53" s="207"/>
      <c r="JP53" s="207"/>
      <c r="JQ53" s="207"/>
      <c r="JR53" s="207"/>
      <c r="JS53" s="207"/>
      <c r="JT53" s="207"/>
      <c r="JU53" s="207"/>
      <c r="JV53" s="207"/>
      <c r="JW53" s="207"/>
      <c r="JX53" s="207"/>
      <c r="JY53" s="207"/>
      <c r="JZ53" s="207"/>
      <c r="KA53" s="207"/>
      <c r="KB53" s="207"/>
      <c r="KC53" s="207"/>
      <c r="KD53" s="207"/>
      <c r="KE53" s="207"/>
      <c r="KF53" s="207"/>
      <c r="KG53" s="207"/>
      <c r="KH53" s="207"/>
      <c r="KI53" s="207"/>
      <c r="KJ53" s="207"/>
      <c r="KK53" s="207"/>
      <c r="KL53" s="207"/>
      <c r="KM53" s="207"/>
      <c r="KN53" s="207"/>
      <c r="KO53" s="207"/>
      <c r="KP53" s="207"/>
      <c r="KQ53" s="207"/>
      <c r="KR53" s="207"/>
      <c r="KS53" s="207"/>
      <c r="KT53" s="207"/>
      <c r="KU53" s="207"/>
      <c r="KV53" s="207"/>
      <c r="KW53" s="207"/>
      <c r="KX53" s="207"/>
      <c r="KY53" s="207"/>
      <c r="KZ53" s="207"/>
      <c r="LA53" s="207"/>
      <c r="LB53" s="207"/>
      <c r="LC53" s="207"/>
      <c r="LD53" s="207"/>
      <c r="LE53" s="207"/>
      <c r="LF53" s="207"/>
      <c r="LG53" s="207"/>
      <c r="LH53" s="207"/>
      <c r="LI53" s="207"/>
      <c r="LJ53" s="207"/>
      <c r="LK53" s="207"/>
      <c r="LL53" s="207"/>
      <c r="LM53" s="207"/>
      <c r="LN53" s="207"/>
      <c r="LO53" s="207"/>
      <c r="LP53" s="207"/>
      <c r="LQ53" s="207"/>
      <c r="LR53" s="207"/>
      <c r="LS53" s="207"/>
      <c r="LT53" s="207"/>
      <c r="LU53" s="207"/>
      <c r="LV53" s="207"/>
      <c r="LW53" s="207"/>
      <c r="LX53" s="207"/>
      <c r="LY53" s="207"/>
      <c r="LZ53" s="207"/>
      <c r="MA53" s="207"/>
      <c r="MB53" s="207"/>
      <c r="MC53" s="207"/>
      <c r="MD53" s="207"/>
      <c r="ME53" s="207"/>
      <c r="MF53" s="207"/>
      <c r="MG53" s="207"/>
      <c r="MH53" s="207"/>
      <c r="MI53" s="207"/>
      <c r="MJ53" s="207"/>
      <c r="MK53" s="207"/>
      <c r="ML53" s="207"/>
      <c r="MM53" s="207"/>
      <c r="MN53" s="207"/>
      <c r="MO53" s="207"/>
      <c r="MP53" s="207"/>
      <c r="MQ53" s="207"/>
      <c r="MR53" s="207"/>
      <c r="MS53" s="207"/>
      <c r="MT53" s="207"/>
      <c r="MU53" s="207"/>
      <c r="MV53" s="207"/>
      <c r="MW53" s="207"/>
      <c r="MX53" s="207"/>
      <c r="MY53" s="207"/>
      <c r="MZ53" s="207"/>
      <c r="NA53" s="207"/>
      <c r="NB53" s="207"/>
      <c r="NC53" s="207"/>
      <c r="ND53" s="207"/>
      <c r="NE53" s="207"/>
      <c r="NF53" s="207"/>
      <c r="NG53" s="207"/>
      <c r="NH53" s="207"/>
      <c r="NI53" s="207"/>
      <c r="NJ53" s="207"/>
      <c r="NK53" s="207"/>
      <c r="NL53" s="207"/>
      <c r="NM53" s="207"/>
      <c r="NN53" s="207"/>
      <c r="NO53" s="207"/>
      <c r="NP53" s="207"/>
      <c r="NQ53" s="207"/>
      <c r="NR53" s="207"/>
      <c r="NS53" s="207"/>
      <c r="NT53" s="207"/>
      <c r="NU53" s="207"/>
      <c r="NV53" s="207"/>
      <c r="NW53" s="207"/>
      <c r="NX53" s="207"/>
      <c r="NY53" s="207"/>
      <c r="NZ53" s="207"/>
      <c r="OA53" s="207"/>
      <c r="OB53" s="207"/>
      <c r="OC53" s="207"/>
      <c r="OD53" s="207"/>
      <c r="OE53" s="207"/>
      <c r="OF53" s="207"/>
      <c r="OG53" s="207"/>
      <c r="OH53" s="207"/>
      <c r="OI53" s="207"/>
      <c r="OJ53" s="207"/>
      <c r="OK53" s="207"/>
      <c r="OL53" s="207"/>
      <c r="OM53" s="207"/>
      <c r="ON53" s="207"/>
      <c r="OO53" s="207"/>
      <c r="OP53" s="207"/>
      <c r="OQ53" s="207"/>
      <c r="OR53" s="207"/>
      <c r="OS53" s="207"/>
      <c r="OT53" s="207"/>
      <c r="OU53" s="207"/>
      <c r="OV53" s="207"/>
      <c r="OW53" s="207"/>
      <c r="OX53" s="207"/>
      <c r="OY53" s="207"/>
      <c r="OZ53" s="207"/>
      <c r="PA53" s="207"/>
      <c r="PB53" s="207"/>
      <c r="PC53" s="207"/>
      <c r="PD53" s="207"/>
      <c r="PE53" s="207"/>
      <c r="PF53" s="207"/>
      <c r="PG53" s="207"/>
      <c r="PH53" s="207"/>
      <c r="PI53" s="207"/>
      <c r="PJ53" s="207"/>
      <c r="PK53" s="207"/>
      <c r="PL53" s="207"/>
      <c r="PM53" s="207"/>
      <c r="PN53" s="207"/>
      <c r="PO53" s="207"/>
      <c r="PP53" s="207"/>
      <c r="PQ53" s="207"/>
      <c r="PR53" s="207"/>
      <c r="PS53" s="207"/>
      <c r="PT53" s="207"/>
      <c r="PU53" s="207"/>
      <c r="PV53" s="207"/>
      <c r="PW53" s="207"/>
      <c r="PX53" s="207"/>
      <c r="PY53" s="207"/>
      <c r="PZ53" s="207"/>
      <c r="QA53" s="207"/>
      <c r="QB53" s="207"/>
      <c r="QC53" s="207"/>
      <c r="QD53" s="207"/>
      <c r="QE53" s="207"/>
      <c r="QF53" s="207"/>
      <c r="QG53" s="207"/>
      <c r="QH53" s="207"/>
      <c r="QI53" s="207"/>
      <c r="QJ53" s="207"/>
      <c r="QK53" s="207"/>
      <c r="QL53" s="207"/>
      <c r="QM53" s="207"/>
      <c r="QN53" s="207"/>
      <c r="QO53" s="207"/>
      <c r="QP53" s="207"/>
      <c r="QQ53" s="207"/>
      <c r="QR53" s="207"/>
      <c r="QS53" s="207"/>
      <c r="QT53" s="207"/>
      <c r="QU53" s="207"/>
      <c r="QV53" s="207"/>
      <c r="QW53" s="207"/>
      <c r="QX53" s="207"/>
      <c r="QY53" s="207"/>
      <c r="QZ53" s="207"/>
      <c r="RA53" s="207"/>
      <c r="RB53" s="207"/>
      <c r="RC53" s="207"/>
      <c r="RD53" s="207"/>
      <c r="RE53" s="207"/>
      <c r="RF53" s="207"/>
      <c r="RG53" s="207"/>
      <c r="RH53" s="207"/>
      <c r="RI53" s="207"/>
      <c r="RJ53" s="207"/>
      <c r="RK53" s="207"/>
      <c r="RL53" s="207"/>
      <c r="RM53" s="207"/>
      <c r="RN53" s="207"/>
      <c r="RO53" s="207"/>
      <c r="RP53" s="207"/>
      <c r="RQ53" s="207"/>
      <c r="RR53" s="207"/>
      <c r="RS53" s="207"/>
      <c r="RT53" s="207"/>
      <c r="RU53" s="207"/>
      <c r="RV53" s="207"/>
      <c r="RW53" s="207"/>
      <c r="RX53" s="207"/>
      <c r="RY53" s="207"/>
      <c r="RZ53" s="207"/>
      <c r="SA53" s="207"/>
      <c r="SB53" s="207"/>
      <c r="SC53" s="207"/>
      <c r="SD53" s="207"/>
      <c r="SE53" s="207"/>
      <c r="SF53" s="207"/>
      <c r="SG53" s="207"/>
      <c r="SH53" s="207"/>
      <c r="SI53" s="207"/>
      <c r="SJ53" s="207"/>
      <c r="SK53" s="207"/>
      <c r="SL53" s="207"/>
      <c r="SM53" s="207"/>
      <c r="SN53" s="207"/>
      <c r="SO53" s="207"/>
      <c r="SP53" s="207"/>
      <c r="SQ53" s="207"/>
      <c r="SR53" s="207"/>
      <c r="SS53" s="207"/>
      <c r="ST53" s="207"/>
      <c r="SU53" s="207"/>
      <c r="SV53" s="207"/>
      <c r="SW53" s="207"/>
      <c r="SX53" s="207"/>
      <c r="SY53" s="207"/>
      <c r="SZ53" s="207"/>
      <c r="TA53" s="207"/>
      <c r="TB53" s="207"/>
      <c r="TC53" s="207"/>
      <c r="TD53" s="207"/>
      <c r="TE53" s="207"/>
      <c r="TF53" s="207"/>
      <c r="TG53" s="207"/>
      <c r="TH53" s="207"/>
      <c r="TI53" s="207"/>
      <c r="TJ53" s="207"/>
      <c r="TK53" s="207"/>
      <c r="TL53" s="207"/>
      <c r="TM53" s="207"/>
      <c r="TN53" s="207"/>
      <c r="TO53" s="207"/>
      <c r="TP53" s="207"/>
      <c r="TQ53" s="207"/>
      <c r="TR53" s="207"/>
      <c r="TS53" s="207"/>
      <c r="TT53" s="207"/>
      <c r="TU53" s="207"/>
      <c r="TV53" s="207"/>
      <c r="TW53" s="207"/>
      <c r="TX53" s="207"/>
      <c r="TY53" s="207"/>
      <c r="TZ53" s="207"/>
      <c r="UA53" s="207"/>
      <c r="UB53" s="207"/>
      <c r="UC53" s="207"/>
      <c r="UD53" s="207"/>
      <c r="UE53" s="207"/>
      <c r="UF53" s="207"/>
      <c r="UG53" s="207"/>
      <c r="UH53" s="207"/>
      <c r="UI53" s="207"/>
      <c r="UJ53" s="207"/>
      <c r="UK53" s="207"/>
      <c r="UL53" s="207"/>
      <c r="UM53" s="207"/>
      <c r="UN53" s="207"/>
      <c r="UO53" s="207"/>
      <c r="UP53" s="207"/>
      <c r="UQ53" s="207"/>
      <c r="UR53" s="207"/>
      <c r="US53" s="207"/>
      <c r="UT53" s="207"/>
      <c r="UU53" s="207"/>
      <c r="UV53" s="207"/>
      <c r="UW53" s="207"/>
      <c r="UX53" s="207"/>
      <c r="UY53" s="207"/>
      <c r="UZ53" s="207"/>
      <c r="VA53" s="207"/>
      <c r="VB53" s="207"/>
      <c r="VC53" s="207"/>
      <c r="VD53" s="207"/>
      <c r="VE53" s="207"/>
      <c r="VF53" s="207"/>
      <c r="VG53" s="207"/>
      <c r="VH53" s="207"/>
      <c r="VI53" s="207"/>
      <c r="VJ53" s="207"/>
      <c r="VK53" s="207"/>
      <c r="VL53" s="207"/>
      <c r="VM53" s="207"/>
      <c r="VN53" s="207"/>
      <c r="VO53" s="207"/>
      <c r="VP53" s="207"/>
      <c r="VQ53" s="207"/>
      <c r="VR53" s="207"/>
      <c r="VS53" s="207"/>
      <c r="VT53" s="207"/>
      <c r="VU53" s="207"/>
      <c r="VV53" s="207"/>
      <c r="VW53" s="207"/>
      <c r="VX53" s="207"/>
      <c r="VY53" s="207"/>
      <c r="VZ53" s="207"/>
      <c r="WA53" s="207"/>
      <c r="WB53" s="207"/>
      <c r="WC53" s="207"/>
      <c r="WD53" s="207"/>
      <c r="WE53" s="207"/>
      <c r="WF53" s="207"/>
      <c r="WG53" s="207"/>
      <c r="WH53" s="207"/>
      <c r="WI53" s="207"/>
      <c r="WJ53" s="207"/>
      <c r="WK53" s="207"/>
      <c r="WL53" s="207"/>
      <c r="WM53" s="207"/>
      <c r="WN53" s="207"/>
      <c r="WO53" s="207"/>
      <c r="WP53" s="207"/>
      <c r="WQ53" s="207"/>
      <c r="WR53" s="207"/>
      <c r="WS53" s="207"/>
      <c r="WT53" s="207"/>
      <c r="WU53" s="207"/>
      <c r="WV53" s="207"/>
      <c r="WW53" s="207"/>
      <c r="WX53" s="207"/>
      <c r="WY53" s="207"/>
      <c r="WZ53" s="207"/>
      <c r="XA53" s="207"/>
      <c r="XB53" s="207"/>
      <c r="XC53" s="207"/>
      <c r="XD53" s="207"/>
      <c r="XE53" s="207"/>
      <c r="XF53" s="207"/>
      <c r="XG53" s="207"/>
      <c r="XH53" s="207"/>
      <c r="XI53" s="207"/>
      <c r="XJ53" s="207"/>
      <c r="XK53" s="207"/>
      <c r="XL53" s="207"/>
      <c r="XM53" s="207"/>
      <c r="XN53" s="207"/>
      <c r="XO53" s="207"/>
      <c r="XP53" s="207"/>
      <c r="XQ53" s="207"/>
      <c r="XR53" s="207"/>
      <c r="XS53" s="207"/>
      <c r="XT53" s="207"/>
      <c r="XU53" s="207"/>
      <c r="XV53" s="207"/>
      <c r="XW53" s="207"/>
      <c r="XX53" s="207"/>
      <c r="XY53" s="207"/>
      <c r="XZ53" s="207"/>
      <c r="YA53" s="207"/>
      <c r="YB53" s="207"/>
      <c r="YC53" s="207"/>
      <c r="YD53" s="207"/>
      <c r="YE53" s="207"/>
      <c r="YF53" s="207"/>
      <c r="YG53" s="207"/>
      <c r="YH53" s="207"/>
      <c r="YI53" s="207"/>
      <c r="YJ53" s="207"/>
      <c r="YK53" s="207"/>
      <c r="YL53" s="207"/>
      <c r="YM53" s="207"/>
      <c r="YN53" s="207"/>
      <c r="YO53" s="207"/>
      <c r="YP53" s="207"/>
      <c r="YQ53" s="207"/>
      <c r="YR53" s="207"/>
      <c r="YS53" s="207"/>
      <c r="YT53" s="207"/>
      <c r="YU53" s="207"/>
      <c r="YV53" s="207"/>
      <c r="YW53" s="207"/>
      <c r="YX53" s="207"/>
      <c r="YY53" s="207"/>
      <c r="YZ53" s="207"/>
      <c r="ZA53" s="207"/>
      <c r="ZB53" s="207"/>
      <c r="ZC53" s="207"/>
      <c r="ZD53" s="207"/>
      <c r="ZE53" s="207"/>
      <c r="ZF53" s="207"/>
      <c r="ZG53" s="207"/>
      <c r="ZH53" s="207"/>
      <c r="ZI53" s="207"/>
      <c r="ZJ53" s="207"/>
      <c r="ZK53" s="207"/>
      <c r="ZL53" s="207"/>
      <c r="ZM53" s="207"/>
      <c r="ZN53" s="207"/>
      <c r="ZO53" s="207"/>
      <c r="ZP53" s="207"/>
      <c r="ZQ53" s="207"/>
      <c r="ZR53" s="207"/>
      <c r="ZS53" s="207"/>
      <c r="ZT53" s="207"/>
      <c r="ZU53" s="207"/>
      <c r="ZV53" s="207"/>
      <c r="ZW53" s="207"/>
      <c r="ZX53" s="207"/>
      <c r="ZY53" s="207"/>
      <c r="ZZ53" s="207"/>
      <c r="AAA53" s="207"/>
      <c r="AAB53" s="207"/>
      <c r="AAC53" s="207"/>
      <c r="AAD53" s="207"/>
      <c r="AAE53" s="207"/>
      <c r="AAF53" s="207"/>
      <c r="AAG53" s="207"/>
      <c r="AAH53" s="207"/>
      <c r="AAI53" s="207"/>
      <c r="AAJ53" s="207"/>
      <c r="AAK53" s="207"/>
      <c r="AAL53" s="207"/>
      <c r="AAM53" s="207"/>
      <c r="AAN53" s="207"/>
      <c r="AAO53" s="207"/>
      <c r="AAP53" s="207"/>
      <c r="AAQ53" s="207"/>
      <c r="AAR53" s="207"/>
      <c r="AAS53" s="207"/>
      <c r="AAT53" s="207"/>
      <c r="AAU53" s="207"/>
      <c r="AAV53" s="207"/>
      <c r="AAW53" s="207"/>
      <c r="AAX53" s="207"/>
      <c r="AAY53" s="207"/>
      <c r="AAZ53" s="207"/>
      <c r="ABA53" s="207"/>
      <c r="ABB53" s="207"/>
      <c r="ABC53" s="207"/>
      <c r="ABD53" s="207"/>
      <c r="ABE53" s="207"/>
      <c r="ABF53" s="207"/>
      <c r="ABG53" s="207"/>
      <c r="ABH53" s="207"/>
      <c r="ABI53" s="207"/>
      <c r="ABJ53" s="207"/>
      <c r="ABK53" s="207"/>
      <c r="ABL53" s="207"/>
      <c r="ABM53" s="207"/>
      <c r="ABN53" s="207"/>
      <c r="ABO53" s="207"/>
      <c r="ABP53" s="207"/>
      <c r="ABQ53" s="207"/>
      <c r="ABR53" s="207"/>
      <c r="ABS53" s="207"/>
      <c r="ABT53" s="207"/>
      <c r="ABU53" s="207"/>
      <c r="ABV53" s="207"/>
      <c r="ABW53" s="207"/>
      <c r="ABX53" s="207"/>
      <c r="ABY53" s="207"/>
      <c r="ABZ53" s="207"/>
      <c r="ACA53" s="207"/>
      <c r="ACB53" s="207"/>
      <c r="ACC53" s="207"/>
      <c r="ACD53" s="207"/>
      <c r="ACE53" s="207"/>
      <c r="ACF53" s="207"/>
      <c r="ACG53" s="207"/>
      <c r="ACH53" s="207"/>
      <c r="ACI53" s="207"/>
      <c r="ACJ53" s="207"/>
      <c r="ACK53" s="207"/>
      <c r="ACL53" s="207"/>
      <c r="ACM53" s="207"/>
      <c r="ACN53" s="207"/>
      <c r="ACO53" s="207"/>
      <c r="ACP53" s="207"/>
      <c r="ACQ53" s="207"/>
      <c r="ACR53" s="207"/>
      <c r="ACS53" s="207"/>
      <c r="ACT53" s="207"/>
      <c r="ACU53" s="207"/>
      <c r="ACV53" s="207"/>
      <c r="ACW53" s="207"/>
      <c r="ACX53" s="207"/>
      <c r="ACY53" s="207"/>
      <c r="ACZ53" s="207"/>
      <c r="ADA53" s="207"/>
      <c r="ADB53" s="207"/>
      <c r="ADC53" s="207"/>
      <c r="ADD53" s="207"/>
      <c r="ADE53" s="207"/>
      <c r="ADF53" s="207"/>
      <c r="ADG53" s="207"/>
      <c r="ADH53" s="207"/>
      <c r="ADI53" s="207"/>
      <c r="ADJ53" s="207"/>
      <c r="ADK53" s="207"/>
      <c r="ADL53" s="207"/>
      <c r="ADM53" s="207"/>
      <c r="ADN53" s="207"/>
      <c r="ADO53" s="207"/>
      <c r="ADP53" s="207"/>
      <c r="ADQ53" s="207"/>
      <c r="ADR53" s="207"/>
      <c r="ADS53" s="207"/>
      <c r="ADT53" s="207"/>
      <c r="ADU53" s="207"/>
      <c r="ADV53" s="207"/>
      <c r="ADW53" s="207"/>
      <c r="ADX53" s="207"/>
      <c r="ADY53" s="207"/>
      <c r="ADZ53" s="207"/>
      <c r="AEA53" s="207"/>
      <c r="AEB53" s="207"/>
      <c r="AEC53" s="207"/>
      <c r="AED53" s="207"/>
      <c r="AEE53" s="207"/>
      <c r="AEF53" s="207"/>
      <c r="AEG53" s="207"/>
      <c r="AEH53" s="207"/>
      <c r="AEI53" s="207"/>
      <c r="AEJ53" s="207"/>
      <c r="AEK53" s="207"/>
      <c r="AEL53" s="207"/>
      <c r="AEM53" s="207"/>
      <c r="AEN53" s="207"/>
      <c r="AEO53" s="207"/>
      <c r="AEP53" s="207"/>
      <c r="AEQ53" s="207"/>
      <c r="AER53" s="207"/>
      <c r="AES53" s="207"/>
      <c r="AET53" s="207"/>
      <c r="AEU53" s="207"/>
      <c r="AEV53" s="207"/>
      <c r="AEW53" s="207"/>
      <c r="AEX53" s="207"/>
      <c r="AEY53" s="207"/>
      <c r="AEZ53" s="207"/>
      <c r="AFA53" s="207"/>
      <c r="AFB53" s="207"/>
      <c r="AFC53" s="207"/>
      <c r="AFD53" s="207"/>
      <c r="AFE53" s="207"/>
      <c r="AFF53" s="207"/>
      <c r="AFG53" s="207"/>
      <c r="AFH53" s="207"/>
      <c r="AFI53" s="207"/>
      <c r="AFJ53" s="207"/>
      <c r="AFK53" s="207"/>
      <c r="AFL53" s="207"/>
      <c r="AFM53" s="207"/>
      <c r="AFN53" s="207"/>
      <c r="AFO53" s="207"/>
      <c r="AFP53" s="207"/>
      <c r="AFQ53" s="207"/>
      <c r="AFR53" s="207"/>
      <c r="AFS53" s="207"/>
      <c r="AFT53" s="207"/>
      <c r="AFU53" s="207"/>
      <c r="AFV53" s="207"/>
      <c r="AFW53" s="207"/>
      <c r="AFX53" s="207"/>
      <c r="AFY53" s="207"/>
      <c r="AFZ53" s="207"/>
      <c r="AGA53" s="207"/>
      <c r="AGB53" s="207"/>
      <c r="AGC53" s="207"/>
      <c r="AGD53" s="207"/>
      <c r="AGE53" s="207"/>
      <c r="AGF53" s="207"/>
      <c r="AGG53" s="207"/>
      <c r="AGH53" s="207"/>
      <c r="AGI53" s="207"/>
      <c r="AGJ53" s="207"/>
      <c r="AGK53" s="207"/>
      <c r="AGL53" s="207"/>
      <c r="AGM53" s="207"/>
      <c r="AGN53" s="207"/>
      <c r="AGO53" s="207"/>
      <c r="AGP53" s="207"/>
      <c r="AGQ53" s="207"/>
      <c r="AGR53" s="207"/>
      <c r="AGS53" s="207"/>
      <c r="AGT53" s="207"/>
      <c r="AGU53" s="207"/>
      <c r="AGV53" s="207"/>
      <c r="AGW53" s="207"/>
      <c r="AGX53" s="207"/>
      <c r="AGY53" s="207"/>
      <c r="AGZ53" s="207"/>
      <c r="AHA53" s="207"/>
      <c r="AHB53" s="207"/>
      <c r="AHC53" s="207"/>
      <c r="AHD53" s="207"/>
      <c r="AHE53" s="207"/>
      <c r="AHF53" s="207"/>
      <c r="AHG53" s="207"/>
      <c r="AHH53" s="207"/>
      <c r="AHI53" s="207"/>
      <c r="AHJ53" s="207"/>
      <c r="AHK53" s="207"/>
      <c r="AHL53" s="207"/>
      <c r="AHM53" s="207"/>
      <c r="AHN53" s="207"/>
      <c r="AHO53" s="207"/>
      <c r="AHP53" s="207"/>
      <c r="AHQ53" s="207"/>
      <c r="AHR53" s="207"/>
      <c r="AHS53" s="207"/>
      <c r="AHT53" s="207"/>
      <c r="AHU53" s="207"/>
      <c r="AHV53" s="207"/>
      <c r="AHW53" s="207"/>
      <c r="AHX53" s="207"/>
      <c r="AHY53" s="207"/>
      <c r="AHZ53" s="207"/>
      <c r="AIA53" s="207"/>
      <c r="AIB53" s="207"/>
      <c r="AIC53" s="207"/>
      <c r="AID53" s="207"/>
      <c r="AIE53" s="207"/>
      <c r="AIF53" s="207"/>
      <c r="AIG53" s="207"/>
      <c r="AIH53" s="207"/>
      <c r="AII53" s="207"/>
      <c r="AIJ53" s="207"/>
      <c r="AIK53" s="207"/>
      <c r="AIL53" s="207"/>
      <c r="AIM53" s="207"/>
      <c r="AIN53" s="207"/>
      <c r="AIO53" s="207"/>
      <c r="AIP53" s="207"/>
      <c r="AIQ53" s="207"/>
      <c r="AIR53" s="207"/>
      <c r="AIS53" s="207"/>
      <c r="AIT53" s="207"/>
      <c r="AIU53" s="207"/>
      <c r="AIV53" s="207"/>
      <c r="AIW53" s="207"/>
      <c r="AIX53" s="207"/>
      <c r="AIY53" s="207"/>
      <c r="AIZ53" s="207"/>
      <c r="AJA53" s="207"/>
      <c r="AJB53" s="207"/>
      <c r="AJC53" s="207"/>
      <c r="AJD53" s="207"/>
      <c r="AJE53" s="207"/>
      <c r="AJF53" s="207"/>
      <c r="AJG53" s="207"/>
      <c r="AJH53" s="207"/>
      <c r="AJI53" s="207"/>
      <c r="AJJ53" s="207"/>
      <c r="AJK53" s="207"/>
      <c r="AJL53" s="207"/>
      <c r="AJM53" s="207"/>
      <c r="AJN53" s="207"/>
      <c r="AJO53" s="207"/>
      <c r="AJP53" s="207"/>
      <c r="AJQ53" s="207"/>
      <c r="AJR53" s="207"/>
      <c r="AJS53" s="207"/>
      <c r="AJT53" s="207"/>
      <c r="AJU53" s="207"/>
      <c r="AJV53" s="207"/>
      <c r="AJW53" s="207"/>
      <c r="AJX53" s="207"/>
      <c r="AJY53" s="207"/>
      <c r="AJZ53" s="207"/>
      <c r="AKA53" s="207"/>
      <c r="AKB53" s="207"/>
      <c r="AKC53" s="207"/>
      <c r="AKD53" s="207"/>
      <c r="AKE53" s="207"/>
      <c r="AKF53" s="207"/>
      <c r="AKG53" s="207"/>
      <c r="AKH53" s="207"/>
      <c r="AKI53" s="207"/>
      <c r="AKJ53" s="207"/>
      <c r="AKK53" s="207"/>
      <c r="AKL53" s="207"/>
      <c r="AKM53" s="207"/>
      <c r="AKN53" s="207"/>
      <c r="AKO53" s="207"/>
      <c r="AKP53" s="207"/>
      <c r="AKQ53" s="207"/>
      <c r="AKR53" s="207"/>
      <c r="AKS53" s="207"/>
      <c r="AKT53" s="207"/>
      <c r="AKU53" s="207"/>
      <c r="AKV53" s="207"/>
      <c r="AKW53" s="207"/>
      <c r="AKX53" s="207"/>
      <c r="AKY53" s="207"/>
      <c r="AKZ53" s="207"/>
      <c r="ALA53" s="207"/>
      <c r="ALB53" s="207"/>
      <c r="ALC53" s="207"/>
      <c r="ALD53" s="207"/>
      <c r="ALE53" s="207"/>
      <c r="ALF53" s="207"/>
      <c r="ALG53" s="207"/>
      <c r="ALH53" s="207"/>
      <c r="ALI53" s="207"/>
      <c r="ALJ53" s="207"/>
      <c r="ALK53" s="207"/>
      <c r="ALL53" s="207"/>
      <c r="ALM53" s="207"/>
      <c r="ALN53" s="207"/>
      <c r="ALO53" s="207"/>
      <c r="ALP53" s="207"/>
      <c r="ALQ53" s="207"/>
    </row>
    <row r="54" spans="1:1005" ht="14.45">
      <c r="A54" s="103">
        <v>47665</v>
      </c>
      <c r="B54" s="164">
        <v>15</v>
      </c>
      <c r="C54" s="156">
        <v>15</v>
      </c>
      <c r="D54" s="159">
        <v>15</v>
      </c>
      <c r="E54" s="207">
        <v>72.790000000000006</v>
      </c>
      <c r="F54" s="207">
        <v>23.677</v>
      </c>
      <c r="G54" s="207">
        <v>27.61</v>
      </c>
      <c r="H54" s="207">
        <v>16.222999999999999</v>
      </c>
      <c r="I54" s="207">
        <v>29.427</v>
      </c>
      <c r="J54" s="207">
        <v>10.859</v>
      </c>
      <c r="K54" s="207">
        <v>10.209</v>
      </c>
      <c r="L54" s="207">
        <v>6.2709999999999999</v>
      </c>
      <c r="M54" s="207">
        <v>12.058999999999999</v>
      </c>
      <c r="N54" s="207">
        <v>9.1329999999999991</v>
      </c>
      <c r="O54" s="207">
        <v>15.099</v>
      </c>
      <c r="P54" s="207">
        <v>12.955</v>
      </c>
      <c r="Q54" s="207">
        <v>11.734</v>
      </c>
      <c r="R54" s="207">
        <v>37.027999999999999</v>
      </c>
      <c r="S54" s="207">
        <v>21.882999999999999</v>
      </c>
      <c r="T54" s="207">
        <v>14.263999999999999</v>
      </c>
      <c r="U54" s="207">
        <v>40.923000000000002</v>
      </c>
      <c r="V54" s="207">
        <v>7.2809999999999997</v>
      </c>
      <c r="W54" s="207">
        <v>12.163</v>
      </c>
      <c r="X54" s="207">
        <v>18.683</v>
      </c>
      <c r="Y54" s="207">
        <v>17.908999999999999</v>
      </c>
      <c r="Z54" s="207">
        <v>15.256</v>
      </c>
      <c r="AA54" s="207">
        <v>20.445</v>
      </c>
      <c r="AB54" s="207">
        <v>8.2829999999999995</v>
      </c>
      <c r="AC54" s="207">
        <v>37.229999999999997</v>
      </c>
      <c r="AD54" s="207">
        <v>12.294</v>
      </c>
      <c r="AE54">
        <v>17.143999999999998</v>
      </c>
      <c r="AF54" s="207">
        <v>13.201000000000001</v>
      </c>
      <c r="AG54" s="207">
        <v>31.167999999999999</v>
      </c>
      <c r="AH54" s="207">
        <v>15.225</v>
      </c>
      <c r="AI54" s="207"/>
      <c r="AJ54" s="207"/>
      <c r="AK54" s="207"/>
      <c r="AL54" s="207"/>
      <c r="AM54" s="207"/>
      <c r="AN54" s="207"/>
      <c r="AO54" s="207"/>
      <c r="AP54" s="207"/>
      <c r="AQ54" s="207"/>
      <c r="AR54" s="207"/>
      <c r="AS54" s="207"/>
      <c r="AT54" s="207"/>
      <c r="AU54" s="207"/>
      <c r="AV54" s="207"/>
      <c r="AW54" s="207"/>
      <c r="AX54" s="207"/>
      <c r="AY54" s="207"/>
      <c r="AZ54" s="207"/>
      <c r="BA54" s="207"/>
      <c r="BB54" s="207"/>
      <c r="BC54" s="207"/>
      <c r="BD54" s="207"/>
      <c r="BE54" s="207"/>
      <c r="BF54" s="207"/>
      <c r="BG54" s="207"/>
      <c r="BH54" s="207"/>
      <c r="BI54" s="207"/>
      <c r="BJ54" s="207"/>
      <c r="BK54" s="207"/>
      <c r="BL54" s="207"/>
      <c r="BM54" s="207"/>
      <c r="BN54" s="207"/>
      <c r="BO54" s="207"/>
      <c r="BP54" s="207"/>
      <c r="BQ54" s="207"/>
      <c r="BR54" s="207"/>
      <c r="BS54" s="207"/>
      <c r="BT54" s="207"/>
      <c r="BU54" s="207"/>
      <c r="BV54" s="207"/>
      <c r="BW54" s="207"/>
      <c r="BX54" s="207"/>
      <c r="BY54" s="207"/>
      <c r="BZ54" s="207"/>
      <c r="CA54" s="207"/>
      <c r="CB54" s="207"/>
      <c r="CC54" s="207"/>
      <c r="CD54" s="207"/>
      <c r="CE54" s="207"/>
      <c r="CF54" s="207"/>
      <c r="CG54" s="207"/>
      <c r="CH54" s="207"/>
      <c r="CI54" s="207"/>
      <c r="CJ54" s="207"/>
      <c r="CK54" s="207"/>
      <c r="CL54" s="207"/>
      <c r="CM54" s="207"/>
      <c r="CN54" s="207"/>
      <c r="CO54" s="207"/>
      <c r="CP54" s="207"/>
      <c r="CQ54" s="207"/>
      <c r="CR54" s="207"/>
      <c r="CS54" s="207"/>
      <c r="CT54" s="207"/>
      <c r="CU54" s="207"/>
      <c r="CV54" s="207"/>
      <c r="CW54" s="207"/>
      <c r="CX54" s="207"/>
      <c r="CY54" s="207"/>
      <c r="CZ54" s="207"/>
      <c r="DA54" s="207"/>
      <c r="DB54" s="207"/>
      <c r="DC54" s="207"/>
      <c r="DD54" s="207"/>
      <c r="DE54" s="207"/>
      <c r="DF54" s="207"/>
      <c r="DG54" s="207"/>
      <c r="DH54" s="207"/>
      <c r="DI54" s="207"/>
      <c r="DJ54" s="207"/>
      <c r="DK54" s="207"/>
      <c r="DL54" s="207"/>
      <c r="DM54" s="207"/>
      <c r="DN54" s="207"/>
      <c r="DO54" s="207"/>
      <c r="DP54" s="207"/>
      <c r="DQ54" s="207"/>
      <c r="DR54" s="207"/>
      <c r="DS54" s="207"/>
      <c r="DT54" s="207"/>
      <c r="DU54" s="207"/>
      <c r="DV54" s="207"/>
      <c r="DW54" s="207"/>
      <c r="DX54" s="207"/>
      <c r="DY54" s="207"/>
      <c r="DZ54" s="207"/>
      <c r="EA54" s="207"/>
      <c r="EB54" s="207"/>
      <c r="EC54" s="207"/>
      <c r="ED54" s="207"/>
      <c r="EE54" s="207"/>
      <c r="EF54" s="207"/>
      <c r="EG54" s="207"/>
      <c r="EH54" s="207"/>
      <c r="EI54" s="207"/>
      <c r="EJ54" s="207"/>
      <c r="EK54" s="207"/>
      <c r="EL54" s="207"/>
      <c r="EM54" s="207"/>
      <c r="EN54" s="207"/>
      <c r="EO54" s="207"/>
      <c r="EP54" s="207"/>
      <c r="EQ54" s="207"/>
      <c r="ER54" s="207"/>
      <c r="ES54" s="207"/>
      <c r="ET54" s="207"/>
      <c r="EU54" s="207"/>
      <c r="EV54" s="207"/>
      <c r="EW54" s="207"/>
      <c r="EX54" s="207"/>
      <c r="EY54" s="207"/>
      <c r="EZ54" s="207"/>
      <c r="FA54" s="207"/>
      <c r="FB54" s="207"/>
      <c r="FC54" s="207"/>
      <c r="FD54" s="207"/>
      <c r="FE54" s="207"/>
      <c r="FF54" s="207"/>
      <c r="FG54" s="207"/>
      <c r="FH54" s="207"/>
      <c r="FI54" s="207"/>
      <c r="FJ54" s="207"/>
      <c r="FK54" s="207"/>
      <c r="FL54" s="207"/>
      <c r="FM54" s="207"/>
      <c r="FN54" s="207"/>
      <c r="FO54" s="207"/>
      <c r="FP54" s="207"/>
      <c r="FQ54" s="207"/>
      <c r="FR54" s="207"/>
      <c r="FS54" s="207"/>
      <c r="FT54" s="207"/>
      <c r="FU54" s="207"/>
      <c r="FV54" s="207"/>
      <c r="FW54" s="207"/>
      <c r="FX54" s="207"/>
      <c r="FY54" s="207"/>
      <c r="FZ54" s="207"/>
      <c r="GA54" s="207"/>
      <c r="GB54" s="207"/>
      <c r="GC54" s="207"/>
      <c r="GD54" s="207"/>
      <c r="GE54" s="207"/>
      <c r="GF54" s="207"/>
      <c r="GG54" s="207"/>
      <c r="GH54" s="207"/>
      <c r="GI54" s="207"/>
      <c r="GJ54" s="207"/>
      <c r="GK54" s="207"/>
      <c r="GL54" s="207"/>
      <c r="GM54" s="207"/>
      <c r="GN54" s="207"/>
      <c r="GO54" s="207"/>
      <c r="GP54" s="207"/>
      <c r="GQ54" s="207"/>
      <c r="GR54" s="207"/>
      <c r="GS54" s="207"/>
      <c r="GT54" s="207"/>
      <c r="GU54" s="207"/>
      <c r="GV54" s="207"/>
      <c r="GW54" s="207"/>
      <c r="GX54" s="207"/>
      <c r="GY54" s="207"/>
      <c r="GZ54" s="207"/>
      <c r="HA54" s="207"/>
      <c r="HB54" s="207"/>
      <c r="HC54" s="207"/>
      <c r="HD54" s="207"/>
      <c r="HE54" s="207"/>
      <c r="HF54" s="207"/>
      <c r="HG54" s="207"/>
      <c r="HH54" s="207"/>
      <c r="HI54" s="207"/>
      <c r="HJ54" s="207"/>
      <c r="HK54" s="207"/>
      <c r="HL54" s="207"/>
      <c r="HM54" s="207"/>
      <c r="HN54" s="207"/>
      <c r="HO54" s="207"/>
      <c r="HP54" s="207"/>
      <c r="HQ54" s="207"/>
      <c r="HR54" s="207"/>
      <c r="HS54" s="207"/>
      <c r="HT54" s="207"/>
      <c r="HU54" s="207"/>
      <c r="HV54" s="207"/>
      <c r="HW54" s="207"/>
      <c r="HX54" s="207"/>
      <c r="HY54" s="207"/>
      <c r="HZ54" s="207"/>
      <c r="IA54" s="207"/>
      <c r="IB54" s="207"/>
      <c r="IC54" s="207"/>
      <c r="ID54" s="207"/>
      <c r="IE54" s="207"/>
      <c r="IF54" s="207"/>
      <c r="IG54" s="207"/>
      <c r="IH54" s="207"/>
      <c r="II54" s="207"/>
      <c r="IJ54" s="207"/>
      <c r="IK54" s="207"/>
      <c r="IL54" s="207"/>
      <c r="IM54" s="207"/>
      <c r="IN54" s="207"/>
      <c r="IO54" s="207"/>
      <c r="IP54" s="207"/>
      <c r="IQ54" s="207"/>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c r="NJ54" s="207"/>
      <c r="NK54" s="207"/>
      <c r="NL54" s="207"/>
      <c r="NM54" s="207"/>
      <c r="NN54" s="207"/>
      <c r="NO54" s="207"/>
      <c r="NP54" s="207"/>
      <c r="NQ54" s="207"/>
      <c r="NR54" s="207"/>
      <c r="NS54" s="207"/>
      <c r="NT54" s="207"/>
      <c r="NU54" s="207"/>
      <c r="NV54" s="207"/>
      <c r="NW54" s="207"/>
      <c r="NX54" s="207"/>
      <c r="NY54" s="207"/>
      <c r="NZ54" s="207"/>
      <c r="OA54" s="207"/>
      <c r="OB54" s="207"/>
      <c r="OC54" s="207"/>
      <c r="OD54" s="207"/>
      <c r="OE54" s="207"/>
      <c r="OF54" s="207"/>
      <c r="OG54" s="207"/>
      <c r="OH54" s="207"/>
      <c r="OI54" s="207"/>
      <c r="OJ54" s="207"/>
      <c r="OK54" s="207"/>
      <c r="OL54" s="207"/>
      <c r="OM54" s="207"/>
      <c r="ON54" s="207"/>
      <c r="OO54" s="207"/>
      <c r="OP54" s="207"/>
      <c r="OQ54" s="207"/>
      <c r="OR54" s="207"/>
      <c r="OS54" s="207"/>
      <c r="OT54" s="207"/>
      <c r="OU54" s="207"/>
      <c r="OV54" s="207"/>
      <c r="OW54" s="207"/>
      <c r="OX54" s="207"/>
      <c r="OY54" s="207"/>
      <c r="OZ54" s="207"/>
      <c r="PA54" s="207"/>
      <c r="PB54" s="207"/>
      <c r="PC54" s="207"/>
      <c r="PD54" s="207"/>
      <c r="PE54" s="207"/>
      <c r="PF54" s="207"/>
      <c r="PG54" s="207"/>
      <c r="PH54" s="207"/>
      <c r="PI54" s="207"/>
      <c r="PJ54" s="207"/>
      <c r="PK54" s="207"/>
      <c r="PL54" s="207"/>
      <c r="PM54" s="207"/>
      <c r="PN54" s="207"/>
      <c r="PO54" s="207"/>
      <c r="PP54" s="207"/>
      <c r="PQ54" s="207"/>
      <c r="PR54" s="207"/>
      <c r="PS54" s="207"/>
      <c r="PT54" s="207"/>
      <c r="PU54" s="207"/>
      <c r="PV54" s="207"/>
      <c r="PW54" s="207"/>
      <c r="PX54" s="207"/>
      <c r="PY54" s="207"/>
      <c r="PZ54" s="207"/>
      <c r="QA54" s="207"/>
      <c r="QB54" s="207"/>
      <c r="QC54" s="207"/>
      <c r="QD54" s="207"/>
      <c r="QE54" s="207"/>
      <c r="QF54" s="207"/>
      <c r="QG54" s="207"/>
      <c r="QH54" s="207"/>
      <c r="QI54" s="207"/>
      <c r="QJ54" s="207"/>
      <c r="QK54" s="207"/>
      <c r="QL54" s="207"/>
      <c r="QM54" s="207"/>
      <c r="QN54" s="207"/>
      <c r="QO54" s="207"/>
      <c r="QP54" s="207"/>
      <c r="QQ54" s="207"/>
      <c r="QR54" s="207"/>
      <c r="QS54" s="207"/>
      <c r="QT54" s="207"/>
      <c r="QU54" s="207"/>
      <c r="QV54" s="207"/>
      <c r="QW54" s="207"/>
      <c r="QX54" s="207"/>
      <c r="QY54" s="207"/>
      <c r="QZ54" s="207"/>
      <c r="RA54" s="207"/>
      <c r="RB54" s="207"/>
      <c r="RC54" s="207"/>
      <c r="RD54" s="207"/>
      <c r="RE54" s="207"/>
      <c r="RF54" s="207"/>
      <c r="RG54" s="207"/>
      <c r="RH54" s="207"/>
      <c r="RI54" s="207"/>
      <c r="RJ54" s="207"/>
      <c r="RK54" s="207"/>
      <c r="RL54" s="207"/>
      <c r="RM54" s="207"/>
      <c r="RN54" s="207"/>
      <c r="RO54" s="207"/>
      <c r="RP54" s="207"/>
      <c r="RQ54" s="207"/>
      <c r="RR54" s="207"/>
      <c r="RS54" s="207"/>
      <c r="RT54" s="207"/>
      <c r="RU54" s="207"/>
      <c r="RV54" s="207"/>
      <c r="RW54" s="207"/>
      <c r="RX54" s="207"/>
      <c r="RY54" s="207"/>
      <c r="RZ54" s="207"/>
      <c r="SA54" s="207"/>
      <c r="SB54" s="207"/>
      <c r="SC54" s="207"/>
      <c r="SD54" s="207"/>
      <c r="SE54" s="207"/>
      <c r="SF54" s="207"/>
      <c r="SG54" s="207"/>
      <c r="SH54" s="207"/>
      <c r="SI54" s="207"/>
      <c r="SJ54" s="207"/>
      <c r="SK54" s="207"/>
      <c r="SL54" s="207"/>
      <c r="SM54" s="207"/>
      <c r="SN54" s="207"/>
      <c r="SO54" s="207"/>
      <c r="SP54" s="207"/>
      <c r="SQ54" s="207"/>
      <c r="SR54" s="207"/>
      <c r="SS54" s="207"/>
      <c r="ST54" s="207"/>
      <c r="SU54" s="207"/>
      <c r="SV54" s="207"/>
      <c r="SW54" s="207"/>
      <c r="SX54" s="207"/>
      <c r="SY54" s="207"/>
      <c r="SZ54" s="207"/>
      <c r="TA54" s="207"/>
      <c r="TB54" s="207"/>
      <c r="TC54" s="207"/>
      <c r="TD54" s="207"/>
      <c r="TE54" s="207"/>
      <c r="TF54" s="207"/>
      <c r="TG54" s="207"/>
      <c r="TH54" s="207"/>
      <c r="TI54" s="207"/>
      <c r="TJ54" s="207"/>
      <c r="TK54" s="207"/>
      <c r="TL54" s="207"/>
      <c r="TM54" s="207"/>
      <c r="TN54" s="207"/>
      <c r="TO54" s="207"/>
      <c r="TP54" s="207"/>
      <c r="TQ54" s="207"/>
      <c r="TR54" s="207"/>
      <c r="TS54" s="207"/>
      <c r="TT54" s="207"/>
      <c r="TU54" s="207"/>
      <c r="TV54" s="207"/>
      <c r="TW54" s="207"/>
      <c r="TX54" s="207"/>
      <c r="TY54" s="207"/>
      <c r="TZ54" s="207"/>
      <c r="UA54" s="207"/>
      <c r="UB54" s="207"/>
      <c r="UC54" s="207"/>
      <c r="UD54" s="207"/>
      <c r="UE54" s="207"/>
      <c r="UF54" s="207"/>
      <c r="UG54" s="207"/>
      <c r="UH54" s="207"/>
      <c r="UI54" s="207"/>
      <c r="UJ54" s="207"/>
      <c r="UK54" s="207"/>
      <c r="UL54" s="207"/>
      <c r="UM54" s="207"/>
      <c r="UN54" s="207"/>
      <c r="UO54" s="207"/>
      <c r="UP54" s="207"/>
      <c r="UQ54" s="207"/>
      <c r="UR54" s="207"/>
      <c r="US54" s="207"/>
      <c r="UT54" s="207"/>
      <c r="UU54" s="207"/>
      <c r="UV54" s="207"/>
      <c r="UW54" s="207"/>
      <c r="UX54" s="207"/>
      <c r="UY54" s="207"/>
      <c r="UZ54" s="207"/>
      <c r="VA54" s="207"/>
      <c r="VB54" s="207"/>
      <c r="VC54" s="207"/>
      <c r="VD54" s="207"/>
      <c r="VE54" s="207"/>
      <c r="VF54" s="207"/>
      <c r="VG54" s="207"/>
      <c r="VH54" s="207"/>
      <c r="VI54" s="207"/>
      <c r="VJ54" s="207"/>
      <c r="VK54" s="207"/>
      <c r="VL54" s="207"/>
      <c r="VM54" s="207"/>
      <c r="VN54" s="207"/>
      <c r="VO54" s="207"/>
      <c r="VP54" s="207"/>
      <c r="VQ54" s="207"/>
      <c r="VR54" s="207"/>
      <c r="VS54" s="207"/>
      <c r="VT54" s="207"/>
      <c r="VU54" s="207"/>
      <c r="VV54" s="207"/>
      <c r="VW54" s="207"/>
      <c r="VX54" s="207"/>
      <c r="VY54" s="207"/>
      <c r="VZ54" s="207"/>
      <c r="WA54" s="207"/>
      <c r="WB54" s="207"/>
      <c r="WC54" s="207"/>
      <c r="WD54" s="207"/>
      <c r="WE54" s="207"/>
      <c r="WF54" s="207"/>
      <c r="WG54" s="207"/>
      <c r="WH54" s="207"/>
      <c r="WI54" s="207"/>
      <c r="WJ54" s="207"/>
      <c r="WK54" s="207"/>
      <c r="WL54" s="207"/>
      <c r="WM54" s="207"/>
      <c r="WN54" s="207"/>
      <c r="WO54" s="207"/>
      <c r="WP54" s="207"/>
      <c r="WQ54" s="207"/>
      <c r="WR54" s="207"/>
      <c r="WS54" s="207"/>
      <c r="WT54" s="207"/>
      <c r="WU54" s="207"/>
      <c r="WV54" s="207"/>
      <c r="WW54" s="207"/>
      <c r="WX54" s="207"/>
      <c r="WY54" s="207"/>
      <c r="WZ54" s="207"/>
      <c r="XA54" s="207"/>
      <c r="XB54" s="207"/>
      <c r="XC54" s="207"/>
      <c r="XD54" s="207"/>
      <c r="XE54" s="207"/>
      <c r="XF54" s="207"/>
      <c r="XG54" s="207"/>
      <c r="XH54" s="207"/>
      <c r="XI54" s="207"/>
      <c r="XJ54" s="207"/>
      <c r="XK54" s="207"/>
      <c r="XL54" s="207"/>
      <c r="XM54" s="207"/>
      <c r="XN54" s="207"/>
      <c r="XO54" s="207"/>
      <c r="XP54" s="207"/>
      <c r="XQ54" s="207"/>
      <c r="XR54" s="207"/>
      <c r="XS54" s="207"/>
      <c r="XT54" s="207"/>
      <c r="XU54" s="207"/>
      <c r="XV54" s="207"/>
      <c r="XW54" s="207"/>
      <c r="XX54" s="207"/>
      <c r="XY54" s="207"/>
      <c r="XZ54" s="207"/>
      <c r="YA54" s="207"/>
      <c r="YB54" s="207"/>
      <c r="YC54" s="207"/>
      <c r="YD54" s="207"/>
      <c r="YE54" s="207"/>
      <c r="YF54" s="207"/>
      <c r="YG54" s="207"/>
      <c r="YH54" s="207"/>
      <c r="YI54" s="207"/>
      <c r="YJ54" s="207"/>
      <c r="YK54" s="207"/>
      <c r="YL54" s="207"/>
      <c r="YM54" s="207"/>
      <c r="YN54" s="207"/>
      <c r="YO54" s="207"/>
      <c r="YP54" s="207"/>
      <c r="YQ54" s="207"/>
      <c r="YR54" s="207"/>
      <c r="YS54" s="207"/>
      <c r="YT54" s="207"/>
      <c r="YU54" s="207"/>
      <c r="YV54" s="207"/>
      <c r="YW54" s="207"/>
      <c r="YX54" s="207"/>
      <c r="YY54" s="207"/>
      <c r="YZ54" s="207"/>
      <c r="ZA54" s="207"/>
      <c r="ZB54" s="207"/>
      <c r="ZC54" s="207"/>
      <c r="ZD54" s="207"/>
      <c r="ZE54" s="207"/>
      <c r="ZF54" s="207"/>
      <c r="ZG54" s="207"/>
      <c r="ZH54" s="207"/>
      <c r="ZI54" s="207"/>
      <c r="ZJ54" s="207"/>
      <c r="ZK54" s="207"/>
      <c r="ZL54" s="207"/>
      <c r="ZM54" s="207"/>
      <c r="ZN54" s="207"/>
      <c r="ZO54" s="207"/>
      <c r="ZP54" s="207"/>
      <c r="ZQ54" s="207"/>
      <c r="ZR54" s="207"/>
      <c r="ZS54" s="207"/>
      <c r="ZT54" s="207"/>
      <c r="ZU54" s="207"/>
      <c r="ZV54" s="207"/>
      <c r="ZW54" s="207"/>
      <c r="ZX54" s="207"/>
      <c r="ZY54" s="207"/>
      <c r="ZZ54" s="207"/>
      <c r="AAA54" s="207"/>
      <c r="AAB54" s="207"/>
      <c r="AAC54" s="207"/>
      <c r="AAD54" s="207"/>
      <c r="AAE54" s="207"/>
      <c r="AAF54" s="207"/>
      <c r="AAG54" s="207"/>
      <c r="AAH54" s="207"/>
      <c r="AAI54" s="207"/>
      <c r="AAJ54" s="207"/>
      <c r="AAK54" s="207"/>
      <c r="AAL54" s="207"/>
      <c r="AAM54" s="207"/>
      <c r="AAN54" s="207"/>
      <c r="AAO54" s="207"/>
      <c r="AAP54" s="207"/>
      <c r="AAQ54" s="207"/>
      <c r="AAR54" s="207"/>
      <c r="AAS54" s="207"/>
      <c r="AAT54" s="207"/>
      <c r="AAU54" s="207"/>
      <c r="AAV54" s="207"/>
      <c r="AAW54" s="207"/>
      <c r="AAX54" s="207"/>
      <c r="AAY54" s="207"/>
      <c r="AAZ54" s="207"/>
      <c r="ABA54" s="207"/>
      <c r="ABB54" s="207"/>
      <c r="ABC54" s="207"/>
      <c r="ABD54" s="207"/>
      <c r="ABE54" s="207"/>
      <c r="ABF54" s="207"/>
      <c r="ABG54" s="207"/>
      <c r="ABH54" s="207"/>
      <c r="ABI54" s="207"/>
      <c r="ABJ54" s="207"/>
      <c r="ABK54" s="207"/>
      <c r="ABL54" s="207"/>
      <c r="ABM54" s="207"/>
      <c r="ABN54" s="207"/>
      <c r="ABO54" s="207"/>
      <c r="ABP54" s="207"/>
      <c r="ABQ54" s="207"/>
      <c r="ABR54" s="207"/>
      <c r="ABS54" s="207"/>
      <c r="ABT54" s="207"/>
      <c r="ABU54" s="207"/>
      <c r="ABV54" s="207"/>
      <c r="ABW54" s="207"/>
      <c r="ABX54" s="207"/>
      <c r="ABY54" s="207"/>
      <c r="ABZ54" s="207"/>
      <c r="ACA54" s="207"/>
      <c r="ACB54" s="207"/>
      <c r="ACC54" s="207"/>
      <c r="ACD54" s="207"/>
      <c r="ACE54" s="207"/>
      <c r="ACF54" s="207"/>
      <c r="ACG54" s="207"/>
      <c r="ACH54" s="207"/>
      <c r="ACI54" s="207"/>
      <c r="ACJ54" s="207"/>
      <c r="ACK54" s="207"/>
      <c r="ACL54" s="207"/>
      <c r="ACM54" s="207"/>
      <c r="ACN54" s="207"/>
      <c r="ACO54" s="207"/>
      <c r="ACP54" s="207"/>
      <c r="ACQ54" s="207"/>
      <c r="ACR54" s="207"/>
      <c r="ACS54" s="207"/>
      <c r="ACT54" s="207"/>
      <c r="ACU54" s="207"/>
      <c r="ACV54" s="207"/>
      <c r="ACW54" s="207"/>
      <c r="ACX54" s="207"/>
      <c r="ACY54" s="207"/>
      <c r="ACZ54" s="207"/>
      <c r="ADA54" s="207"/>
      <c r="ADB54" s="207"/>
      <c r="ADC54" s="207"/>
      <c r="ADD54" s="207"/>
      <c r="ADE54" s="207"/>
      <c r="ADF54" s="207"/>
      <c r="ADG54" s="207"/>
      <c r="ADH54" s="207"/>
      <c r="ADI54" s="207"/>
      <c r="ADJ54" s="207"/>
      <c r="ADK54" s="207"/>
      <c r="ADL54" s="207"/>
      <c r="ADM54" s="207"/>
      <c r="ADN54" s="207"/>
      <c r="ADO54" s="207"/>
      <c r="ADP54" s="207"/>
      <c r="ADQ54" s="207"/>
      <c r="ADR54" s="207"/>
      <c r="ADS54" s="207"/>
      <c r="ADT54" s="207"/>
      <c r="ADU54" s="207"/>
      <c r="ADV54" s="207"/>
      <c r="ADW54" s="207"/>
      <c r="ADX54" s="207"/>
      <c r="ADY54" s="207"/>
      <c r="ADZ54" s="207"/>
      <c r="AEA54" s="207"/>
      <c r="AEB54" s="207"/>
      <c r="AEC54" s="207"/>
      <c r="AED54" s="207"/>
      <c r="AEE54" s="207"/>
      <c r="AEF54" s="207"/>
      <c r="AEG54" s="207"/>
      <c r="AEH54" s="207"/>
      <c r="AEI54" s="207"/>
      <c r="AEJ54" s="207"/>
      <c r="AEK54" s="207"/>
      <c r="AEL54" s="207"/>
      <c r="AEM54" s="207"/>
      <c r="AEN54" s="207"/>
      <c r="AEO54" s="207"/>
      <c r="AEP54" s="207"/>
      <c r="AEQ54" s="207"/>
      <c r="AER54" s="207"/>
      <c r="AES54" s="207"/>
      <c r="AET54" s="207"/>
      <c r="AEU54" s="207"/>
      <c r="AEV54" s="207"/>
      <c r="AEW54" s="207"/>
      <c r="AEX54" s="207"/>
      <c r="AEY54" s="207"/>
      <c r="AEZ54" s="207"/>
      <c r="AFA54" s="207"/>
      <c r="AFB54" s="207"/>
      <c r="AFC54" s="207"/>
      <c r="AFD54" s="207"/>
      <c r="AFE54" s="207"/>
      <c r="AFF54" s="207"/>
      <c r="AFG54" s="207"/>
      <c r="AFH54" s="207"/>
      <c r="AFI54" s="207"/>
      <c r="AFJ54" s="207"/>
      <c r="AFK54" s="207"/>
      <c r="AFL54" s="207"/>
      <c r="AFM54" s="207"/>
      <c r="AFN54" s="207"/>
      <c r="AFO54" s="207"/>
      <c r="AFP54" s="207"/>
      <c r="AFQ54" s="207"/>
      <c r="AFR54" s="207"/>
      <c r="AFS54" s="207"/>
      <c r="AFT54" s="207"/>
      <c r="AFU54" s="207"/>
      <c r="AFV54" s="207"/>
      <c r="AFW54" s="207"/>
      <c r="AFX54" s="207"/>
      <c r="AFY54" s="207"/>
      <c r="AFZ54" s="207"/>
      <c r="AGA54" s="207"/>
      <c r="AGB54" s="207"/>
      <c r="AGC54" s="207"/>
      <c r="AGD54" s="207"/>
      <c r="AGE54" s="207"/>
      <c r="AGF54" s="207"/>
      <c r="AGG54" s="207"/>
      <c r="AGH54" s="207"/>
      <c r="AGI54" s="207"/>
      <c r="AGJ54" s="207"/>
      <c r="AGK54" s="207"/>
      <c r="AGL54" s="207"/>
      <c r="AGM54" s="207"/>
      <c r="AGN54" s="207"/>
      <c r="AGO54" s="207"/>
      <c r="AGP54" s="207"/>
      <c r="AGQ54" s="207"/>
      <c r="AGR54" s="207"/>
      <c r="AGS54" s="207"/>
      <c r="AGT54" s="207"/>
      <c r="AGU54" s="207"/>
      <c r="AGV54" s="207"/>
      <c r="AGW54" s="207"/>
      <c r="AGX54" s="207"/>
      <c r="AGY54" s="207"/>
      <c r="AGZ54" s="207"/>
      <c r="AHA54" s="207"/>
      <c r="AHB54" s="207"/>
      <c r="AHC54" s="207"/>
      <c r="AHD54" s="207"/>
      <c r="AHE54" s="207"/>
      <c r="AHF54" s="207"/>
      <c r="AHG54" s="207"/>
      <c r="AHH54" s="207"/>
      <c r="AHI54" s="207"/>
      <c r="AHJ54" s="207"/>
      <c r="AHK54" s="207"/>
      <c r="AHL54" s="207"/>
      <c r="AHM54" s="207"/>
      <c r="AHN54" s="207"/>
      <c r="AHO54" s="207"/>
      <c r="AHP54" s="207"/>
      <c r="AHQ54" s="207"/>
      <c r="AHR54" s="207"/>
      <c r="AHS54" s="207"/>
      <c r="AHT54" s="207"/>
      <c r="AHU54" s="207"/>
      <c r="AHV54" s="207"/>
      <c r="AHW54" s="207"/>
      <c r="AHX54" s="207"/>
      <c r="AHY54" s="207"/>
      <c r="AHZ54" s="207"/>
      <c r="AIA54" s="207"/>
      <c r="AIB54" s="207"/>
      <c r="AIC54" s="207"/>
      <c r="AID54" s="207"/>
      <c r="AIE54" s="207"/>
      <c r="AIF54" s="207"/>
      <c r="AIG54" s="207"/>
      <c r="AIH54" s="207"/>
      <c r="AII54" s="207"/>
      <c r="AIJ54" s="207"/>
      <c r="AIK54" s="207"/>
      <c r="AIL54" s="207"/>
      <c r="AIM54" s="207"/>
      <c r="AIN54" s="207"/>
      <c r="AIO54" s="207"/>
      <c r="AIP54" s="207"/>
      <c r="AIQ54" s="207"/>
      <c r="AIR54" s="207"/>
      <c r="AIS54" s="207"/>
      <c r="AIT54" s="207"/>
      <c r="AIU54" s="207"/>
      <c r="AIV54" s="207"/>
      <c r="AIW54" s="207"/>
      <c r="AIX54" s="207"/>
      <c r="AIY54" s="207"/>
      <c r="AIZ54" s="207"/>
      <c r="AJA54" s="207"/>
      <c r="AJB54" s="207"/>
      <c r="AJC54" s="207"/>
      <c r="AJD54" s="207"/>
      <c r="AJE54" s="207"/>
      <c r="AJF54" s="207"/>
      <c r="AJG54" s="207"/>
      <c r="AJH54" s="207"/>
      <c r="AJI54" s="207"/>
      <c r="AJJ54" s="207"/>
      <c r="AJK54" s="207"/>
      <c r="AJL54" s="207"/>
      <c r="AJM54" s="207"/>
      <c r="AJN54" s="207"/>
      <c r="AJO54" s="207"/>
      <c r="AJP54" s="207"/>
      <c r="AJQ54" s="207"/>
      <c r="AJR54" s="207"/>
      <c r="AJS54" s="207"/>
      <c r="AJT54" s="207"/>
      <c r="AJU54" s="207"/>
      <c r="AJV54" s="207"/>
      <c r="AJW54" s="207"/>
      <c r="AJX54" s="207"/>
      <c r="AJY54" s="207"/>
      <c r="AJZ54" s="207"/>
      <c r="AKA54" s="207"/>
      <c r="AKB54" s="207"/>
      <c r="AKC54" s="207"/>
      <c r="AKD54" s="207"/>
      <c r="AKE54" s="207"/>
      <c r="AKF54" s="207"/>
      <c r="AKG54" s="207"/>
      <c r="AKH54" s="207"/>
      <c r="AKI54" s="207"/>
      <c r="AKJ54" s="207"/>
      <c r="AKK54" s="207"/>
      <c r="AKL54" s="207"/>
      <c r="AKM54" s="207"/>
      <c r="AKN54" s="207"/>
      <c r="AKO54" s="207"/>
      <c r="AKP54" s="207"/>
      <c r="AKQ54" s="207"/>
      <c r="AKR54" s="207"/>
      <c r="AKS54" s="207"/>
      <c r="AKT54" s="207"/>
      <c r="AKU54" s="207"/>
      <c r="AKV54" s="207"/>
      <c r="AKW54" s="207"/>
      <c r="AKX54" s="207"/>
      <c r="AKY54" s="207"/>
      <c r="AKZ54" s="207"/>
      <c r="ALA54" s="207"/>
      <c r="ALB54" s="207"/>
      <c r="ALC54" s="207"/>
      <c r="ALD54" s="207"/>
      <c r="ALE54" s="207"/>
      <c r="ALF54" s="207"/>
      <c r="ALG54" s="207"/>
      <c r="ALH54" s="207"/>
      <c r="ALI54" s="207"/>
      <c r="ALJ54" s="207"/>
      <c r="ALK54" s="207"/>
      <c r="ALL54" s="207"/>
      <c r="ALM54" s="207"/>
      <c r="ALN54" s="207"/>
      <c r="ALO54" s="207"/>
      <c r="ALP54" s="207"/>
      <c r="ALQ54" s="207"/>
    </row>
    <row r="55" spans="1:1005" ht="14.45">
      <c r="A55" s="103">
        <v>47696</v>
      </c>
      <c r="B55" s="164">
        <v>8</v>
      </c>
      <c r="C55" s="156">
        <v>8</v>
      </c>
      <c r="D55" s="159">
        <v>8</v>
      </c>
      <c r="E55" s="207">
        <v>23.298999999999999</v>
      </c>
      <c r="F55" s="207">
        <v>10.821999999999999</v>
      </c>
      <c r="G55" s="207">
        <v>13.494999999999999</v>
      </c>
      <c r="H55" s="207">
        <v>8.3580000000000005</v>
      </c>
      <c r="I55" s="207">
        <v>12.367000000000001</v>
      </c>
      <c r="J55" s="207">
        <v>7.1319999999999997</v>
      </c>
      <c r="K55" s="207">
        <v>7.0339999999999998</v>
      </c>
      <c r="L55" s="207">
        <v>4.3460000000000001</v>
      </c>
      <c r="M55" s="207">
        <v>6.6559999999999997</v>
      </c>
      <c r="N55" s="207">
        <v>5.9779999999999998</v>
      </c>
      <c r="O55" s="207">
        <v>8.8610000000000007</v>
      </c>
      <c r="P55" s="207">
        <v>8.0739999999999998</v>
      </c>
      <c r="Q55" s="207">
        <v>7.4130000000000003</v>
      </c>
      <c r="R55" s="207">
        <v>13.144</v>
      </c>
      <c r="S55" s="207">
        <v>9.6530000000000005</v>
      </c>
      <c r="T55" s="207">
        <v>9.0879999999999992</v>
      </c>
      <c r="U55" s="207">
        <v>14.573</v>
      </c>
      <c r="V55" s="207">
        <v>5.4429999999999996</v>
      </c>
      <c r="W55" s="207">
        <v>7.5919999999999996</v>
      </c>
      <c r="X55" s="207">
        <v>9.7799999999999994</v>
      </c>
      <c r="Y55" s="207">
        <v>8.4920000000000009</v>
      </c>
      <c r="Z55" s="207">
        <v>8.3320000000000007</v>
      </c>
      <c r="AA55" s="207">
        <v>12.032999999999999</v>
      </c>
      <c r="AB55" s="207">
        <v>5.6669999999999998</v>
      </c>
      <c r="AC55" s="207">
        <v>13.315</v>
      </c>
      <c r="AD55" s="207">
        <v>7.444</v>
      </c>
      <c r="AE55">
        <v>8.2319999999999993</v>
      </c>
      <c r="AF55" s="207">
        <v>8.6869999999999994</v>
      </c>
      <c r="AG55" s="207">
        <v>12.243</v>
      </c>
      <c r="AH55" s="207">
        <v>7.75</v>
      </c>
      <c r="AI55" s="207"/>
      <c r="AJ55" s="207"/>
      <c r="AK55" s="207"/>
      <c r="AL55" s="207"/>
      <c r="AM55" s="207"/>
      <c r="AN55" s="207"/>
      <c r="AO55" s="207"/>
      <c r="AP55" s="207"/>
      <c r="AQ55" s="207"/>
      <c r="AR55" s="207"/>
      <c r="AS55" s="207"/>
      <c r="AT55" s="207"/>
      <c r="AU55" s="207"/>
      <c r="AV55" s="207"/>
      <c r="AW55" s="207"/>
      <c r="AX55" s="207"/>
      <c r="AY55" s="207"/>
      <c r="AZ55" s="207"/>
      <c r="BA55" s="207"/>
      <c r="BB55" s="207"/>
      <c r="BC55" s="207"/>
      <c r="BD55" s="207"/>
      <c r="BE55" s="207"/>
      <c r="BF55" s="207"/>
      <c r="BG55" s="207"/>
      <c r="BH55" s="207"/>
      <c r="BI55" s="207"/>
      <c r="BJ55" s="207"/>
      <c r="BK55" s="207"/>
      <c r="BL55" s="207"/>
      <c r="BM55" s="207"/>
      <c r="BN55" s="207"/>
      <c r="BO55" s="207"/>
      <c r="BP55" s="207"/>
      <c r="BQ55" s="207"/>
      <c r="BR55" s="207"/>
      <c r="BS55" s="207"/>
      <c r="BT55" s="207"/>
      <c r="BU55" s="207"/>
      <c r="BV55" s="207"/>
      <c r="BW55" s="207"/>
      <c r="BX55" s="207"/>
      <c r="BY55" s="207"/>
      <c r="BZ55" s="207"/>
      <c r="CA55" s="207"/>
      <c r="CB55" s="207"/>
      <c r="CC55" s="207"/>
      <c r="CD55" s="207"/>
      <c r="CE55" s="207"/>
      <c r="CF55" s="207"/>
      <c r="CG55" s="207"/>
      <c r="CH55" s="207"/>
      <c r="CI55" s="207"/>
      <c r="CJ55" s="207"/>
      <c r="CK55" s="207"/>
      <c r="CL55" s="207"/>
      <c r="CM55" s="207"/>
      <c r="CN55" s="207"/>
      <c r="CO55" s="207"/>
      <c r="CP55" s="207"/>
      <c r="CQ55" s="207"/>
      <c r="CR55" s="207"/>
      <c r="CS55" s="207"/>
      <c r="CT55" s="207"/>
      <c r="CU55" s="207"/>
      <c r="CV55" s="207"/>
      <c r="CW55" s="207"/>
      <c r="CX55" s="207"/>
      <c r="CY55" s="207"/>
      <c r="CZ55" s="207"/>
      <c r="DA55" s="207"/>
      <c r="DB55" s="207"/>
      <c r="DC55" s="207"/>
      <c r="DD55" s="207"/>
      <c r="DE55" s="207"/>
      <c r="DF55" s="207"/>
      <c r="DG55" s="207"/>
      <c r="DH55" s="207"/>
      <c r="DI55" s="207"/>
      <c r="DJ55" s="207"/>
      <c r="DK55" s="207"/>
      <c r="DL55" s="207"/>
      <c r="DM55" s="207"/>
      <c r="DN55" s="207"/>
      <c r="DO55" s="207"/>
      <c r="DP55" s="207"/>
      <c r="DQ55" s="207"/>
      <c r="DR55" s="207"/>
      <c r="DS55" s="207"/>
      <c r="DT55" s="207"/>
      <c r="DU55" s="207"/>
      <c r="DV55" s="207"/>
      <c r="DW55" s="207"/>
      <c r="DX55" s="207"/>
      <c r="DY55" s="207"/>
      <c r="DZ55" s="207"/>
      <c r="EA55" s="207"/>
      <c r="EB55" s="207"/>
      <c r="EC55" s="207"/>
      <c r="ED55" s="207"/>
      <c r="EE55" s="207"/>
      <c r="EF55" s="207"/>
      <c r="EG55" s="207"/>
      <c r="EH55" s="207"/>
      <c r="EI55" s="207"/>
      <c r="EJ55" s="207"/>
      <c r="EK55" s="207"/>
      <c r="EL55" s="207"/>
      <c r="EM55" s="207"/>
      <c r="EN55" s="207"/>
      <c r="EO55" s="207"/>
      <c r="EP55" s="207"/>
      <c r="EQ55" s="207"/>
      <c r="ER55" s="207"/>
      <c r="ES55" s="207"/>
      <c r="ET55" s="207"/>
      <c r="EU55" s="207"/>
      <c r="EV55" s="207"/>
      <c r="EW55" s="207"/>
      <c r="EX55" s="207"/>
      <c r="EY55" s="207"/>
      <c r="EZ55" s="207"/>
      <c r="FA55" s="207"/>
      <c r="FB55" s="207"/>
      <c r="FC55" s="207"/>
      <c r="FD55" s="207"/>
      <c r="FE55" s="207"/>
      <c r="FF55" s="207"/>
      <c r="FG55" s="207"/>
      <c r="FH55" s="207"/>
      <c r="FI55" s="207"/>
      <c r="FJ55" s="207"/>
      <c r="FK55" s="207"/>
      <c r="FL55" s="207"/>
      <c r="FM55" s="207"/>
      <c r="FN55" s="207"/>
      <c r="FO55" s="207"/>
      <c r="FP55" s="207"/>
      <c r="FQ55" s="207"/>
      <c r="FR55" s="207"/>
      <c r="FS55" s="207"/>
      <c r="FT55" s="207"/>
      <c r="FU55" s="207"/>
      <c r="FV55" s="207"/>
      <c r="FW55" s="207"/>
      <c r="FX55" s="207"/>
      <c r="FY55" s="207"/>
      <c r="FZ55" s="207"/>
      <c r="GA55" s="207"/>
      <c r="GB55" s="207"/>
      <c r="GC55" s="207"/>
      <c r="GD55" s="207"/>
      <c r="GE55" s="207"/>
      <c r="GF55" s="207"/>
      <c r="GG55" s="207"/>
      <c r="GH55" s="207"/>
      <c r="GI55" s="207"/>
      <c r="GJ55" s="207"/>
      <c r="GK55" s="207"/>
      <c r="GL55" s="207"/>
      <c r="GM55" s="207"/>
      <c r="GN55" s="207"/>
      <c r="GO55" s="207"/>
      <c r="GP55" s="207"/>
      <c r="GQ55" s="207"/>
      <c r="GR55" s="207"/>
      <c r="GS55" s="207"/>
      <c r="GT55" s="207"/>
      <c r="GU55" s="207"/>
      <c r="GV55" s="207"/>
      <c r="GW55" s="207"/>
      <c r="GX55" s="207"/>
      <c r="GY55" s="207"/>
      <c r="GZ55" s="207"/>
      <c r="HA55" s="207"/>
      <c r="HB55" s="207"/>
      <c r="HC55" s="207"/>
      <c r="HD55" s="207"/>
      <c r="HE55" s="207"/>
      <c r="HF55" s="207"/>
      <c r="HG55" s="207"/>
      <c r="HH55" s="207"/>
      <c r="HI55" s="207"/>
      <c r="HJ55" s="207"/>
      <c r="HK55" s="207"/>
      <c r="HL55" s="207"/>
      <c r="HM55" s="207"/>
      <c r="HN55" s="207"/>
      <c r="HO55" s="207"/>
      <c r="HP55" s="207"/>
      <c r="HQ55" s="207"/>
      <c r="HR55" s="207"/>
      <c r="HS55" s="207"/>
      <c r="HT55" s="207"/>
      <c r="HU55" s="207"/>
      <c r="HV55" s="207"/>
      <c r="HW55" s="207"/>
      <c r="HX55" s="207"/>
      <c r="HY55" s="207"/>
      <c r="HZ55" s="207"/>
      <c r="IA55" s="207"/>
      <c r="IB55" s="207"/>
      <c r="IC55" s="207"/>
      <c r="ID55" s="207"/>
      <c r="IE55" s="207"/>
      <c r="IF55" s="207"/>
      <c r="IG55" s="207"/>
      <c r="IH55" s="207"/>
      <c r="II55" s="207"/>
      <c r="IJ55" s="207"/>
      <c r="IK55" s="207"/>
      <c r="IL55" s="207"/>
      <c r="IM55" s="207"/>
      <c r="IN55" s="207"/>
      <c r="IO55" s="207"/>
      <c r="IP55" s="207"/>
      <c r="IQ55" s="207"/>
      <c r="IR55" s="207"/>
      <c r="IS55" s="207"/>
      <c r="IT55" s="207"/>
      <c r="IU55" s="207"/>
      <c r="IV55" s="207"/>
      <c r="IW55" s="207"/>
      <c r="IX55" s="207"/>
      <c r="IY55" s="207"/>
      <c r="IZ55" s="207"/>
      <c r="JA55" s="207"/>
      <c r="JB55" s="207"/>
      <c r="JC55" s="207"/>
      <c r="JD55" s="207"/>
      <c r="JE55" s="207"/>
      <c r="JF55" s="207"/>
      <c r="JG55" s="207"/>
      <c r="JH55" s="207"/>
      <c r="JI55" s="207"/>
      <c r="JJ55" s="207"/>
      <c r="JK55" s="207"/>
      <c r="JL55" s="207"/>
      <c r="JM55" s="207"/>
      <c r="JN55" s="207"/>
      <c r="JO55" s="207"/>
      <c r="JP55" s="207"/>
      <c r="JQ55" s="207"/>
      <c r="JR55" s="207"/>
      <c r="JS55" s="207"/>
      <c r="JT55" s="207"/>
      <c r="JU55" s="207"/>
      <c r="JV55" s="207"/>
      <c r="JW55" s="207"/>
      <c r="JX55" s="207"/>
      <c r="JY55" s="207"/>
      <c r="JZ55" s="207"/>
      <c r="KA55" s="207"/>
      <c r="KB55" s="207"/>
      <c r="KC55" s="207"/>
      <c r="KD55" s="207"/>
      <c r="KE55" s="207"/>
      <c r="KF55" s="207"/>
      <c r="KG55" s="207"/>
      <c r="KH55" s="207"/>
      <c r="KI55" s="207"/>
      <c r="KJ55" s="207"/>
      <c r="KK55" s="207"/>
      <c r="KL55" s="207"/>
      <c r="KM55" s="207"/>
      <c r="KN55" s="207"/>
      <c r="KO55" s="207"/>
      <c r="KP55" s="207"/>
      <c r="KQ55" s="207"/>
      <c r="KR55" s="207"/>
      <c r="KS55" s="207"/>
      <c r="KT55" s="207"/>
      <c r="KU55" s="207"/>
      <c r="KV55" s="207"/>
      <c r="KW55" s="207"/>
      <c r="KX55" s="207"/>
      <c r="KY55" s="207"/>
      <c r="KZ55" s="207"/>
      <c r="LA55" s="207"/>
      <c r="LB55" s="207"/>
      <c r="LC55" s="207"/>
      <c r="LD55" s="207"/>
      <c r="LE55" s="207"/>
      <c r="LF55" s="207"/>
      <c r="LG55" s="207"/>
      <c r="LH55" s="207"/>
      <c r="LI55" s="207"/>
      <c r="LJ55" s="207"/>
      <c r="LK55" s="207"/>
      <c r="LL55" s="207"/>
      <c r="LM55" s="207"/>
      <c r="LN55" s="207"/>
      <c r="LO55" s="207"/>
      <c r="LP55" s="207"/>
      <c r="LQ55" s="207"/>
      <c r="LR55" s="207"/>
      <c r="LS55" s="207"/>
      <c r="LT55" s="207"/>
      <c r="LU55" s="207"/>
      <c r="LV55" s="207"/>
      <c r="LW55" s="207"/>
      <c r="LX55" s="207"/>
      <c r="LY55" s="207"/>
      <c r="LZ55" s="207"/>
      <c r="MA55" s="207"/>
      <c r="MB55" s="207"/>
      <c r="MC55" s="207"/>
      <c r="MD55" s="207"/>
      <c r="ME55" s="207"/>
      <c r="MF55" s="207"/>
      <c r="MG55" s="207"/>
      <c r="MH55" s="207"/>
      <c r="MI55" s="207"/>
      <c r="MJ55" s="207"/>
      <c r="MK55" s="207"/>
      <c r="ML55" s="207"/>
      <c r="MM55" s="207"/>
      <c r="MN55" s="207"/>
      <c r="MO55" s="207"/>
      <c r="MP55" s="207"/>
      <c r="MQ55" s="207"/>
      <c r="MR55" s="207"/>
      <c r="MS55" s="207"/>
      <c r="MT55" s="207"/>
      <c r="MU55" s="207"/>
      <c r="MV55" s="207"/>
      <c r="MW55" s="207"/>
      <c r="MX55" s="207"/>
      <c r="MY55" s="207"/>
      <c r="MZ55" s="207"/>
      <c r="NA55" s="207"/>
      <c r="NB55" s="207"/>
      <c r="NC55" s="207"/>
      <c r="ND55" s="207"/>
      <c r="NE55" s="207"/>
      <c r="NF55" s="207"/>
      <c r="NG55" s="207"/>
      <c r="NH55" s="207"/>
      <c r="NI55" s="207"/>
      <c r="NJ55" s="207"/>
      <c r="NK55" s="207"/>
      <c r="NL55" s="207"/>
      <c r="NM55" s="207"/>
      <c r="NN55" s="207"/>
      <c r="NO55" s="207"/>
      <c r="NP55" s="207"/>
      <c r="NQ55" s="207"/>
      <c r="NR55" s="207"/>
      <c r="NS55" s="207"/>
      <c r="NT55" s="207"/>
      <c r="NU55" s="207"/>
      <c r="NV55" s="207"/>
      <c r="NW55" s="207"/>
      <c r="NX55" s="207"/>
      <c r="NY55" s="207"/>
      <c r="NZ55" s="207"/>
      <c r="OA55" s="207"/>
      <c r="OB55" s="207"/>
      <c r="OC55" s="207"/>
      <c r="OD55" s="207"/>
      <c r="OE55" s="207"/>
      <c r="OF55" s="207"/>
      <c r="OG55" s="207"/>
      <c r="OH55" s="207"/>
      <c r="OI55" s="207"/>
      <c r="OJ55" s="207"/>
      <c r="OK55" s="207"/>
      <c r="OL55" s="207"/>
      <c r="OM55" s="207"/>
      <c r="ON55" s="207"/>
      <c r="OO55" s="207"/>
      <c r="OP55" s="207"/>
      <c r="OQ55" s="207"/>
      <c r="OR55" s="207"/>
      <c r="OS55" s="207"/>
      <c r="OT55" s="207"/>
      <c r="OU55" s="207"/>
      <c r="OV55" s="207"/>
      <c r="OW55" s="207"/>
      <c r="OX55" s="207"/>
      <c r="OY55" s="207"/>
      <c r="OZ55" s="207"/>
      <c r="PA55" s="207"/>
      <c r="PB55" s="207"/>
      <c r="PC55" s="207"/>
      <c r="PD55" s="207"/>
      <c r="PE55" s="207"/>
      <c r="PF55" s="207"/>
      <c r="PG55" s="207"/>
      <c r="PH55" s="207"/>
      <c r="PI55" s="207"/>
      <c r="PJ55" s="207"/>
      <c r="PK55" s="207"/>
      <c r="PL55" s="207"/>
      <c r="PM55" s="207"/>
      <c r="PN55" s="207"/>
      <c r="PO55" s="207"/>
      <c r="PP55" s="207"/>
      <c r="PQ55" s="207"/>
      <c r="PR55" s="207"/>
      <c r="PS55" s="207"/>
      <c r="PT55" s="207"/>
      <c r="PU55" s="207"/>
      <c r="PV55" s="207"/>
      <c r="PW55" s="207"/>
      <c r="PX55" s="207"/>
      <c r="PY55" s="207"/>
      <c r="PZ55" s="207"/>
      <c r="QA55" s="207"/>
      <c r="QB55" s="207"/>
      <c r="QC55" s="207"/>
      <c r="QD55" s="207"/>
      <c r="QE55" s="207"/>
      <c r="QF55" s="207"/>
      <c r="QG55" s="207"/>
      <c r="QH55" s="207"/>
      <c r="QI55" s="207"/>
      <c r="QJ55" s="207"/>
      <c r="QK55" s="207"/>
      <c r="QL55" s="207"/>
      <c r="QM55" s="207"/>
      <c r="QN55" s="207"/>
      <c r="QO55" s="207"/>
      <c r="QP55" s="207"/>
      <c r="QQ55" s="207"/>
      <c r="QR55" s="207"/>
      <c r="QS55" s="207"/>
      <c r="QT55" s="207"/>
      <c r="QU55" s="207"/>
      <c r="QV55" s="207"/>
      <c r="QW55" s="207"/>
      <c r="QX55" s="207"/>
      <c r="QY55" s="207"/>
      <c r="QZ55" s="207"/>
      <c r="RA55" s="207"/>
      <c r="RB55" s="207"/>
      <c r="RC55" s="207"/>
      <c r="RD55" s="207"/>
      <c r="RE55" s="207"/>
      <c r="RF55" s="207"/>
      <c r="RG55" s="207"/>
      <c r="RH55" s="207"/>
      <c r="RI55" s="207"/>
      <c r="RJ55" s="207"/>
      <c r="RK55" s="207"/>
      <c r="RL55" s="207"/>
      <c r="RM55" s="207"/>
      <c r="RN55" s="207"/>
      <c r="RO55" s="207"/>
      <c r="RP55" s="207"/>
      <c r="RQ55" s="207"/>
      <c r="RR55" s="207"/>
      <c r="RS55" s="207"/>
      <c r="RT55" s="207"/>
      <c r="RU55" s="207"/>
      <c r="RV55" s="207"/>
      <c r="RW55" s="207"/>
      <c r="RX55" s="207"/>
      <c r="RY55" s="207"/>
      <c r="RZ55" s="207"/>
      <c r="SA55" s="207"/>
      <c r="SB55" s="207"/>
      <c r="SC55" s="207"/>
      <c r="SD55" s="207"/>
      <c r="SE55" s="207"/>
      <c r="SF55" s="207"/>
      <c r="SG55" s="207"/>
      <c r="SH55" s="207"/>
      <c r="SI55" s="207"/>
      <c r="SJ55" s="207"/>
      <c r="SK55" s="207"/>
      <c r="SL55" s="207"/>
      <c r="SM55" s="207"/>
      <c r="SN55" s="207"/>
      <c r="SO55" s="207"/>
      <c r="SP55" s="207"/>
      <c r="SQ55" s="207"/>
      <c r="SR55" s="207"/>
      <c r="SS55" s="207"/>
      <c r="ST55" s="207"/>
      <c r="SU55" s="207"/>
      <c r="SV55" s="207"/>
      <c r="SW55" s="207"/>
      <c r="SX55" s="207"/>
      <c r="SY55" s="207"/>
      <c r="SZ55" s="207"/>
      <c r="TA55" s="207"/>
      <c r="TB55" s="207"/>
      <c r="TC55" s="207"/>
      <c r="TD55" s="207"/>
      <c r="TE55" s="207"/>
      <c r="TF55" s="207"/>
      <c r="TG55" s="207"/>
      <c r="TH55" s="207"/>
      <c r="TI55" s="207"/>
      <c r="TJ55" s="207"/>
      <c r="TK55" s="207"/>
      <c r="TL55" s="207"/>
      <c r="TM55" s="207"/>
      <c r="TN55" s="207"/>
      <c r="TO55" s="207"/>
      <c r="TP55" s="207"/>
      <c r="TQ55" s="207"/>
      <c r="TR55" s="207"/>
      <c r="TS55" s="207"/>
      <c r="TT55" s="207"/>
      <c r="TU55" s="207"/>
      <c r="TV55" s="207"/>
      <c r="TW55" s="207"/>
      <c r="TX55" s="207"/>
      <c r="TY55" s="207"/>
      <c r="TZ55" s="207"/>
      <c r="UA55" s="207"/>
      <c r="UB55" s="207"/>
      <c r="UC55" s="207"/>
      <c r="UD55" s="207"/>
      <c r="UE55" s="207"/>
      <c r="UF55" s="207"/>
      <c r="UG55" s="207"/>
      <c r="UH55" s="207"/>
      <c r="UI55" s="207"/>
      <c r="UJ55" s="207"/>
      <c r="UK55" s="207"/>
      <c r="UL55" s="207"/>
      <c r="UM55" s="207"/>
      <c r="UN55" s="207"/>
      <c r="UO55" s="207"/>
      <c r="UP55" s="207"/>
      <c r="UQ55" s="207"/>
      <c r="UR55" s="207"/>
      <c r="US55" s="207"/>
      <c r="UT55" s="207"/>
      <c r="UU55" s="207"/>
      <c r="UV55" s="207"/>
      <c r="UW55" s="207"/>
      <c r="UX55" s="207"/>
      <c r="UY55" s="207"/>
      <c r="UZ55" s="207"/>
      <c r="VA55" s="207"/>
      <c r="VB55" s="207"/>
      <c r="VC55" s="207"/>
      <c r="VD55" s="207"/>
      <c r="VE55" s="207"/>
      <c r="VF55" s="207"/>
      <c r="VG55" s="207"/>
      <c r="VH55" s="207"/>
      <c r="VI55" s="207"/>
      <c r="VJ55" s="207"/>
      <c r="VK55" s="207"/>
      <c r="VL55" s="207"/>
      <c r="VM55" s="207"/>
      <c r="VN55" s="207"/>
      <c r="VO55" s="207"/>
      <c r="VP55" s="207"/>
      <c r="VQ55" s="207"/>
      <c r="VR55" s="207"/>
      <c r="VS55" s="207"/>
      <c r="VT55" s="207"/>
      <c r="VU55" s="207"/>
      <c r="VV55" s="207"/>
      <c r="VW55" s="207"/>
      <c r="VX55" s="207"/>
      <c r="VY55" s="207"/>
      <c r="VZ55" s="207"/>
      <c r="WA55" s="207"/>
      <c r="WB55" s="207"/>
      <c r="WC55" s="207"/>
      <c r="WD55" s="207"/>
      <c r="WE55" s="207"/>
      <c r="WF55" s="207"/>
      <c r="WG55" s="207"/>
      <c r="WH55" s="207"/>
      <c r="WI55" s="207"/>
      <c r="WJ55" s="207"/>
      <c r="WK55" s="207"/>
      <c r="WL55" s="207"/>
      <c r="WM55" s="207"/>
      <c r="WN55" s="207"/>
      <c r="WO55" s="207"/>
      <c r="WP55" s="207"/>
      <c r="WQ55" s="207"/>
      <c r="WR55" s="207"/>
      <c r="WS55" s="207"/>
      <c r="WT55" s="207"/>
      <c r="WU55" s="207"/>
      <c r="WV55" s="207"/>
      <c r="WW55" s="207"/>
      <c r="WX55" s="207"/>
      <c r="WY55" s="207"/>
      <c r="WZ55" s="207"/>
      <c r="XA55" s="207"/>
      <c r="XB55" s="207"/>
      <c r="XC55" s="207"/>
      <c r="XD55" s="207"/>
      <c r="XE55" s="207"/>
      <c r="XF55" s="207"/>
      <c r="XG55" s="207"/>
      <c r="XH55" s="207"/>
      <c r="XI55" s="207"/>
      <c r="XJ55" s="207"/>
      <c r="XK55" s="207"/>
      <c r="XL55" s="207"/>
      <c r="XM55" s="207"/>
      <c r="XN55" s="207"/>
      <c r="XO55" s="207"/>
      <c r="XP55" s="207"/>
      <c r="XQ55" s="207"/>
      <c r="XR55" s="207"/>
      <c r="XS55" s="207"/>
      <c r="XT55" s="207"/>
      <c r="XU55" s="207"/>
      <c r="XV55" s="207"/>
      <c r="XW55" s="207"/>
      <c r="XX55" s="207"/>
      <c r="XY55" s="207"/>
      <c r="XZ55" s="207"/>
      <c r="YA55" s="207"/>
      <c r="YB55" s="207"/>
      <c r="YC55" s="207"/>
      <c r="YD55" s="207"/>
      <c r="YE55" s="207"/>
      <c r="YF55" s="207"/>
      <c r="YG55" s="207"/>
      <c r="YH55" s="207"/>
      <c r="YI55" s="207"/>
      <c r="YJ55" s="207"/>
      <c r="YK55" s="207"/>
      <c r="YL55" s="207"/>
      <c r="YM55" s="207"/>
      <c r="YN55" s="207"/>
      <c r="YO55" s="207"/>
      <c r="YP55" s="207"/>
      <c r="YQ55" s="207"/>
      <c r="YR55" s="207"/>
      <c r="YS55" s="207"/>
      <c r="YT55" s="207"/>
      <c r="YU55" s="207"/>
      <c r="YV55" s="207"/>
      <c r="YW55" s="207"/>
      <c r="YX55" s="207"/>
      <c r="YY55" s="207"/>
      <c r="YZ55" s="207"/>
      <c r="ZA55" s="207"/>
      <c r="ZB55" s="207"/>
      <c r="ZC55" s="207"/>
      <c r="ZD55" s="207"/>
      <c r="ZE55" s="207"/>
      <c r="ZF55" s="207"/>
      <c r="ZG55" s="207"/>
      <c r="ZH55" s="207"/>
      <c r="ZI55" s="207"/>
      <c r="ZJ55" s="207"/>
      <c r="ZK55" s="207"/>
      <c r="ZL55" s="207"/>
      <c r="ZM55" s="207"/>
      <c r="ZN55" s="207"/>
      <c r="ZO55" s="207"/>
      <c r="ZP55" s="207"/>
      <c r="ZQ55" s="207"/>
      <c r="ZR55" s="207"/>
      <c r="ZS55" s="207"/>
      <c r="ZT55" s="207"/>
      <c r="ZU55" s="207"/>
      <c r="ZV55" s="207"/>
      <c r="ZW55" s="207"/>
      <c r="ZX55" s="207"/>
      <c r="ZY55" s="207"/>
      <c r="ZZ55" s="207"/>
      <c r="AAA55" s="207"/>
      <c r="AAB55" s="207"/>
      <c r="AAC55" s="207"/>
      <c r="AAD55" s="207"/>
      <c r="AAE55" s="207"/>
      <c r="AAF55" s="207"/>
      <c r="AAG55" s="207"/>
      <c r="AAH55" s="207"/>
      <c r="AAI55" s="207"/>
      <c r="AAJ55" s="207"/>
      <c r="AAK55" s="207"/>
      <c r="AAL55" s="207"/>
      <c r="AAM55" s="207"/>
      <c r="AAN55" s="207"/>
      <c r="AAO55" s="207"/>
      <c r="AAP55" s="207"/>
      <c r="AAQ55" s="207"/>
      <c r="AAR55" s="207"/>
      <c r="AAS55" s="207"/>
      <c r="AAT55" s="207"/>
      <c r="AAU55" s="207"/>
      <c r="AAV55" s="207"/>
      <c r="AAW55" s="207"/>
      <c r="AAX55" s="207"/>
      <c r="AAY55" s="207"/>
      <c r="AAZ55" s="207"/>
      <c r="ABA55" s="207"/>
      <c r="ABB55" s="207"/>
      <c r="ABC55" s="207"/>
      <c r="ABD55" s="207"/>
      <c r="ABE55" s="207"/>
      <c r="ABF55" s="207"/>
      <c r="ABG55" s="207"/>
      <c r="ABH55" s="207"/>
      <c r="ABI55" s="207"/>
      <c r="ABJ55" s="207"/>
      <c r="ABK55" s="207"/>
      <c r="ABL55" s="207"/>
      <c r="ABM55" s="207"/>
      <c r="ABN55" s="207"/>
      <c r="ABO55" s="207"/>
      <c r="ABP55" s="207"/>
      <c r="ABQ55" s="207"/>
      <c r="ABR55" s="207"/>
      <c r="ABS55" s="207"/>
      <c r="ABT55" s="207"/>
      <c r="ABU55" s="207"/>
      <c r="ABV55" s="207"/>
      <c r="ABW55" s="207"/>
      <c r="ABX55" s="207"/>
      <c r="ABY55" s="207"/>
      <c r="ABZ55" s="207"/>
      <c r="ACA55" s="207"/>
      <c r="ACB55" s="207"/>
      <c r="ACC55" s="207"/>
      <c r="ACD55" s="207"/>
      <c r="ACE55" s="207"/>
      <c r="ACF55" s="207"/>
      <c r="ACG55" s="207"/>
      <c r="ACH55" s="207"/>
      <c r="ACI55" s="207"/>
      <c r="ACJ55" s="207"/>
      <c r="ACK55" s="207"/>
      <c r="ACL55" s="207"/>
      <c r="ACM55" s="207"/>
      <c r="ACN55" s="207"/>
      <c r="ACO55" s="207"/>
      <c r="ACP55" s="207"/>
      <c r="ACQ55" s="207"/>
      <c r="ACR55" s="207"/>
      <c r="ACS55" s="207"/>
      <c r="ACT55" s="207"/>
      <c r="ACU55" s="207"/>
      <c r="ACV55" s="207"/>
      <c r="ACW55" s="207"/>
      <c r="ACX55" s="207"/>
      <c r="ACY55" s="207"/>
      <c r="ACZ55" s="207"/>
      <c r="ADA55" s="207"/>
      <c r="ADB55" s="207"/>
      <c r="ADC55" s="207"/>
      <c r="ADD55" s="207"/>
      <c r="ADE55" s="207"/>
      <c r="ADF55" s="207"/>
      <c r="ADG55" s="207"/>
      <c r="ADH55" s="207"/>
      <c r="ADI55" s="207"/>
      <c r="ADJ55" s="207"/>
      <c r="ADK55" s="207"/>
      <c r="ADL55" s="207"/>
      <c r="ADM55" s="207"/>
      <c r="ADN55" s="207"/>
      <c r="ADO55" s="207"/>
      <c r="ADP55" s="207"/>
      <c r="ADQ55" s="207"/>
      <c r="ADR55" s="207"/>
      <c r="ADS55" s="207"/>
      <c r="ADT55" s="207"/>
      <c r="ADU55" s="207"/>
      <c r="ADV55" s="207"/>
      <c r="ADW55" s="207"/>
      <c r="ADX55" s="207"/>
      <c r="ADY55" s="207"/>
      <c r="ADZ55" s="207"/>
      <c r="AEA55" s="207"/>
      <c r="AEB55" s="207"/>
      <c r="AEC55" s="207"/>
      <c r="AED55" s="207"/>
      <c r="AEE55" s="207"/>
      <c r="AEF55" s="207"/>
      <c r="AEG55" s="207"/>
      <c r="AEH55" s="207"/>
      <c r="AEI55" s="207"/>
      <c r="AEJ55" s="207"/>
      <c r="AEK55" s="207"/>
      <c r="AEL55" s="207"/>
      <c r="AEM55" s="207"/>
      <c r="AEN55" s="207"/>
      <c r="AEO55" s="207"/>
      <c r="AEP55" s="207"/>
      <c r="AEQ55" s="207"/>
      <c r="AER55" s="207"/>
      <c r="AES55" s="207"/>
      <c r="AET55" s="207"/>
      <c r="AEU55" s="207"/>
      <c r="AEV55" s="207"/>
      <c r="AEW55" s="207"/>
      <c r="AEX55" s="207"/>
      <c r="AEY55" s="207"/>
      <c r="AEZ55" s="207"/>
      <c r="AFA55" s="207"/>
      <c r="AFB55" s="207"/>
      <c r="AFC55" s="207"/>
      <c r="AFD55" s="207"/>
      <c r="AFE55" s="207"/>
      <c r="AFF55" s="207"/>
      <c r="AFG55" s="207"/>
      <c r="AFH55" s="207"/>
      <c r="AFI55" s="207"/>
      <c r="AFJ55" s="207"/>
      <c r="AFK55" s="207"/>
      <c r="AFL55" s="207"/>
      <c r="AFM55" s="207"/>
      <c r="AFN55" s="207"/>
      <c r="AFO55" s="207"/>
      <c r="AFP55" s="207"/>
      <c r="AFQ55" s="207"/>
      <c r="AFR55" s="207"/>
      <c r="AFS55" s="207"/>
      <c r="AFT55" s="207"/>
      <c r="AFU55" s="207"/>
      <c r="AFV55" s="207"/>
      <c r="AFW55" s="207"/>
      <c r="AFX55" s="207"/>
      <c r="AFY55" s="207"/>
      <c r="AFZ55" s="207"/>
      <c r="AGA55" s="207"/>
      <c r="AGB55" s="207"/>
      <c r="AGC55" s="207"/>
      <c r="AGD55" s="207"/>
      <c r="AGE55" s="207"/>
      <c r="AGF55" s="207"/>
      <c r="AGG55" s="207"/>
      <c r="AGH55" s="207"/>
      <c r="AGI55" s="207"/>
      <c r="AGJ55" s="207"/>
      <c r="AGK55" s="207"/>
      <c r="AGL55" s="207"/>
      <c r="AGM55" s="207"/>
      <c r="AGN55" s="207"/>
      <c r="AGO55" s="207"/>
      <c r="AGP55" s="207"/>
      <c r="AGQ55" s="207"/>
      <c r="AGR55" s="207"/>
      <c r="AGS55" s="207"/>
      <c r="AGT55" s="207"/>
      <c r="AGU55" s="207"/>
      <c r="AGV55" s="207"/>
      <c r="AGW55" s="207"/>
      <c r="AGX55" s="207"/>
      <c r="AGY55" s="207"/>
      <c r="AGZ55" s="207"/>
      <c r="AHA55" s="207"/>
      <c r="AHB55" s="207"/>
      <c r="AHC55" s="207"/>
      <c r="AHD55" s="207"/>
      <c r="AHE55" s="207"/>
      <c r="AHF55" s="207"/>
      <c r="AHG55" s="207"/>
      <c r="AHH55" s="207"/>
      <c r="AHI55" s="207"/>
      <c r="AHJ55" s="207"/>
      <c r="AHK55" s="207"/>
      <c r="AHL55" s="207"/>
      <c r="AHM55" s="207"/>
      <c r="AHN55" s="207"/>
      <c r="AHO55" s="207"/>
      <c r="AHP55" s="207"/>
      <c r="AHQ55" s="207"/>
      <c r="AHR55" s="207"/>
      <c r="AHS55" s="207"/>
      <c r="AHT55" s="207"/>
      <c r="AHU55" s="207"/>
      <c r="AHV55" s="207"/>
      <c r="AHW55" s="207"/>
      <c r="AHX55" s="207"/>
      <c r="AHY55" s="207"/>
      <c r="AHZ55" s="207"/>
      <c r="AIA55" s="207"/>
      <c r="AIB55" s="207"/>
      <c r="AIC55" s="207"/>
      <c r="AID55" s="207"/>
      <c r="AIE55" s="207"/>
      <c r="AIF55" s="207"/>
      <c r="AIG55" s="207"/>
      <c r="AIH55" s="207"/>
      <c r="AII55" s="207"/>
      <c r="AIJ55" s="207"/>
      <c r="AIK55" s="207"/>
      <c r="AIL55" s="207"/>
      <c r="AIM55" s="207"/>
      <c r="AIN55" s="207"/>
      <c r="AIO55" s="207"/>
      <c r="AIP55" s="207"/>
      <c r="AIQ55" s="207"/>
      <c r="AIR55" s="207"/>
      <c r="AIS55" s="207"/>
      <c r="AIT55" s="207"/>
      <c r="AIU55" s="207"/>
      <c r="AIV55" s="207"/>
      <c r="AIW55" s="207"/>
      <c r="AIX55" s="207"/>
      <c r="AIY55" s="207"/>
      <c r="AIZ55" s="207"/>
      <c r="AJA55" s="207"/>
      <c r="AJB55" s="207"/>
      <c r="AJC55" s="207"/>
      <c r="AJD55" s="207"/>
      <c r="AJE55" s="207"/>
      <c r="AJF55" s="207"/>
      <c r="AJG55" s="207"/>
      <c r="AJH55" s="207"/>
      <c r="AJI55" s="207"/>
      <c r="AJJ55" s="207"/>
      <c r="AJK55" s="207"/>
      <c r="AJL55" s="207"/>
      <c r="AJM55" s="207"/>
      <c r="AJN55" s="207"/>
      <c r="AJO55" s="207"/>
      <c r="AJP55" s="207"/>
      <c r="AJQ55" s="207"/>
      <c r="AJR55" s="207"/>
      <c r="AJS55" s="207"/>
      <c r="AJT55" s="207"/>
      <c r="AJU55" s="207"/>
      <c r="AJV55" s="207"/>
      <c r="AJW55" s="207"/>
      <c r="AJX55" s="207"/>
      <c r="AJY55" s="207"/>
      <c r="AJZ55" s="207"/>
      <c r="AKA55" s="207"/>
      <c r="AKB55" s="207"/>
      <c r="AKC55" s="207"/>
      <c r="AKD55" s="207"/>
      <c r="AKE55" s="207"/>
      <c r="AKF55" s="207"/>
      <c r="AKG55" s="207"/>
      <c r="AKH55" s="207"/>
      <c r="AKI55" s="207"/>
      <c r="AKJ55" s="207"/>
      <c r="AKK55" s="207"/>
      <c r="AKL55" s="207"/>
      <c r="AKM55" s="207"/>
      <c r="AKN55" s="207"/>
      <c r="AKO55" s="207"/>
      <c r="AKP55" s="207"/>
      <c r="AKQ55" s="207"/>
      <c r="AKR55" s="207"/>
      <c r="AKS55" s="207"/>
      <c r="AKT55" s="207"/>
      <c r="AKU55" s="207"/>
      <c r="AKV55" s="207"/>
      <c r="AKW55" s="207"/>
      <c r="AKX55" s="207"/>
      <c r="AKY55" s="207"/>
      <c r="AKZ55" s="207"/>
      <c r="ALA55" s="207"/>
      <c r="ALB55" s="207"/>
      <c r="ALC55" s="207"/>
      <c r="ALD55" s="207"/>
      <c r="ALE55" s="207"/>
      <c r="ALF55" s="207"/>
      <c r="ALG55" s="207"/>
      <c r="ALH55" s="207"/>
      <c r="ALI55" s="207"/>
      <c r="ALJ55" s="207"/>
      <c r="ALK55" s="207"/>
      <c r="ALL55" s="207"/>
      <c r="ALM55" s="207"/>
      <c r="ALN55" s="207"/>
      <c r="ALO55" s="207"/>
      <c r="ALP55" s="207"/>
      <c r="ALQ55" s="207"/>
    </row>
    <row r="56" spans="1:1005" ht="14.45">
      <c r="A56" s="103">
        <v>47727</v>
      </c>
      <c r="B56" s="164">
        <v>7</v>
      </c>
      <c r="C56" s="156">
        <v>7</v>
      </c>
      <c r="D56" s="159">
        <v>7</v>
      </c>
      <c r="E56" s="207">
        <v>13.462999999999999</v>
      </c>
      <c r="F56" s="207">
        <v>8.1910000000000007</v>
      </c>
      <c r="G56" s="207">
        <v>9.1430000000000007</v>
      </c>
      <c r="H56" s="207">
        <v>5.9269999999999996</v>
      </c>
      <c r="I56" s="207">
        <v>7.7789999999999999</v>
      </c>
      <c r="J56" s="207">
        <v>5.5140000000000002</v>
      </c>
      <c r="K56" s="207">
        <v>5.2549999999999999</v>
      </c>
      <c r="L56" s="207">
        <v>3.657</v>
      </c>
      <c r="M56" s="207">
        <v>7.3049999999999997</v>
      </c>
      <c r="N56" s="207">
        <v>4.875</v>
      </c>
      <c r="O56" s="207">
        <v>5.91</v>
      </c>
      <c r="P56" s="207">
        <v>6.6619999999999999</v>
      </c>
      <c r="Q56" s="207">
        <v>6.3970000000000002</v>
      </c>
      <c r="R56" s="207">
        <v>8.35</v>
      </c>
      <c r="S56" s="207">
        <v>6.7869999999999999</v>
      </c>
      <c r="T56" s="207">
        <v>6.008</v>
      </c>
      <c r="U56" s="207">
        <v>8.4329999999999998</v>
      </c>
      <c r="V56" s="207">
        <v>4.7789999999999999</v>
      </c>
      <c r="W56" s="207">
        <v>6.5460000000000003</v>
      </c>
      <c r="X56" s="207">
        <v>9.1489999999999991</v>
      </c>
      <c r="Y56" s="207">
        <v>6.47</v>
      </c>
      <c r="Z56" s="207">
        <v>6.0869999999999997</v>
      </c>
      <c r="AA56" s="207">
        <v>7.5279999999999996</v>
      </c>
      <c r="AB56" s="207">
        <v>4.7229999999999999</v>
      </c>
      <c r="AC56" s="207">
        <v>7.9710000000000001</v>
      </c>
      <c r="AD56" s="207">
        <v>7.3680000000000003</v>
      </c>
      <c r="AE56">
        <v>5.9390000000000001</v>
      </c>
      <c r="AF56" s="207">
        <v>6.6890000000000001</v>
      </c>
      <c r="AG56" s="207">
        <v>8.86</v>
      </c>
      <c r="AH56" s="207">
        <v>6.266</v>
      </c>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207"/>
      <c r="BM56" s="207"/>
      <c r="BN56" s="207"/>
      <c r="BO56" s="207"/>
      <c r="BP56" s="207"/>
      <c r="BQ56" s="207"/>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c r="DA56" s="207"/>
      <c r="DB56" s="207"/>
      <c r="DC56" s="207"/>
      <c r="DD56" s="207"/>
      <c r="DE56" s="207"/>
      <c r="DF56" s="207"/>
      <c r="DG56" s="207"/>
      <c r="DH56" s="207"/>
      <c r="DI56" s="207"/>
      <c r="DJ56" s="207"/>
      <c r="DK56" s="207"/>
      <c r="DL56" s="207"/>
      <c r="DM56" s="207"/>
      <c r="DN56" s="207"/>
      <c r="DO56" s="207"/>
      <c r="DP56" s="207"/>
      <c r="DQ56" s="207"/>
      <c r="DR56" s="207"/>
      <c r="DS56" s="207"/>
      <c r="DT56" s="207"/>
      <c r="DU56" s="207"/>
      <c r="DV56" s="207"/>
      <c r="DW56" s="207"/>
      <c r="DX56" s="207"/>
      <c r="DY56" s="207"/>
      <c r="DZ56" s="207"/>
      <c r="EA56" s="207"/>
      <c r="EB56" s="207"/>
      <c r="EC56" s="207"/>
      <c r="ED56" s="207"/>
      <c r="EE56" s="207"/>
      <c r="EF56" s="207"/>
      <c r="EG56" s="207"/>
      <c r="EH56" s="207"/>
      <c r="EI56" s="207"/>
      <c r="EJ56" s="207"/>
      <c r="EK56" s="207"/>
      <c r="EL56" s="207"/>
      <c r="EM56" s="207"/>
      <c r="EN56" s="207"/>
      <c r="EO56" s="207"/>
      <c r="EP56" s="207"/>
      <c r="EQ56" s="207"/>
      <c r="ER56" s="207"/>
      <c r="ES56" s="207"/>
      <c r="ET56" s="207"/>
      <c r="EU56" s="207"/>
      <c r="EV56" s="207"/>
      <c r="EW56" s="207"/>
      <c r="EX56" s="207"/>
      <c r="EY56" s="207"/>
      <c r="EZ56" s="207"/>
      <c r="FA56" s="207"/>
      <c r="FB56" s="207"/>
      <c r="FC56" s="207"/>
      <c r="FD56" s="207"/>
      <c r="FE56" s="207"/>
      <c r="FF56" s="207"/>
      <c r="FG56" s="207"/>
      <c r="FH56" s="207"/>
      <c r="FI56" s="207"/>
      <c r="FJ56" s="207"/>
      <c r="FK56" s="207"/>
      <c r="FL56" s="207"/>
      <c r="FM56" s="207"/>
      <c r="FN56" s="207"/>
      <c r="FO56" s="207"/>
      <c r="FP56" s="207"/>
      <c r="FQ56" s="207"/>
      <c r="FR56" s="207"/>
      <c r="FS56" s="207"/>
      <c r="FT56" s="207"/>
      <c r="FU56" s="207"/>
      <c r="FV56" s="207"/>
      <c r="FW56" s="207"/>
      <c r="FX56" s="207"/>
      <c r="FY56" s="207"/>
      <c r="FZ56" s="207"/>
      <c r="GA56" s="207"/>
      <c r="GB56" s="207"/>
      <c r="GC56" s="207"/>
      <c r="GD56" s="207"/>
      <c r="GE56" s="207"/>
      <c r="GF56" s="207"/>
      <c r="GG56" s="207"/>
      <c r="GH56" s="207"/>
      <c r="GI56" s="207"/>
      <c r="GJ56" s="207"/>
      <c r="GK56" s="207"/>
      <c r="GL56" s="207"/>
      <c r="GM56" s="207"/>
      <c r="GN56" s="207"/>
      <c r="GO56" s="207"/>
      <c r="GP56" s="207"/>
      <c r="GQ56" s="207"/>
      <c r="GR56" s="207"/>
      <c r="GS56" s="207"/>
      <c r="GT56" s="207"/>
      <c r="GU56" s="207"/>
      <c r="GV56" s="207"/>
      <c r="GW56" s="207"/>
      <c r="GX56" s="207"/>
      <c r="GY56" s="207"/>
      <c r="GZ56" s="207"/>
      <c r="HA56" s="207"/>
      <c r="HB56" s="207"/>
      <c r="HC56" s="207"/>
      <c r="HD56" s="207"/>
      <c r="HE56" s="207"/>
      <c r="HF56" s="207"/>
      <c r="HG56" s="207"/>
      <c r="HH56" s="207"/>
      <c r="HI56" s="207"/>
      <c r="HJ56" s="207"/>
      <c r="HK56" s="207"/>
      <c r="HL56" s="207"/>
      <c r="HM56" s="207"/>
      <c r="HN56" s="207"/>
      <c r="HO56" s="207"/>
      <c r="HP56" s="207"/>
      <c r="HQ56" s="207"/>
      <c r="HR56" s="207"/>
      <c r="HS56" s="207"/>
      <c r="HT56" s="207"/>
      <c r="HU56" s="207"/>
      <c r="HV56" s="207"/>
      <c r="HW56" s="207"/>
      <c r="HX56" s="207"/>
      <c r="HY56" s="207"/>
      <c r="HZ56" s="207"/>
      <c r="IA56" s="207"/>
      <c r="IB56" s="207"/>
      <c r="IC56" s="207"/>
      <c r="ID56" s="207"/>
      <c r="IE56" s="207"/>
      <c r="IF56" s="207"/>
      <c r="IG56" s="207"/>
      <c r="IH56" s="207"/>
      <c r="II56" s="207"/>
      <c r="IJ56" s="207"/>
      <c r="IK56" s="207"/>
      <c r="IL56" s="207"/>
      <c r="IM56" s="207"/>
      <c r="IN56" s="207"/>
      <c r="IO56" s="207"/>
      <c r="IP56" s="207"/>
      <c r="IQ56" s="207"/>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c r="NJ56" s="207"/>
      <c r="NK56" s="207"/>
      <c r="NL56" s="207"/>
      <c r="NM56" s="207"/>
      <c r="NN56" s="207"/>
      <c r="NO56" s="207"/>
      <c r="NP56" s="207"/>
      <c r="NQ56" s="207"/>
      <c r="NR56" s="207"/>
      <c r="NS56" s="207"/>
      <c r="NT56" s="207"/>
      <c r="NU56" s="207"/>
      <c r="NV56" s="207"/>
      <c r="NW56" s="207"/>
      <c r="NX56" s="207"/>
      <c r="NY56" s="207"/>
      <c r="NZ56" s="207"/>
      <c r="OA56" s="207"/>
      <c r="OB56" s="207"/>
      <c r="OC56" s="207"/>
      <c r="OD56" s="207"/>
      <c r="OE56" s="207"/>
      <c r="OF56" s="207"/>
      <c r="OG56" s="207"/>
      <c r="OH56" s="207"/>
      <c r="OI56" s="207"/>
      <c r="OJ56" s="207"/>
      <c r="OK56" s="207"/>
      <c r="OL56" s="207"/>
      <c r="OM56" s="207"/>
      <c r="ON56" s="207"/>
      <c r="OO56" s="207"/>
      <c r="OP56" s="207"/>
      <c r="OQ56" s="207"/>
      <c r="OR56" s="207"/>
      <c r="OS56" s="207"/>
      <c r="OT56" s="207"/>
      <c r="OU56" s="207"/>
      <c r="OV56" s="207"/>
      <c r="OW56" s="207"/>
      <c r="OX56" s="207"/>
      <c r="OY56" s="207"/>
      <c r="OZ56" s="207"/>
      <c r="PA56" s="207"/>
      <c r="PB56" s="207"/>
      <c r="PC56" s="207"/>
      <c r="PD56" s="207"/>
      <c r="PE56" s="207"/>
      <c r="PF56" s="207"/>
      <c r="PG56" s="207"/>
      <c r="PH56" s="207"/>
      <c r="PI56" s="207"/>
      <c r="PJ56" s="207"/>
      <c r="PK56" s="207"/>
      <c r="PL56" s="207"/>
      <c r="PM56" s="207"/>
      <c r="PN56" s="207"/>
      <c r="PO56" s="207"/>
      <c r="PP56" s="207"/>
      <c r="PQ56" s="207"/>
      <c r="PR56" s="207"/>
      <c r="PS56" s="207"/>
      <c r="PT56" s="207"/>
      <c r="PU56" s="207"/>
      <c r="PV56" s="207"/>
      <c r="PW56" s="207"/>
      <c r="PX56" s="207"/>
      <c r="PY56" s="207"/>
      <c r="PZ56" s="207"/>
      <c r="QA56" s="207"/>
      <c r="QB56" s="207"/>
      <c r="QC56" s="207"/>
      <c r="QD56" s="207"/>
      <c r="QE56" s="207"/>
      <c r="QF56" s="207"/>
      <c r="QG56" s="207"/>
      <c r="QH56" s="207"/>
      <c r="QI56" s="207"/>
      <c r="QJ56" s="207"/>
      <c r="QK56" s="207"/>
      <c r="QL56" s="207"/>
      <c r="QM56" s="207"/>
      <c r="QN56" s="207"/>
      <c r="QO56" s="207"/>
      <c r="QP56" s="207"/>
      <c r="QQ56" s="207"/>
      <c r="QR56" s="207"/>
      <c r="QS56" s="207"/>
      <c r="QT56" s="207"/>
      <c r="QU56" s="207"/>
      <c r="QV56" s="207"/>
      <c r="QW56" s="207"/>
      <c r="QX56" s="207"/>
      <c r="QY56" s="207"/>
      <c r="QZ56" s="207"/>
      <c r="RA56" s="207"/>
      <c r="RB56" s="207"/>
      <c r="RC56" s="207"/>
      <c r="RD56" s="207"/>
      <c r="RE56" s="207"/>
      <c r="RF56" s="207"/>
      <c r="RG56" s="207"/>
      <c r="RH56" s="207"/>
      <c r="RI56" s="207"/>
      <c r="RJ56" s="207"/>
      <c r="RK56" s="207"/>
      <c r="RL56" s="207"/>
      <c r="RM56" s="207"/>
      <c r="RN56" s="207"/>
      <c r="RO56" s="207"/>
      <c r="RP56" s="207"/>
      <c r="RQ56" s="207"/>
      <c r="RR56" s="207"/>
      <c r="RS56" s="207"/>
      <c r="RT56" s="207"/>
      <c r="RU56" s="207"/>
      <c r="RV56" s="207"/>
      <c r="RW56" s="207"/>
      <c r="RX56" s="207"/>
      <c r="RY56" s="207"/>
      <c r="RZ56" s="207"/>
      <c r="SA56" s="207"/>
      <c r="SB56" s="207"/>
      <c r="SC56" s="207"/>
      <c r="SD56" s="207"/>
      <c r="SE56" s="207"/>
      <c r="SF56" s="207"/>
      <c r="SG56" s="207"/>
      <c r="SH56" s="207"/>
      <c r="SI56" s="207"/>
      <c r="SJ56" s="207"/>
      <c r="SK56" s="207"/>
      <c r="SL56" s="207"/>
      <c r="SM56" s="207"/>
      <c r="SN56" s="207"/>
      <c r="SO56" s="207"/>
      <c r="SP56" s="207"/>
      <c r="SQ56" s="207"/>
      <c r="SR56" s="207"/>
      <c r="SS56" s="207"/>
      <c r="ST56" s="207"/>
      <c r="SU56" s="207"/>
      <c r="SV56" s="207"/>
      <c r="SW56" s="207"/>
      <c r="SX56" s="207"/>
      <c r="SY56" s="207"/>
      <c r="SZ56" s="207"/>
      <c r="TA56" s="207"/>
      <c r="TB56" s="207"/>
      <c r="TC56" s="207"/>
      <c r="TD56" s="207"/>
      <c r="TE56" s="207"/>
      <c r="TF56" s="207"/>
      <c r="TG56" s="207"/>
      <c r="TH56" s="207"/>
      <c r="TI56" s="207"/>
      <c r="TJ56" s="207"/>
      <c r="TK56" s="207"/>
      <c r="TL56" s="207"/>
      <c r="TM56" s="207"/>
      <c r="TN56" s="207"/>
      <c r="TO56" s="207"/>
      <c r="TP56" s="207"/>
      <c r="TQ56" s="207"/>
      <c r="TR56" s="207"/>
      <c r="TS56" s="207"/>
      <c r="TT56" s="207"/>
      <c r="TU56" s="207"/>
      <c r="TV56" s="207"/>
      <c r="TW56" s="207"/>
      <c r="TX56" s="207"/>
      <c r="TY56" s="207"/>
      <c r="TZ56" s="207"/>
      <c r="UA56" s="207"/>
      <c r="UB56" s="207"/>
      <c r="UC56" s="207"/>
      <c r="UD56" s="207"/>
      <c r="UE56" s="207"/>
      <c r="UF56" s="207"/>
      <c r="UG56" s="207"/>
      <c r="UH56" s="207"/>
      <c r="UI56" s="207"/>
      <c r="UJ56" s="207"/>
      <c r="UK56" s="207"/>
      <c r="UL56" s="207"/>
      <c r="UM56" s="207"/>
      <c r="UN56" s="207"/>
      <c r="UO56" s="207"/>
      <c r="UP56" s="207"/>
      <c r="UQ56" s="207"/>
      <c r="UR56" s="207"/>
      <c r="US56" s="207"/>
      <c r="UT56" s="207"/>
      <c r="UU56" s="207"/>
      <c r="UV56" s="207"/>
      <c r="UW56" s="207"/>
      <c r="UX56" s="207"/>
      <c r="UY56" s="207"/>
      <c r="UZ56" s="207"/>
      <c r="VA56" s="207"/>
      <c r="VB56" s="207"/>
      <c r="VC56" s="207"/>
      <c r="VD56" s="207"/>
      <c r="VE56" s="207"/>
      <c r="VF56" s="207"/>
      <c r="VG56" s="207"/>
      <c r="VH56" s="207"/>
      <c r="VI56" s="207"/>
      <c r="VJ56" s="207"/>
      <c r="VK56" s="207"/>
      <c r="VL56" s="207"/>
      <c r="VM56" s="207"/>
      <c r="VN56" s="207"/>
      <c r="VO56" s="207"/>
      <c r="VP56" s="207"/>
      <c r="VQ56" s="207"/>
      <c r="VR56" s="207"/>
      <c r="VS56" s="207"/>
      <c r="VT56" s="207"/>
      <c r="VU56" s="207"/>
      <c r="VV56" s="207"/>
      <c r="VW56" s="207"/>
      <c r="VX56" s="207"/>
      <c r="VY56" s="207"/>
      <c r="VZ56" s="207"/>
      <c r="WA56" s="207"/>
      <c r="WB56" s="207"/>
      <c r="WC56" s="207"/>
      <c r="WD56" s="207"/>
      <c r="WE56" s="207"/>
      <c r="WF56" s="207"/>
      <c r="WG56" s="207"/>
      <c r="WH56" s="207"/>
      <c r="WI56" s="207"/>
      <c r="WJ56" s="207"/>
      <c r="WK56" s="207"/>
      <c r="WL56" s="207"/>
      <c r="WM56" s="207"/>
      <c r="WN56" s="207"/>
      <c r="WO56" s="207"/>
      <c r="WP56" s="207"/>
      <c r="WQ56" s="207"/>
      <c r="WR56" s="207"/>
      <c r="WS56" s="207"/>
      <c r="WT56" s="207"/>
      <c r="WU56" s="207"/>
      <c r="WV56" s="207"/>
      <c r="WW56" s="207"/>
      <c r="WX56" s="207"/>
      <c r="WY56" s="207"/>
      <c r="WZ56" s="207"/>
      <c r="XA56" s="207"/>
      <c r="XB56" s="207"/>
      <c r="XC56" s="207"/>
      <c r="XD56" s="207"/>
      <c r="XE56" s="207"/>
      <c r="XF56" s="207"/>
      <c r="XG56" s="207"/>
      <c r="XH56" s="207"/>
      <c r="XI56" s="207"/>
      <c r="XJ56" s="207"/>
      <c r="XK56" s="207"/>
      <c r="XL56" s="207"/>
      <c r="XM56" s="207"/>
      <c r="XN56" s="207"/>
      <c r="XO56" s="207"/>
      <c r="XP56" s="207"/>
      <c r="XQ56" s="207"/>
      <c r="XR56" s="207"/>
      <c r="XS56" s="207"/>
      <c r="XT56" s="207"/>
      <c r="XU56" s="207"/>
      <c r="XV56" s="207"/>
      <c r="XW56" s="207"/>
      <c r="XX56" s="207"/>
      <c r="XY56" s="207"/>
      <c r="XZ56" s="207"/>
      <c r="YA56" s="207"/>
      <c r="YB56" s="207"/>
      <c r="YC56" s="207"/>
      <c r="YD56" s="207"/>
      <c r="YE56" s="207"/>
      <c r="YF56" s="207"/>
      <c r="YG56" s="207"/>
      <c r="YH56" s="207"/>
      <c r="YI56" s="207"/>
      <c r="YJ56" s="207"/>
      <c r="YK56" s="207"/>
      <c r="YL56" s="207"/>
      <c r="YM56" s="207"/>
      <c r="YN56" s="207"/>
      <c r="YO56" s="207"/>
      <c r="YP56" s="207"/>
      <c r="YQ56" s="207"/>
      <c r="YR56" s="207"/>
      <c r="YS56" s="207"/>
      <c r="YT56" s="207"/>
      <c r="YU56" s="207"/>
      <c r="YV56" s="207"/>
      <c r="YW56" s="207"/>
      <c r="YX56" s="207"/>
      <c r="YY56" s="207"/>
      <c r="YZ56" s="207"/>
      <c r="ZA56" s="207"/>
      <c r="ZB56" s="207"/>
      <c r="ZC56" s="207"/>
      <c r="ZD56" s="207"/>
      <c r="ZE56" s="207"/>
      <c r="ZF56" s="207"/>
      <c r="ZG56" s="207"/>
      <c r="ZH56" s="207"/>
      <c r="ZI56" s="207"/>
      <c r="ZJ56" s="207"/>
      <c r="ZK56" s="207"/>
      <c r="ZL56" s="207"/>
      <c r="ZM56" s="207"/>
      <c r="ZN56" s="207"/>
      <c r="ZO56" s="207"/>
      <c r="ZP56" s="207"/>
      <c r="ZQ56" s="207"/>
      <c r="ZR56" s="207"/>
      <c r="ZS56" s="207"/>
      <c r="ZT56" s="207"/>
      <c r="ZU56" s="207"/>
      <c r="ZV56" s="207"/>
      <c r="ZW56" s="207"/>
      <c r="ZX56" s="207"/>
      <c r="ZY56" s="207"/>
      <c r="ZZ56" s="207"/>
      <c r="AAA56" s="207"/>
      <c r="AAB56" s="207"/>
      <c r="AAC56" s="207"/>
      <c r="AAD56" s="207"/>
      <c r="AAE56" s="207"/>
      <c r="AAF56" s="207"/>
      <c r="AAG56" s="207"/>
      <c r="AAH56" s="207"/>
      <c r="AAI56" s="207"/>
      <c r="AAJ56" s="207"/>
      <c r="AAK56" s="207"/>
      <c r="AAL56" s="207"/>
      <c r="AAM56" s="207"/>
      <c r="AAN56" s="207"/>
      <c r="AAO56" s="207"/>
      <c r="AAP56" s="207"/>
      <c r="AAQ56" s="207"/>
      <c r="AAR56" s="207"/>
      <c r="AAS56" s="207"/>
      <c r="AAT56" s="207"/>
      <c r="AAU56" s="207"/>
      <c r="AAV56" s="207"/>
      <c r="AAW56" s="207"/>
      <c r="AAX56" s="207"/>
      <c r="AAY56" s="207"/>
      <c r="AAZ56" s="207"/>
      <c r="ABA56" s="207"/>
      <c r="ABB56" s="207"/>
      <c r="ABC56" s="207"/>
      <c r="ABD56" s="207"/>
      <c r="ABE56" s="207"/>
      <c r="ABF56" s="207"/>
      <c r="ABG56" s="207"/>
      <c r="ABH56" s="207"/>
      <c r="ABI56" s="207"/>
      <c r="ABJ56" s="207"/>
      <c r="ABK56" s="207"/>
      <c r="ABL56" s="207"/>
      <c r="ABM56" s="207"/>
      <c r="ABN56" s="207"/>
      <c r="ABO56" s="207"/>
      <c r="ABP56" s="207"/>
      <c r="ABQ56" s="207"/>
      <c r="ABR56" s="207"/>
      <c r="ABS56" s="207"/>
      <c r="ABT56" s="207"/>
      <c r="ABU56" s="207"/>
      <c r="ABV56" s="207"/>
      <c r="ABW56" s="207"/>
      <c r="ABX56" s="207"/>
      <c r="ABY56" s="207"/>
      <c r="ABZ56" s="207"/>
      <c r="ACA56" s="207"/>
      <c r="ACB56" s="207"/>
      <c r="ACC56" s="207"/>
      <c r="ACD56" s="207"/>
      <c r="ACE56" s="207"/>
      <c r="ACF56" s="207"/>
      <c r="ACG56" s="207"/>
      <c r="ACH56" s="207"/>
      <c r="ACI56" s="207"/>
      <c r="ACJ56" s="207"/>
      <c r="ACK56" s="207"/>
      <c r="ACL56" s="207"/>
      <c r="ACM56" s="207"/>
      <c r="ACN56" s="207"/>
      <c r="ACO56" s="207"/>
      <c r="ACP56" s="207"/>
      <c r="ACQ56" s="207"/>
      <c r="ACR56" s="207"/>
      <c r="ACS56" s="207"/>
      <c r="ACT56" s="207"/>
      <c r="ACU56" s="207"/>
      <c r="ACV56" s="207"/>
      <c r="ACW56" s="207"/>
      <c r="ACX56" s="207"/>
      <c r="ACY56" s="207"/>
      <c r="ACZ56" s="207"/>
      <c r="ADA56" s="207"/>
      <c r="ADB56" s="207"/>
      <c r="ADC56" s="207"/>
      <c r="ADD56" s="207"/>
      <c r="ADE56" s="207"/>
      <c r="ADF56" s="207"/>
      <c r="ADG56" s="207"/>
      <c r="ADH56" s="207"/>
      <c r="ADI56" s="207"/>
      <c r="ADJ56" s="207"/>
      <c r="ADK56" s="207"/>
      <c r="ADL56" s="207"/>
      <c r="ADM56" s="207"/>
      <c r="ADN56" s="207"/>
      <c r="ADO56" s="207"/>
      <c r="ADP56" s="207"/>
      <c r="ADQ56" s="207"/>
      <c r="ADR56" s="207"/>
      <c r="ADS56" s="207"/>
      <c r="ADT56" s="207"/>
      <c r="ADU56" s="207"/>
      <c r="ADV56" s="207"/>
      <c r="ADW56" s="207"/>
      <c r="ADX56" s="207"/>
      <c r="ADY56" s="207"/>
      <c r="ADZ56" s="207"/>
      <c r="AEA56" s="207"/>
      <c r="AEB56" s="207"/>
      <c r="AEC56" s="207"/>
      <c r="AED56" s="207"/>
      <c r="AEE56" s="207"/>
      <c r="AEF56" s="207"/>
      <c r="AEG56" s="207"/>
      <c r="AEH56" s="207"/>
      <c r="AEI56" s="207"/>
      <c r="AEJ56" s="207"/>
      <c r="AEK56" s="207"/>
      <c r="AEL56" s="207"/>
      <c r="AEM56" s="207"/>
      <c r="AEN56" s="207"/>
      <c r="AEO56" s="207"/>
      <c r="AEP56" s="207"/>
      <c r="AEQ56" s="207"/>
      <c r="AER56" s="207"/>
      <c r="AES56" s="207"/>
      <c r="AET56" s="207"/>
      <c r="AEU56" s="207"/>
      <c r="AEV56" s="207"/>
      <c r="AEW56" s="207"/>
      <c r="AEX56" s="207"/>
      <c r="AEY56" s="207"/>
      <c r="AEZ56" s="207"/>
      <c r="AFA56" s="207"/>
      <c r="AFB56" s="207"/>
      <c r="AFC56" s="207"/>
      <c r="AFD56" s="207"/>
      <c r="AFE56" s="207"/>
      <c r="AFF56" s="207"/>
      <c r="AFG56" s="207"/>
      <c r="AFH56" s="207"/>
      <c r="AFI56" s="207"/>
      <c r="AFJ56" s="207"/>
      <c r="AFK56" s="207"/>
      <c r="AFL56" s="207"/>
      <c r="AFM56" s="207"/>
      <c r="AFN56" s="207"/>
      <c r="AFO56" s="207"/>
      <c r="AFP56" s="207"/>
      <c r="AFQ56" s="207"/>
      <c r="AFR56" s="207"/>
      <c r="AFS56" s="207"/>
      <c r="AFT56" s="207"/>
      <c r="AFU56" s="207"/>
      <c r="AFV56" s="207"/>
      <c r="AFW56" s="207"/>
      <c r="AFX56" s="207"/>
      <c r="AFY56" s="207"/>
      <c r="AFZ56" s="207"/>
      <c r="AGA56" s="207"/>
      <c r="AGB56" s="207"/>
      <c r="AGC56" s="207"/>
      <c r="AGD56" s="207"/>
      <c r="AGE56" s="207"/>
      <c r="AGF56" s="207"/>
      <c r="AGG56" s="207"/>
      <c r="AGH56" s="207"/>
      <c r="AGI56" s="207"/>
      <c r="AGJ56" s="207"/>
      <c r="AGK56" s="207"/>
      <c r="AGL56" s="207"/>
      <c r="AGM56" s="207"/>
      <c r="AGN56" s="207"/>
      <c r="AGO56" s="207"/>
      <c r="AGP56" s="207"/>
      <c r="AGQ56" s="207"/>
      <c r="AGR56" s="207"/>
      <c r="AGS56" s="207"/>
      <c r="AGT56" s="207"/>
      <c r="AGU56" s="207"/>
      <c r="AGV56" s="207"/>
      <c r="AGW56" s="207"/>
      <c r="AGX56" s="207"/>
      <c r="AGY56" s="207"/>
      <c r="AGZ56" s="207"/>
      <c r="AHA56" s="207"/>
      <c r="AHB56" s="207"/>
      <c r="AHC56" s="207"/>
      <c r="AHD56" s="207"/>
      <c r="AHE56" s="207"/>
      <c r="AHF56" s="207"/>
      <c r="AHG56" s="207"/>
      <c r="AHH56" s="207"/>
      <c r="AHI56" s="207"/>
      <c r="AHJ56" s="207"/>
      <c r="AHK56" s="207"/>
      <c r="AHL56" s="207"/>
      <c r="AHM56" s="207"/>
      <c r="AHN56" s="207"/>
      <c r="AHO56" s="207"/>
      <c r="AHP56" s="207"/>
      <c r="AHQ56" s="207"/>
      <c r="AHR56" s="207"/>
      <c r="AHS56" s="207"/>
      <c r="AHT56" s="207"/>
      <c r="AHU56" s="207"/>
      <c r="AHV56" s="207"/>
      <c r="AHW56" s="207"/>
      <c r="AHX56" s="207"/>
      <c r="AHY56" s="207"/>
      <c r="AHZ56" s="207"/>
      <c r="AIA56" s="207"/>
      <c r="AIB56" s="207"/>
      <c r="AIC56" s="207"/>
      <c r="AID56" s="207"/>
      <c r="AIE56" s="207"/>
      <c r="AIF56" s="207"/>
      <c r="AIG56" s="207"/>
      <c r="AIH56" s="207"/>
      <c r="AII56" s="207"/>
      <c r="AIJ56" s="207"/>
      <c r="AIK56" s="207"/>
      <c r="AIL56" s="207"/>
      <c r="AIM56" s="207"/>
      <c r="AIN56" s="207"/>
      <c r="AIO56" s="207"/>
      <c r="AIP56" s="207"/>
      <c r="AIQ56" s="207"/>
      <c r="AIR56" s="207"/>
      <c r="AIS56" s="207"/>
      <c r="AIT56" s="207"/>
      <c r="AIU56" s="207"/>
      <c r="AIV56" s="207"/>
      <c r="AIW56" s="207"/>
      <c r="AIX56" s="207"/>
      <c r="AIY56" s="207"/>
      <c r="AIZ56" s="207"/>
      <c r="AJA56" s="207"/>
      <c r="AJB56" s="207"/>
      <c r="AJC56" s="207"/>
      <c r="AJD56" s="207"/>
      <c r="AJE56" s="207"/>
      <c r="AJF56" s="207"/>
      <c r="AJG56" s="207"/>
      <c r="AJH56" s="207"/>
      <c r="AJI56" s="207"/>
      <c r="AJJ56" s="207"/>
      <c r="AJK56" s="207"/>
      <c r="AJL56" s="207"/>
      <c r="AJM56" s="207"/>
      <c r="AJN56" s="207"/>
      <c r="AJO56" s="207"/>
      <c r="AJP56" s="207"/>
      <c r="AJQ56" s="207"/>
      <c r="AJR56" s="207"/>
      <c r="AJS56" s="207"/>
      <c r="AJT56" s="207"/>
      <c r="AJU56" s="207"/>
      <c r="AJV56" s="207"/>
      <c r="AJW56" s="207"/>
      <c r="AJX56" s="207"/>
      <c r="AJY56" s="207"/>
      <c r="AJZ56" s="207"/>
      <c r="AKA56" s="207"/>
      <c r="AKB56" s="207"/>
      <c r="AKC56" s="207"/>
      <c r="AKD56" s="207"/>
      <c r="AKE56" s="207"/>
      <c r="AKF56" s="207"/>
      <c r="AKG56" s="207"/>
      <c r="AKH56" s="207"/>
      <c r="AKI56" s="207"/>
      <c r="AKJ56" s="207"/>
      <c r="AKK56" s="207"/>
      <c r="AKL56" s="207"/>
      <c r="AKM56" s="207"/>
      <c r="AKN56" s="207"/>
      <c r="AKO56" s="207"/>
      <c r="AKP56" s="207"/>
      <c r="AKQ56" s="207"/>
      <c r="AKR56" s="207"/>
      <c r="AKS56" s="207"/>
      <c r="AKT56" s="207"/>
      <c r="AKU56" s="207"/>
      <c r="AKV56" s="207"/>
      <c r="AKW56" s="207"/>
      <c r="AKX56" s="207"/>
      <c r="AKY56" s="207"/>
      <c r="AKZ56" s="207"/>
      <c r="ALA56" s="207"/>
      <c r="ALB56" s="207"/>
      <c r="ALC56" s="207"/>
      <c r="ALD56" s="207"/>
      <c r="ALE56" s="207"/>
      <c r="ALF56" s="207"/>
      <c r="ALG56" s="207"/>
      <c r="ALH56" s="207"/>
      <c r="ALI56" s="207"/>
      <c r="ALJ56" s="207"/>
      <c r="ALK56" s="207"/>
      <c r="ALL56" s="207"/>
      <c r="ALM56" s="207"/>
      <c r="ALN56" s="207"/>
      <c r="ALO56" s="207"/>
      <c r="ALP56" s="207"/>
      <c r="ALQ56" s="207"/>
    </row>
    <row r="57" spans="1:1005" ht="14.45">
      <c r="A57" s="103">
        <v>47757</v>
      </c>
      <c r="B57" s="164">
        <v>8</v>
      </c>
      <c r="C57" s="156">
        <v>6</v>
      </c>
      <c r="D57" s="159">
        <v>7</v>
      </c>
      <c r="E57" s="207">
        <v>11.057</v>
      </c>
      <c r="F57" s="207">
        <v>7.9489999999999998</v>
      </c>
      <c r="G57" s="207">
        <v>8.5190000000000001</v>
      </c>
      <c r="H57" s="207">
        <v>6.68</v>
      </c>
      <c r="I57" s="207">
        <v>6.6950000000000003</v>
      </c>
      <c r="J57" s="207">
        <v>5.0510000000000002</v>
      </c>
      <c r="K57" s="207">
        <v>4.5819999999999999</v>
      </c>
      <c r="L57" s="207">
        <v>4.58</v>
      </c>
      <c r="M57" s="207">
        <v>5.4429999999999996</v>
      </c>
      <c r="N57" s="207">
        <v>5.0190000000000001</v>
      </c>
      <c r="O57" s="207">
        <v>6.6150000000000002</v>
      </c>
      <c r="P57" s="207">
        <v>8.6140000000000008</v>
      </c>
      <c r="Q57" s="207">
        <v>6.2619999999999996</v>
      </c>
      <c r="R57" s="207">
        <v>7.9429999999999996</v>
      </c>
      <c r="S57" s="207">
        <v>7.3289999999999997</v>
      </c>
      <c r="T57" s="207">
        <v>5.5220000000000002</v>
      </c>
      <c r="U57" s="207">
        <v>7.8390000000000004</v>
      </c>
      <c r="V57" s="207">
        <v>4.3470000000000004</v>
      </c>
      <c r="W57" s="207">
        <v>6.9320000000000004</v>
      </c>
      <c r="X57" s="207">
        <v>10.957000000000001</v>
      </c>
      <c r="Y57" s="207">
        <v>5.5389999999999997</v>
      </c>
      <c r="Z57" s="207">
        <v>5.2990000000000004</v>
      </c>
      <c r="AA57" s="207">
        <v>7.8419999999999996</v>
      </c>
      <c r="AB57" s="207">
        <v>4.7050000000000001</v>
      </c>
      <c r="AC57" s="207">
        <v>6.7670000000000003</v>
      </c>
      <c r="AD57" s="207">
        <v>6.7629999999999999</v>
      </c>
      <c r="AE57">
        <v>5.2839999999999998</v>
      </c>
      <c r="AF57" s="207">
        <v>5.0730000000000004</v>
      </c>
      <c r="AG57" s="207">
        <v>8.3140000000000001</v>
      </c>
      <c r="AH57" s="207">
        <v>7.2480000000000002</v>
      </c>
      <c r="AI57" s="207"/>
      <c r="AJ57" s="207"/>
      <c r="AK57" s="207"/>
      <c r="AL57" s="207"/>
      <c r="AM57" s="207"/>
      <c r="AN57" s="207"/>
      <c r="AO57" s="207"/>
      <c r="AP57" s="207"/>
      <c r="AQ57" s="207"/>
      <c r="AR57" s="207"/>
      <c r="AS57" s="207"/>
      <c r="AT57" s="207"/>
      <c r="AU57" s="207"/>
      <c r="AV57" s="207"/>
      <c r="AW57" s="207"/>
      <c r="AX57" s="207"/>
      <c r="AY57" s="207"/>
      <c r="AZ57" s="207"/>
      <c r="BA57" s="207"/>
      <c r="BB57" s="207"/>
      <c r="BC57" s="207"/>
      <c r="BD57" s="207"/>
      <c r="BE57" s="207"/>
      <c r="BF57" s="207"/>
      <c r="BG57" s="207"/>
      <c r="BH57" s="207"/>
      <c r="BI57" s="207"/>
      <c r="BJ57" s="207"/>
      <c r="BK57" s="207"/>
      <c r="BL57" s="207"/>
      <c r="BM57" s="207"/>
      <c r="BN57" s="207"/>
      <c r="BO57" s="207"/>
      <c r="BP57" s="207"/>
      <c r="BQ57" s="207"/>
      <c r="BR57" s="207"/>
      <c r="BS57" s="207"/>
      <c r="BT57" s="207"/>
      <c r="BU57" s="207"/>
      <c r="BV57" s="207"/>
      <c r="BW57" s="207"/>
      <c r="BX57" s="207"/>
      <c r="BY57" s="207"/>
      <c r="BZ57" s="207"/>
      <c r="CA57" s="207"/>
      <c r="CB57" s="207"/>
      <c r="CC57" s="207"/>
      <c r="CD57" s="207"/>
      <c r="CE57" s="207"/>
      <c r="CF57" s="207"/>
      <c r="CG57" s="207"/>
      <c r="CH57" s="207"/>
      <c r="CI57" s="207"/>
      <c r="CJ57" s="207"/>
      <c r="CK57" s="207"/>
      <c r="CL57" s="207"/>
      <c r="CM57" s="207"/>
      <c r="CN57" s="207"/>
      <c r="CO57" s="207"/>
      <c r="CP57" s="207"/>
      <c r="CQ57" s="207"/>
      <c r="CR57" s="207"/>
      <c r="CS57" s="207"/>
      <c r="CT57" s="207"/>
      <c r="CU57" s="207"/>
      <c r="CV57" s="207"/>
      <c r="CW57" s="207"/>
      <c r="CX57" s="207"/>
      <c r="CY57" s="207"/>
      <c r="CZ57" s="207"/>
      <c r="DA57" s="207"/>
      <c r="DB57" s="207"/>
      <c r="DC57" s="207"/>
      <c r="DD57" s="207"/>
      <c r="DE57" s="207"/>
      <c r="DF57" s="207"/>
      <c r="DG57" s="207"/>
      <c r="DH57" s="207"/>
      <c r="DI57" s="207"/>
      <c r="DJ57" s="207"/>
      <c r="DK57" s="207"/>
      <c r="DL57" s="207"/>
      <c r="DM57" s="207"/>
      <c r="DN57" s="207"/>
      <c r="DO57" s="207"/>
      <c r="DP57" s="207"/>
      <c r="DQ57" s="207"/>
      <c r="DR57" s="207"/>
      <c r="DS57" s="207"/>
      <c r="DT57" s="207"/>
      <c r="DU57" s="207"/>
      <c r="DV57" s="207"/>
      <c r="DW57" s="207"/>
      <c r="DX57" s="207"/>
      <c r="DY57" s="207"/>
      <c r="DZ57" s="207"/>
      <c r="EA57" s="207"/>
      <c r="EB57" s="207"/>
      <c r="EC57" s="207"/>
      <c r="ED57" s="207"/>
      <c r="EE57" s="207"/>
      <c r="EF57" s="207"/>
      <c r="EG57" s="207"/>
      <c r="EH57" s="207"/>
      <c r="EI57" s="207"/>
      <c r="EJ57" s="207"/>
      <c r="EK57" s="207"/>
      <c r="EL57" s="207"/>
      <c r="EM57" s="207"/>
      <c r="EN57" s="207"/>
      <c r="EO57" s="207"/>
      <c r="EP57" s="207"/>
      <c r="EQ57" s="207"/>
      <c r="ER57" s="207"/>
      <c r="ES57" s="207"/>
      <c r="ET57" s="207"/>
      <c r="EU57" s="207"/>
      <c r="EV57" s="207"/>
      <c r="EW57" s="207"/>
      <c r="EX57" s="207"/>
      <c r="EY57" s="207"/>
      <c r="EZ57" s="207"/>
      <c r="FA57" s="207"/>
      <c r="FB57" s="207"/>
      <c r="FC57" s="207"/>
      <c r="FD57" s="207"/>
      <c r="FE57" s="207"/>
      <c r="FF57" s="207"/>
      <c r="FG57" s="207"/>
      <c r="FH57" s="207"/>
      <c r="FI57" s="207"/>
      <c r="FJ57" s="207"/>
      <c r="FK57" s="207"/>
      <c r="FL57" s="207"/>
      <c r="FM57" s="207"/>
      <c r="FN57" s="207"/>
      <c r="FO57" s="207"/>
      <c r="FP57" s="207"/>
      <c r="FQ57" s="207"/>
      <c r="FR57" s="207"/>
      <c r="FS57" s="207"/>
      <c r="FT57" s="207"/>
      <c r="FU57" s="207"/>
      <c r="FV57" s="207"/>
      <c r="FW57" s="207"/>
      <c r="FX57" s="207"/>
      <c r="FY57" s="207"/>
      <c r="FZ57" s="207"/>
      <c r="GA57" s="207"/>
      <c r="GB57" s="207"/>
      <c r="GC57" s="207"/>
      <c r="GD57" s="207"/>
      <c r="GE57" s="207"/>
      <c r="GF57" s="207"/>
      <c r="GG57" s="207"/>
      <c r="GH57" s="207"/>
      <c r="GI57" s="207"/>
      <c r="GJ57" s="207"/>
      <c r="GK57" s="207"/>
      <c r="GL57" s="207"/>
      <c r="GM57" s="207"/>
      <c r="GN57" s="207"/>
      <c r="GO57" s="207"/>
      <c r="GP57" s="207"/>
      <c r="GQ57" s="207"/>
      <c r="GR57" s="207"/>
      <c r="GS57" s="207"/>
      <c r="GT57" s="207"/>
      <c r="GU57" s="207"/>
      <c r="GV57" s="207"/>
      <c r="GW57" s="207"/>
      <c r="GX57" s="207"/>
      <c r="GY57" s="207"/>
      <c r="GZ57" s="207"/>
      <c r="HA57" s="207"/>
      <c r="HB57" s="207"/>
      <c r="HC57" s="207"/>
      <c r="HD57" s="207"/>
      <c r="HE57" s="207"/>
      <c r="HF57" s="207"/>
      <c r="HG57" s="207"/>
      <c r="HH57" s="207"/>
      <c r="HI57" s="207"/>
      <c r="HJ57" s="207"/>
      <c r="HK57" s="207"/>
      <c r="HL57" s="207"/>
      <c r="HM57" s="207"/>
      <c r="HN57" s="207"/>
      <c r="HO57" s="207"/>
      <c r="HP57" s="207"/>
      <c r="HQ57" s="207"/>
      <c r="HR57" s="207"/>
      <c r="HS57" s="207"/>
      <c r="HT57" s="207"/>
      <c r="HU57" s="207"/>
      <c r="HV57" s="207"/>
      <c r="HW57" s="207"/>
      <c r="HX57" s="207"/>
      <c r="HY57" s="207"/>
      <c r="HZ57" s="207"/>
      <c r="IA57" s="207"/>
      <c r="IB57" s="207"/>
      <c r="IC57" s="207"/>
      <c r="ID57" s="207"/>
      <c r="IE57" s="207"/>
      <c r="IF57" s="207"/>
      <c r="IG57" s="207"/>
      <c r="IH57" s="207"/>
      <c r="II57" s="207"/>
      <c r="IJ57" s="207"/>
      <c r="IK57" s="207"/>
      <c r="IL57" s="207"/>
      <c r="IM57" s="207"/>
      <c r="IN57" s="207"/>
      <c r="IO57" s="207"/>
      <c r="IP57" s="207"/>
      <c r="IQ57" s="207"/>
      <c r="IR57" s="207"/>
      <c r="IS57" s="207"/>
      <c r="IT57" s="207"/>
      <c r="IU57" s="207"/>
      <c r="IV57" s="207"/>
      <c r="IW57" s="207"/>
      <c r="IX57" s="207"/>
      <c r="IY57" s="207"/>
      <c r="IZ57" s="207"/>
      <c r="JA57" s="207"/>
      <c r="JB57" s="207"/>
      <c r="JC57" s="207"/>
      <c r="JD57" s="207"/>
      <c r="JE57" s="207"/>
      <c r="JF57" s="207"/>
      <c r="JG57" s="207"/>
      <c r="JH57" s="207"/>
      <c r="JI57" s="207"/>
      <c r="JJ57" s="207"/>
      <c r="JK57" s="207"/>
      <c r="JL57" s="207"/>
      <c r="JM57" s="207"/>
      <c r="JN57" s="207"/>
      <c r="JO57" s="207"/>
      <c r="JP57" s="207"/>
      <c r="JQ57" s="207"/>
      <c r="JR57" s="207"/>
      <c r="JS57" s="207"/>
      <c r="JT57" s="207"/>
      <c r="JU57" s="207"/>
      <c r="JV57" s="207"/>
      <c r="JW57" s="207"/>
      <c r="JX57" s="207"/>
      <c r="JY57" s="207"/>
      <c r="JZ57" s="207"/>
      <c r="KA57" s="207"/>
      <c r="KB57" s="207"/>
      <c r="KC57" s="207"/>
      <c r="KD57" s="207"/>
      <c r="KE57" s="207"/>
      <c r="KF57" s="207"/>
      <c r="KG57" s="207"/>
      <c r="KH57" s="207"/>
      <c r="KI57" s="207"/>
      <c r="KJ57" s="207"/>
      <c r="KK57" s="207"/>
      <c r="KL57" s="207"/>
      <c r="KM57" s="207"/>
      <c r="KN57" s="207"/>
      <c r="KO57" s="207"/>
      <c r="KP57" s="207"/>
      <c r="KQ57" s="207"/>
      <c r="KR57" s="207"/>
      <c r="KS57" s="207"/>
      <c r="KT57" s="207"/>
      <c r="KU57" s="207"/>
      <c r="KV57" s="207"/>
      <c r="KW57" s="207"/>
      <c r="KX57" s="207"/>
      <c r="KY57" s="207"/>
      <c r="KZ57" s="207"/>
      <c r="LA57" s="207"/>
      <c r="LB57" s="207"/>
      <c r="LC57" s="207"/>
      <c r="LD57" s="207"/>
      <c r="LE57" s="207"/>
      <c r="LF57" s="207"/>
      <c r="LG57" s="207"/>
      <c r="LH57" s="207"/>
      <c r="LI57" s="207"/>
      <c r="LJ57" s="207"/>
      <c r="LK57" s="207"/>
      <c r="LL57" s="207"/>
      <c r="LM57" s="207"/>
      <c r="LN57" s="207"/>
      <c r="LO57" s="207"/>
      <c r="LP57" s="207"/>
      <c r="LQ57" s="207"/>
      <c r="LR57" s="207"/>
      <c r="LS57" s="207"/>
      <c r="LT57" s="207"/>
      <c r="LU57" s="207"/>
      <c r="LV57" s="207"/>
      <c r="LW57" s="207"/>
      <c r="LX57" s="207"/>
      <c r="LY57" s="207"/>
      <c r="LZ57" s="207"/>
      <c r="MA57" s="207"/>
      <c r="MB57" s="207"/>
      <c r="MC57" s="207"/>
      <c r="MD57" s="207"/>
      <c r="ME57" s="207"/>
      <c r="MF57" s="207"/>
      <c r="MG57" s="207"/>
      <c r="MH57" s="207"/>
      <c r="MI57" s="207"/>
      <c r="MJ57" s="207"/>
      <c r="MK57" s="207"/>
      <c r="ML57" s="207"/>
      <c r="MM57" s="207"/>
      <c r="MN57" s="207"/>
      <c r="MO57" s="207"/>
      <c r="MP57" s="207"/>
      <c r="MQ57" s="207"/>
      <c r="MR57" s="207"/>
      <c r="MS57" s="207"/>
      <c r="MT57" s="207"/>
      <c r="MU57" s="207"/>
      <c r="MV57" s="207"/>
      <c r="MW57" s="207"/>
      <c r="MX57" s="207"/>
      <c r="MY57" s="207"/>
      <c r="MZ57" s="207"/>
      <c r="NA57" s="207"/>
      <c r="NB57" s="207"/>
      <c r="NC57" s="207"/>
      <c r="ND57" s="207"/>
      <c r="NE57" s="207"/>
      <c r="NF57" s="207"/>
      <c r="NG57" s="207"/>
      <c r="NH57" s="207"/>
      <c r="NI57" s="207"/>
      <c r="NJ57" s="207"/>
      <c r="NK57" s="207"/>
      <c r="NL57" s="207"/>
      <c r="NM57" s="207"/>
      <c r="NN57" s="207"/>
      <c r="NO57" s="207"/>
      <c r="NP57" s="207"/>
      <c r="NQ57" s="207"/>
      <c r="NR57" s="207"/>
      <c r="NS57" s="207"/>
      <c r="NT57" s="207"/>
      <c r="NU57" s="207"/>
      <c r="NV57" s="207"/>
      <c r="NW57" s="207"/>
      <c r="NX57" s="207"/>
      <c r="NY57" s="207"/>
      <c r="NZ57" s="207"/>
      <c r="OA57" s="207"/>
      <c r="OB57" s="207"/>
      <c r="OC57" s="207"/>
      <c r="OD57" s="207"/>
      <c r="OE57" s="207"/>
      <c r="OF57" s="207"/>
      <c r="OG57" s="207"/>
      <c r="OH57" s="207"/>
      <c r="OI57" s="207"/>
      <c r="OJ57" s="207"/>
      <c r="OK57" s="207"/>
      <c r="OL57" s="207"/>
      <c r="OM57" s="207"/>
      <c r="ON57" s="207"/>
      <c r="OO57" s="207"/>
      <c r="OP57" s="207"/>
      <c r="OQ57" s="207"/>
      <c r="OR57" s="207"/>
      <c r="OS57" s="207"/>
      <c r="OT57" s="207"/>
      <c r="OU57" s="207"/>
      <c r="OV57" s="207"/>
      <c r="OW57" s="207"/>
      <c r="OX57" s="207"/>
      <c r="OY57" s="207"/>
      <c r="OZ57" s="207"/>
      <c r="PA57" s="207"/>
      <c r="PB57" s="207"/>
      <c r="PC57" s="207"/>
      <c r="PD57" s="207"/>
      <c r="PE57" s="207"/>
      <c r="PF57" s="207"/>
      <c r="PG57" s="207"/>
      <c r="PH57" s="207"/>
      <c r="PI57" s="207"/>
      <c r="PJ57" s="207"/>
      <c r="PK57" s="207"/>
      <c r="PL57" s="207"/>
      <c r="PM57" s="207"/>
      <c r="PN57" s="207"/>
      <c r="PO57" s="207"/>
      <c r="PP57" s="207"/>
      <c r="PQ57" s="207"/>
      <c r="PR57" s="207"/>
      <c r="PS57" s="207"/>
      <c r="PT57" s="207"/>
      <c r="PU57" s="207"/>
      <c r="PV57" s="207"/>
      <c r="PW57" s="207"/>
      <c r="PX57" s="207"/>
      <c r="PY57" s="207"/>
      <c r="PZ57" s="207"/>
      <c r="QA57" s="207"/>
      <c r="QB57" s="207"/>
      <c r="QC57" s="207"/>
      <c r="QD57" s="207"/>
      <c r="QE57" s="207"/>
      <c r="QF57" s="207"/>
      <c r="QG57" s="207"/>
      <c r="QH57" s="207"/>
      <c r="QI57" s="207"/>
      <c r="QJ57" s="207"/>
      <c r="QK57" s="207"/>
      <c r="QL57" s="207"/>
      <c r="QM57" s="207"/>
      <c r="QN57" s="207"/>
      <c r="QO57" s="207"/>
      <c r="QP57" s="207"/>
      <c r="QQ57" s="207"/>
      <c r="QR57" s="207"/>
      <c r="QS57" s="207"/>
      <c r="QT57" s="207"/>
      <c r="QU57" s="207"/>
      <c r="QV57" s="207"/>
      <c r="QW57" s="207"/>
      <c r="QX57" s="207"/>
      <c r="QY57" s="207"/>
      <c r="QZ57" s="207"/>
      <c r="RA57" s="207"/>
      <c r="RB57" s="207"/>
      <c r="RC57" s="207"/>
      <c r="RD57" s="207"/>
      <c r="RE57" s="207"/>
      <c r="RF57" s="207"/>
      <c r="RG57" s="207"/>
      <c r="RH57" s="207"/>
      <c r="RI57" s="207"/>
      <c r="RJ57" s="207"/>
      <c r="RK57" s="207"/>
      <c r="RL57" s="207"/>
      <c r="RM57" s="207"/>
      <c r="RN57" s="207"/>
      <c r="RO57" s="207"/>
      <c r="RP57" s="207"/>
      <c r="RQ57" s="207"/>
      <c r="RR57" s="207"/>
      <c r="RS57" s="207"/>
      <c r="RT57" s="207"/>
      <c r="RU57" s="207"/>
      <c r="RV57" s="207"/>
      <c r="RW57" s="207"/>
      <c r="RX57" s="207"/>
      <c r="RY57" s="207"/>
      <c r="RZ57" s="207"/>
      <c r="SA57" s="207"/>
      <c r="SB57" s="207"/>
      <c r="SC57" s="207"/>
      <c r="SD57" s="207"/>
      <c r="SE57" s="207"/>
      <c r="SF57" s="207"/>
      <c r="SG57" s="207"/>
      <c r="SH57" s="207"/>
      <c r="SI57" s="207"/>
      <c r="SJ57" s="207"/>
      <c r="SK57" s="207"/>
      <c r="SL57" s="207"/>
      <c r="SM57" s="207"/>
      <c r="SN57" s="207"/>
      <c r="SO57" s="207"/>
      <c r="SP57" s="207"/>
      <c r="SQ57" s="207"/>
      <c r="SR57" s="207"/>
      <c r="SS57" s="207"/>
      <c r="ST57" s="207"/>
      <c r="SU57" s="207"/>
      <c r="SV57" s="207"/>
      <c r="SW57" s="207"/>
      <c r="SX57" s="207"/>
      <c r="SY57" s="207"/>
      <c r="SZ57" s="207"/>
      <c r="TA57" s="207"/>
      <c r="TB57" s="207"/>
      <c r="TC57" s="207"/>
      <c r="TD57" s="207"/>
      <c r="TE57" s="207"/>
      <c r="TF57" s="207"/>
      <c r="TG57" s="207"/>
      <c r="TH57" s="207"/>
      <c r="TI57" s="207"/>
      <c r="TJ57" s="207"/>
      <c r="TK57" s="207"/>
      <c r="TL57" s="207"/>
      <c r="TM57" s="207"/>
      <c r="TN57" s="207"/>
      <c r="TO57" s="207"/>
      <c r="TP57" s="207"/>
      <c r="TQ57" s="207"/>
      <c r="TR57" s="207"/>
      <c r="TS57" s="207"/>
      <c r="TT57" s="207"/>
      <c r="TU57" s="207"/>
      <c r="TV57" s="207"/>
      <c r="TW57" s="207"/>
      <c r="TX57" s="207"/>
      <c r="TY57" s="207"/>
      <c r="TZ57" s="207"/>
      <c r="UA57" s="207"/>
      <c r="UB57" s="207"/>
      <c r="UC57" s="207"/>
      <c r="UD57" s="207"/>
      <c r="UE57" s="207"/>
      <c r="UF57" s="207"/>
      <c r="UG57" s="207"/>
      <c r="UH57" s="207"/>
      <c r="UI57" s="207"/>
      <c r="UJ57" s="207"/>
      <c r="UK57" s="207"/>
      <c r="UL57" s="207"/>
      <c r="UM57" s="207"/>
      <c r="UN57" s="207"/>
      <c r="UO57" s="207"/>
      <c r="UP57" s="207"/>
      <c r="UQ57" s="207"/>
      <c r="UR57" s="207"/>
      <c r="US57" s="207"/>
      <c r="UT57" s="207"/>
      <c r="UU57" s="207"/>
      <c r="UV57" s="207"/>
      <c r="UW57" s="207"/>
      <c r="UX57" s="207"/>
      <c r="UY57" s="207"/>
      <c r="UZ57" s="207"/>
      <c r="VA57" s="207"/>
      <c r="VB57" s="207"/>
      <c r="VC57" s="207"/>
      <c r="VD57" s="207"/>
      <c r="VE57" s="207"/>
      <c r="VF57" s="207"/>
      <c r="VG57" s="207"/>
      <c r="VH57" s="207"/>
      <c r="VI57" s="207"/>
      <c r="VJ57" s="207"/>
      <c r="VK57" s="207"/>
      <c r="VL57" s="207"/>
      <c r="VM57" s="207"/>
      <c r="VN57" s="207"/>
      <c r="VO57" s="207"/>
      <c r="VP57" s="207"/>
      <c r="VQ57" s="207"/>
      <c r="VR57" s="207"/>
      <c r="VS57" s="207"/>
      <c r="VT57" s="207"/>
      <c r="VU57" s="207"/>
      <c r="VV57" s="207"/>
      <c r="VW57" s="207"/>
      <c r="VX57" s="207"/>
      <c r="VY57" s="207"/>
      <c r="VZ57" s="207"/>
      <c r="WA57" s="207"/>
      <c r="WB57" s="207"/>
      <c r="WC57" s="207"/>
      <c r="WD57" s="207"/>
      <c r="WE57" s="207"/>
      <c r="WF57" s="207"/>
      <c r="WG57" s="207"/>
      <c r="WH57" s="207"/>
      <c r="WI57" s="207"/>
      <c r="WJ57" s="207"/>
      <c r="WK57" s="207"/>
      <c r="WL57" s="207"/>
      <c r="WM57" s="207"/>
      <c r="WN57" s="207"/>
      <c r="WO57" s="207"/>
      <c r="WP57" s="207"/>
      <c r="WQ57" s="207"/>
      <c r="WR57" s="207"/>
      <c r="WS57" s="207"/>
      <c r="WT57" s="207"/>
      <c r="WU57" s="207"/>
      <c r="WV57" s="207"/>
      <c r="WW57" s="207"/>
      <c r="WX57" s="207"/>
      <c r="WY57" s="207"/>
      <c r="WZ57" s="207"/>
      <c r="XA57" s="207"/>
      <c r="XB57" s="207"/>
      <c r="XC57" s="207"/>
      <c r="XD57" s="207"/>
      <c r="XE57" s="207"/>
      <c r="XF57" s="207"/>
      <c r="XG57" s="207"/>
      <c r="XH57" s="207"/>
      <c r="XI57" s="207"/>
      <c r="XJ57" s="207"/>
      <c r="XK57" s="207"/>
      <c r="XL57" s="207"/>
      <c r="XM57" s="207"/>
      <c r="XN57" s="207"/>
      <c r="XO57" s="207"/>
      <c r="XP57" s="207"/>
      <c r="XQ57" s="207"/>
      <c r="XR57" s="207"/>
      <c r="XS57" s="207"/>
      <c r="XT57" s="207"/>
      <c r="XU57" s="207"/>
      <c r="XV57" s="207"/>
      <c r="XW57" s="207"/>
      <c r="XX57" s="207"/>
      <c r="XY57" s="207"/>
      <c r="XZ57" s="207"/>
      <c r="YA57" s="207"/>
      <c r="YB57" s="207"/>
      <c r="YC57" s="207"/>
      <c r="YD57" s="207"/>
      <c r="YE57" s="207"/>
      <c r="YF57" s="207"/>
      <c r="YG57" s="207"/>
      <c r="YH57" s="207"/>
      <c r="YI57" s="207"/>
      <c r="YJ57" s="207"/>
      <c r="YK57" s="207"/>
      <c r="YL57" s="207"/>
      <c r="YM57" s="207"/>
      <c r="YN57" s="207"/>
      <c r="YO57" s="207"/>
      <c r="YP57" s="207"/>
      <c r="YQ57" s="207"/>
      <c r="YR57" s="207"/>
      <c r="YS57" s="207"/>
      <c r="YT57" s="207"/>
      <c r="YU57" s="207"/>
      <c r="YV57" s="207"/>
      <c r="YW57" s="207"/>
      <c r="YX57" s="207"/>
      <c r="YY57" s="207"/>
      <c r="YZ57" s="207"/>
      <c r="ZA57" s="207"/>
      <c r="ZB57" s="207"/>
      <c r="ZC57" s="207"/>
      <c r="ZD57" s="207"/>
      <c r="ZE57" s="207"/>
      <c r="ZF57" s="207"/>
      <c r="ZG57" s="207"/>
      <c r="ZH57" s="207"/>
      <c r="ZI57" s="207"/>
      <c r="ZJ57" s="207"/>
      <c r="ZK57" s="207"/>
      <c r="ZL57" s="207"/>
      <c r="ZM57" s="207"/>
      <c r="ZN57" s="207"/>
      <c r="ZO57" s="207"/>
      <c r="ZP57" s="207"/>
      <c r="ZQ57" s="207"/>
      <c r="ZR57" s="207"/>
      <c r="ZS57" s="207"/>
      <c r="ZT57" s="207"/>
      <c r="ZU57" s="207"/>
      <c r="ZV57" s="207"/>
      <c r="ZW57" s="207"/>
      <c r="ZX57" s="207"/>
      <c r="ZY57" s="207"/>
      <c r="ZZ57" s="207"/>
      <c r="AAA57" s="207"/>
      <c r="AAB57" s="207"/>
      <c r="AAC57" s="207"/>
      <c r="AAD57" s="207"/>
      <c r="AAE57" s="207"/>
      <c r="AAF57" s="207"/>
      <c r="AAG57" s="207"/>
      <c r="AAH57" s="207"/>
      <c r="AAI57" s="207"/>
      <c r="AAJ57" s="207"/>
      <c r="AAK57" s="207"/>
      <c r="AAL57" s="207"/>
      <c r="AAM57" s="207"/>
      <c r="AAN57" s="207"/>
      <c r="AAO57" s="207"/>
      <c r="AAP57" s="207"/>
      <c r="AAQ57" s="207"/>
      <c r="AAR57" s="207"/>
      <c r="AAS57" s="207"/>
      <c r="AAT57" s="207"/>
      <c r="AAU57" s="207"/>
      <c r="AAV57" s="207"/>
      <c r="AAW57" s="207"/>
      <c r="AAX57" s="207"/>
      <c r="AAY57" s="207"/>
      <c r="AAZ57" s="207"/>
      <c r="ABA57" s="207"/>
      <c r="ABB57" s="207"/>
      <c r="ABC57" s="207"/>
      <c r="ABD57" s="207"/>
      <c r="ABE57" s="207"/>
      <c r="ABF57" s="207"/>
      <c r="ABG57" s="207"/>
      <c r="ABH57" s="207"/>
      <c r="ABI57" s="207"/>
      <c r="ABJ57" s="207"/>
      <c r="ABK57" s="207"/>
      <c r="ABL57" s="207"/>
      <c r="ABM57" s="207"/>
      <c r="ABN57" s="207"/>
      <c r="ABO57" s="207"/>
      <c r="ABP57" s="207"/>
      <c r="ABQ57" s="207"/>
      <c r="ABR57" s="207"/>
      <c r="ABS57" s="207"/>
      <c r="ABT57" s="207"/>
      <c r="ABU57" s="207"/>
      <c r="ABV57" s="207"/>
      <c r="ABW57" s="207"/>
      <c r="ABX57" s="207"/>
      <c r="ABY57" s="207"/>
      <c r="ABZ57" s="207"/>
      <c r="ACA57" s="207"/>
      <c r="ACB57" s="207"/>
      <c r="ACC57" s="207"/>
      <c r="ACD57" s="207"/>
      <c r="ACE57" s="207"/>
      <c r="ACF57" s="207"/>
      <c r="ACG57" s="207"/>
      <c r="ACH57" s="207"/>
      <c r="ACI57" s="207"/>
      <c r="ACJ57" s="207"/>
      <c r="ACK57" s="207"/>
      <c r="ACL57" s="207"/>
      <c r="ACM57" s="207"/>
      <c r="ACN57" s="207"/>
      <c r="ACO57" s="207"/>
      <c r="ACP57" s="207"/>
      <c r="ACQ57" s="207"/>
      <c r="ACR57" s="207"/>
      <c r="ACS57" s="207"/>
      <c r="ACT57" s="207"/>
      <c r="ACU57" s="207"/>
      <c r="ACV57" s="207"/>
      <c r="ACW57" s="207"/>
      <c r="ACX57" s="207"/>
      <c r="ACY57" s="207"/>
      <c r="ACZ57" s="207"/>
      <c r="ADA57" s="207"/>
      <c r="ADB57" s="207"/>
      <c r="ADC57" s="207"/>
      <c r="ADD57" s="207"/>
      <c r="ADE57" s="207"/>
      <c r="ADF57" s="207"/>
      <c r="ADG57" s="207"/>
      <c r="ADH57" s="207"/>
      <c r="ADI57" s="207"/>
      <c r="ADJ57" s="207"/>
      <c r="ADK57" s="207"/>
      <c r="ADL57" s="207"/>
      <c r="ADM57" s="207"/>
      <c r="ADN57" s="207"/>
      <c r="ADO57" s="207"/>
      <c r="ADP57" s="207"/>
      <c r="ADQ57" s="207"/>
      <c r="ADR57" s="207"/>
      <c r="ADS57" s="207"/>
      <c r="ADT57" s="207"/>
      <c r="ADU57" s="207"/>
      <c r="ADV57" s="207"/>
      <c r="ADW57" s="207"/>
      <c r="ADX57" s="207"/>
      <c r="ADY57" s="207"/>
      <c r="ADZ57" s="207"/>
      <c r="AEA57" s="207"/>
      <c r="AEB57" s="207"/>
      <c r="AEC57" s="207"/>
      <c r="AED57" s="207"/>
      <c r="AEE57" s="207"/>
      <c r="AEF57" s="207"/>
      <c r="AEG57" s="207"/>
      <c r="AEH57" s="207"/>
      <c r="AEI57" s="207"/>
      <c r="AEJ57" s="207"/>
      <c r="AEK57" s="207"/>
      <c r="AEL57" s="207"/>
      <c r="AEM57" s="207"/>
      <c r="AEN57" s="207"/>
      <c r="AEO57" s="207"/>
      <c r="AEP57" s="207"/>
      <c r="AEQ57" s="207"/>
      <c r="AER57" s="207"/>
      <c r="AES57" s="207"/>
      <c r="AET57" s="207"/>
      <c r="AEU57" s="207"/>
      <c r="AEV57" s="207"/>
      <c r="AEW57" s="207"/>
      <c r="AEX57" s="207"/>
      <c r="AEY57" s="207"/>
      <c r="AEZ57" s="207"/>
      <c r="AFA57" s="207"/>
      <c r="AFB57" s="207"/>
      <c r="AFC57" s="207"/>
      <c r="AFD57" s="207"/>
      <c r="AFE57" s="207"/>
      <c r="AFF57" s="207"/>
      <c r="AFG57" s="207"/>
      <c r="AFH57" s="207"/>
      <c r="AFI57" s="207"/>
      <c r="AFJ57" s="207"/>
      <c r="AFK57" s="207"/>
      <c r="AFL57" s="207"/>
      <c r="AFM57" s="207"/>
      <c r="AFN57" s="207"/>
      <c r="AFO57" s="207"/>
      <c r="AFP57" s="207"/>
      <c r="AFQ57" s="207"/>
      <c r="AFR57" s="207"/>
      <c r="AFS57" s="207"/>
      <c r="AFT57" s="207"/>
      <c r="AFU57" s="207"/>
      <c r="AFV57" s="207"/>
      <c r="AFW57" s="207"/>
      <c r="AFX57" s="207"/>
      <c r="AFY57" s="207"/>
      <c r="AFZ57" s="207"/>
      <c r="AGA57" s="207"/>
      <c r="AGB57" s="207"/>
      <c r="AGC57" s="207"/>
      <c r="AGD57" s="207"/>
      <c r="AGE57" s="207"/>
      <c r="AGF57" s="207"/>
      <c r="AGG57" s="207"/>
      <c r="AGH57" s="207"/>
      <c r="AGI57" s="207"/>
      <c r="AGJ57" s="207"/>
      <c r="AGK57" s="207"/>
      <c r="AGL57" s="207"/>
      <c r="AGM57" s="207"/>
      <c r="AGN57" s="207"/>
      <c r="AGO57" s="207"/>
      <c r="AGP57" s="207"/>
      <c r="AGQ57" s="207"/>
      <c r="AGR57" s="207"/>
      <c r="AGS57" s="207"/>
      <c r="AGT57" s="207"/>
      <c r="AGU57" s="207"/>
      <c r="AGV57" s="207"/>
      <c r="AGW57" s="207"/>
      <c r="AGX57" s="207"/>
      <c r="AGY57" s="207"/>
      <c r="AGZ57" s="207"/>
      <c r="AHA57" s="207"/>
      <c r="AHB57" s="207"/>
      <c r="AHC57" s="207"/>
      <c r="AHD57" s="207"/>
      <c r="AHE57" s="207"/>
      <c r="AHF57" s="207"/>
      <c r="AHG57" s="207"/>
      <c r="AHH57" s="207"/>
      <c r="AHI57" s="207"/>
      <c r="AHJ57" s="207"/>
      <c r="AHK57" s="207"/>
      <c r="AHL57" s="207"/>
      <c r="AHM57" s="207"/>
      <c r="AHN57" s="207"/>
      <c r="AHO57" s="207"/>
      <c r="AHP57" s="207"/>
      <c r="AHQ57" s="207"/>
      <c r="AHR57" s="207"/>
      <c r="AHS57" s="207"/>
      <c r="AHT57" s="207"/>
      <c r="AHU57" s="207"/>
      <c r="AHV57" s="207"/>
      <c r="AHW57" s="207"/>
      <c r="AHX57" s="207"/>
      <c r="AHY57" s="207"/>
      <c r="AHZ57" s="207"/>
      <c r="AIA57" s="207"/>
      <c r="AIB57" s="207"/>
      <c r="AIC57" s="207"/>
      <c r="AID57" s="207"/>
      <c r="AIE57" s="207"/>
      <c r="AIF57" s="207"/>
      <c r="AIG57" s="207"/>
      <c r="AIH57" s="207"/>
      <c r="AII57" s="207"/>
      <c r="AIJ57" s="207"/>
      <c r="AIK57" s="207"/>
      <c r="AIL57" s="207"/>
      <c r="AIM57" s="207"/>
      <c r="AIN57" s="207"/>
      <c r="AIO57" s="207"/>
      <c r="AIP57" s="207"/>
      <c r="AIQ57" s="207"/>
      <c r="AIR57" s="207"/>
      <c r="AIS57" s="207"/>
      <c r="AIT57" s="207"/>
      <c r="AIU57" s="207"/>
      <c r="AIV57" s="207"/>
      <c r="AIW57" s="207"/>
      <c r="AIX57" s="207"/>
      <c r="AIY57" s="207"/>
      <c r="AIZ57" s="207"/>
      <c r="AJA57" s="207"/>
      <c r="AJB57" s="207"/>
      <c r="AJC57" s="207"/>
      <c r="AJD57" s="207"/>
      <c r="AJE57" s="207"/>
      <c r="AJF57" s="207"/>
      <c r="AJG57" s="207"/>
      <c r="AJH57" s="207"/>
      <c r="AJI57" s="207"/>
      <c r="AJJ57" s="207"/>
      <c r="AJK57" s="207"/>
      <c r="AJL57" s="207"/>
      <c r="AJM57" s="207"/>
      <c r="AJN57" s="207"/>
      <c r="AJO57" s="207"/>
      <c r="AJP57" s="207"/>
      <c r="AJQ57" s="207"/>
      <c r="AJR57" s="207"/>
      <c r="AJS57" s="207"/>
      <c r="AJT57" s="207"/>
      <c r="AJU57" s="207"/>
      <c r="AJV57" s="207"/>
      <c r="AJW57" s="207"/>
      <c r="AJX57" s="207"/>
      <c r="AJY57" s="207"/>
      <c r="AJZ57" s="207"/>
      <c r="AKA57" s="207"/>
      <c r="AKB57" s="207"/>
      <c r="AKC57" s="207"/>
      <c r="AKD57" s="207"/>
      <c r="AKE57" s="207"/>
      <c r="AKF57" s="207"/>
      <c r="AKG57" s="207"/>
      <c r="AKH57" s="207"/>
      <c r="AKI57" s="207"/>
      <c r="AKJ57" s="207"/>
      <c r="AKK57" s="207"/>
      <c r="AKL57" s="207"/>
      <c r="AKM57" s="207"/>
      <c r="AKN57" s="207"/>
      <c r="AKO57" s="207"/>
      <c r="AKP57" s="207"/>
      <c r="AKQ57" s="207"/>
      <c r="AKR57" s="207"/>
      <c r="AKS57" s="207"/>
      <c r="AKT57" s="207"/>
      <c r="AKU57" s="207"/>
      <c r="AKV57" s="207"/>
      <c r="AKW57" s="207"/>
      <c r="AKX57" s="207"/>
      <c r="AKY57" s="207"/>
      <c r="AKZ57" s="207"/>
      <c r="ALA57" s="207"/>
      <c r="ALB57" s="207"/>
      <c r="ALC57" s="207"/>
      <c r="ALD57" s="207"/>
      <c r="ALE57" s="207"/>
      <c r="ALF57" s="207"/>
      <c r="ALG57" s="207"/>
      <c r="ALH57" s="207"/>
      <c r="ALI57" s="207"/>
      <c r="ALJ57" s="207"/>
      <c r="ALK57" s="207"/>
      <c r="ALL57" s="207"/>
      <c r="ALM57" s="207"/>
      <c r="ALN57" s="207"/>
      <c r="ALO57" s="207"/>
      <c r="ALP57" s="207"/>
      <c r="ALQ57" s="207"/>
    </row>
    <row r="58" spans="1:1005" ht="14.45">
      <c r="A58" s="103">
        <v>47788</v>
      </c>
      <c r="B58" s="164">
        <v>5</v>
      </c>
      <c r="C58" s="156">
        <v>5</v>
      </c>
      <c r="D58" s="159">
        <v>5</v>
      </c>
      <c r="E58" s="207">
        <v>8.266</v>
      </c>
      <c r="F58" s="207">
        <v>7.532</v>
      </c>
      <c r="G58" s="207">
        <v>7.0330000000000004</v>
      </c>
      <c r="H58" s="207">
        <v>5.2489999999999997</v>
      </c>
      <c r="I58" s="207">
        <v>5.6909999999999998</v>
      </c>
      <c r="J58" s="207">
        <v>4.2549999999999999</v>
      </c>
      <c r="K58" s="207">
        <v>4.6870000000000003</v>
      </c>
      <c r="L58" s="207">
        <v>3.206</v>
      </c>
      <c r="M58" s="207">
        <v>4.2469999999999999</v>
      </c>
      <c r="N58" s="207">
        <v>4.3109999999999999</v>
      </c>
      <c r="O58" s="207">
        <v>5.7690000000000001</v>
      </c>
      <c r="P58" s="207">
        <v>6.173</v>
      </c>
      <c r="Q58" s="207">
        <v>5.1070000000000002</v>
      </c>
      <c r="R58" s="207">
        <v>6.673</v>
      </c>
      <c r="S58" s="207">
        <v>6.2370000000000001</v>
      </c>
      <c r="T58" s="207">
        <v>5.5789999999999997</v>
      </c>
      <c r="U58" s="207">
        <v>6.4939999999999998</v>
      </c>
      <c r="V58" s="207">
        <v>3.7029999999999998</v>
      </c>
      <c r="W58" s="207">
        <v>4.734</v>
      </c>
      <c r="X58" s="207">
        <v>7.0190000000000001</v>
      </c>
      <c r="Y58" s="207">
        <v>4.7640000000000002</v>
      </c>
      <c r="Z58" s="207">
        <v>4.4960000000000004</v>
      </c>
      <c r="AA58" s="207">
        <v>6.5019999999999998</v>
      </c>
      <c r="AB58" s="207">
        <v>4.3810000000000002</v>
      </c>
      <c r="AC58" s="207">
        <v>5.907</v>
      </c>
      <c r="AD58" s="207">
        <v>6.7649999999999997</v>
      </c>
      <c r="AE58">
        <v>4.6219999999999999</v>
      </c>
      <c r="AF58" s="207">
        <v>4.2450000000000001</v>
      </c>
      <c r="AG58" s="207">
        <v>6.7910000000000004</v>
      </c>
      <c r="AH58" s="207">
        <v>5.7789999999999999</v>
      </c>
      <c r="AI58" s="207"/>
      <c r="AJ58" s="207"/>
      <c r="AK58" s="207"/>
      <c r="AL58" s="207"/>
      <c r="AM58" s="207"/>
      <c r="AN58" s="207"/>
      <c r="AO58" s="207"/>
      <c r="AP58" s="207"/>
      <c r="AQ58" s="207"/>
      <c r="AR58" s="207"/>
      <c r="AS58" s="207"/>
      <c r="AT58" s="207"/>
      <c r="AU58" s="207"/>
      <c r="AV58" s="207"/>
      <c r="AW58" s="207"/>
      <c r="AX58" s="207"/>
      <c r="AY58" s="207"/>
      <c r="AZ58" s="207"/>
      <c r="BA58" s="207"/>
      <c r="BB58" s="207"/>
      <c r="BC58" s="207"/>
      <c r="BD58" s="207"/>
      <c r="BE58" s="207"/>
      <c r="BF58" s="207"/>
      <c r="BG58" s="207"/>
      <c r="BH58" s="207"/>
      <c r="BI58" s="207"/>
      <c r="BJ58" s="207"/>
      <c r="BK58" s="207"/>
      <c r="BL58" s="207"/>
      <c r="BM58" s="207"/>
      <c r="BN58" s="207"/>
      <c r="BO58" s="207"/>
      <c r="BP58" s="207"/>
      <c r="BQ58" s="207"/>
      <c r="BR58" s="207"/>
      <c r="BS58" s="207"/>
      <c r="BT58" s="207"/>
      <c r="BU58" s="207"/>
      <c r="BV58" s="207"/>
      <c r="BW58" s="207"/>
      <c r="BX58" s="207"/>
      <c r="BY58" s="207"/>
      <c r="BZ58" s="207"/>
      <c r="CA58" s="207"/>
      <c r="CB58" s="207"/>
      <c r="CC58" s="207"/>
      <c r="CD58" s="207"/>
      <c r="CE58" s="207"/>
      <c r="CF58" s="207"/>
      <c r="CG58" s="207"/>
      <c r="CH58" s="207"/>
      <c r="CI58" s="207"/>
      <c r="CJ58" s="207"/>
      <c r="CK58" s="207"/>
      <c r="CL58" s="207"/>
      <c r="CM58" s="207"/>
      <c r="CN58" s="207"/>
      <c r="CO58" s="207"/>
      <c r="CP58" s="207"/>
      <c r="CQ58" s="207"/>
      <c r="CR58" s="207"/>
      <c r="CS58" s="207"/>
      <c r="CT58" s="207"/>
      <c r="CU58" s="207"/>
      <c r="CV58" s="207"/>
      <c r="CW58" s="207"/>
      <c r="CX58" s="207"/>
      <c r="CY58" s="207"/>
      <c r="CZ58" s="207"/>
      <c r="DA58" s="207"/>
      <c r="DB58" s="207"/>
      <c r="DC58" s="207"/>
      <c r="DD58" s="207"/>
      <c r="DE58" s="207"/>
      <c r="DF58" s="207"/>
      <c r="DG58" s="207"/>
      <c r="DH58" s="207"/>
      <c r="DI58" s="207"/>
      <c r="DJ58" s="207"/>
      <c r="DK58" s="207"/>
      <c r="DL58" s="207"/>
      <c r="DM58" s="207"/>
      <c r="DN58" s="207"/>
      <c r="DO58" s="207"/>
      <c r="DP58" s="207"/>
      <c r="DQ58" s="207"/>
      <c r="DR58" s="207"/>
      <c r="DS58" s="207"/>
      <c r="DT58" s="207"/>
      <c r="DU58" s="207"/>
      <c r="DV58" s="207"/>
      <c r="DW58" s="207"/>
      <c r="DX58" s="207"/>
      <c r="DY58" s="207"/>
      <c r="DZ58" s="207"/>
      <c r="EA58" s="207"/>
      <c r="EB58" s="207"/>
      <c r="EC58" s="207"/>
      <c r="ED58" s="207"/>
      <c r="EE58" s="207"/>
      <c r="EF58" s="207"/>
      <c r="EG58" s="207"/>
      <c r="EH58" s="207"/>
      <c r="EI58" s="207"/>
      <c r="EJ58" s="207"/>
      <c r="EK58" s="207"/>
      <c r="EL58" s="207"/>
      <c r="EM58" s="207"/>
      <c r="EN58" s="207"/>
      <c r="EO58" s="207"/>
      <c r="EP58" s="207"/>
      <c r="EQ58" s="207"/>
      <c r="ER58" s="207"/>
      <c r="ES58" s="207"/>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07"/>
      <c r="GC58" s="207"/>
      <c r="GD58" s="207"/>
      <c r="GE58" s="207"/>
      <c r="GF58" s="207"/>
      <c r="GG58" s="207"/>
      <c r="GH58" s="207"/>
      <c r="GI58" s="207"/>
      <c r="GJ58" s="207"/>
      <c r="GK58" s="207"/>
      <c r="GL58" s="207"/>
      <c r="GM58" s="207"/>
      <c r="GN58" s="207"/>
      <c r="GO58" s="207"/>
      <c r="GP58" s="207"/>
      <c r="GQ58" s="207"/>
      <c r="GR58" s="207"/>
      <c r="GS58" s="207"/>
      <c r="GT58" s="207"/>
      <c r="GU58" s="207"/>
      <c r="GV58" s="207"/>
      <c r="GW58" s="207"/>
      <c r="GX58" s="207"/>
      <c r="GY58" s="207"/>
      <c r="GZ58" s="207"/>
      <c r="HA58" s="207"/>
      <c r="HB58" s="207"/>
      <c r="HC58" s="207"/>
      <c r="HD58" s="207"/>
      <c r="HE58" s="207"/>
      <c r="HF58" s="207"/>
      <c r="HG58" s="207"/>
      <c r="HH58" s="207"/>
      <c r="HI58" s="207"/>
      <c r="HJ58" s="207"/>
      <c r="HK58" s="207"/>
      <c r="HL58" s="207"/>
      <c r="HM58" s="207"/>
      <c r="HN58" s="207"/>
      <c r="HO58" s="207"/>
      <c r="HP58" s="207"/>
      <c r="HQ58" s="207"/>
      <c r="HR58" s="207"/>
      <c r="HS58" s="207"/>
      <c r="HT58" s="207"/>
      <c r="HU58" s="207"/>
      <c r="HV58" s="207"/>
      <c r="HW58" s="207"/>
      <c r="HX58" s="207"/>
      <c r="HY58" s="207"/>
      <c r="HZ58" s="207"/>
      <c r="IA58" s="207"/>
      <c r="IB58" s="207"/>
      <c r="IC58" s="207"/>
      <c r="ID58" s="207"/>
      <c r="IE58" s="207"/>
      <c r="IF58" s="207"/>
      <c r="IG58" s="207"/>
      <c r="IH58" s="207"/>
      <c r="II58" s="207"/>
      <c r="IJ58" s="207"/>
      <c r="IK58" s="207"/>
      <c r="IL58" s="207"/>
      <c r="IM58" s="207"/>
      <c r="IN58" s="207"/>
      <c r="IO58" s="207"/>
      <c r="IP58" s="207"/>
      <c r="IQ58" s="207"/>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c r="NJ58" s="207"/>
      <c r="NK58" s="207"/>
      <c r="NL58" s="207"/>
      <c r="NM58" s="207"/>
      <c r="NN58" s="207"/>
      <c r="NO58" s="207"/>
      <c r="NP58" s="207"/>
      <c r="NQ58" s="207"/>
      <c r="NR58" s="207"/>
      <c r="NS58" s="207"/>
      <c r="NT58" s="207"/>
      <c r="NU58" s="207"/>
      <c r="NV58" s="207"/>
      <c r="NW58" s="207"/>
      <c r="NX58" s="207"/>
      <c r="NY58" s="207"/>
      <c r="NZ58" s="207"/>
      <c r="OA58" s="207"/>
      <c r="OB58" s="207"/>
      <c r="OC58" s="207"/>
      <c r="OD58" s="207"/>
      <c r="OE58" s="207"/>
      <c r="OF58" s="207"/>
      <c r="OG58" s="207"/>
      <c r="OH58" s="207"/>
      <c r="OI58" s="207"/>
      <c r="OJ58" s="207"/>
      <c r="OK58" s="207"/>
      <c r="OL58" s="207"/>
      <c r="OM58" s="207"/>
      <c r="ON58" s="207"/>
      <c r="OO58" s="207"/>
      <c r="OP58" s="207"/>
      <c r="OQ58" s="207"/>
      <c r="OR58" s="207"/>
      <c r="OS58" s="207"/>
      <c r="OT58" s="207"/>
      <c r="OU58" s="207"/>
      <c r="OV58" s="207"/>
      <c r="OW58" s="207"/>
      <c r="OX58" s="207"/>
      <c r="OY58" s="207"/>
      <c r="OZ58" s="207"/>
      <c r="PA58" s="207"/>
      <c r="PB58" s="207"/>
      <c r="PC58" s="207"/>
      <c r="PD58" s="207"/>
      <c r="PE58" s="207"/>
      <c r="PF58" s="207"/>
      <c r="PG58" s="207"/>
      <c r="PH58" s="207"/>
      <c r="PI58" s="207"/>
      <c r="PJ58" s="207"/>
      <c r="PK58" s="207"/>
      <c r="PL58" s="207"/>
      <c r="PM58" s="207"/>
      <c r="PN58" s="207"/>
      <c r="PO58" s="207"/>
      <c r="PP58" s="207"/>
      <c r="PQ58" s="207"/>
      <c r="PR58" s="207"/>
      <c r="PS58" s="207"/>
      <c r="PT58" s="207"/>
      <c r="PU58" s="207"/>
      <c r="PV58" s="207"/>
      <c r="PW58" s="207"/>
      <c r="PX58" s="207"/>
      <c r="PY58" s="207"/>
      <c r="PZ58" s="207"/>
      <c r="QA58" s="207"/>
      <c r="QB58" s="207"/>
      <c r="QC58" s="207"/>
      <c r="QD58" s="207"/>
      <c r="QE58" s="207"/>
      <c r="QF58" s="207"/>
      <c r="QG58" s="207"/>
      <c r="QH58" s="207"/>
      <c r="QI58" s="207"/>
      <c r="QJ58" s="207"/>
      <c r="QK58" s="207"/>
      <c r="QL58" s="207"/>
      <c r="QM58" s="207"/>
      <c r="QN58" s="207"/>
      <c r="QO58" s="207"/>
      <c r="QP58" s="207"/>
      <c r="QQ58" s="207"/>
      <c r="QR58" s="207"/>
      <c r="QS58" s="207"/>
      <c r="QT58" s="207"/>
      <c r="QU58" s="207"/>
      <c r="QV58" s="207"/>
      <c r="QW58" s="207"/>
      <c r="QX58" s="207"/>
      <c r="QY58" s="207"/>
      <c r="QZ58" s="207"/>
      <c r="RA58" s="207"/>
      <c r="RB58" s="207"/>
      <c r="RC58" s="207"/>
      <c r="RD58" s="207"/>
      <c r="RE58" s="207"/>
      <c r="RF58" s="207"/>
      <c r="RG58" s="207"/>
      <c r="RH58" s="207"/>
      <c r="RI58" s="207"/>
      <c r="RJ58" s="207"/>
      <c r="RK58" s="207"/>
      <c r="RL58" s="207"/>
      <c r="RM58" s="207"/>
      <c r="RN58" s="207"/>
      <c r="RO58" s="207"/>
      <c r="RP58" s="207"/>
      <c r="RQ58" s="207"/>
      <c r="RR58" s="207"/>
      <c r="RS58" s="207"/>
      <c r="RT58" s="207"/>
      <c r="RU58" s="207"/>
      <c r="RV58" s="207"/>
      <c r="RW58" s="207"/>
      <c r="RX58" s="207"/>
      <c r="RY58" s="207"/>
      <c r="RZ58" s="207"/>
      <c r="SA58" s="207"/>
      <c r="SB58" s="207"/>
      <c r="SC58" s="207"/>
      <c r="SD58" s="207"/>
      <c r="SE58" s="207"/>
      <c r="SF58" s="207"/>
      <c r="SG58" s="207"/>
      <c r="SH58" s="207"/>
      <c r="SI58" s="207"/>
      <c r="SJ58" s="207"/>
      <c r="SK58" s="207"/>
      <c r="SL58" s="207"/>
      <c r="SM58" s="207"/>
      <c r="SN58" s="207"/>
      <c r="SO58" s="207"/>
      <c r="SP58" s="207"/>
      <c r="SQ58" s="207"/>
      <c r="SR58" s="207"/>
      <c r="SS58" s="207"/>
      <c r="ST58" s="207"/>
      <c r="SU58" s="207"/>
      <c r="SV58" s="207"/>
      <c r="SW58" s="207"/>
      <c r="SX58" s="207"/>
      <c r="SY58" s="207"/>
      <c r="SZ58" s="207"/>
      <c r="TA58" s="207"/>
      <c r="TB58" s="207"/>
      <c r="TC58" s="207"/>
      <c r="TD58" s="207"/>
      <c r="TE58" s="207"/>
      <c r="TF58" s="207"/>
      <c r="TG58" s="207"/>
      <c r="TH58" s="207"/>
      <c r="TI58" s="207"/>
      <c r="TJ58" s="207"/>
      <c r="TK58" s="207"/>
      <c r="TL58" s="207"/>
      <c r="TM58" s="207"/>
      <c r="TN58" s="207"/>
      <c r="TO58" s="207"/>
      <c r="TP58" s="207"/>
      <c r="TQ58" s="207"/>
      <c r="TR58" s="207"/>
      <c r="TS58" s="207"/>
      <c r="TT58" s="207"/>
      <c r="TU58" s="207"/>
      <c r="TV58" s="207"/>
      <c r="TW58" s="207"/>
      <c r="TX58" s="207"/>
      <c r="TY58" s="207"/>
      <c r="TZ58" s="207"/>
      <c r="UA58" s="207"/>
      <c r="UB58" s="207"/>
      <c r="UC58" s="207"/>
      <c r="UD58" s="207"/>
      <c r="UE58" s="207"/>
      <c r="UF58" s="207"/>
      <c r="UG58" s="207"/>
      <c r="UH58" s="207"/>
      <c r="UI58" s="207"/>
      <c r="UJ58" s="207"/>
      <c r="UK58" s="207"/>
      <c r="UL58" s="207"/>
      <c r="UM58" s="207"/>
      <c r="UN58" s="207"/>
      <c r="UO58" s="207"/>
      <c r="UP58" s="207"/>
      <c r="UQ58" s="207"/>
      <c r="UR58" s="207"/>
      <c r="US58" s="207"/>
      <c r="UT58" s="207"/>
      <c r="UU58" s="207"/>
      <c r="UV58" s="207"/>
      <c r="UW58" s="207"/>
      <c r="UX58" s="207"/>
      <c r="UY58" s="207"/>
      <c r="UZ58" s="207"/>
      <c r="VA58" s="207"/>
      <c r="VB58" s="207"/>
      <c r="VC58" s="207"/>
      <c r="VD58" s="207"/>
      <c r="VE58" s="207"/>
      <c r="VF58" s="207"/>
      <c r="VG58" s="207"/>
      <c r="VH58" s="207"/>
      <c r="VI58" s="207"/>
      <c r="VJ58" s="207"/>
      <c r="VK58" s="207"/>
      <c r="VL58" s="207"/>
      <c r="VM58" s="207"/>
      <c r="VN58" s="207"/>
      <c r="VO58" s="207"/>
      <c r="VP58" s="207"/>
      <c r="VQ58" s="207"/>
      <c r="VR58" s="207"/>
      <c r="VS58" s="207"/>
      <c r="VT58" s="207"/>
      <c r="VU58" s="207"/>
      <c r="VV58" s="207"/>
      <c r="VW58" s="207"/>
      <c r="VX58" s="207"/>
      <c r="VY58" s="207"/>
      <c r="VZ58" s="207"/>
      <c r="WA58" s="207"/>
      <c r="WB58" s="207"/>
      <c r="WC58" s="207"/>
      <c r="WD58" s="207"/>
      <c r="WE58" s="207"/>
      <c r="WF58" s="207"/>
      <c r="WG58" s="207"/>
      <c r="WH58" s="207"/>
      <c r="WI58" s="207"/>
      <c r="WJ58" s="207"/>
      <c r="WK58" s="207"/>
      <c r="WL58" s="207"/>
      <c r="WM58" s="207"/>
      <c r="WN58" s="207"/>
      <c r="WO58" s="207"/>
      <c r="WP58" s="207"/>
      <c r="WQ58" s="207"/>
      <c r="WR58" s="207"/>
      <c r="WS58" s="207"/>
      <c r="WT58" s="207"/>
      <c r="WU58" s="207"/>
      <c r="WV58" s="207"/>
      <c r="WW58" s="207"/>
      <c r="WX58" s="207"/>
      <c r="WY58" s="207"/>
      <c r="WZ58" s="207"/>
      <c r="XA58" s="207"/>
      <c r="XB58" s="207"/>
      <c r="XC58" s="207"/>
      <c r="XD58" s="207"/>
      <c r="XE58" s="207"/>
      <c r="XF58" s="207"/>
      <c r="XG58" s="207"/>
      <c r="XH58" s="207"/>
      <c r="XI58" s="207"/>
      <c r="XJ58" s="207"/>
      <c r="XK58" s="207"/>
      <c r="XL58" s="207"/>
      <c r="XM58" s="207"/>
      <c r="XN58" s="207"/>
      <c r="XO58" s="207"/>
      <c r="XP58" s="207"/>
      <c r="XQ58" s="207"/>
      <c r="XR58" s="207"/>
      <c r="XS58" s="207"/>
      <c r="XT58" s="207"/>
      <c r="XU58" s="207"/>
      <c r="XV58" s="207"/>
      <c r="XW58" s="207"/>
      <c r="XX58" s="207"/>
      <c r="XY58" s="207"/>
      <c r="XZ58" s="207"/>
      <c r="YA58" s="207"/>
      <c r="YB58" s="207"/>
      <c r="YC58" s="207"/>
      <c r="YD58" s="207"/>
      <c r="YE58" s="207"/>
      <c r="YF58" s="207"/>
      <c r="YG58" s="207"/>
      <c r="YH58" s="207"/>
      <c r="YI58" s="207"/>
      <c r="YJ58" s="207"/>
      <c r="YK58" s="207"/>
      <c r="YL58" s="207"/>
      <c r="YM58" s="207"/>
      <c r="YN58" s="207"/>
      <c r="YO58" s="207"/>
      <c r="YP58" s="207"/>
      <c r="YQ58" s="207"/>
      <c r="YR58" s="207"/>
      <c r="YS58" s="207"/>
      <c r="YT58" s="207"/>
      <c r="YU58" s="207"/>
      <c r="YV58" s="207"/>
      <c r="YW58" s="207"/>
      <c r="YX58" s="207"/>
      <c r="YY58" s="207"/>
      <c r="YZ58" s="207"/>
      <c r="ZA58" s="207"/>
      <c r="ZB58" s="207"/>
      <c r="ZC58" s="207"/>
      <c r="ZD58" s="207"/>
      <c r="ZE58" s="207"/>
      <c r="ZF58" s="207"/>
      <c r="ZG58" s="207"/>
      <c r="ZH58" s="207"/>
      <c r="ZI58" s="207"/>
      <c r="ZJ58" s="207"/>
      <c r="ZK58" s="207"/>
      <c r="ZL58" s="207"/>
      <c r="ZM58" s="207"/>
      <c r="ZN58" s="207"/>
      <c r="ZO58" s="207"/>
      <c r="ZP58" s="207"/>
      <c r="ZQ58" s="207"/>
      <c r="ZR58" s="207"/>
      <c r="ZS58" s="207"/>
      <c r="ZT58" s="207"/>
      <c r="ZU58" s="207"/>
      <c r="ZV58" s="207"/>
      <c r="ZW58" s="207"/>
      <c r="ZX58" s="207"/>
      <c r="ZY58" s="207"/>
      <c r="ZZ58" s="207"/>
      <c r="AAA58" s="207"/>
      <c r="AAB58" s="207"/>
      <c r="AAC58" s="207"/>
      <c r="AAD58" s="207"/>
      <c r="AAE58" s="207"/>
      <c r="AAF58" s="207"/>
      <c r="AAG58" s="207"/>
      <c r="AAH58" s="207"/>
      <c r="AAI58" s="207"/>
      <c r="AAJ58" s="207"/>
      <c r="AAK58" s="207"/>
      <c r="AAL58" s="207"/>
      <c r="AAM58" s="207"/>
      <c r="AAN58" s="207"/>
      <c r="AAO58" s="207"/>
      <c r="AAP58" s="207"/>
      <c r="AAQ58" s="207"/>
      <c r="AAR58" s="207"/>
      <c r="AAS58" s="207"/>
      <c r="AAT58" s="207"/>
      <c r="AAU58" s="207"/>
      <c r="AAV58" s="207"/>
      <c r="AAW58" s="207"/>
      <c r="AAX58" s="207"/>
      <c r="AAY58" s="207"/>
      <c r="AAZ58" s="207"/>
      <c r="ABA58" s="207"/>
      <c r="ABB58" s="207"/>
      <c r="ABC58" s="207"/>
      <c r="ABD58" s="207"/>
      <c r="ABE58" s="207"/>
      <c r="ABF58" s="207"/>
      <c r="ABG58" s="207"/>
      <c r="ABH58" s="207"/>
      <c r="ABI58" s="207"/>
      <c r="ABJ58" s="207"/>
      <c r="ABK58" s="207"/>
      <c r="ABL58" s="207"/>
      <c r="ABM58" s="207"/>
      <c r="ABN58" s="207"/>
      <c r="ABO58" s="207"/>
      <c r="ABP58" s="207"/>
      <c r="ABQ58" s="207"/>
      <c r="ABR58" s="207"/>
      <c r="ABS58" s="207"/>
      <c r="ABT58" s="207"/>
      <c r="ABU58" s="207"/>
      <c r="ABV58" s="207"/>
      <c r="ABW58" s="207"/>
      <c r="ABX58" s="207"/>
      <c r="ABY58" s="207"/>
      <c r="ABZ58" s="207"/>
      <c r="ACA58" s="207"/>
      <c r="ACB58" s="207"/>
      <c r="ACC58" s="207"/>
      <c r="ACD58" s="207"/>
      <c r="ACE58" s="207"/>
      <c r="ACF58" s="207"/>
      <c r="ACG58" s="207"/>
      <c r="ACH58" s="207"/>
      <c r="ACI58" s="207"/>
      <c r="ACJ58" s="207"/>
      <c r="ACK58" s="207"/>
      <c r="ACL58" s="207"/>
      <c r="ACM58" s="207"/>
      <c r="ACN58" s="207"/>
      <c r="ACO58" s="207"/>
      <c r="ACP58" s="207"/>
      <c r="ACQ58" s="207"/>
      <c r="ACR58" s="207"/>
      <c r="ACS58" s="207"/>
      <c r="ACT58" s="207"/>
      <c r="ACU58" s="207"/>
      <c r="ACV58" s="207"/>
      <c r="ACW58" s="207"/>
      <c r="ACX58" s="207"/>
      <c r="ACY58" s="207"/>
      <c r="ACZ58" s="207"/>
      <c r="ADA58" s="207"/>
      <c r="ADB58" s="207"/>
      <c r="ADC58" s="207"/>
      <c r="ADD58" s="207"/>
      <c r="ADE58" s="207"/>
      <c r="ADF58" s="207"/>
      <c r="ADG58" s="207"/>
      <c r="ADH58" s="207"/>
      <c r="ADI58" s="207"/>
      <c r="ADJ58" s="207"/>
      <c r="ADK58" s="207"/>
      <c r="ADL58" s="207"/>
      <c r="ADM58" s="207"/>
      <c r="ADN58" s="207"/>
      <c r="ADO58" s="207"/>
      <c r="ADP58" s="207"/>
      <c r="ADQ58" s="207"/>
      <c r="ADR58" s="207"/>
      <c r="ADS58" s="207"/>
      <c r="ADT58" s="207"/>
      <c r="ADU58" s="207"/>
      <c r="ADV58" s="207"/>
      <c r="ADW58" s="207"/>
      <c r="ADX58" s="207"/>
      <c r="ADY58" s="207"/>
      <c r="ADZ58" s="207"/>
      <c r="AEA58" s="207"/>
      <c r="AEB58" s="207"/>
      <c r="AEC58" s="207"/>
      <c r="AED58" s="207"/>
      <c r="AEE58" s="207"/>
      <c r="AEF58" s="207"/>
      <c r="AEG58" s="207"/>
      <c r="AEH58" s="207"/>
      <c r="AEI58" s="207"/>
      <c r="AEJ58" s="207"/>
      <c r="AEK58" s="207"/>
      <c r="AEL58" s="207"/>
      <c r="AEM58" s="207"/>
      <c r="AEN58" s="207"/>
      <c r="AEO58" s="207"/>
      <c r="AEP58" s="207"/>
      <c r="AEQ58" s="207"/>
      <c r="AER58" s="207"/>
      <c r="AES58" s="207"/>
      <c r="AET58" s="207"/>
      <c r="AEU58" s="207"/>
      <c r="AEV58" s="207"/>
      <c r="AEW58" s="207"/>
      <c r="AEX58" s="207"/>
      <c r="AEY58" s="207"/>
      <c r="AEZ58" s="207"/>
      <c r="AFA58" s="207"/>
      <c r="AFB58" s="207"/>
      <c r="AFC58" s="207"/>
      <c r="AFD58" s="207"/>
      <c r="AFE58" s="207"/>
      <c r="AFF58" s="207"/>
      <c r="AFG58" s="207"/>
      <c r="AFH58" s="207"/>
      <c r="AFI58" s="207"/>
      <c r="AFJ58" s="207"/>
      <c r="AFK58" s="207"/>
      <c r="AFL58" s="207"/>
      <c r="AFM58" s="207"/>
      <c r="AFN58" s="207"/>
      <c r="AFO58" s="207"/>
      <c r="AFP58" s="207"/>
      <c r="AFQ58" s="207"/>
      <c r="AFR58" s="207"/>
      <c r="AFS58" s="207"/>
      <c r="AFT58" s="207"/>
      <c r="AFU58" s="207"/>
      <c r="AFV58" s="207"/>
      <c r="AFW58" s="207"/>
      <c r="AFX58" s="207"/>
      <c r="AFY58" s="207"/>
      <c r="AFZ58" s="207"/>
      <c r="AGA58" s="207"/>
      <c r="AGB58" s="207"/>
      <c r="AGC58" s="207"/>
      <c r="AGD58" s="207"/>
      <c r="AGE58" s="207"/>
      <c r="AGF58" s="207"/>
      <c r="AGG58" s="207"/>
      <c r="AGH58" s="207"/>
      <c r="AGI58" s="207"/>
      <c r="AGJ58" s="207"/>
      <c r="AGK58" s="207"/>
      <c r="AGL58" s="207"/>
      <c r="AGM58" s="207"/>
      <c r="AGN58" s="207"/>
      <c r="AGO58" s="207"/>
      <c r="AGP58" s="207"/>
      <c r="AGQ58" s="207"/>
      <c r="AGR58" s="207"/>
      <c r="AGS58" s="207"/>
      <c r="AGT58" s="207"/>
      <c r="AGU58" s="207"/>
      <c r="AGV58" s="207"/>
      <c r="AGW58" s="207"/>
      <c r="AGX58" s="207"/>
      <c r="AGY58" s="207"/>
      <c r="AGZ58" s="207"/>
      <c r="AHA58" s="207"/>
      <c r="AHB58" s="207"/>
      <c r="AHC58" s="207"/>
      <c r="AHD58" s="207"/>
      <c r="AHE58" s="207"/>
      <c r="AHF58" s="207"/>
      <c r="AHG58" s="207"/>
      <c r="AHH58" s="207"/>
      <c r="AHI58" s="207"/>
      <c r="AHJ58" s="207"/>
      <c r="AHK58" s="207"/>
      <c r="AHL58" s="207"/>
      <c r="AHM58" s="207"/>
      <c r="AHN58" s="207"/>
      <c r="AHO58" s="207"/>
      <c r="AHP58" s="207"/>
      <c r="AHQ58" s="207"/>
      <c r="AHR58" s="207"/>
      <c r="AHS58" s="207"/>
      <c r="AHT58" s="207"/>
      <c r="AHU58" s="207"/>
      <c r="AHV58" s="207"/>
      <c r="AHW58" s="207"/>
      <c r="AHX58" s="207"/>
      <c r="AHY58" s="207"/>
      <c r="AHZ58" s="207"/>
      <c r="AIA58" s="207"/>
      <c r="AIB58" s="207"/>
      <c r="AIC58" s="207"/>
      <c r="AID58" s="207"/>
      <c r="AIE58" s="207"/>
      <c r="AIF58" s="207"/>
      <c r="AIG58" s="207"/>
      <c r="AIH58" s="207"/>
      <c r="AII58" s="207"/>
      <c r="AIJ58" s="207"/>
      <c r="AIK58" s="207"/>
      <c r="AIL58" s="207"/>
      <c r="AIM58" s="207"/>
      <c r="AIN58" s="207"/>
      <c r="AIO58" s="207"/>
      <c r="AIP58" s="207"/>
      <c r="AIQ58" s="207"/>
      <c r="AIR58" s="207"/>
      <c r="AIS58" s="207"/>
      <c r="AIT58" s="207"/>
      <c r="AIU58" s="207"/>
      <c r="AIV58" s="207"/>
      <c r="AIW58" s="207"/>
      <c r="AIX58" s="207"/>
      <c r="AIY58" s="207"/>
      <c r="AIZ58" s="207"/>
      <c r="AJA58" s="207"/>
      <c r="AJB58" s="207"/>
      <c r="AJC58" s="207"/>
      <c r="AJD58" s="207"/>
      <c r="AJE58" s="207"/>
      <c r="AJF58" s="207"/>
      <c r="AJG58" s="207"/>
      <c r="AJH58" s="207"/>
      <c r="AJI58" s="207"/>
      <c r="AJJ58" s="207"/>
      <c r="AJK58" s="207"/>
      <c r="AJL58" s="207"/>
      <c r="AJM58" s="207"/>
      <c r="AJN58" s="207"/>
      <c r="AJO58" s="207"/>
      <c r="AJP58" s="207"/>
      <c r="AJQ58" s="207"/>
      <c r="AJR58" s="207"/>
      <c r="AJS58" s="207"/>
      <c r="AJT58" s="207"/>
      <c r="AJU58" s="207"/>
      <c r="AJV58" s="207"/>
      <c r="AJW58" s="207"/>
      <c r="AJX58" s="207"/>
      <c r="AJY58" s="207"/>
      <c r="AJZ58" s="207"/>
      <c r="AKA58" s="207"/>
      <c r="AKB58" s="207"/>
      <c r="AKC58" s="207"/>
      <c r="AKD58" s="207"/>
      <c r="AKE58" s="207"/>
      <c r="AKF58" s="207"/>
      <c r="AKG58" s="207"/>
      <c r="AKH58" s="207"/>
      <c r="AKI58" s="207"/>
      <c r="AKJ58" s="207"/>
      <c r="AKK58" s="207"/>
      <c r="AKL58" s="207"/>
      <c r="AKM58" s="207"/>
      <c r="AKN58" s="207"/>
      <c r="AKO58" s="207"/>
      <c r="AKP58" s="207"/>
      <c r="AKQ58" s="207"/>
      <c r="AKR58" s="207"/>
      <c r="AKS58" s="207"/>
      <c r="AKT58" s="207"/>
      <c r="AKU58" s="207"/>
      <c r="AKV58" s="207"/>
      <c r="AKW58" s="207"/>
      <c r="AKX58" s="207"/>
      <c r="AKY58" s="207"/>
      <c r="AKZ58" s="207"/>
      <c r="ALA58" s="207"/>
      <c r="ALB58" s="207"/>
      <c r="ALC58" s="207"/>
      <c r="ALD58" s="207"/>
      <c r="ALE58" s="207"/>
      <c r="ALF58" s="207"/>
      <c r="ALG58" s="207"/>
      <c r="ALH58" s="207"/>
      <c r="ALI58" s="207"/>
      <c r="ALJ58" s="207"/>
      <c r="ALK58" s="207"/>
      <c r="ALL58" s="207"/>
      <c r="ALM58" s="207"/>
      <c r="ALN58" s="207"/>
      <c r="ALO58" s="207"/>
      <c r="ALP58" s="207"/>
      <c r="ALQ58" s="207"/>
    </row>
    <row r="59" spans="1:1005" ht="14.45">
      <c r="A59" s="103">
        <v>47818</v>
      </c>
      <c r="B59" s="164">
        <v>4</v>
      </c>
      <c r="C59" s="156">
        <v>4</v>
      </c>
      <c r="D59" s="159">
        <v>4</v>
      </c>
      <c r="E59" s="207">
        <v>7.6180000000000003</v>
      </c>
      <c r="F59" s="207">
        <v>6.6029999999999998</v>
      </c>
      <c r="G59" s="207">
        <v>6.2830000000000004</v>
      </c>
      <c r="H59" s="207">
        <v>5.0659999999999998</v>
      </c>
      <c r="I59" s="207">
        <v>5.1529999999999996</v>
      </c>
      <c r="J59" s="207">
        <v>3.9550000000000001</v>
      </c>
      <c r="K59" s="207">
        <v>3.9390000000000001</v>
      </c>
      <c r="L59" s="207">
        <v>2.8359999999999999</v>
      </c>
      <c r="M59" s="207">
        <v>3.8719999999999999</v>
      </c>
      <c r="N59" s="207">
        <v>3.7109999999999999</v>
      </c>
      <c r="O59" s="207">
        <v>4.5990000000000002</v>
      </c>
      <c r="P59" s="207">
        <v>4.9169999999999998</v>
      </c>
      <c r="Q59" s="207">
        <v>4.117</v>
      </c>
      <c r="R59" s="207">
        <v>5.923</v>
      </c>
      <c r="S59" s="207">
        <v>5.1630000000000003</v>
      </c>
      <c r="T59" s="207">
        <v>4.6550000000000002</v>
      </c>
      <c r="U59" s="207">
        <v>5.8179999999999996</v>
      </c>
      <c r="V59" s="207">
        <v>3.3719999999999999</v>
      </c>
      <c r="W59" s="207">
        <v>4.0579999999999998</v>
      </c>
      <c r="X59" s="207">
        <v>5.4359999999999999</v>
      </c>
      <c r="Y59" s="207">
        <v>4.5069999999999997</v>
      </c>
      <c r="Z59" s="207">
        <v>4.1390000000000002</v>
      </c>
      <c r="AA59" s="207">
        <v>6.0270000000000001</v>
      </c>
      <c r="AB59" s="207">
        <v>3.722</v>
      </c>
      <c r="AC59" s="207">
        <v>5.5540000000000003</v>
      </c>
      <c r="AD59" s="207">
        <v>5.3029999999999999</v>
      </c>
      <c r="AE59">
        <v>4.3810000000000002</v>
      </c>
      <c r="AF59" s="207">
        <v>3.9260000000000002</v>
      </c>
      <c r="AG59" s="207">
        <v>5.8470000000000004</v>
      </c>
      <c r="AH59" s="207">
        <v>5.0010000000000003</v>
      </c>
      <c r="AI59" s="207"/>
      <c r="AJ59" s="207"/>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207"/>
      <c r="BM59" s="207"/>
      <c r="BN59" s="207"/>
      <c r="BO59" s="207"/>
      <c r="BP59" s="207"/>
      <c r="BQ59" s="207"/>
      <c r="BR59" s="207"/>
      <c r="BS59" s="207"/>
      <c r="BT59" s="207"/>
      <c r="BU59" s="207"/>
      <c r="BV59" s="207"/>
      <c r="BW59" s="207"/>
      <c r="BX59" s="207"/>
      <c r="BY59" s="207"/>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207"/>
      <c r="DA59" s="207"/>
      <c r="DB59" s="207"/>
      <c r="DC59" s="207"/>
      <c r="DD59" s="207"/>
      <c r="DE59" s="207"/>
      <c r="DF59" s="207"/>
      <c r="DG59" s="207"/>
      <c r="DH59" s="207"/>
      <c r="DI59" s="207"/>
      <c r="DJ59" s="207"/>
      <c r="DK59" s="207"/>
      <c r="DL59" s="207"/>
      <c r="DM59" s="207"/>
      <c r="DN59" s="207"/>
      <c r="DO59" s="207"/>
      <c r="DP59" s="207"/>
      <c r="DQ59" s="207"/>
      <c r="DR59" s="207"/>
      <c r="DS59" s="207"/>
      <c r="DT59" s="207"/>
      <c r="DU59" s="207"/>
      <c r="DV59" s="207"/>
      <c r="DW59" s="207"/>
      <c r="DX59" s="207"/>
      <c r="DY59" s="207"/>
      <c r="DZ59" s="207"/>
      <c r="EA59" s="207"/>
      <c r="EB59" s="207"/>
      <c r="EC59" s="207"/>
      <c r="ED59" s="207"/>
      <c r="EE59" s="207"/>
      <c r="EF59" s="207"/>
      <c r="EG59" s="207"/>
      <c r="EH59" s="207"/>
      <c r="EI59" s="207"/>
      <c r="EJ59" s="207"/>
      <c r="EK59" s="207"/>
      <c r="EL59" s="207"/>
      <c r="EM59" s="207"/>
      <c r="EN59" s="207"/>
      <c r="EO59" s="207"/>
      <c r="EP59" s="207"/>
      <c r="EQ59" s="207"/>
      <c r="ER59" s="207"/>
      <c r="ES59" s="207"/>
      <c r="ET59" s="207"/>
      <c r="EU59" s="207"/>
      <c r="EV59" s="207"/>
      <c r="EW59" s="207"/>
      <c r="EX59" s="207"/>
      <c r="EY59" s="207"/>
      <c r="EZ59" s="207"/>
      <c r="FA59" s="207"/>
      <c r="FB59" s="207"/>
      <c r="FC59" s="207"/>
      <c r="FD59" s="207"/>
      <c r="FE59" s="207"/>
      <c r="FF59" s="207"/>
      <c r="FG59" s="207"/>
      <c r="FH59" s="207"/>
      <c r="FI59" s="207"/>
      <c r="FJ59" s="207"/>
      <c r="FK59" s="207"/>
      <c r="FL59" s="207"/>
      <c r="FM59" s="207"/>
      <c r="FN59" s="207"/>
      <c r="FO59" s="207"/>
      <c r="FP59" s="207"/>
      <c r="FQ59" s="207"/>
      <c r="FR59" s="207"/>
      <c r="FS59" s="207"/>
      <c r="FT59" s="207"/>
      <c r="FU59" s="207"/>
      <c r="FV59" s="207"/>
      <c r="FW59" s="207"/>
      <c r="FX59" s="207"/>
      <c r="FY59" s="207"/>
      <c r="FZ59" s="207"/>
      <c r="GA59" s="207"/>
      <c r="GB59" s="207"/>
      <c r="GC59" s="207"/>
      <c r="GD59" s="207"/>
      <c r="GE59" s="207"/>
      <c r="GF59" s="207"/>
      <c r="GG59" s="207"/>
      <c r="GH59" s="207"/>
      <c r="GI59" s="207"/>
      <c r="GJ59" s="207"/>
      <c r="GK59" s="207"/>
      <c r="GL59" s="207"/>
      <c r="GM59" s="207"/>
      <c r="GN59" s="207"/>
      <c r="GO59" s="207"/>
      <c r="GP59" s="207"/>
      <c r="GQ59" s="207"/>
      <c r="GR59" s="207"/>
      <c r="GS59" s="207"/>
      <c r="GT59" s="207"/>
      <c r="GU59" s="207"/>
      <c r="GV59" s="207"/>
      <c r="GW59" s="207"/>
      <c r="GX59" s="207"/>
      <c r="GY59" s="207"/>
      <c r="GZ59" s="207"/>
      <c r="HA59" s="207"/>
      <c r="HB59" s="207"/>
      <c r="HC59" s="207"/>
      <c r="HD59" s="207"/>
      <c r="HE59" s="207"/>
      <c r="HF59" s="207"/>
      <c r="HG59" s="207"/>
      <c r="HH59" s="207"/>
      <c r="HI59" s="207"/>
      <c r="HJ59" s="207"/>
      <c r="HK59" s="207"/>
      <c r="HL59" s="207"/>
      <c r="HM59" s="207"/>
      <c r="HN59" s="207"/>
      <c r="HO59" s="207"/>
      <c r="HP59" s="207"/>
      <c r="HQ59" s="207"/>
      <c r="HR59" s="207"/>
      <c r="HS59" s="207"/>
      <c r="HT59" s="207"/>
      <c r="HU59" s="207"/>
      <c r="HV59" s="207"/>
      <c r="HW59" s="207"/>
      <c r="HX59" s="207"/>
      <c r="HY59" s="207"/>
      <c r="HZ59" s="207"/>
      <c r="IA59" s="207"/>
      <c r="IB59" s="207"/>
      <c r="IC59" s="207"/>
      <c r="ID59" s="207"/>
      <c r="IE59" s="207"/>
      <c r="IF59" s="207"/>
      <c r="IG59" s="207"/>
      <c r="IH59" s="207"/>
      <c r="II59" s="207"/>
      <c r="IJ59" s="207"/>
      <c r="IK59" s="207"/>
      <c r="IL59" s="207"/>
      <c r="IM59" s="207"/>
      <c r="IN59" s="207"/>
      <c r="IO59" s="207"/>
      <c r="IP59" s="207"/>
      <c r="IQ59" s="207"/>
      <c r="IR59" s="207"/>
      <c r="IS59" s="207"/>
      <c r="IT59" s="207"/>
      <c r="IU59" s="207"/>
      <c r="IV59" s="207"/>
      <c r="IW59" s="207"/>
      <c r="IX59" s="207"/>
      <c r="IY59" s="207"/>
      <c r="IZ59" s="207"/>
      <c r="JA59" s="207"/>
      <c r="JB59" s="207"/>
      <c r="JC59" s="207"/>
      <c r="JD59" s="207"/>
      <c r="JE59" s="207"/>
      <c r="JF59" s="207"/>
      <c r="JG59" s="207"/>
      <c r="JH59" s="207"/>
      <c r="JI59" s="207"/>
      <c r="JJ59" s="207"/>
      <c r="JK59" s="207"/>
      <c r="JL59" s="207"/>
      <c r="JM59" s="207"/>
      <c r="JN59" s="207"/>
      <c r="JO59" s="207"/>
      <c r="JP59" s="207"/>
      <c r="JQ59" s="207"/>
      <c r="JR59" s="207"/>
      <c r="JS59" s="207"/>
      <c r="JT59" s="207"/>
      <c r="JU59" s="207"/>
      <c r="JV59" s="207"/>
      <c r="JW59" s="207"/>
      <c r="JX59" s="207"/>
      <c r="JY59" s="207"/>
      <c r="JZ59" s="207"/>
      <c r="KA59" s="207"/>
      <c r="KB59" s="207"/>
      <c r="KC59" s="207"/>
      <c r="KD59" s="207"/>
      <c r="KE59" s="207"/>
      <c r="KF59" s="207"/>
      <c r="KG59" s="207"/>
      <c r="KH59" s="207"/>
      <c r="KI59" s="207"/>
      <c r="KJ59" s="207"/>
      <c r="KK59" s="207"/>
      <c r="KL59" s="207"/>
      <c r="KM59" s="207"/>
      <c r="KN59" s="207"/>
      <c r="KO59" s="207"/>
      <c r="KP59" s="207"/>
      <c r="KQ59" s="207"/>
      <c r="KR59" s="207"/>
      <c r="KS59" s="207"/>
      <c r="KT59" s="207"/>
      <c r="KU59" s="207"/>
      <c r="KV59" s="207"/>
      <c r="KW59" s="207"/>
      <c r="KX59" s="207"/>
      <c r="KY59" s="207"/>
      <c r="KZ59" s="207"/>
      <c r="LA59" s="207"/>
      <c r="LB59" s="207"/>
      <c r="LC59" s="207"/>
      <c r="LD59" s="207"/>
      <c r="LE59" s="207"/>
      <c r="LF59" s="207"/>
      <c r="LG59" s="207"/>
      <c r="LH59" s="207"/>
      <c r="LI59" s="207"/>
      <c r="LJ59" s="207"/>
      <c r="LK59" s="207"/>
      <c r="LL59" s="207"/>
      <c r="LM59" s="207"/>
      <c r="LN59" s="207"/>
      <c r="LO59" s="207"/>
      <c r="LP59" s="207"/>
      <c r="LQ59" s="207"/>
      <c r="LR59" s="207"/>
      <c r="LS59" s="207"/>
      <c r="LT59" s="207"/>
      <c r="LU59" s="207"/>
      <c r="LV59" s="207"/>
      <c r="LW59" s="207"/>
      <c r="LX59" s="207"/>
      <c r="LY59" s="207"/>
      <c r="LZ59" s="207"/>
      <c r="MA59" s="207"/>
      <c r="MB59" s="207"/>
      <c r="MC59" s="207"/>
      <c r="MD59" s="207"/>
      <c r="ME59" s="207"/>
      <c r="MF59" s="207"/>
      <c r="MG59" s="207"/>
      <c r="MH59" s="207"/>
      <c r="MI59" s="207"/>
      <c r="MJ59" s="207"/>
      <c r="MK59" s="207"/>
      <c r="ML59" s="207"/>
      <c r="MM59" s="207"/>
      <c r="MN59" s="207"/>
      <c r="MO59" s="207"/>
      <c r="MP59" s="207"/>
      <c r="MQ59" s="207"/>
      <c r="MR59" s="207"/>
      <c r="MS59" s="207"/>
      <c r="MT59" s="207"/>
      <c r="MU59" s="207"/>
      <c r="MV59" s="207"/>
      <c r="MW59" s="207"/>
      <c r="MX59" s="207"/>
      <c r="MY59" s="207"/>
      <c r="MZ59" s="207"/>
      <c r="NA59" s="207"/>
      <c r="NB59" s="207"/>
      <c r="NC59" s="207"/>
      <c r="ND59" s="207"/>
      <c r="NE59" s="207"/>
      <c r="NF59" s="207"/>
      <c r="NG59" s="207"/>
      <c r="NH59" s="207"/>
      <c r="NI59" s="207"/>
      <c r="NJ59" s="207"/>
      <c r="NK59" s="207"/>
      <c r="NL59" s="207"/>
      <c r="NM59" s="207"/>
      <c r="NN59" s="207"/>
      <c r="NO59" s="207"/>
      <c r="NP59" s="207"/>
      <c r="NQ59" s="207"/>
      <c r="NR59" s="207"/>
      <c r="NS59" s="207"/>
      <c r="NT59" s="207"/>
      <c r="NU59" s="207"/>
      <c r="NV59" s="207"/>
      <c r="NW59" s="207"/>
      <c r="NX59" s="207"/>
      <c r="NY59" s="207"/>
      <c r="NZ59" s="207"/>
      <c r="OA59" s="207"/>
      <c r="OB59" s="207"/>
      <c r="OC59" s="207"/>
      <c r="OD59" s="207"/>
      <c r="OE59" s="207"/>
      <c r="OF59" s="207"/>
      <c r="OG59" s="207"/>
      <c r="OH59" s="207"/>
      <c r="OI59" s="207"/>
      <c r="OJ59" s="207"/>
      <c r="OK59" s="207"/>
      <c r="OL59" s="207"/>
      <c r="OM59" s="207"/>
      <c r="ON59" s="207"/>
      <c r="OO59" s="207"/>
      <c r="OP59" s="207"/>
      <c r="OQ59" s="207"/>
      <c r="OR59" s="207"/>
      <c r="OS59" s="207"/>
      <c r="OT59" s="207"/>
      <c r="OU59" s="207"/>
      <c r="OV59" s="207"/>
      <c r="OW59" s="207"/>
      <c r="OX59" s="207"/>
      <c r="OY59" s="207"/>
      <c r="OZ59" s="207"/>
      <c r="PA59" s="207"/>
      <c r="PB59" s="207"/>
      <c r="PC59" s="207"/>
      <c r="PD59" s="207"/>
      <c r="PE59" s="207"/>
      <c r="PF59" s="207"/>
      <c r="PG59" s="207"/>
      <c r="PH59" s="207"/>
      <c r="PI59" s="207"/>
      <c r="PJ59" s="207"/>
      <c r="PK59" s="207"/>
      <c r="PL59" s="207"/>
      <c r="PM59" s="207"/>
      <c r="PN59" s="207"/>
      <c r="PO59" s="207"/>
      <c r="PP59" s="207"/>
      <c r="PQ59" s="207"/>
      <c r="PR59" s="207"/>
      <c r="PS59" s="207"/>
      <c r="PT59" s="207"/>
      <c r="PU59" s="207"/>
      <c r="PV59" s="207"/>
      <c r="PW59" s="207"/>
      <c r="PX59" s="207"/>
      <c r="PY59" s="207"/>
      <c r="PZ59" s="207"/>
      <c r="QA59" s="207"/>
      <c r="QB59" s="207"/>
      <c r="QC59" s="207"/>
      <c r="QD59" s="207"/>
      <c r="QE59" s="207"/>
      <c r="QF59" s="207"/>
      <c r="QG59" s="207"/>
      <c r="QH59" s="207"/>
      <c r="QI59" s="207"/>
      <c r="QJ59" s="207"/>
      <c r="QK59" s="207"/>
      <c r="QL59" s="207"/>
      <c r="QM59" s="207"/>
      <c r="QN59" s="207"/>
      <c r="QO59" s="207"/>
      <c r="QP59" s="207"/>
      <c r="QQ59" s="207"/>
      <c r="QR59" s="207"/>
      <c r="QS59" s="207"/>
      <c r="QT59" s="207"/>
      <c r="QU59" s="207"/>
      <c r="QV59" s="207"/>
      <c r="QW59" s="207"/>
      <c r="QX59" s="207"/>
      <c r="QY59" s="207"/>
      <c r="QZ59" s="207"/>
      <c r="RA59" s="207"/>
      <c r="RB59" s="207"/>
      <c r="RC59" s="207"/>
      <c r="RD59" s="207"/>
      <c r="RE59" s="207"/>
      <c r="RF59" s="207"/>
      <c r="RG59" s="207"/>
      <c r="RH59" s="207"/>
      <c r="RI59" s="207"/>
      <c r="RJ59" s="207"/>
      <c r="RK59" s="207"/>
      <c r="RL59" s="207"/>
      <c r="RM59" s="207"/>
      <c r="RN59" s="207"/>
      <c r="RO59" s="207"/>
      <c r="RP59" s="207"/>
      <c r="RQ59" s="207"/>
      <c r="RR59" s="207"/>
      <c r="RS59" s="207"/>
      <c r="RT59" s="207"/>
      <c r="RU59" s="207"/>
      <c r="RV59" s="207"/>
      <c r="RW59" s="207"/>
      <c r="RX59" s="207"/>
      <c r="RY59" s="207"/>
      <c r="RZ59" s="207"/>
      <c r="SA59" s="207"/>
      <c r="SB59" s="207"/>
      <c r="SC59" s="207"/>
      <c r="SD59" s="207"/>
      <c r="SE59" s="207"/>
      <c r="SF59" s="207"/>
      <c r="SG59" s="207"/>
      <c r="SH59" s="207"/>
      <c r="SI59" s="207"/>
      <c r="SJ59" s="207"/>
      <c r="SK59" s="207"/>
      <c r="SL59" s="207"/>
      <c r="SM59" s="207"/>
      <c r="SN59" s="207"/>
      <c r="SO59" s="207"/>
      <c r="SP59" s="207"/>
      <c r="SQ59" s="207"/>
      <c r="SR59" s="207"/>
      <c r="SS59" s="207"/>
      <c r="ST59" s="207"/>
      <c r="SU59" s="207"/>
      <c r="SV59" s="207"/>
      <c r="SW59" s="207"/>
      <c r="SX59" s="207"/>
      <c r="SY59" s="207"/>
      <c r="SZ59" s="207"/>
      <c r="TA59" s="207"/>
      <c r="TB59" s="207"/>
      <c r="TC59" s="207"/>
      <c r="TD59" s="207"/>
      <c r="TE59" s="207"/>
      <c r="TF59" s="207"/>
      <c r="TG59" s="207"/>
      <c r="TH59" s="207"/>
      <c r="TI59" s="207"/>
      <c r="TJ59" s="207"/>
      <c r="TK59" s="207"/>
      <c r="TL59" s="207"/>
      <c r="TM59" s="207"/>
      <c r="TN59" s="207"/>
      <c r="TO59" s="207"/>
      <c r="TP59" s="207"/>
      <c r="TQ59" s="207"/>
      <c r="TR59" s="207"/>
      <c r="TS59" s="207"/>
      <c r="TT59" s="207"/>
      <c r="TU59" s="207"/>
      <c r="TV59" s="207"/>
      <c r="TW59" s="207"/>
      <c r="TX59" s="207"/>
      <c r="TY59" s="207"/>
      <c r="TZ59" s="207"/>
      <c r="UA59" s="207"/>
      <c r="UB59" s="207"/>
      <c r="UC59" s="207"/>
      <c r="UD59" s="207"/>
      <c r="UE59" s="207"/>
      <c r="UF59" s="207"/>
      <c r="UG59" s="207"/>
      <c r="UH59" s="207"/>
      <c r="UI59" s="207"/>
      <c r="UJ59" s="207"/>
      <c r="UK59" s="207"/>
      <c r="UL59" s="207"/>
      <c r="UM59" s="207"/>
      <c r="UN59" s="207"/>
      <c r="UO59" s="207"/>
      <c r="UP59" s="207"/>
      <c r="UQ59" s="207"/>
      <c r="UR59" s="207"/>
      <c r="US59" s="207"/>
      <c r="UT59" s="207"/>
      <c r="UU59" s="207"/>
      <c r="UV59" s="207"/>
      <c r="UW59" s="207"/>
      <c r="UX59" s="207"/>
      <c r="UY59" s="207"/>
      <c r="UZ59" s="207"/>
      <c r="VA59" s="207"/>
      <c r="VB59" s="207"/>
      <c r="VC59" s="207"/>
      <c r="VD59" s="207"/>
      <c r="VE59" s="207"/>
      <c r="VF59" s="207"/>
      <c r="VG59" s="207"/>
      <c r="VH59" s="207"/>
      <c r="VI59" s="207"/>
      <c r="VJ59" s="207"/>
      <c r="VK59" s="207"/>
      <c r="VL59" s="207"/>
      <c r="VM59" s="207"/>
      <c r="VN59" s="207"/>
      <c r="VO59" s="207"/>
      <c r="VP59" s="207"/>
      <c r="VQ59" s="207"/>
      <c r="VR59" s="207"/>
      <c r="VS59" s="207"/>
      <c r="VT59" s="207"/>
      <c r="VU59" s="207"/>
      <c r="VV59" s="207"/>
      <c r="VW59" s="207"/>
      <c r="VX59" s="207"/>
      <c r="VY59" s="207"/>
      <c r="VZ59" s="207"/>
      <c r="WA59" s="207"/>
      <c r="WB59" s="207"/>
      <c r="WC59" s="207"/>
      <c r="WD59" s="207"/>
      <c r="WE59" s="207"/>
      <c r="WF59" s="207"/>
      <c r="WG59" s="207"/>
      <c r="WH59" s="207"/>
      <c r="WI59" s="207"/>
      <c r="WJ59" s="207"/>
      <c r="WK59" s="207"/>
      <c r="WL59" s="207"/>
      <c r="WM59" s="207"/>
      <c r="WN59" s="207"/>
      <c r="WO59" s="207"/>
      <c r="WP59" s="207"/>
      <c r="WQ59" s="207"/>
      <c r="WR59" s="207"/>
      <c r="WS59" s="207"/>
      <c r="WT59" s="207"/>
      <c r="WU59" s="207"/>
      <c r="WV59" s="207"/>
      <c r="WW59" s="207"/>
      <c r="WX59" s="207"/>
      <c r="WY59" s="207"/>
      <c r="WZ59" s="207"/>
      <c r="XA59" s="207"/>
      <c r="XB59" s="207"/>
      <c r="XC59" s="207"/>
      <c r="XD59" s="207"/>
      <c r="XE59" s="207"/>
      <c r="XF59" s="207"/>
      <c r="XG59" s="207"/>
      <c r="XH59" s="207"/>
      <c r="XI59" s="207"/>
      <c r="XJ59" s="207"/>
      <c r="XK59" s="207"/>
      <c r="XL59" s="207"/>
      <c r="XM59" s="207"/>
      <c r="XN59" s="207"/>
      <c r="XO59" s="207"/>
      <c r="XP59" s="207"/>
      <c r="XQ59" s="207"/>
      <c r="XR59" s="207"/>
      <c r="XS59" s="207"/>
      <c r="XT59" s="207"/>
      <c r="XU59" s="207"/>
      <c r="XV59" s="207"/>
      <c r="XW59" s="207"/>
      <c r="XX59" s="207"/>
      <c r="XY59" s="207"/>
      <c r="XZ59" s="207"/>
      <c r="YA59" s="207"/>
      <c r="YB59" s="207"/>
      <c r="YC59" s="207"/>
      <c r="YD59" s="207"/>
      <c r="YE59" s="207"/>
      <c r="YF59" s="207"/>
      <c r="YG59" s="207"/>
      <c r="YH59" s="207"/>
      <c r="YI59" s="207"/>
      <c r="YJ59" s="207"/>
      <c r="YK59" s="207"/>
      <c r="YL59" s="207"/>
      <c r="YM59" s="207"/>
      <c r="YN59" s="207"/>
      <c r="YO59" s="207"/>
      <c r="YP59" s="207"/>
      <c r="YQ59" s="207"/>
      <c r="YR59" s="207"/>
      <c r="YS59" s="207"/>
      <c r="YT59" s="207"/>
      <c r="YU59" s="207"/>
      <c r="YV59" s="207"/>
      <c r="YW59" s="207"/>
      <c r="YX59" s="207"/>
      <c r="YY59" s="207"/>
      <c r="YZ59" s="207"/>
      <c r="ZA59" s="207"/>
      <c r="ZB59" s="207"/>
      <c r="ZC59" s="207"/>
      <c r="ZD59" s="207"/>
      <c r="ZE59" s="207"/>
      <c r="ZF59" s="207"/>
      <c r="ZG59" s="207"/>
      <c r="ZH59" s="207"/>
      <c r="ZI59" s="207"/>
      <c r="ZJ59" s="207"/>
      <c r="ZK59" s="207"/>
      <c r="ZL59" s="207"/>
      <c r="ZM59" s="207"/>
      <c r="ZN59" s="207"/>
      <c r="ZO59" s="207"/>
      <c r="ZP59" s="207"/>
      <c r="ZQ59" s="207"/>
      <c r="ZR59" s="207"/>
      <c r="ZS59" s="207"/>
      <c r="ZT59" s="207"/>
      <c r="ZU59" s="207"/>
      <c r="ZV59" s="207"/>
      <c r="ZW59" s="207"/>
      <c r="ZX59" s="207"/>
      <c r="ZY59" s="207"/>
      <c r="ZZ59" s="207"/>
      <c r="AAA59" s="207"/>
      <c r="AAB59" s="207"/>
      <c r="AAC59" s="207"/>
      <c r="AAD59" s="207"/>
      <c r="AAE59" s="207"/>
      <c r="AAF59" s="207"/>
      <c r="AAG59" s="207"/>
      <c r="AAH59" s="207"/>
      <c r="AAI59" s="207"/>
      <c r="AAJ59" s="207"/>
      <c r="AAK59" s="207"/>
      <c r="AAL59" s="207"/>
      <c r="AAM59" s="207"/>
      <c r="AAN59" s="207"/>
      <c r="AAO59" s="207"/>
      <c r="AAP59" s="207"/>
      <c r="AAQ59" s="207"/>
      <c r="AAR59" s="207"/>
      <c r="AAS59" s="207"/>
      <c r="AAT59" s="207"/>
      <c r="AAU59" s="207"/>
      <c r="AAV59" s="207"/>
      <c r="AAW59" s="207"/>
      <c r="AAX59" s="207"/>
      <c r="AAY59" s="207"/>
      <c r="AAZ59" s="207"/>
      <c r="ABA59" s="207"/>
      <c r="ABB59" s="207"/>
      <c r="ABC59" s="207"/>
      <c r="ABD59" s="207"/>
      <c r="ABE59" s="207"/>
      <c r="ABF59" s="207"/>
      <c r="ABG59" s="207"/>
      <c r="ABH59" s="207"/>
      <c r="ABI59" s="207"/>
      <c r="ABJ59" s="207"/>
      <c r="ABK59" s="207"/>
      <c r="ABL59" s="207"/>
      <c r="ABM59" s="207"/>
      <c r="ABN59" s="207"/>
      <c r="ABO59" s="207"/>
      <c r="ABP59" s="207"/>
      <c r="ABQ59" s="207"/>
      <c r="ABR59" s="207"/>
      <c r="ABS59" s="207"/>
      <c r="ABT59" s="207"/>
      <c r="ABU59" s="207"/>
      <c r="ABV59" s="207"/>
      <c r="ABW59" s="207"/>
      <c r="ABX59" s="207"/>
      <c r="ABY59" s="207"/>
      <c r="ABZ59" s="207"/>
      <c r="ACA59" s="207"/>
      <c r="ACB59" s="207"/>
      <c r="ACC59" s="207"/>
      <c r="ACD59" s="207"/>
      <c r="ACE59" s="207"/>
      <c r="ACF59" s="207"/>
      <c r="ACG59" s="207"/>
      <c r="ACH59" s="207"/>
      <c r="ACI59" s="207"/>
      <c r="ACJ59" s="207"/>
      <c r="ACK59" s="207"/>
      <c r="ACL59" s="207"/>
      <c r="ACM59" s="207"/>
      <c r="ACN59" s="207"/>
      <c r="ACO59" s="207"/>
      <c r="ACP59" s="207"/>
      <c r="ACQ59" s="207"/>
      <c r="ACR59" s="207"/>
      <c r="ACS59" s="207"/>
      <c r="ACT59" s="207"/>
      <c r="ACU59" s="207"/>
      <c r="ACV59" s="207"/>
      <c r="ACW59" s="207"/>
      <c r="ACX59" s="207"/>
      <c r="ACY59" s="207"/>
      <c r="ACZ59" s="207"/>
      <c r="ADA59" s="207"/>
      <c r="ADB59" s="207"/>
      <c r="ADC59" s="207"/>
      <c r="ADD59" s="207"/>
      <c r="ADE59" s="207"/>
      <c r="ADF59" s="207"/>
      <c r="ADG59" s="207"/>
      <c r="ADH59" s="207"/>
      <c r="ADI59" s="207"/>
      <c r="ADJ59" s="207"/>
      <c r="ADK59" s="207"/>
      <c r="ADL59" s="207"/>
      <c r="ADM59" s="207"/>
      <c r="ADN59" s="207"/>
      <c r="ADO59" s="207"/>
      <c r="ADP59" s="207"/>
      <c r="ADQ59" s="207"/>
      <c r="ADR59" s="207"/>
      <c r="ADS59" s="207"/>
      <c r="ADT59" s="207"/>
      <c r="ADU59" s="207"/>
      <c r="ADV59" s="207"/>
      <c r="ADW59" s="207"/>
      <c r="ADX59" s="207"/>
      <c r="ADY59" s="207"/>
      <c r="ADZ59" s="207"/>
      <c r="AEA59" s="207"/>
      <c r="AEB59" s="207"/>
      <c r="AEC59" s="207"/>
      <c r="AED59" s="207"/>
      <c r="AEE59" s="207"/>
      <c r="AEF59" s="207"/>
      <c r="AEG59" s="207"/>
      <c r="AEH59" s="207"/>
      <c r="AEI59" s="207"/>
      <c r="AEJ59" s="207"/>
      <c r="AEK59" s="207"/>
      <c r="AEL59" s="207"/>
      <c r="AEM59" s="207"/>
      <c r="AEN59" s="207"/>
      <c r="AEO59" s="207"/>
      <c r="AEP59" s="207"/>
      <c r="AEQ59" s="207"/>
      <c r="AER59" s="207"/>
      <c r="AES59" s="207"/>
      <c r="AET59" s="207"/>
      <c r="AEU59" s="207"/>
      <c r="AEV59" s="207"/>
      <c r="AEW59" s="207"/>
      <c r="AEX59" s="207"/>
      <c r="AEY59" s="207"/>
      <c r="AEZ59" s="207"/>
      <c r="AFA59" s="207"/>
      <c r="AFB59" s="207"/>
      <c r="AFC59" s="207"/>
      <c r="AFD59" s="207"/>
      <c r="AFE59" s="207"/>
      <c r="AFF59" s="207"/>
      <c r="AFG59" s="207"/>
      <c r="AFH59" s="207"/>
      <c r="AFI59" s="207"/>
      <c r="AFJ59" s="207"/>
      <c r="AFK59" s="207"/>
      <c r="AFL59" s="207"/>
      <c r="AFM59" s="207"/>
      <c r="AFN59" s="207"/>
      <c r="AFO59" s="207"/>
      <c r="AFP59" s="207"/>
      <c r="AFQ59" s="207"/>
      <c r="AFR59" s="207"/>
      <c r="AFS59" s="207"/>
      <c r="AFT59" s="207"/>
      <c r="AFU59" s="207"/>
      <c r="AFV59" s="207"/>
      <c r="AFW59" s="207"/>
      <c r="AFX59" s="207"/>
      <c r="AFY59" s="207"/>
      <c r="AFZ59" s="207"/>
      <c r="AGA59" s="207"/>
      <c r="AGB59" s="207"/>
      <c r="AGC59" s="207"/>
      <c r="AGD59" s="207"/>
      <c r="AGE59" s="207"/>
      <c r="AGF59" s="207"/>
      <c r="AGG59" s="207"/>
      <c r="AGH59" s="207"/>
      <c r="AGI59" s="207"/>
      <c r="AGJ59" s="207"/>
      <c r="AGK59" s="207"/>
      <c r="AGL59" s="207"/>
      <c r="AGM59" s="207"/>
      <c r="AGN59" s="207"/>
      <c r="AGO59" s="207"/>
      <c r="AGP59" s="207"/>
      <c r="AGQ59" s="207"/>
      <c r="AGR59" s="207"/>
      <c r="AGS59" s="207"/>
      <c r="AGT59" s="207"/>
      <c r="AGU59" s="207"/>
      <c r="AGV59" s="207"/>
      <c r="AGW59" s="207"/>
      <c r="AGX59" s="207"/>
      <c r="AGY59" s="207"/>
      <c r="AGZ59" s="207"/>
      <c r="AHA59" s="207"/>
      <c r="AHB59" s="207"/>
      <c r="AHC59" s="207"/>
      <c r="AHD59" s="207"/>
      <c r="AHE59" s="207"/>
      <c r="AHF59" s="207"/>
      <c r="AHG59" s="207"/>
      <c r="AHH59" s="207"/>
      <c r="AHI59" s="207"/>
      <c r="AHJ59" s="207"/>
      <c r="AHK59" s="207"/>
      <c r="AHL59" s="207"/>
      <c r="AHM59" s="207"/>
      <c r="AHN59" s="207"/>
      <c r="AHO59" s="207"/>
      <c r="AHP59" s="207"/>
      <c r="AHQ59" s="207"/>
      <c r="AHR59" s="207"/>
      <c r="AHS59" s="207"/>
      <c r="AHT59" s="207"/>
      <c r="AHU59" s="207"/>
      <c r="AHV59" s="207"/>
      <c r="AHW59" s="207"/>
      <c r="AHX59" s="207"/>
      <c r="AHY59" s="207"/>
      <c r="AHZ59" s="207"/>
      <c r="AIA59" s="207"/>
      <c r="AIB59" s="207"/>
      <c r="AIC59" s="207"/>
      <c r="AID59" s="207"/>
      <c r="AIE59" s="207"/>
      <c r="AIF59" s="207"/>
      <c r="AIG59" s="207"/>
      <c r="AIH59" s="207"/>
      <c r="AII59" s="207"/>
      <c r="AIJ59" s="207"/>
      <c r="AIK59" s="207"/>
      <c r="AIL59" s="207"/>
      <c r="AIM59" s="207"/>
      <c r="AIN59" s="207"/>
      <c r="AIO59" s="207"/>
      <c r="AIP59" s="207"/>
      <c r="AIQ59" s="207"/>
      <c r="AIR59" s="207"/>
      <c r="AIS59" s="207"/>
      <c r="AIT59" s="207"/>
      <c r="AIU59" s="207"/>
      <c r="AIV59" s="207"/>
      <c r="AIW59" s="207"/>
      <c r="AIX59" s="207"/>
      <c r="AIY59" s="207"/>
      <c r="AIZ59" s="207"/>
      <c r="AJA59" s="207"/>
      <c r="AJB59" s="207"/>
      <c r="AJC59" s="207"/>
      <c r="AJD59" s="207"/>
      <c r="AJE59" s="207"/>
      <c r="AJF59" s="207"/>
      <c r="AJG59" s="207"/>
      <c r="AJH59" s="207"/>
      <c r="AJI59" s="207"/>
      <c r="AJJ59" s="207"/>
      <c r="AJK59" s="207"/>
      <c r="AJL59" s="207"/>
      <c r="AJM59" s="207"/>
      <c r="AJN59" s="207"/>
      <c r="AJO59" s="207"/>
      <c r="AJP59" s="207"/>
      <c r="AJQ59" s="207"/>
      <c r="AJR59" s="207"/>
      <c r="AJS59" s="207"/>
      <c r="AJT59" s="207"/>
      <c r="AJU59" s="207"/>
      <c r="AJV59" s="207"/>
      <c r="AJW59" s="207"/>
      <c r="AJX59" s="207"/>
      <c r="AJY59" s="207"/>
      <c r="AJZ59" s="207"/>
      <c r="AKA59" s="207"/>
      <c r="AKB59" s="207"/>
      <c r="AKC59" s="207"/>
      <c r="AKD59" s="207"/>
      <c r="AKE59" s="207"/>
      <c r="AKF59" s="207"/>
      <c r="AKG59" s="207"/>
      <c r="AKH59" s="207"/>
      <c r="AKI59" s="207"/>
      <c r="AKJ59" s="207"/>
      <c r="AKK59" s="207"/>
      <c r="AKL59" s="207"/>
      <c r="AKM59" s="207"/>
      <c r="AKN59" s="207"/>
      <c r="AKO59" s="207"/>
      <c r="AKP59" s="207"/>
      <c r="AKQ59" s="207"/>
      <c r="AKR59" s="207"/>
      <c r="AKS59" s="207"/>
      <c r="AKT59" s="207"/>
      <c r="AKU59" s="207"/>
      <c r="AKV59" s="207"/>
      <c r="AKW59" s="207"/>
      <c r="AKX59" s="207"/>
      <c r="AKY59" s="207"/>
      <c r="AKZ59" s="207"/>
      <c r="ALA59" s="207"/>
      <c r="ALB59" s="207"/>
      <c r="ALC59" s="207"/>
      <c r="ALD59" s="207"/>
      <c r="ALE59" s="207"/>
      <c r="ALF59" s="207"/>
      <c r="ALG59" s="207"/>
      <c r="ALH59" s="207"/>
      <c r="ALI59" s="207"/>
      <c r="ALJ59" s="207"/>
      <c r="ALK59" s="207"/>
      <c r="ALL59" s="207"/>
      <c r="ALM59" s="207"/>
      <c r="ALN59" s="207"/>
      <c r="ALO59" s="207"/>
      <c r="ALP59" s="207"/>
      <c r="ALQ59" s="207"/>
    </row>
    <row r="60" spans="1:1005" ht="14.45">
      <c r="A60" s="103">
        <v>47849</v>
      </c>
      <c r="B60" s="164">
        <v>5</v>
      </c>
      <c r="C60" s="156">
        <v>5</v>
      </c>
      <c r="D60" s="159">
        <v>5</v>
      </c>
      <c r="E60" s="207">
        <v>6.5759999999999996</v>
      </c>
      <c r="F60" s="207">
        <v>5.6219999999999999</v>
      </c>
      <c r="G60" s="207">
        <v>5.6630000000000003</v>
      </c>
      <c r="H60" s="207">
        <v>4.274</v>
      </c>
      <c r="I60" s="207">
        <v>4.7409999999999997</v>
      </c>
      <c r="J60" s="207">
        <v>3.6339999999999999</v>
      </c>
      <c r="K60" s="207">
        <v>3.4969999999999999</v>
      </c>
      <c r="L60" s="207">
        <v>2.6019999999999999</v>
      </c>
      <c r="M60" s="207">
        <v>3.4689999999999999</v>
      </c>
      <c r="N60" s="207">
        <v>3.3530000000000002</v>
      </c>
      <c r="O60" s="207">
        <v>4.0179999999999998</v>
      </c>
      <c r="P60" s="207">
        <v>4.274</v>
      </c>
      <c r="Q60" s="207">
        <v>3.569</v>
      </c>
      <c r="R60" s="207">
        <v>5.3150000000000004</v>
      </c>
      <c r="S60" s="207">
        <v>4.6189999999999998</v>
      </c>
      <c r="T60" s="207">
        <v>4.0890000000000004</v>
      </c>
      <c r="U60" s="207">
        <v>5.3410000000000002</v>
      </c>
      <c r="V60" s="207">
        <v>3.073</v>
      </c>
      <c r="W60" s="207">
        <v>3.6920000000000002</v>
      </c>
      <c r="X60" s="207">
        <v>4.8150000000000004</v>
      </c>
      <c r="Y60" s="207">
        <v>4.133</v>
      </c>
      <c r="Z60" s="207">
        <v>3.7160000000000002</v>
      </c>
      <c r="AA60" s="207">
        <v>5.0949999999999998</v>
      </c>
      <c r="AB60" s="207">
        <v>3.3740000000000001</v>
      </c>
      <c r="AC60" s="207">
        <v>5.05</v>
      </c>
      <c r="AD60" s="207">
        <v>4.3609999999999998</v>
      </c>
      <c r="AE60">
        <v>4</v>
      </c>
      <c r="AF60" s="207">
        <v>3.6070000000000002</v>
      </c>
      <c r="AG60" s="207">
        <v>5.28</v>
      </c>
      <c r="AH60" s="207">
        <v>4.4649999999999999</v>
      </c>
      <c r="AI60" s="207"/>
      <c r="AJ60" s="207"/>
      <c r="AK60" s="207"/>
      <c r="AL60" s="207"/>
      <c r="AM60" s="207"/>
      <c r="AN60" s="207"/>
      <c r="AO60" s="207"/>
      <c r="AP60" s="207"/>
      <c r="AQ60" s="207"/>
      <c r="AR60" s="207"/>
      <c r="AS60" s="207"/>
      <c r="AT60" s="207"/>
      <c r="AU60" s="207"/>
      <c r="AV60" s="207"/>
      <c r="AW60" s="207"/>
      <c r="AX60" s="207"/>
      <c r="AY60" s="207"/>
      <c r="AZ60" s="207"/>
      <c r="BA60" s="207"/>
      <c r="BB60" s="207"/>
      <c r="BC60" s="207"/>
      <c r="BD60" s="207"/>
      <c r="BE60" s="207"/>
      <c r="BF60" s="207"/>
      <c r="BG60" s="207"/>
      <c r="BH60" s="207"/>
      <c r="BI60" s="207"/>
      <c r="BJ60" s="207"/>
      <c r="BK60" s="207"/>
      <c r="BL60" s="207"/>
      <c r="BM60" s="207"/>
      <c r="BN60" s="207"/>
      <c r="BO60" s="207"/>
      <c r="BP60" s="207"/>
      <c r="BQ60" s="207"/>
      <c r="BR60" s="207"/>
      <c r="BS60" s="207"/>
      <c r="BT60" s="207"/>
      <c r="BU60" s="207"/>
      <c r="BV60" s="207"/>
      <c r="BW60" s="207"/>
      <c r="BX60" s="207"/>
      <c r="BY60" s="207"/>
      <c r="BZ60" s="207"/>
      <c r="CA60" s="207"/>
      <c r="CB60" s="207"/>
      <c r="CC60" s="207"/>
      <c r="CD60" s="207"/>
      <c r="CE60" s="207"/>
      <c r="CF60" s="207"/>
      <c r="CG60" s="207"/>
      <c r="CH60" s="207"/>
      <c r="CI60" s="207"/>
      <c r="CJ60" s="207"/>
      <c r="CK60" s="207"/>
      <c r="CL60" s="207"/>
      <c r="CM60" s="207"/>
      <c r="CN60" s="207"/>
      <c r="CO60" s="207"/>
      <c r="CP60" s="207"/>
      <c r="CQ60" s="207"/>
      <c r="CR60" s="207"/>
      <c r="CS60" s="207"/>
      <c r="CT60" s="207"/>
      <c r="CU60" s="207"/>
      <c r="CV60" s="207"/>
      <c r="CW60" s="207"/>
      <c r="CX60" s="207"/>
      <c r="CY60" s="207"/>
      <c r="CZ60" s="207"/>
      <c r="DA60" s="207"/>
      <c r="DB60" s="207"/>
      <c r="DC60" s="207"/>
      <c r="DD60" s="207"/>
      <c r="DE60" s="207"/>
      <c r="DF60" s="207"/>
      <c r="DG60" s="207"/>
      <c r="DH60" s="207"/>
      <c r="DI60" s="207"/>
      <c r="DJ60" s="207"/>
      <c r="DK60" s="207"/>
      <c r="DL60" s="207"/>
      <c r="DM60" s="207"/>
      <c r="DN60" s="207"/>
      <c r="DO60" s="207"/>
      <c r="DP60" s="207"/>
      <c r="DQ60" s="207"/>
      <c r="DR60" s="207"/>
      <c r="DS60" s="207"/>
      <c r="DT60" s="207"/>
      <c r="DU60" s="207"/>
      <c r="DV60" s="207"/>
      <c r="DW60" s="207"/>
      <c r="DX60" s="207"/>
      <c r="DY60" s="207"/>
      <c r="DZ60" s="207"/>
      <c r="EA60" s="207"/>
      <c r="EB60" s="207"/>
      <c r="EC60" s="207"/>
      <c r="ED60" s="207"/>
      <c r="EE60" s="207"/>
      <c r="EF60" s="207"/>
      <c r="EG60" s="207"/>
      <c r="EH60" s="207"/>
      <c r="EI60" s="207"/>
      <c r="EJ60" s="207"/>
      <c r="EK60" s="207"/>
      <c r="EL60" s="207"/>
      <c r="EM60" s="207"/>
      <c r="EN60" s="207"/>
      <c r="EO60" s="207"/>
      <c r="EP60" s="207"/>
      <c r="EQ60" s="207"/>
      <c r="ER60" s="207"/>
      <c r="ES60" s="207"/>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07"/>
      <c r="GC60" s="207"/>
      <c r="GD60" s="207"/>
      <c r="GE60" s="207"/>
      <c r="GF60" s="207"/>
      <c r="GG60" s="207"/>
      <c r="GH60" s="207"/>
      <c r="GI60" s="207"/>
      <c r="GJ60" s="207"/>
      <c r="GK60" s="207"/>
      <c r="GL60" s="207"/>
      <c r="GM60" s="207"/>
      <c r="GN60" s="207"/>
      <c r="GO60" s="207"/>
      <c r="GP60" s="207"/>
      <c r="GQ60" s="207"/>
      <c r="GR60" s="207"/>
      <c r="GS60" s="207"/>
      <c r="GT60" s="207"/>
      <c r="GU60" s="207"/>
      <c r="GV60" s="207"/>
      <c r="GW60" s="207"/>
      <c r="GX60" s="207"/>
      <c r="GY60" s="207"/>
      <c r="GZ60" s="207"/>
      <c r="HA60" s="207"/>
      <c r="HB60" s="207"/>
      <c r="HC60" s="207"/>
      <c r="HD60" s="207"/>
      <c r="HE60" s="207"/>
      <c r="HF60" s="207"/>
      <c r="HG60" s="207"/>
      <c r="HH60" s="207"/>
      <c r="HI60" s="207"/>
      <c r="HJ60" s="207"/>
      <c r="HK60" s="207"/>
      <c r="HL60" s="207"/>
      <c r="HM60" s="207"/>
      <c r="HN60" s="207"/>
      <c r="HO60" s="207"/>
      <c r="HP60" s="207"/>
      <c r="HQ60" s="207"/>
      <c r="HR60" s="207"/>
      <c r="HS60" s="207"/>
      <c r="HT60" s="207"/>
      <c r="HU60" s="207"/>
      <c r="HV60" s="207"/>
      <c r="HW60" s="207"/>
      <c r="HX60" s="207"/>
      <c r="HY60" s="207"/>
      <c r="HZ60" s="207"/>
      <c r="IA60" s="207"/>
      <c r="IB60" s="207"/>
      <c r="IC60" s="207"/>
      <c r="ID60" s="207"/>
      <c r="IE60" s="207"/>
      <c r="IF60" s="207"/>
      <c r="IG60" s="207"/>
      <c r="IH60" s="207"/>
      <c r="II60" s="207"/>
      <c r="IJ60" s="207"/>
      <c r="IK60" s="207"/>
      <c r="IL60" s="207"/>
      <c r="IM60" s="207"/>
      <c r="IN60" s="207"/>
      <c r="IO60" s="207"/>
      <c r="IP60" s="207"/>
      <c r="IQ60" s="207"/>
      <c r="IR60" s="207"/>
      <c r="IS60" s="207"/>
      <c r="IT60" s="207"/>
      <c r="IU60" s="207"/>
      <c r="IV60" s="207"/>
      <c r="IW60" s="207"/>
      <c r="IX60" s="207"/>
      <c r="IY60" s="207"/>
      <c r="IZ60" s="207"/>
      <c r="JA60" s="207"/>
      <c r="JB60" s="207"/>
      <c r="JC60" s="207"/>
      <c r="JD60" s="207"/>
      <c r="JE60" s="207"/>
      <c r="JF60" s="207"/>
      <c r="JG60" s="207"/>
      <c r="JH60" s="207"/>
      <c r="JI60" s="207"/>
      <c r="JJ60" s="207"/>
      <c r="JK60" s="207"/>
      <c r="JL60" s="207"/>
      <c r="JM60" s="207"/>
      <c r="JN60" s="207"/>
      <c r="JO60" s="207"/>
      <c r="JP60" s="207"/>
      <c r="JQ60" s="207"/>
      <c r="JR60" s="207"/>
      <c r="JS60" s="207"/>
      <c r="JT60" s="207"/>
      <c r="JU60" s="207"/>
      <c r="JV60" s="207"/>
      <c r="JW60" s="207"/>
      <c r="JX60" s="207"/>
      <c r="JY60" s="207"/>
      <c r="JZ60" s="207"/>
      <c r="KA60" s="207"/>
      <c r="KB60" s="207"/>
      <c r="KC60" s="207"/>
      <c r="KD60" s="207"/>
      <c r="KE60" s="207"/>
      <c r="KF60" s="207"/>
      <c r="KG60" s="207"/>
      <c r="KH60" s="207"/>
      <c r="KI60" s="207"/>
      <c r="KJ60" s="207"/>
      <c r="KK60" s="207"/>
      <c r="KL60" s="207"/>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P60" s="207"/>
      <c r="PQ60" s="207"/>
      <c r="PR60" s="207"/>
      <c r="PS60" s="207"/>
      <c r="PT60" s="207"/>
      <c r="PU60" s="207"/>
      <c r="PV60" s="207"/>
      <c r="PW60" s="207"/>
      <c r="PX60" s="207"/>
      <c r="PY60" s="207"/>
      <c r="PZ60" s="207"/>
      <c r="QA60" s="207"/>
      <c r="QB60" s="207"/>
      <c r="QC60" s="207"/>
      <c r="QD60" s="207"/>
      <c r="QE60" s="207"/>
      <c r="QF60" s="207"/>
      <c r="QG60" s="207"/>
      <c r="QH60" s="207"/>
      <c r="QI60" s="207"/>
      <c r="QJ60" s="207"/>
      <c r="QK60" s="207"/>
      <c r="QL60" s="207"/>
      <c r="QM60" s="207"/>
      <c r="QN60" s="207"/>
      <c r="QO60" s="207"/>
      <c r="QP60" s="207"/>
      <c r="QQ60" s="207"/>
      <c r="QR60" s="207"/>
      <c r="QS60" s="207"/>
      <c r="QT60" s="207"/>
      <c r="QU60" s="207"/>
      <c r="QV60" s="207"/>
      <c r="QW60" s="207"/>
      <c r="QX60" s="207"/>
      <c r="QY60" s="207"/>
      <c r="QZ60" s="207"/>
      <c r="RA60" s="207"/>
      <c r="RB60" s="207"/>
      <c r="RC60" s="207"/>
      <c r="RD60" s="207"/>
      <c r="RE60" s="207"/>
      <c r="RF60" s="207"/>
      <c r="RG60" s="207"/>
      <c r="RH60" s="207"/>
      <c r="RI60" s="207"/>
      <c r="RJ60" s="207"/>
      <c r="RK60" s="207"/>
      <c r="RL60" s="207"/>
      <c r="RM60" s="207"/>
      <c r="RN60" s="207"/>
      <c r="RO60" s="207"/>
      <c r="RP60" s="207"/>
      <c r="RQ60" s="207"/>
      <c r="RR60" s="207"/>
      <c r="RS60" s="207"/>
      <c r="RT60" s="207"/>
      <c r="RU60" s="207"/>
      <c r="RV60" s="207"/>
      <c r="RW60" s="207"/>
      <c r="RX60" s="207"/>
      <c r="RY60" s="207"/>
      <c r="RZ60" s="207"/>
      <c r="SA60" s="207"/>
      <c r="SB60" s="207"/>
      <c r="SC60" s="207"/>
      <c r="SD60" s="207"/>
      <c r="SE60" s="207"/>
      <c r="SF60" s="207"/>
      <c r="SG60" s="207"/>
      <c r="SH60" s="207"/>
      <c r="SI60" s="207"/>
      <c r="SJ60" s="207"/>
      <c r="SK60" s="207"/>
      <c r="SL60" s="207"/>
      <c r="SM60" s="207"/>
      <c r="SN60" s="207"/>
      <c r="SO60" s="207"/>
      <c r="SP60" s="207"/>
      <c r="SQ60" s="207"/>
      <c r="SR60" s="207"/>
      <c r="SS60" s="207"/>
      <c r="ST60" s="207"/>
      <c r="SU60" s="207"/>
      <c r="SV60" s="207"/>
      <c r="SW60" s="207"/>
      <c r="SX60" s="207"/>
      <c r="SY60" s="207"/>
      <c r="SZ60" s="207"/>
      <c r="TA60" s="207"/>
      <c r="TB60" s="207"/>
      <c r="TC60" s="207"/>
      <c r="TD60" s="207"/>
      <c r="TE60" s="207"/>
      <c r="TF60" s="207"/>
      <c r="TG60" s="207"/>
      <c r="TH60" s="207"/>
      <c r="TI60" s="207"/>
      <c r="TJ60" s="207"/>
      <c r="TK60" s="207"/>
      <c r="TL60" s="207"/>
      <c r="TM60" s="207"/>
      <c r="TN60" s="207"/>
      <c r="TO60" s="207"/>
      <c r="TP60" s="207"/>
      <c r="TQ60" s="207"/>
      <c r="TR60" s="207"/>
      <c r="TS60" s="207"/>
      <c r="TT60" s="207"/>
      <c r="TU60" s="207"/>
      <c r="TV60" s="207"/>
      <c r="TW60" s="207"/>
      <c r="TX60" s="207"/>
      <c r="TY60" s="207"/>
      <c r="TZ60" s="207"/>
      <c r="UA60" s="207"/>
      <c r="UB60" s="207"/>
      <c r="UC60" s="207"/>
      <c r="UD60" s="207"/>
      <c r="UE60" s="207"/>
      <c r="UF60" s="207"/>
      <c r="UG60" s="207"/>
      <c r="UH60" s="207"/>
      <c r="UI60" s="207"/>
      <c r="UJ60" s="207"/>
      <c r="UK60" s="207"/>
      <c r="UL60" s="207"/>
      <c r="UM60" s="207"/>
      <c r="UN60" s="207"/>
      <c r="UO60" s="207"/>
      <c r="UP60" s="207"/>
      <c r="UQ60" s="207"/>
      <c r="UR60" s="207"/>
      <c r="US60" s="207"/>
      <c r="UT60" s="207"/>
      <c r="UU60" s="207"/>
      <c r="UV60" s="207"/>
      <c r="UW60" s="207"/>
      <c r="UX60" s="207"/>
      <c r="UY60" s="207"/>
      <c r="UZ60" s="207"/>
      <c r="VA60" s="207"/>
      <c r="VB60" s="207"/>
      <c r="VC60" s="207"/>
      <c r="VD60" s="207"/>
      <c r="VE60" s="207"/>
      <c r="VF60" s="207"/>
      <c r="VG60" s="207"/>
      <c r="VH60" s="207"/>
      <c r="VI60" s="207"/>
      <c r="VJ60" s="207"/>
      <c r="VK60" s="207"/>
      <c r="VL60" s="207"/>
      <c r="VM60" s="207"/>
      <c r="VN60" s="207"/>
      <c r="VO60" s="207"/>
      <c r="VP60" s="207"/>
      <c r="VQ60" s="207"/>
      <c r="VR60" s="207"/>
      <c r="VS60" s="207"/>
      <c r="VT60" s="207"/>
      <c r="VU60" s="207"/>
      <c r="VV60" s="207"/>
      <c r="VW60" s="207"/>
      <c r="VX60" s="207"/>
      <c r="VY60" s="207"/>
      <c r="VZ60" s="207"/>
      <c r="WA60" s="207"/>
      <c r="WB60" s="207"/>
      <c r="WC60" s="207"/>
      <c r="WD60" s="207"/>
      <c r="WE60" s="207"/>
      <c r="WF60" s="207"/>
      <c r="WG60" s="207"/>
      <c r="WH60" s="207"/>
      <c r="WI60" s="207"/>
      <c r="WJ60" s="207"/>
      <c r="WK60" s="207"/>
      <c r="WL60" s="207"/>
      <c r="WM60" s="207"/>
      <c r="WN60" s="207"/>
      <c r="WO60" s="207"/>
      <c r="WP60" s="207"/>
      <c r="WQ60" s="207"/>
      <c r="WR60" s="207"/>
      <c r="WS60" s="207"/>
      <c r="WT60" s="207"/>
      <c r="WU60" s="207"/>
      <c r="WV60" s="207"/>
      <c r="WW60" s="207"/>
      <c r="WX60" s="207"/>
      <c r="WY60" s="207"/>
      <c r="WZ60" s="207"/>
      <c r="XA60" s="207"/>
      <c r="XB60" s="207"/>
      <c r="XC60" s="207"/>
      <c r="XD60" s="207"/>
      <c r="XE60" s="207"/>
      <c r="XF60" s="207"/>
      <c r="XG60" s="207"/>
      <c r="XH60" s="207"/>
      <c r="XI60" s="207"/>
      <c r="XJ60" s="207"/>
      <c r="XK60" s="207"/>
      <c r="XL60" s="207"/>
      <c r="XM60" s="207"/>
      <c r="XN60" s="207"/>
      <c r="XO60" s="207"/>
      <c r="XP60" s="207"/>
      <c r="XQ60" s="207"/>
      <c r="XR60" s="207"/>
      <c r="XS60" s="207"/>
      <c r="XT60" s="207"/>
      <c r="XU60" s="207"/>
      <c r="XV60" s="207"/>
      <c r="XW60" s="207"/>
      <c r="XX60" s="207"/>
      <c r="XY60" s="207"/>
      <c r="XZ60" s="207"/>
      <c r="YA60" s="207"/>
      <c r="YB60" s="207"/>
      <c r="YC60" s="207"/>
      <c r="YD60" s="207"/>
      <c r="YE60" s="207"/>
      <c r="YF60" s="207"/>
      <c r="YG60" s="207"/>
      <c r="YH60" s="207"/>
      <c r="YI60" s="207"/>
      <c r="YJ60" s="207"/>
      <c r="YK60" s="207"/>
      <c r="YL60" s="207"/>
      <c r="YM60" s="207"/>
      <c r="YN60" s="207"/>
      <c r="YO60" s="207"/>
      <c r="YP60" s="207"/>
      <c r="YQ60" s="207"/>
      <c r="YR60" s="207"/>
      <c r="YS60" s="207"/>
      <c r="YT60" s="207"/>
      <c r="YU60" s="207"/>
      <c r="YV60" s="207"/>
      <c r="YW60" s="207"/>
      <c r="YX60" s="207"/>
      <c r="YY60" s="207"/>
      <c r="YZ60" s="207"/>
      <c r="ZA60" s="207"/>
      <c r="ZB60" s="207"/>
      <c r="ZC60" s="207"/>
      <c r="ZD60" s="207"/>
      <c r="ZE60" s="207"/>
      <c r="ZF60" s="207"/>
      <c r="ZG60" s="207"/>
      <c r="ZH60" s="207"/>
      <c r="ZI60" s="207"/>
      <c r="ZJ60" s="207"/>
      <c r="ZK60" s="207"/>
      <c r="ZL60" s="207"/>
      <c r="ZM60" s="207"/>
      <c r="ZN60" s="207"/>
      <c r="ZO60" s="207"/>
      <c r="ZP60" s="207"/>
      <c r="ZQ60" s="207"/>
      <c r="ZR60" s="207"/>
      <c r="ZS60" s="207"/>
      <c r="ZT60" s="207"/>
      <c r="ZU60" s="207"/>
      <c r="ZV60" s="207"/>
      <c r="ZW60" s="207"/>
      <c r="ZX60" s="207"/>
      <c r="ZY60" s="207"/>
      <c r="ZZ60" s="207"/>
      <c r="AAA60" s="207"/>
      <c r="AAB60" s="207"/>
      <c r="AAC60" s="207"/>
      <c r="AAD60" s="207"/>
      <c r="AAE60" s="207"/>
      <c r="AAF60" s="207"/>
      <c r="AAG60" s="207"/>
      <c r="AAH60" s="207"/>
      <c r="AAI60" s="207"/>
      <c r="AAJ60" s="207"/>
      <c r="AAK60" s="207"/>
      <c r="AAL60" s="207"/>
      <c r="AAM60" s="207"/>
      <c r="AAN60" s="207"/>
      <c r="AAO60" s="207"/>
      <c r="AAP60" s="207"/>
      <c r="AAQ60" s="207"/>
      <c r="AAR60" s="207"/>
      <c r="AAS60" s="207"/>
      <c r="AAT60" s="207"/>
      <c r="AAU60" s="207"/>
      <c r="AAV60" s="207"/>
      <c r="AAW60" s="207"/>
      <c r="AAX60" s="207"/>
      <c r="AAY60" s="207"/>
      <c r="AAZ60" s="207"/>
      <c r="ABA60" s="207"/>
      <c r="ABB60" s="207"/>
      <c r="ABC60" s="207"/>
      <c r="ABD60" s="207"/>
      <c r="ABE60" s="207"/>
      <c r="ABF60" s="207"/>
      <c r="ABG60" s="207"/>
      <c r="ABH60" s="207"/>
      <c r="ABI60" s="207"/>
      <c r="ABJ60" s="207"/>
      <c r="ABK60" s="207"/>
      <c r="ABL60" s="207"/>
      <c r="ABM60" s="207"/>
      <c r="ABN60" s="207"/>
      <c r="ABO60" s="207"/>
      <c r="ABP60" s="207"/>
      <c r="ABQ60" s="207"/>
      <c r="ABR60" s="207"/>
      <c r="ABS60" s="207"/>
      <c r="ABT60" s="207"/>
      <c r="ABU60" s="207"/>
      <c r="ABV60" s="207"/>
      <c r="ABW60" s="207"/>
      <c r="ABX60" s="207"/>
      <c r="ABY60" s="207"/>
      <c r="ABZ60" s="207"/>
      <c r="ACA60" s="207"/>
      <c r="ACB60" s="207"/>
      <c r="ACC60" s="207"/>
      <c r="ACD60" s="207"/>
      <c r="ACE60" s="207"/>
      <c r="ACF60" s="207"/>
      <c r="ACG60" s="207"/>
      <c r="ACH60" s="207"/>
      <c r="ACI60" s="207"/>
      <c r="ACJ60" s="207"/>
      <c r="ACK60" s="207"/>
      <c r="ACL60" s="207"/>
      <c r="ACM60" s="207"/>
      <c r="ACN60" s="207"/>
      <c r="ACO60" s="207"/>
      <c r="ACP60" s="207"/>
      <c r="ACQ60" s="207"/>
      <c r="ACR60" s="207"/>
      <c r="ACS60" s="207"/>
      <c r="ACT60" s="207"/>
      <c r="ACU60" s="207"/>
      <c r="ACV60" s="207"/>
      <c r="ACW60" s="207"/>
      <c r="ACX60" s="207"/>
      <c r="ACY60" s="207"/>
      <c r="ACZ60" s="207"/>
      <c r="ADA60" s="207"/>
      <c r="ADB60" s="207"/>
      <c r="ADC60" s="207"/>
      <c r="ADD60" s="207"/>
      <c r="ADE60" s="207"/>
      <c r="ADF60" s="207"/>
      <c r="ADG60" s="207"/>
      <c r="ADH60" s="207"/>
      <c r="ADI60" s="207"/>
      <c r="ADJ60" s="207"/>
      <c r="ADK60" s="207"/>
      <c r="ADL60" s="207"/>
      <c r="ADM60" s="207"/>
      <c r="ADN60" s="207"/>
      <c r="ADO60" s="207"/>
      <c r="ADP60" s="207"/>
      <c r="ADQ60" s="207"/>
      <c r="ADR60" s="207"/>
      <c r="ADS60" s="207"/>
      <c r="ADT60" s="207"/>
      <c r="ADU60" s="207"/>
      <c r="ADV60" s="207"/>
      <c r="ADW60" s="207"/>
      <c r="ADX60" s="207"/>
      <c r="ADY60" s="207"/>
      <c r="ADZ60" s="207"/>
      <c r="AEA60" s="207"/>
      <c r="AEB60" s="207"/>
      <c r="AEC60" s="207"/>
      <c r="AED60" s="207"/>
      <c r="AEE60" s="207"/>
      <c r="AEF60" s="207"/>
      <c r="AEG60" s="207"/>
      <c r="AEH60" s="207"/>
      <c r="AEI60" s="207"/>
      <c r="AEJ60" s="207"/>
      <c r="AEK60" s="207"/>
      <c r="AEL60" s="207"/>
      <c r="AEM60" s="207"/>
      <c r="AEN60" s="207"/>
      <c r="AEO60" s="207"/>
      <c r="AEP60" s="207"/>
      <c r="AEQ60" s="207"/>
      <c r="AER60" s="207"/>
      <c r="AES60" s="207"/>
      <c r="AET60" s="207"/>
      <c r="AEU60" s="207"/>
      <c r="AEV60" s="207"/>
      <c r="AEW60" s="207"/>
      <c r="AEX60" s="207"/>
      <c r="AEY60" s="207"/>
      <c r="AEZ60" s="207"/>
      <c r="AFA60" s="207"/>
      <c r="AFB60" s="207"/>
      <c r="AFC60" s="207"/>
      <c r="AFD60" s="207"/>
      <c r="AFE60" s="207"/>
      <c r="AFF60" s="207"/>
      <c r="AFG60" s="207"/>
      <c r="AFH60" s="207"/>
      <c r="AFI60" s="207"/>
      <c r="AFJ60" s="207"/>
      <c r="AFK60" s="207"/>
      <c r="AFL60" s="207"/>
      <c r="AFM60" s="207"/>
      <c r="AFN60" s="207"/>
      <c r="AFO60" s="207"/>
      <c r="AFP60" s="207"/>
      <c r="AFQ60" s="207"/>
      <c r="AFR60" s="207"/>
      <c r="AFS60" s="207"/>
      <c r="AFT60" s="207"/>
      <c r="AFU60" s="207"/>
      <c r="AFV60" s="207"/>
      <c r="AFW60" s="207"/>
      <c r="AFX60" s="207"/>
      <c r="AFY60" s="207"/>
      <c r="AFZ60" s="207"/>
      <c r="AGA60" s="207"/>
      <c r="AGB60" s="207"/>
      <c r="AGC60" s="207"/>
      <c r="AGD60" s="207"/>
      <c r="AGE60" s="207"/>
      <c r="AGF60" s="207"/>
      <c r="AGG60" s="207"/>
      <c r="AGH60" s="207"/>
      <c r="AGI60" s="207"/>
      <c r="AGJ60" s="207"/>
      <c r="AGK60" s="207"/>
      <c r="AGL60" s="207"/>
      <c r="AGM60" s="207"/>
      <c r="AGN60" s="207"/>
      <c r="AGO60" s="207"/>
      <c r="AGP60" s="207"/>
      <c r="AGQ60" s="207"/>
      <c r="AGR60" s="207"/>
      <c r="AGS60" s="207"/>
      <c r="AGT60" s="207"/>
      <c r="AGU60" s="207"/>
      <c r="AGV60" s="207"/>
      <c r="AGW60" s="207"/>
      <c r="AGX60" s="207"/>
      <c r="AGY60" s="207"/>
      <c r="AGZ60" s="207"/>
      <c r="AHA60" s="207"/>
      <c r="AHB60" s="207"/>
      <c r="AHC60" s="207"/>
      <c r="AHD60" s="207"/>
      <c r="AHE60" s="207"/>
      <c r="AHF60" s="207"/>
      <c r="AHG60" s="207"/>
      <c r="AHH60" s="207"/>
      <c r="AHI60" s="207"/>
      <c r="AHJ60" s="207"/>
      <c r="AHK60" s="207"/>
      <c r="AHL60" s="207"/>
      <c r="AHM60" s="207"/>
      <c r="AHN60" s="207"/>
      <c r="AHO60" s="207"/>
      <c r="AHP60" s="207"/>
      <c r="AHQ60" s="207"/>
      <c r="AHR60" s="207"/>
      <c r="AHS60" s="207"/>
      <c r="AHT60" s="207"/>
      <c r="AHU60" s="207"/>
      <c r="AHV60" s="207"/>
      <c r="AHW60" s="207"/>
      <c r="AHX60" s="207"/>
      <c r="AHY60" s="207"/>
      <c r="AHZ60" s="207"/>
      <c r="AIA60" s="207"/>
      <c r="AIB60" s="207"/>
      <c r="AIC60" s="207"/>
      <c r="AID60" s="207"/>
      <c r="AIE60" s="207"/>
      <c r="AIF60" s="207"/>
      <c r="AIG60" s="207"/>
      <c r="AIH60" s="207"/>
      <c r="AII60" s="207"/>
      <c r="AIJ60" s="207"/>
      <c r="AIK60" s="207"/>
      <c r="AIL60" s="207"/>
      <c r="AIM60" s="207"/>
      <c r="AIN60" s="207"/>
      <c r="AIO60" s="207"/>
      <c r="AIP60" s="207"/>
      <c r="AIQ60" s="207"/>
      <c r="AIR60" s="207"/>
      <c r="AIS60" s="207"/>
      <c r="AIT60" s="207"/>
      <c r="AIU60" s="207"/>
      <c r="AIV60" s="207"/>
      <c r="AIW60" s="207"/>
      <c r="AIX60" s="207"/>
      <c r="AIY60" s="207"/>
      <c r="AIZ60" s="207"/>
      <c r="AJA60" s="207"/>
      <c r="AJB60" s="207"/>
      <c r="AJC60" s="207"/>
      <c r="AJD60" s="207"/>
      <c r="AJE60" s="207"/>
      <c r="AJF60" s="207"/>
      <c r="AJG60" s="207"/>
      <c r="AJH60" s="207"/>
      <c r="AJI60" s="207"/>
      <c r="AJJ60" s="207"/>
      <c r="AJK60" s="207"/>
      <c r="AJL60" s="207"/>
      <c r="AJM60" s="207"/>
      <c r="AJN60" s="207"/>
      <c r="AJO60" s="207"/>
      <c r="AJP60" s="207"/>
      <c r="AJQ60" s="207"/>
      <c r="AJR60" s="207"/>
      <c r="AJS60" s="207"/>
      <c r="AJT60" s="207"/>
      <c r="AJU60" s="207"/>
      <c r="AJV60" s="207"/>
      <c r="AJW60" s="207"/>
      <c r="AJX60" s="207"/>
      <c r="AJY60" s="207"/>
      <c r="AJZ60" s="207"/>
      <c r="AKA60" s="207"/>
      <c r="AKB60" s="207"/>
      <c r="AKC60" s="207"/>
      <c r="AKD60" s="207"/>
      <c r="AKE60" s="207"/>
      <c r="AKF60" s="207"/>
      <c r="AKG60" s="207"/>
      <c r="AKH60" s="207"/>
      <c r="AKI60" s="207"/>
      <c r="AKJ60" s="207"/>
      <c r="AKK60" s="207"/>
      <c r="AKL60" s="207"/>
      <c r="AKM60" s="207"/>
      <c r="AKN60" s="207"/>
      <c r="AKO60" s="207"/>
      <c r="AKP60" s="207"/>
      <c r="AKQ60" s="207"/>
      <c r="AKR60" s="207"/>
      <c r="AKS60" s="207"/>
      <c r="AKT60" s="207"/>
      <c r="AKU60" s="207"/>
      <c r="AKV60" s="207"/>
      <c r="AKW60" s="207"/>
      <c r="AKX60" s="207"/>
      <c r="AKY60" s="207"/>
      <c r="AKZ60" s="207"/>
      <c r="ALA60" s="207"/>
      <c r="ALB60" s="207"/>
      <c r="ALC60" s="207"/>
      <c r="ALD60" s="207"/>
      <c r="ALE60" s="207"/>
      <c r="ALF60" s="207"/>
      <c r="ALG60" s="207"/>
      <c r="ALH60" s="207"/>
      <c r="ALI60" s="207"/>
      <c r="ALJ60" s="207"/>
      <c r="ALK60" s="207"/>
      <c r="ALL60" s="207"/>
      <c r="ALM60" s="207"/>
      <c r="ALN60" s="207"/>
      <c r="ALO60" s="207"/>
      <c r="ALP60" s="207"/>
      <c r="ALQ60" s="207"/>
    </row>
    <row r="61" spans="1:1005" ht="14.45">
      <c r="A61" s="103">
        <v>47880</v>
      </c>
      <c r="B61" s="164">
        <v>4</v>
      </c>
      <c r="C61" s="156">
        <v>4</v>
      </c>
      <c r="D61" s="159">
        <v>4</v>
      </c>
      <c r="E61" s="207">
        <v>5.3550000000000004</v>
      </c>
      <c r="F61" s="207">
        <v>4.5789999999999997</v>
      </c>
      <c r="G61" s="207">
        <v>4.6500000000000004</v>
      </c>
      <c r="H61" s="207">
        <v>3.5590000000000002</v>
      </c>
      <c r="I61" s="207">
        <v>3.9550000000000001</v>
      </c>
      <c r="J61" s="207">
        <v>3.0350000000000001</v>
      </c>
      <c r="K61" s="207">
        <v>2.8690000000000002</v>
      </c>
      <c r="L61" s="207">
        <v>2.3069999999999999</v>
      </c>
      <c r="M61" s="207">
        <v>2.8620000000000001</v>
      </c>
      <c r="N61" s="207">
        <v>2.77</v>
      </c>
      <c r="O61" s="207">
        <v>3.278</v>
      </c>
      <c r="P61" s="207">
        <v>3.5609999999999999</v>
      </c>
      <c r="Q61" s="207">
        <v>2.8969999999999998</v>
      </c>
      <c r="R61" s="207">
        <v>4.3970000000000002</v>
      </c>
      <c r="S61" s="207">
        <v>3.7930000000000001</v>
      </c>
      <c r="T61" s="207">
        <v>3.3460000000000001</v>
      </c>
      <c r="U61" s="207">
        <v>4.3810000000000002</v>
      </c>
      <c r="V61" s="207">
        <v>2.601</v>
      </c>
      <c r="W61" s="207">
        <v>3.0409999999999999</v>
      </c>
      <c r="X61" s="207">
        <v>4.5540000000000003</v>
      </c>
      <c r="Y61" s="207">
        <v>3.5950000000000002</v>
      </c>
      <c r="Z61" s="207">
        <v>3.0979999999999999</v>
      </c>
      <c r="AA61" s="207">
        <v>4.2690000000000001</v>
      </c>
      <c r="AB61" s="207">
        <v>2.8130000000000002</v>
      </c>
      <c r="AC61" s="207">
        <v>4.1520000000000001</v>
      </c>
      <c r="AD61" s="207">
        <v>3.5910000000000002</v>
      </c>
      <c r="AE61">
        <v>3.415</v>
      </c>
      <c r="AF61" s="207">
        <v>3.0249999999999999</v>
      </c>
      <c r="AG61" s="207">
        <v>4.3860000000000001</v>
      </c>
      <c r="AH61" s="207">
        <v>3.8170000000000002</v>
      </c>
      <c r="AI61" s="207"/>
      <c r="AJ61" s="207"/>
      <c r="AK61" s="207"/>
      <c r="AL61" s="207"/>
      <c r="AM61" s="207"/>
      <c r="AN61" s="207"/>
      <c r="AO61" s="207"/>
      <c r="AP61" s="207"/>
      <c r="AQ61" s="207"/>
      <c r="AR61" s="207"/>
      <c r="AS61" s="207"/>
      <c r="AT61" s="207"/>
      <c r="AU61" s="207"/>
      <c r="AV61" s="207"/>
      <c r="AW61" s="207"/>
      <c r="AX61" s="207"/>
      <c r="AY61" s="207"/>
      <c r="AZ61" s="207"/>
      <c r="BA61" s="207"/>
      <c r="BB61" s="207"/>
      <c r="BC61" s="207"/>
      <c r="BD61" s="207"/>
      <c r="BE61" s="207"/>
      <c r="BF61" s="207"/>
      <c r="BG61" s="207"/>
      <c r="BH61" s="207"/>
      <c r="BI61" s="207"/>
      <c r="BJ61" s="207"/>
      <c r="BK61" s="207"/>
      <c r="BL61" s="207"/>
      <c r="BM61" s="207"/>
      <c r="BN61" s="207"/>
      <c r="BO61" s="207"/>
      <c r="BP61" s="207"/>
      <c r="BQ61" s="207"/>
      <c r="BR61" s="207"/>
      <c r="BS61" s="207"/>
      <c r="BT61" s="207"/>
      <c r="BU61" s="207"/>
      <c r="BV61" s="207"/>
      <c r="BW61" s="207"/>
      <c r="BX61" s="207"/>
      <c r="BY61" s="207"/>
      <c r="BZ61" s="207"/>
      <c r="CA61" s="207"/>
      <c r="CB61" s="207"/>
      <c r="CC61" s="207"/>
      <c r="CD61" s="207"/>
      <c r="CE61" s="207"/>
      <c r="CF61" s="207"/>
      <c r="CG61" s="207"/>
      <c r="CH61" s="207"/>
      <c r="CI61" s="207"/>
      <c r="CJ61" s="207"/>
      <c r="CK61" s="207"/>
      <c r="CL61" s="207"/>
      <c r="CM61" s="207"/>
      <c r="CN61" s="207"/>
      <c r="CO61" s="207"/>
      <c r="CP61" s="207"/>
      <c r="CQ61" s="207"/>
      <c r="CR61" s="207"/>
      <c r="CS61" s="207"/>
      <c r="CT61" s="207"/>
      <c r="CU61" s="207"/>
      <c r="CV61" s="207"/>
      <c r="CW61" s="207"/>
      <c r="CX61" s="207"/>
      <c r="CY61" s="207"/>
      <c r="CZ61" s="207"/>
      <c r="DA61" s="207"/>
      <c r="DB61" s="207"/>
      <c r="DC61" s="207"/>
      <c r="DD61" s="207"/>
      <c r="DE61" s="207"/>
      <c r="DF61" s="207"/>
      <c r="DG61" s="207"/>
      <c r="DH61" s="207"/>
      <c r="DI61" s="207"/>
      <c r="DJ61" s="207"/>
      <c r="DK61" s="207"/>
      <c r="DL61" s="207"/>
      <c r="DM61" s="207"/>
      <c r="DN61" s="207"/>
      <c r="DO61" s="207"/>
      <c r="DP61" s="207"/>
      <c r="DQ61" s="207"/>
      <c r="DR61" s="207"/>
      <c r="DS61" s="207"/>
      <c r="DT61" s="207"/>
      <c r="DU61" s="207"/>
      <c r="DV61" s="207"/>
      <c r="DW61" s="207"/>
      <c r="DX61" s="207"/>
      <c r="DY61" s="207"/>
      <c r="DZ61" s="207"/>
      <c r="EA61" s="207"/>
      <c r="EB61" s="207"/>
      <c r="EC61" s="207"/>
      <c r="ED61" s="207"/>
      <c r="EE61" s="207"/>
      <c r="EF61" s="207"/>
      <c r="EG61" s="207"/>
      <c r="EH61" s="207"/>
      <c r="EI61" s="207"/>
      <c r="EJ61" s="207"/>
      <c r="EK61" s="207"/>
      <c r="EL61" s="207"/>
      <c r="EM61" s="207"/>
      <c r="EN61" s="207"/>
      <c r="EO61" s="207"/>
      <c r="EP61" s="207"/>
      <c r="EQ61" s="207"/>
      <c r="ER61" s="207"/>
      <c r="ES61" s="207"/>
      <c r="ET61" s="207"/>
      <c r="EU61" s="207"/>
      <c r="EV61" s="207"/>
      <c r="EW61" s="207"/>
      <c r="EX61" s="207"/>
      <c r="EY61" s="207"/>
      <c r="EZ61" s="207"/>
      <c r="FA61" s="207"/>
      <c r="FB61" s="207"/>
      <c r="FC61" s="207"/>
      <c r="FD61" s="207"/>
      <c r="FE61" s="207"/>
      <c r="FF61" s="207"/>
      <c r="FG61" s="207"/>
      <c r="FH61" s="207"/>
      <c r="FI61" s="207"/>
      <c r="FJ61" s="207"/>
      <c r="FK61" s="207"/>
      <c r="FL61" s="207"/>
      <c r="FM61" s="207"/>
      <c r="FN61" s="207"/>
      <c r="FO61" s="207"/>
      <c r="FP61" s="207"/>
      <c r="FQ61" s="207"/>
      <c r="FR61" s="207"/>
      <c r="FS61" s="207"/>
      <c r="FT61" s="207"/>
      <c r="FU61" s="207"/>
      <c r="FV61" s="207"/>
      <c r="FW61" s="207"/>
      <c r="FX61" s="207"/>
      <c r="FY61" s="207"/>
      <c r="FZ61" s="207"/>
      <c r="GA61" s="207"/>
      <c r="GB61" s="207"/>
      <c r="GC61" s="207"/>
      <c r="GD61" s="207"/>
      <c r="GE61" s="207"/>
      <c r="GF61" s="207"/>
      <c r="GG61" s="207"/>
      <c r="GH61" s="207"/>
      <c r="GI61" s="207"/>
      <c r="GJ61" s="207"/>
      <c r="GK61" s="207"/>
      <c r="GL61" s="207"/>
      <c r="GM61" s="207"/>
      <c r="GN61" s="207"/>
      <c r="GO61" s="207"/>
      <c r="GP61" s="207"/>
      <c r="GQ61" s="207"/>
      <c r="GR61" s="207"/>
      <c r="GS61" s="207"/>
      <c r="GT61" s="207"/>
      <c r="GU61" s="207"/>
      <c r="GV61" s="207"/>
      <c r="GW61" s="207"/>
      <c r="GX61" s="207"/>
      <c r="GY61" s="207"/>
      <c r="GZ61" s="207"/>
      <c r="HA61" s="207"/>
      <c r="HB61" s="207"/>
      <c r="HC61" s="207"/>
      <c r="HD61" s="207"/>
      <c r="HE61" s="207"/>
      <c r="HF61" s="207"/>
      <c r="HG61" s="207"/>
      <c r="HH61" s="207"/>
      <c r="HI61" s="207"/>
      <c r="HJ61" s="207"/>
      <c r="HK61" s="207"/>
      <c r="HL61" s="207"/>
      <c r="HM61" s="207"/>
      <c r="HN61" s="207"/>
      <c r="HO61" s="207"/>
      <c r="HP61" s="207"/>
      <c r="HQ61" s="207"/>
      <c r="HR61" s="207"/>
      <c r="HS61" s="207"/>
      <c r="HT61" s="207"/>
      <c r="HU61" s="207"/>
      <c r="HV61" s="207"/>
      <c r="HW61" s="207"/>
      <c r="HX61" s="207"/>
      <c r="HY61" s="207"/>
      <c r="HZ61" s="207"/>
      <c r="IA61" s="207"/>
      <c r="IB61" s="207"/>
      <c r="IC61" s="207"/>
      <c r="ID61" s="207"/>
      <c r="IE61" s="207"/>
      <c r="IF61" s="207"/>
      <c r="IG61" s="207"/>
      <c r="IH61" s="207"/>
      <c r="II61" s="207"/>
      <c r="IJ61" s="207"/>
      <c r="IK61" s="207"/>
      <c r="IL61" s="207"/>
      <c r="IM61" s="207"/>
      <c r="IN61" s="207"/>
      <c r="IO61" s="207"/>
      <c r="IP61" s="207"/>
      <c r="IQ61" s="207"/>
      <c r="IR61" s="207"/>
      <c r="IS61" s="207"/>
      <c r="IT61" s="207"/>
      <c r="IU61" s="207"/>
      <c r="IV61" s="207"/>
      <c r="IW61" s="207"/>
      <c r="IX61" s="207"/>
      <c r="IY61" s="207"/>
      <c r="IZ61" s="207"/>
      <c r="JA61" s="207"/>
      <c r="JB61" s="207"/>
      <c r="JC61" s="207"/>
      <c r="JD61" s="207"/>
      <c r="JE61" s="207"/>
      <c r="JF61" s="207"/>
      <c r="JG61" s="207"/>
      <c r="JH61" s="207"/>
      <c r="JI61" s="207"/>
      <c r="JJ61" s="207"/>
      <c r="JK61" s="207"/>
      <c r="JL61" s="207"/>
      <c r="JM61" s="207"/>
      <c r="JN61" s="207"/>
      <c r="JO61" s="207"/>
      <c r="JP61" s="207"/>
      <c r="JQ61" s="207"/>
      <c r="JR61" s="207"/>
      <c r="JS61" s="207"/>
      <c r="JT61" s="207"/>
      <c r="JU61" s="207"/>
      <c r="JV61" s="207"/>
      <c r="JW61" s="207"/>
      <c r="JX61" s="207"/>
      <c r="JY61" s="207"/>
      <c r="JZ61" s="207"/>
      <c r="KA61" s="207"/>
      <c r="KB61" s="207"/>
      <c r="KC61" s="207"/>
      <c r="KD61" s="207"/>
      <c r="KE61" s="207"/>
      <c r="KF61" s="207"/>
      <c r="KG61" s="207"/>
      <c r="KH61" s="207"/>
      <c r="KI61" s="207"/>
      <c r="KJ61" s="207"/>
      <c r="KK61" s="207"/>
      <c r="KL61" s="207"/>
      <c r="KM61" s="207"/>
      <c r="KN61" s="207"/>
      <c r="KO61" s="207"/>
      <c r="KP61" s="207"/>
      <c r="KQ61" s="207"/>
      <c r="KR61" s="207"/>
      <c r="KS61" s="207"/>
      <c r="KT61" s="207"/>
      <c r="KU61" s="207"/>
      <c r="KV61" s="207"/>
      <c r="KW61" s="207"/>
      <c r="KX61" s="207"/>
      <c r="KY61" s="207"/>
      <c r="KZ61" s="207"/>
      <c r="LA61" s="207"/>
      <c r="LB61" s="207"/>
      <c r="LC61" s="207"/>
      <c r="LD61" s="207"/>
      <c r="LE61" s="207"/>
      <c r="LF61" s="207"/>
      <c r="LG61" s="207"/>
      <c r="LH61" s="207"/>
      <c r="LI61" s="207"/>
      <c r="LJ61" s="207"/>
      <c r="LK61" s="207"/>
      <c r="LL61" s="207"/>
      <c r="LM61" s="207"/>
      <c r="LN61" s="207"/>
      <c r="LO61" s="207"/>
      <c r="LP61" s="207"/>
      <c r="LQ61" s="207"/>
      <c r="LR61" s="207"/>
      <c r="LS61" s="207"/>
      <c r="LT61" s="207"/>
      <c r="LU61" s="207"/>
      <c r="LV61" s="207"/>
      <c r="LW61" s="207"/>
      <c r="LX61" s="207"/>
      <c r="LY61" s="207"/>
      <c r="LZ61" s="207"/>
      <c r="MA61" s="207"/>
      <c r="MB61" s="207"/>
      <c r="MC61" s="207"/>
      <c r="MD61" s="207"/>
      <c r="ME61" s="207"/>
      <c r="MF61" s="207"/>
      <c r="MG61" s="207"/>
      <c r="MH61" s="207"/>
      <c r="MI61" s="207"/>
      <c r="MJ61" s="207"/>
      <c r="MK61" s="207"/>
      <c r="ML61" s="207"/>
      <c r="MM61" s="207"/>
      <c r="MN61" s="207"/>
      <c r="MO61" s="207"/>
      <c r="MP61" s="207"/>
      <c r="MQ61" s="207"/>
      <c r="MR61" s="207"/>
      <c r="MS61" s="207"/>
      <c r="MT61" s="207"/>
      <c r="MU61" s="207"/>
      <c r="MV61" s="207"/>
      <c r="MW61" s="207"/>
      <c r="MX61" s="207"/>
      <c r="MY61" s="207"/>
      <c r="MZ61" s="207"/>
      <c r="NA61" s="207"/>
      <c r="NB61" s="207"/>
      <c r="NC61" s="207"/>
      <c r="ND61" s="207"/>
      <c r="NE61" s="207"/>
      <c r="NF61" s="207"/>
      <c r="NG61" s="207"/>
      <c r="NH61" s="207"/>
      <c r="NI61" s="207"/>
      <c r="NJ61" s="207"/>
      <c r="NK61" s="207"/>
      <c r="NL61" s="207"/>
      <c r="NM61" s="207"/>
      <c r="NN61" s="207"/>
      <c r="NO61" s="207"/>
      <c r="NP61" s="207"/>
      <c r="NQ61" s="207"/>
      <c r="NR61" s="207"/>
      <c r="NS61" s="207"/>
      <c r="NT61" s="207"/>
      <c r="NU61" s="207"/>
      <c r="NV61" s="207"/>
      <c r="NW61" s="207"/>
      <c r="NX61" s="207"/>
      <c r="NY61" s="207"/>
      <c r="NZ61" s="207"/>
      <c r="OA61" s="207"/>
      <c r="OB61" s="207"/>
      <c r="OC61" s="207"/>
      <c r="OD61" s="207"/>
      <c r="OE61" s="207"/>
      <c r="OF61" s="207"/>
      <c r="OG61" s="207"/>
      <c r="OH61" s="207"/>
      <c r="OI61" s="207"/>
      <c r="OJ61" s="207"/>
      <c r="OK61" s="207"/>
      <c r="OL61" s="207"/>
      <c r="OM61" s="207"/>
      <c r="ON61" s="207"/>
      <c r="OO61" s="207"/>
      <c r="OP61" s="207"/>
      <c r="OQ61" s="207"/>
      <c r="OR61" s="207"/>
      <c r="OS61" s="207"/>
      <c r="OT61" s="207"/>
      <c r="OU61" s="207"/>
      <c r="OV61" s="207"/>
      <c r="OW61" s="207"/>
      <c r="OX61" s="207"/>
      <c r="OY61" s="207"/>
      <c r="OZ61" s="207"/>
      <c r="PA61" s="207"/>
      <c r="PB61" s="207"/>
      <c r="PC61" s="207"/>
      <c r="PD61" s="207"/>
      <c r="PE61" s="207"/>
      <c r="PF61" s="207"/>
      <c r="PG61" s="207"/>
      <c r="PH61" s="207"/>
      <c r="PI61" s="207"/>
      <c r="PJ61" s="207"/>
      <c r="PK61" s="207"/>
      <c r="PL61" s="207"/>
      <c r="PM61" s="207"/>
      <c r="PN61" s="207"/>
      <c r="PO61" s="207"/>
      <c r="PP61" s="207"/>
      <c r="PQ61" s="207"/>
      <c r="PR61" s="207"/>
      <c r="PS61" s="207"/>
      <c r="PT61" s="207"/>
      <c r="PU61" s="207"/>
      <c r="PV61" s="207"/>
      <c r="PW61" s="207"/>
      <c r="PX61" s="207"/>
      <c r="PY61" s="207"/>
      <c r="PZ61" s="207"/>
      <c r="QA61" s="207"/>
      <c r="QB61" s="207"/>
      <c r="QC61" s="207"/>
      <c r="QD61" s="207"/>
      <c r="QE61" s="207"/>
      <c r="QF61" s="207"/>
      <c r="QG61" s="207"/>
      <c r="QH61" s="207"/>
      <c r="QI61" s="207"/>
      <c r="QJ61" s="207"/>
      <c r="QK61" s="207"/>
      <c r="QL61" s="207"/>
      <c r="QM61" s="207"/>
      <c r="QN61" s="207"/>
      <c r="QO61" s="207"/>
      <c r="QP61" s="207"/>
      <c r="QQ61" s="207"/>
      <c r="QR61" s="207"/>
      <c r="QS61" s="207"/>
      <c r="QT61" s="207"/>
      <c r="QU61" s="207"/>
      <c r="QV61" s="207"/>
      <c r="QW61" s="207"/>
      <c r="QX61" s="207"/>
      <c r="QY61" s="207"/>
      <c r="QZ61" s="207"/>
      <c r="RA61" s="207"/>
      <c r="RB61" s="207"/>
      <c r="RC61" s="207"/>
      <c r="RD61" s="207"/>
      <c r="RE61" s="207"/>
      <c r="RF61" s="207"/>
      <c r="RG61" s="207"/>
      <c r="RH61" s="207"/>
      <c r="RI61" s="207"/>
      <c r="RJ61" s="207"/>
      <c r="RK61" s="207"/>
      <c r="RL61" s="207"/>
      <c r="RM61" s="207"/>
      <c r="RN61" s="207"/>
      <c r="RO61" s="207"/>
      <c r="RP61" s="207"/>
      <c r="RQ61" s="207"/>
      <c r="RR61" s="207"/>
      <c r="RS61" s="207"/>
      <c r="RT61" s="207"/>
      <c r="RU61" s="207"/>
      <c r="RV61" s="207"/>
      <c r="RW61" s="207"/>
      <c r="RX61" s="207"/>
      <c r="RY61" s="207"/>
      <c r="RZ61" s="207"/>
      <c r="SA61" s="207"/>
      <c r="SB61" s="207"/>
      <c r="SC61" s="207"/>
      <c r="SD61" s="207"/>
      <c r="SE61" s="207"/>
      <c r="SF61" s="207"/>
      <c r="SG61" s="207"/>
      <c r="SH61" s="207"/>
      <c r="SI61" s="207"/>
      <c r="SJ61" s="207"/>
      <c r="SK61" s="207"/>
      <c r="SL61" s="207"/>
      <c r="SM61" s="207"/>
      <c r="SN61" s="207"/>
      <c r="SO61" s="207"/>
      <c r="SP61" s="207"/>
      <c r="SQ61" s="207"/>
      <c r="SR61" s="207"/>
      <c r="SS61" s="207"/>
      <c r="ST61" s="207"/>
      <c r="SU61" s="207"/>
      <c r="SV61" s="207"/>
      <c r="SW61" s="207"/>
      <c r="SX61" s="207"/>
      <c r="SY61" s="207"/>
      <c r="SZ61" s="207"/>
      <c r="TA61" s="207"/>
      <c r="TB61" s="207"/>
      <c r="TC61" s="207"/>
      <c r="TD61" s="207"/>
      <c r="TE61" s="207"/>
      <c r="TF61" s="207"/>
      <c r="TG61" s="207"/>
      <c r="TH61" s="207"/>
      <c r="TI61" s="207"/>
      <c r="TJ61" s="207"/>
      <c r="TK61" s="207"/>
      <c r="TL61" s="207"/>
      <c r="TM61" s="207"/>
      <c r="TN61" s="207"/>
      <c r="TO61" s="207"/>
      <c r="TP61" s="207"/>
      <c r="TQ61" s="207"/>
      <c r="TR61" s="207"/>
      <c r="TS61" s="207"/>
      <c r="TT61" s="207"/>
      <c r="TU61" s="207"/>
      <c r="TV61" s="207"/>
      <c r="TW61" s="207"/>
      <c r="TX61" s="207"/>
      <c r="TY61" s="207"/>
      <c r="TZ61" s="207"/>
      <c r="UA61" s="207"/>
      <c r="UB61" s="207"/>
      <c r="UC61" s="207"/>
      <c r="UD61" s="207"/>
      <c r="UE61" s="207"/>
      <c r="UF61" s="207"/>
      <c r="UG61" s="207"/>
      <c r="UH61" s="207"/>
      <c r="UI61" s="207"/>
      <c r="UJ61" s="207"/>
      <c r="UK61" s="207"/>
      <c r="UL61" s="207"/>
      <c r="UM61" s="207"/>
      <c r="UN61" s="207"/>
      <c r="UO61" s="207"/>
      <c r="UP61" s="207"/>
      <c r="UQ61" s="207"/>
      <c r="UR61" s="207"/>
      <c r="US61" s="207"/>
      <c r="UT61" s="207"/>
      <c r="UU61" s="207"/>
      <c r="UV61" s="207"/>
      <c r="UW61" s="207"/>
      <c r="UX61" s="207"/>
      <c r="UY61" s="207"/>
      <c r="UZ61" s="207"/>
      <c r="VA61" s="207"/>
      <c r="VB61" s="207"/>
      <c r="VC61" s="207"/>
      <c r="VD61" s="207"/>
      <c r="VE61" s="207"/>
      <c r="VF61" s="207"/>
      <c r="VG61" s="207"/>
      <c r="VH61" s="207"/>
      <c r="VI61" s="207"/>
      <c r="VJ61" s="207"/>
      <c r="VK61" s="207"/>
      <c r="VL61" s="207"/>
      <c r="VM61" s="207"/>
      <c r="VN61" s="207"/>
      <c r="VO61" s="207"/>
      <c r="VP61" s="207"/>
      <c r="VQ61" s="207"/>
      <c r="VR61" s="207"/>
      <c r="VS61" s="207"/>
      <c r="VT61" s="207"/>
      <c r="VU61" s="207"/>
      <c r="VV61" s="207"/>
      <c r="VW61" s="207"/>
      <c r="VX61" s="207"/>
      <c r="VY61" s="207"/>
      <c r="VZ61" s="207"/>
      <c r="WA61" s="207"/>
      <c r="WB61" s="207"/>
      <c r="WC61" s="207"/>
      <c r="WD61" s="207"/>
      <c r="WE61" s="207"/>
      <c r="WF61" s="207"/>
      <c r="WG61" s="207"/>
      <c r="WH61" s="207"/>
      <c r="WI61" s="207"/>
      <c r="WJ61" s="207"/>
      <c r="WK61" s="207"/>
      <c r="WL61" s="207"/>
      <c r="WM61" s="207"/>
      <c r="WN61" s="207"/>
      <c r="WO61" s="207"/>
      <c r="WP61" s="207"/>
      <c r="WQ61" s="207"/>
      <c r="WR61" s="207"/>
      <c r="WS61" s="207"/>
      <c r="WT61" s="207"/>
      <c r="WU61" s="207"/>
      <c r="WV61" s="207"/>
      <c r="WW61" s="207"/>
      <c r="WX61" s="207"/>
      <c r="WY61" s="207"/>
      <c r="WZ61" s="207"/>
      <c r="XA61" s="207"/>
      <c r="XB61" s="207"/>
      <c r="XC61" s="207"/>
      <c r="XD61" s="207"/>
      <c r="XE61" s="207"/>
      <c r="XF61" s="207"/>
      <c r="XG61" s="207"/>
      <c r="XH61" s="207"/>
      <c r="XI61" s="207"/>
      <c r="XJ61" s="207"/>
      <c r="XK61" s="207"/>
      <c r="XL61" s="207"/>
      <c r="XM61" s="207"/>
      <c r="XN61" s="207"/>
      <c r="XO61" s="207"/>
      <c r="XP61" s="207"/>
      <c r="XQ61" s="207"/>
      <c r="XR61" s="207"/>
      <c r="XS61" s="207"/>
      <c r="XT61" s="207"/>
      <c r="XU61" s="207"/>
      <c r="XV61" s="207"/>
      <c r="XW61" s="207"/>
      <c r="XX61" s="207"/>
      <c r="XY61" s="207"/>
      <c r="XZ61" s="207"/>
      <c r="YA61" s="207"/>
      <c r="YB61" s="207"/>
      <c r="YC61" s="207"/>
      <c r="YD61" s="207"/>
      <c r="YE61" s="207"/>
      <c r="YF61" s="207"/>
      <c r="YG61" s="207"/>
      <c r="YH61" s="207"/>
      <c r="YI61" s="207"/>
      <c r="YJ61" s="207"/>
      <c r="YK61" s="207"/>
      <c r="YL61" s="207"/>
      <c r="YM61" s="207"/>
      <c r="YN61" s="207"/>
      <c r="YO61" s="207"/>
      <c r="YP61" s="207"/>
      <c r="YQ61" s="207"/>
      <c r="YR61" s="207"/>
      <c r="YS61" s="207"/>
      <c r="YT61" s="207"/>
      <c r="YU61" s="207"/>
      <c r="YV61" s="207"/>
      <c r="YW61" s="207"/>
      <c r="YX61" s="207"/>
      <c r="YY61" s="207"/>
      <c r="YZ61" s="207"/>
      <c r="ZA61" s="207"/>
      <c r="ZB61" s="207"/>
      <c r="ZC61" s="207"/>
      <c r="ZD61" s="207"/>
      <c r="ZE61" s="207"/>
      <c r="ZF61" s="207"/>
      <c r="ZG61" s="207"/>
      <c r="ZH61" s="207"/>
      <c r="ZI61" s="207"/>
      <c r="ZJ61" s="207"/>
      <c r="ZK61" s="207"/>
      <c r="ZL61" s="207"/>
      <c r="ZM61" s="207"/>
      <c r="ZN61" s="207"/>
      <c r="ZO61" s="207"/>
      <c r="ZP61" s="207"/>
      <c r="ZQ61" s="207"/>
      <c r="ZR61" s="207"/>
      <c r="ZS61" s="207"/>
      <c r="ZT61" s="207"/>
      <c r="ZU61" s="207"/>
      <c r="ZV61" s="207"/>
      <c r="ZW61" s="207"/>
      <c r="ZX61" s="207"/>
      <c r="ZY61" s="207"/>
      <c r="ZZ61" s="207"/>
      <c r="AAA61" s="207"/>
      <c r="AAB61" s="207"/>
      <c r="AAC61" s="207"/>
      <c r="AAD61" s="207"/>
      <c r="AAE61" s="207"/>
      <c r="AAF61" s="207"/>
      <c r="AAG61" s="207"/>
      <c r="AAH61" s="207"/>
      <c r="AAI61" s="207"/>
      <c r="AAJ61" s="207"/>
      <c r="AAK61" s="207"/>
      <c r="AAL61" s="207"/>
      <c r="AAM61" s="207"/>
      <c r="AAN61" s="207"/>
      <c r="AAO61" s="207"/>
      <c r="AAP61" s="207"/>
      <c r="AAQ61" s="207"/>
      <c r="AAR61" s="207"/>
      <c r="AAS61" s="207"/>
      <c r="AAT61" s="207"/>
      <c r="AAU61" s="207"/>
      <c r="AAV61" s="207"/>
      <c r="AAW61" s="207"/>
      <c r="AAX61" s="207"/>
      <c r="AAY61" s="207"/>
      <c r="AAZ61" s="207"/>
      <c r="ABA61" s="207"/>
      <c r="ABB61" s="207"/>
      <c r="ABC61" s="207"/>
      <c r="ABD61" s="207"/>
      <c r="ABE61" s="207"/>
      <c r="ABF61" s="207"/>
      <c r="ABG61" s="207"/>
      <c r="ABH61" s="207"/>
      <c r="ABI61" s="207"/>
      <c r="ABJ61" s="207"/>
      <c r="ABK61" s="207"/>
      <c r="ABL61" s="207"/>
      <c r="ABM61" s="207"/>
      <c r="ABN61" s="207"/>
      <c r="ABO61" s="207"/>
      <c r="ABP61" s="207"/>
      <c r="ABQ61" s="207"/>
      <c r="ABR61" s="207"/>
      <c r="ABS61" s="207"/>
      <c r="ABT61" s="207"/>
      <c r="ABU61" s="207"/>
      <c r="ABV61" s="207"/>
      <c r="ABW61" s="207"/>
      <c r="ABX61" s="207"/>
      <c r="ABY61" s="207"/>
      <c r="ABZ61" s="207"/>
      <c r="ACA61" s="207"/>
      <c r="ACB61" s="207"/>
      <c r="ACC61" s="207"/>
      <c r="ACD61" s="207"/>
      <c r="ACE61" s="207"/>
      <c r="ACF61" s="207"/>
      <c r="ACG61" s="207"/>
      <c r="ACH61" s="207"/>
      <c r="ACI61" s="207"/>
      <c r="ACJ61" s="207"/>
      <c r="ACK61" s="207"/>
      <c r="ACL61" s="207"/>
      <c r="ACM61" s="207"/>
      <c r="ACN61" s="207"/>
      <c r="ACO61" s="207"/>
      <c r="ACP61" s="207"/>
      <c r="ACQ61" s="207"/>
      <c r="ACR61" s="207"/>
      <c r="ACS61" s="207"/>
      <c r="ACT61" s="207"/>
      <c r="ACU61" s="207"/>
      <c r="ACV61" s="207"/>
      <c r="ACW61" s="207"/>
      <c r="ACX61" s="207"/>
      <c r="ACY61" s="207"/>
      <c r="ACZ61" s="207"/>
      <c r="ADA61" s="207"/>
      <c r="ADB61" s="207"/>
      <c r="ADC61" s="207"/>
      <c r="ADD61" s="207"/>
      <c r="ADE61" s="207"/>
      <c r="ADF61" s="207"/>
      <c r="ADG61" s="207"/>
      <c r="ADH61" s="207"/>
      <c r="ADI61" s="207"/>
      <c r="ADJ61" s="207"/>
      <c r="ADK61" s="207"/>
      <c r="ADL61" s="207"/>
      <c r="ADM61" s="207"/>
      <c r="ADN61" s="207"/>
      <c r="ADO61" s="207"/>
      <c r="ADP61" s="207"/>
      <c r="ADQ61" s="207"/>
      <c r="ADR61" s="207"/>
      <c r="ADS61" s="207"/>
      <c r="ADT61" s="207"/>
      <c r="ADU61" s="207"/>
      <c r="ADV61" s="207"/>
      <c r="ADW61" s="207"/>
      <c r="ADX61" s="207"/>
      <c r="ADY61" s="207"/>
      <c r="ADZ61" s="207"/>
      <c r="AEA61" s="207"/>
      <c r="AEB61" s="207"/>
      <c r="AEC61" s="207"/>
      <c r="AED61" s="207"/>
      <c r="AEE61" s="207"/>
      <c r="AEF61" s="207"/>
      <c r="AEG61" s="207"/>
      <c r="AEH61" s="207"/>
      <c r="AEI61" s="207"/>
      <c r="AEJ61" s="207"/>
      <c r="AEK61" s="207"/>
      <c r="AEL61" s="207"/>
      <c r="AEM61" s="207"/>
      <c r="AEN61" s="207"/>
      <c r="AEO61" s="207"/>
      <c r="AEP61" s="207"/>
      <c r="AEQ61" s="207"/>
      <c r="AER61" s="207"/>
      <c r="AES61" s="207"/>
      <c r="AET61" s="207"/>
      <c r="AEU61" s="207"/>
      <c r="AEV61" s="207"/>
      <c r="AEW61" s="207"/>
      <c r="AEX61" s="207"/>
      <c r="AEY61" s="207"/>
      <c r="AEZ61" s="207"/>
      <c r="AFA61" s="207"/>
      <c r="AFB61" s="207"/>
      <c r="AFC61" s="207"/>
      <c r="AFD61" s="207"/>
      <c r="AFE61" s="207"/>
      <c r="AFF61" s="207"/>
      <c r="AFG61" s="207"/>
      <c r="AFH61" s="207"/>
      <c r="AFI61" s="207"/>
      <c r="AFJ61" s="207"/>
      <c r="AFK61" s="207"/>
      <c r="AFL61" s="207"/>
      <c r="AFM61" s="207"/>
      <c r="AFN61" s="207"/>
      <c r="AFO61" s="207"/>
      <c r="AFP61" s="207"/>
      <c r="AFQ61" s="207"/>
      <c r="AFR61" s="207"/>
      <c r="AFS61" s="207"/>
      <c r="AFT61" s="207"/>
      <c r="AFU61" s="207"/>
      <c r="AFV61" s="207"/>
      <c r="AFW61" s="207"/>
      <c r="AFX61" s="207"/>
      <c r="AFY61" s="207"/>
      <c r="AFZ61" s="207"/>
      <c r="AGA61" s="207"/>
      <c r="AGB61" s="207"/>
      <c r="AGC61" s="207"/>
      <c r="AGD61" s="207"/>
      <c r="AGE61" s="207"/>
      <c r="AGF61" s="207"/>
      <c r="AGG61" s="207"/>
      <c r="AGH61" s="207"/>
      <c r="AGI61" s="207"/>
      <c r="AGJ61" s="207"/>
      <c r="AGK61" s="207"/>
      <c r="AGL61" s="207"/>
      <c r="AGM61" s="207"/>
      <c r="AGN61" s="207"/>
      <c r="AGO61" s="207"/>
      <c r="AGP61" s="207"/>
      <c r="AGQ61" s="207"/>
      <c r="AGR61" s="207"/>
      <c r="AGS61" s="207"/>
      <c r="AGT61" s="207"/>
      <c r="AGU61" s="207"/>
      <c r="AGV61" s="207"/>
      <c r="AGW61" s="207"/>
      <c r="AGX61" s="207"/>
      <c r="AGY61" s="207"/>
      <c r="AGZ61" s="207"/>
      <c r="AHA61" s="207"/>
      <c r="AHB61" s="207"/>
      <c r="AHC61" s="207"/>
      <c r="AHD61" s="207"/>
      <c r="AHE61" s="207"/>
      <c r="AHF61" s="207"/>
      <c r="AHG61" s="207"/>
      <c r="AHH61" s="207"/>
      <c r="AHI61" s="207"/>
      <c r="AHJ61" s="207"/>
      <c r="AHK61" s="207"/>
      <c r="AHL61" s="207"/>
      <c r="AHM61" s="207"/>
      <c r="AHN61" s="207"/>
      <c r="AHO61" s="207"/>
      <c r="AHP61" s="207"/>
      <c r="AHQ61" s="207"/>
      <c r="AHR61" s="207"/>
      <c r="AHS61" s="207"/>
      <c r="AHT61" s="207"/>
      <c r="AHU61" s="207"/>
      <c r="AHV61" s="207"/>
      <c r="AHW61" s="207"/>
      <c r="AHX61" s="207"/>
      <c r="AHY61" s="207"/>
      <c r="AHZ61" s="207"/>
      <c r="AIA61" s="207"/>
      <c r="AIB61" s="207"/>
      <c r="AIC61" s="207"/>
      <c r="AID61" s="207"/>
      <c r="AIE61" s="207"/>
      <c r="AIF61" s="207"/>
      <c r="AIG61" s="207"/>
      <c r="AIH61" s="207"/>
      <c r="AII61" s="207"/>
      <c r="AIJ61" s="207"/>
      <c r="AIK61" s="207"/>
      <c r="AIL61" s="207"/>
      <c r="AIM61" s="207"/>
      <c r="AIN61" s="207"/>
      <c r="AIO61" s="207"/>
      <c r="AIP61" s="207"/>
      <c r="AIQ61" s="207"/>
      <c r="AIR61" s="207"/>
      <c r="AIS61" s="207"/>
      <c r="AIT61" s="207"/>
      <c r="AIU61" s="207"/>
      <c r="AIV61" s="207"/>
      <c r="AIW61" s="207"/>
      <c r="AIX61" s="207"/>
      <c r="AIY61" s="207"/>
      <c r="AIZ61" s="207"/>
      <c r="AJA61" s="207"/>
      <c r="AJB61" s="207"/>
      <c r="AJC61" s="207"/>
      <c r="AJD61" s="207"/>
      <c r="AJE61" s="207"/>
      <c r="AJF61" s="207"/>
      <c r="AJG61" s="207"/>
      <c r="AJH61" s="207"/>
      <c r="AJI61" s="207"/>
      <c r="AJJ61" s="207"/>
      <c r="AJK61" s="207"/>
      <c r="AJL61" s="207"/>
      <c r="AJM61" s="207"/>
      <c r="AJN61" s="207"/>
      <c r="AJO61" s="207"/>
      <c r="AJP61" s="207"/>
      <c r="AJQ61" s="207"/>
      <c r="AJR61" s="207"/>
      <c r="AJS61" s="207"/>
      <c r="AJT61" s="207"/>
      <c r="AJU61" s="207"/>
      <c r="AJV61" s="207"/>
      <c r="AJW61" s="207"/>
      <c r="AJX61" s="207"/>
      <c r="AJY61" s="207"/>
      <c r="AJZ61" s="207"/>
      <c r="AKA61" s="207"/>
      <c r="AKB61" s="207"/>
      <c r="AKC61" s="207"/>
      <c r="AKD61" s="207"/>
      <c r="AKE61" s="207"/>
      <c r="AKF61" s="207"/>
      <c r="AKG61" s="207"/>
      <c r="AKH61" s="207"/>
      <c r="AKI61" s="207"/>
      <c r="AKJ61" s="207"/>
      <c r="AKK61" s="207"/>
      <c r="AKL61" s="207"/>
      <c r="AKM61" s="207"/>
      <c r="AKN61" s="207"/>
      <c r="AKO61" s="207"/>
      <c r="AKP61" s="207"/>
      <c r="AKQ61" s="207"/>
      <c r="AKR61" s="207"/>
      <c r="AKS61" s="207"/>
      <c r="AKT61" s="207"/>
      <c r="AKU61" s="207"/>
      <c r="AKV61" s="207"/>
      <c r="AKW61" s="207"/>
      <c r="AKX61" s="207"/>
      <c r="AKY61" s="207"/>
      <c r="AKZ61" s="207"/>
      <c r="ALA61" s="207"/>
      <c r="ALB61" s="207"/>
      <c r="ALC61" s="207"/>
      <c r="ALD61" s="207"/>
      <c r="ALE61" s="207"/>
      <c r="ALF61" s="207"/>
      <c r="ALG61" s="207"/>
      <c r="ALH61" s="207"/>
      <c r="ALI61" s="207"/>
      <c r="ALJ61" s="207"/>
      <c r="ALK61" s="207"/>
      <c r="ALL61" s="207"/>
      <c r="ALM61" s="207"/>
      <c r="ALN61" s="207"/>
      <c r="ALO61" s="207"/>
      <c r="ALP61" s="207"/>
      <c r="ALQ61" s="207"/>
    </row>
    <row r="62" spans="1:1005" ht="14.45">
      <c r="A62" s="103">
        <v>47908</v>
      </c>
      <c r="B62" s="164">
        <v>5</v>
      </c>
      <c r="C62" s="156">
        <v>5</v>
      </c>
      <c r="D62" s="159">
        <v>5</v>
      </c>
      <c r="E62" s="207">
        <v>5.7240000000000002</v>
      </c>
      <c r="F62" s="207">
        <v>5.7729999999999997</v>
      </c>
      <c r="G62" s="207">
        <v>5.2880000000000003</v>
      </c>
      <c r="H62" s="207">
        <v>4.673</v>
      </c>
      <c r="I62" s="207">
        <v>4.3760000000000003</v>
      </c>
      <c r="J62" s="207">
        <v>3.5030000000000001</v>
      </c>
      <c r="K62" s="207">
        <v>3.0289999999999999</v>
      </c>
      <c r="L62" s="207">
        <v>2.9129999999999998</v>
      </c>
      <c r="M62" s="207">
        <v>4.9279999999999999</v>
      </c>
      <c r="N62" s="207">
        <v>2.9790000000000001</v>
      </c>
      <c r="O62" s="207">
        <v>3.4910000000000001</v>
      </c>
      <c r="P62" s="207">
        <v>6.085</v>
      </c>
      <c r="Q62" s="207">
        <v>2.9289999999999998</v>
      </c>
      <c r="R62" s="207">
        <v>5.3659999999999997</v>
      </c>
      <c r="S62" s="207">
        <v>3.8319999999999999</v>
      </c>
      <c r="T62" s="207">
        <v>3.6779999999999999</v>
      </c>
      <c r="U62" s="207">
        <v>5.6319999999999997</v>
      </c>
      <c r="V62" s="207">
        <v>2.8010000000000002</v>
      </c>
      <c r="W62" s="207">
        <v>3.036</v>
      </c>
      <c r="X62" s="207">
        <v>5.7640000000000002</v>
      </c>
      <c r="Y62" s="207">
        <v>4.3559999999999999</v>
      </c>
      <c r="Z62" s="207">
        <v>4.9930000000000003</v>
      </c>
      <c r="AA62" s="207">
        <v>4.5039999999999996</v>
      </c>
      <c r="AB62" s="207">
        <v>2.84</v>
      </c>
      <c r="AC62" s="207">
        <v>4.58</v>
      </c>
      <c r="AD62" s="207">
        <v>3.78</v>
      </c>
      <c r="AE62">
        <v>4.0019999999999998</v>
      </c>
      <c r="AF62" s="207">
        <v>3.5150000000000001</v>
      </c>
      <c r="AG62" s="207">
        <v>5.2619999999999996</v>
      </c>
      <c r="AH62" s="207">
        <v>5.2069999999999999</v>
      </c>
      <c r="AI62" s="207"/>
      <c r="AJ62" s="207"/>
      <c r="AK62" s="207"/>
      <c r="AL62" s="207"/>
      <c r="AM62" s="207"/>
      <c r="AN62" s="207"/>
      <c r="AO62" s="207"/>
      <c r="AP62" s="207"/>
      <c r="AQ62" s="207"/>
      <c r="AR62" s="207"/>
      <c r="AS62" s="207"/>
      <c r="AT62" s="207"/>
      <c r="AU62" s="207"/>
      <c r="AV62" s="207"/>
      <c r="AW62" s="207"/>
      <c r="AX62" s="207"/>
      <c r="AY62" s="207"/>
      <c r="AZ62" s="207"/>
      <c r="BA62" s="207"/>
      <c r="BB62" s="207"/>
      <c r="BC62" s="207"/>
      <c r="BD62" s="207"/>
      <c r="BE62" s="207"/>
      <c r="BF62" s="207"/>
      <c r="BG62" s="207"/>
      <c r="BH62" s="207"/>
      <c r="BI62" s="207"/>
      <c r="BJ62" s="207"/>
      <c r="BK62" s="207"/>
      <c r="BL62" s="207"/>
      <c r="BM62" s="207"/>
      <c r="BN62" s="207"/>
      <c r="BO62" s="207"/>
      <c r="BP62" s="207"/>
      <c r="BQ62" s="207"/>
      <c r="BR62" s="207"/>
      <c r="BS62" s="207"/>
      <c r="BT62" s="207"/>
      <c r="BU62" s="207"/>
      <c r="BV62" s="207"/>
      <c r="BW62" s="207"/>
      <c r="BX62" s="207"/>
      <c r="BY62" s="207"/>
      <c r="BZ62" s="207"/>
      <c r="CA62" s="207"/>
      <c r="CB62" s="207"/>
      <c r="CC62" s="207"/>
      <c r="CD62" s="207"/>
      <c r="CE62" s="207"/>
      <c r="CF62" s="207"/>
      <c r="CG62" s="207"/>
      <c r="CH62" s="207"/>
      <c r="CI62" s="207"/>
      <c r="CJ62" s="207"/>
      <c r="CK62" s="207"/>
      <c r="CL62" s="207"/>
      <c r="CM62" s="207"/>
      <c r="CN62" s="207"/>
      <c r="CO62" s="207"/>
      <c r="CP62" s="207"/>
      <c r="CQ62" s="207"/>
      <c r="CR62" s="207"/>
      <c r="CS62" s="207"/>
      <c r="CT62" s="207"/>
      <c r="CU62" s="207"/>
      <c r="CV62" s="207"/>
      <c r="CW62" s="207"/>
      <c r="CX62" s="207"/>
      <c r="CY62" s="207"/>
      <c r="CZ62" s="207"/>
      <c r="DA62" s="207"/>
      <c r="DB62" s="207"/>
      <c r="DC62" s="207"/>
      <c r="DD62" s="207"/>
      <c r="DE62" s="207"/>
      <c r="DF62" s="207"/>
      <c r="DG62" s="207"/>
      <c r="DH62" s="207"/>
      <c r="DI62" s="207"/>
      <c r="DJ62" s="207"/>
      <c r="DK62" s="207"/>
      <c r="DL62" s="207"/>
      <c r="DM62" s="207"/>
      <c r="DN62" s="207"/>
      <c r="DO62" s="207"/>
      <c r="DP62" s="207"/>
      <c r="DQ62" s="207"/>
      <c r="DR62" s="207"/>
      <c r="DS62" s="207"/>
      <c r="DT62" s="207"/>
      <c r="DU62" s="207"/>
      <c r="DV62" s="207"/>
      <c r="DW62" s="207"/>
      <c r="DX62" s="207"/>
      <c r="DY62" s="207"/>
      <c r="DZ62" s="207"/>
      <c r="EA62" s="207"/>
      <c r="EB62" s="207"/>
      <c r="EC62" s="207"/>
      <c r="ED62" s="207"/>
      <c r="EE62" s="207"/>
      <c r="EF62" s="207"/>
      <c r="EG62" s="207"/>
      <c r="EH62" s="207"/>
      <c r="EI62" s="207"/>
      <c r="EJ62" s="207"/>
      <c r="EK62" s="207"/>
      <c r="EL62" s="207"/>
      <c r="EM62" s="207"/>
      <c r="EN62" s="207"/>
      <c r="EO62" s="207"/>
      <c r="EP62" s="207"/>
      <c r="EQ62" s="207"/>
      <c r="ER62" s="207"/>
      <c r="ES62" s="207"/>
      <c r="ET62" s="207"/>
      <c r="EU62" s="207"/>
      <c r="EV62" s="207"/>
      <c r="EW62" s="207"/>
      <c r="EX62" s="207"/>
      <c r="EY62" s="207"/>
      <c r="EZ62" s="207"/>
      <c r="FA62" s="207"/>
      <c r="FB62" s="207"/>
      <c r="FC62" s="207"/>
      <c r="FD62" s="207"/>
      <c r="FE62" s="207"/>
      <c r="FF62" s="207"/>
      <c r="FG62" s="207"/>
      <c r="FH62" s="207"/>
      <c r="FI62" s="207"/>
      <c r="FJ62" s="207"/>
      <c r="FK62" s="207"/>
      <c r="FL62" s="207"/>
      <c r="FM62" s="207"/>
      <c r="FN62" s="207"/>
      <c r="FO62" s="207"/>
      <c r="FP62" s="207"/>
      <c r="FQ62" s="207"/>
      <c r="FR62" s="207"/>
      <c r="FS62" s="207"/>
      <c r="FT62" s="207"/>
      <c r="FU62" s="207"/>
      <c r="FV62" s="207"/>
      <c r="FW62" s="207"/>
      <c r="FX62" s="207"/>
      <c r="FY62" s="207"/>
      <c r="FZ62" s="207"/>
      <c r="GA62" s="207"/>
      <c r="GB62" s="207"/>
      <c r="GC62" s="207"/>
      <c r="GD62" s="207"/>
      <c r="GE62" s="207"/>
      <c r="GF62" s="207"/>
      <c r="GG62" s="207"/>
      <c r="GH62" s="207"/>
      <c r="GI62" s="207"/>
      <c r="GJ62" s="207"/>
      <c r="GK62" s="207"/>
      <c r="GL62" s="207"/>
      <c r="GM62" s="207"/>
      <c r="GN62" s="207"/>
      <c r="GO62" s="207"/>
      <c r="GP62" s="207"/>
      <c r="GQ62" s="207"/>
      <c r="GR62" s="207"/>
      <c r="GS62" s="207"/>
      <c r="GT62" s="207"/>
      <c r="GU62" s="207"/>
      <c r="GV62" s="207"/>
      <c r="GW62" s="207"/>
      <c r="GX62" s="207"/>
      <c r="GY62" s="207"/>
      <c r="GZ62" s="207"/>
      <c r="HA62" s="207"/>
      <c r="HB62" s="207"/>
      <c r="HC62" s="207"/>
      <c r="HD62" s="207"/>
      <c r="HE62" s="207"/>
      <c r="HF62" s="207"/>
      <c r="HG62" s="207"/>
      <c r="HH62" s="207"/>
      <c r="HI62" s="207"/>
      <c r="HJ62" s="207"/>
      <c r="HK62" s="207"/>
      <c r="HL62" s="207"/>
      <c r="HM62" s="207"/>
      <c r="HN62" s="207"/>
      <c r="HO62" s="207"/>
      <c r="HP62" s="207"/>
      <c r="HQ62" s="207"/>
      <c r="HR62" s="207"/>
      <c r="HS62" s="207"/>
      <c r="HT62" s="207"/>
      <c r="HU62" s="207"/>
      <c r="HV62" s="207"/>
      <c r="HW62" s="207"/>
      <c r="HX62" s="207"/>
      <c r="HY62" s="207"/>
      <c r="HZ62" s="207"/>
      <c r="IA62" s="207"/>
      <c r="IB62" s="207"/>
      <c r="IC62" s="207"/>
      <c r="ID62" s="207"/>
      <c r="IE62" s="207"/>
      <c r="IF62" s="207"/>
      <c r="IG62" s="207"/>
      <c r="IH62" s="207"/>
      <c r="II62" s="207"/>
      <c r="IJ62" s="207"/>
      <c r="IK62" s="207"/>
      <c r="IL62" s="207"/>
      <c r="IM62" s="207"/>
      <c r="IN62" s="207"/>
      <c r="IO62" s="207"/>
      <c r="IP62" s="207"/>
      <c r="IQ62" s="207"/>
      <c r="IR62" s="207"/>
      <c r="IS62" s="207"/>
      <c r="IT62" s="207"/>
      <c r="IU62" s="207"/>
      <c r="IV62" s="207"/>
      <c r="IW62" s="207"/>
      <c r="IX62" s="207"/>
      <c r="IY62" s="207"/>
      <c r="IZ62" s="207"/>
      <c r="JA62" s="207"/>
      <c r="JB62" s="207"/>
      <c r="JC62" s="207"/>
      <c r="JD62" s="207"/>
      <c r="JE62" s="207"/>
      <c r="JF62" s="207"/>
      <c r="JG62" s="207"/>
      <c r="JH62" s="207"/>
      <c r="JI62" s="207"/>
      <c r="JJ62" s="207"/>
      <c r="JK62" s="207"/>
      <c r="JL62" s="207"/>
      <c r="JM62" s="207"/>
      <c r="JN62" s="207"/>
      <c r="JO62" s="207"/>
      <c r="JP62" s="207"/>
      <c r="JQ62" s="207"/>
      <c r="JR62" s="207"/>
      <c r="JS62" s="207"/>
      <c r="JT62" s="207"/>
      <c r="JU62" s="207"/>
      <c r="JV62" s="207"/>
      <c r="JW62" s="207"/>
      <c r="JX62" s="207"/>
      <c r="JY62" s="207"/>
      <c r="JZ62" s="207"/>
      <c r="KA62" s="207"/>
      <c r="KB62" s="207"/>
      <c r="KC62" s="207"/>
      <c r="KD62" s="207"/>
      <c r="KE62" s="207"/>
      <c r="KF62" s="207"/>
      <c r="KG62" s="207"/>
      <c r="KH62" s="207"/>
      <c r="KI62" s="207"/>
      <c r="KJ62" s="207"/>
      <c r="KK62" s="207"/>
      <c r="KL62" s="207"/>
      <c r="KM62" s="207"/>
      <c r="KN62" s="207"/>
      <c r="KO62" s="207"/>
      <c r="KP62" s="207"/>
      <c r="KQ62" s="207"/>
      <c r="KR62" s="207"/>
      <c r="KS62" s="207"/>
      <c r="KT62" s="207"/>
      <c r="KU62" s="207"/>
      <c r="KV62" s="207"/>
      <c r="KW62" s="207"/>
      <c r="KX62" s="207"/>
      <c r="KY62" s="207"/>
      <c r="KZ62" s="207"/>
      <c r="LA62" s="207"/>
      <c r="LB62" s="207"/>
      <c r="LC62" s="207"/>
      <c r="LD62" s="207"/>
      <c r="LE62" s="207"/>
      <c r="LF62" s="207"/>
      <c r="LG62" s="207"/>
      <c r="LH62" s="207"/>
      <c r="LI62" s="207"/>
      <c r="LJ62" s="207"/>
      <c r="LK62" s="207"/>
      <c r="LL62" s="207"/>
      <c r="LM62" s="207"/>
      <c r="LN62" s="207"/>
      <c r="LO62" s="207"/>
      <c r="LP62" s="207"/>
      <c r="LQ62" s="207"/>
      <c r="LR62" s="207"/>
      <c r="LS62" s="207"/>
      <c r="LT62" s="207"/>
      <c r="LU62" s="207"/>
      <c r="LV62" s="207"/>
      <c r="LW62" s="207"/>
      <c r="LX62" s="207"/>
      <c r="LY62" s="207"/>
      <c r="LZ62" s="207"/>
      <c r="MA62" s="207"/>
      <c r="MB62" s="207"/>
      <c r="MC62" s="207"/>
      <c r="MD62" s="207"/>
      <c r="ME62" s="207"/>
      <c r="MF62" s="207"/>
      <c r="MG62" s="207"/>
      <c r="MH62" s="207"/>
      <c r="MI62" s="207"/>
      <c r="MJ62" s="207"/>
      <c r="MK62" s="207"/>
      <c r="ML62" s="207"/>
      <c r="MM62" s="207"/>
      <c r="MN62" s="207"/>
      <c r="MO62" s="207"/>
      <c r="MP62" s="207"/>
      <c r="MQ62" s="207"/>
      <c r="MR62" s="207"/>
      <c r="MS62" s="207"/>
      <c r="MT62" s="207"/>
      <c r="MU62" s="207"/>
      <c r="MV62" s="207"/>
      <c r="MW62" s="207"/>
      <c r="MX62" s="207"/>
      <c r="MY62" s="207"/>
      <c r="MZ62" s="207"/>
      <c r="NA62" s="207"/>
      <c r="NB62" s="207"/>
      <c r="NC62" s="207"/>
      <c r="ND62" s="207"/>
      <c r="NE62" s="207"/>
      <c r="NF62" s="207"/>
      <c r="NG62" s="207"/>
      <c r="NH62" s="207"/>
      <c r="NI62" s="207"/>
      <c r="NJ62" s="207"/>
      <c r="NK62" s="207"/>
      <c r="NL62" s="207"/>
      <c r="NM62" s="207"/>
      <c r="NN62" s="207"/>
      <c r="NO62" s="207"/>
      <c r="NP62" s="207"/>
      <c r="NQ62" s="207"/>
      <c r="NR62" s="207"/>
      <c r="NS62" s="207"/>
      <c r="NT62" s="207"/>
      <c r="NU62" s="207"/>
      <c r="NV62" s="207"/>
      <c r="NW62" s="207"/>
      <c r="NX62" s="207"/>
      <c r="NY62" s="207"/>
      <c r="NZ62" s="207"/>
      <c r="OA62" s="207"/>
      <c r="OB62" s="207"/>
      <c r="OC62" s="207"/>
      <c r="OD62" s="207"/>
      <c r="OE62" s="207"/>
      <c r="OF62" s="207"/>
      <c r="OG62" s="207"/>
      <c r="OH62" s="207"/>
      <c r="OI62" s="207"/>
      <c r="OJ62" s="207"/>
      <c r="OK62" s="207"/>
      <c r="OL62" s="207"/>
      <c r="OM62" s="207"/>
      <c r="ON62" s="207"/>
      <c r="OO62" s="207"/>
      <c r="OP62" s="207"/>
      <c r="OQ62" s="207"/>
      <c r="OR62" s="207"/>
      <c r="OS62" s="207"/>
      <c r="OT62" s="207"/>
      <c r="OU62" s="207"/>
      <c r="OV62" s="207"/>
      <c r="OW62" s="207"/>
      <c r="OX62" s="207"/>
      <c r="OY62" s="207"/>
      <c r="OZ62" s="207"/>
      <c r="PA62" s="207"/>
      <c r="PB62" s="207"/>
      <c r="PC62" s="207"/>
      <c r="PD62" s="207"/>
      <c r="PE62" s="207"/>
      <c r="PF62" s="207"/>
      <c r="PG62" s="207"/>
      <c r="PH62" s="207"/>
      <c r="PI62" s="207"/>
      <c r="PJ62" s="207"/>
      <c r="PK62" s="207"/>
      <c r="PL62" s="207"/>
      <c r="PM62" s="207"/>
      <c r="PN62" s="207"/>
      <c r="PO62" s="207"/>
      <c r="PP62" s="207"/>
      <c r="PQ62" s="207"/>
      <c r="PR62" s="207"/>
      <c r="PS62" s="207"/>
      <c r="PT62" s="207"/>
      <c r="PU62" s="207"/>
      <c r="PV62" s="207"/>
      <c r="PW62" s="207"/>
      <c r="PX62" s="207"/>
      <c r="PY62" s="207"/>
      <c r="PZ62" s="207"/>
      <c r="QA62" s="207"/>
      <c r="QB62" s="207"/>
      <c r="QC62" s="207"/>
      <c r="QD62" s="207"/>
      <c r="QE62" s="207"/>
      <c r="QF62" s="207"/>
      <c r="QG62" s="207"/>
      <c r="QH62" s="207"/>
      <c r="QI62" s="207"/>
      <c r="QJ62" s="207"/>
      <c r="QK62" s="207"/>
      <c r="QL62" s="207"/>
      <c r="QM62" s="207"/>
      <c r="QN62" s="207"/>
      <c r="QO62" s="207"/>
      <c r="QP62" s="207"/>
      <c r="QQ62" s="207"/>
      <c r="QR62" s="207"/>
      <c r="QS62" s="207"/>
      <c r="QT62" s="207"/>
      <c r="QU62" s="207"/>
      <c r="QV62" s="207"/>
      <c r="QW62" s="207"/>
      <c r="QX62" s="207"/>
      <c r="QY62" s="207"/>
      <c r="QZ62" s="207"/>
      <c r="RA62" s="207"/>
      <c r="RB62" s="207"/>
      <c r="RC62" s="207"/>
      <c r="RD62" s="207"/>
      <c r="RE62" s="207"/>
      <c r="RF62" s="207"/>
      <c r="RG62" s="207"/>
      <c r="RH62" s="207"/>
      <c r="RI62" s="207"/>
      <c r="RJ62" s="207"/>
      <c r="RK62" s="207"/>
      <c r="RL62" s="207"/>
      <c r="RM62" s="207"/>
      <c r="RN62" s="207"/>
      <c r="RO62" s="207"/>
      <c r="RP62" s="207"/>
      <c r="RQ62" s="207"/>
      <c r="RR62" s="207"/>
      <c r="RS62" s="207"/>
      <c r="RT62" s="207"/>
      <c r="RU62" s="207"/>
      <c r="RV62" s="207"/>
      <c r="RW62" s="207"/>
      <c r="RX62" s="207"/>
      <c r="RY62" s="207"/>
      <c r="RZ62" s="207"/>
      <c r="SA62" s="207"/>
      <c r="SB62" s="207"/>
      <c r="SC62" s="207"/>
      <c r="SD62" s="207"/>
      <c r="SE62" s="207"/>
      <c r="SF62" s="207"/>
      <c r="SG62" s="207"/>
      <c r="SH62" s="207"/>
      <c r="SI62" s="207"/>
      <c r="SJ62" s="207"/>
      <c r="SK62" s="207"/>
      <c r="SL62" s="207"/>
      <c r="SM62" s="207"/>
      <c r="SN62" s="207"/>
      <c r="SO62" s="207"/>
      <c r="SP62" s="207"/>
      <c r="SQ62" s="207"/>
      <c r="SR62" s="207"/>
      <c r="SS62" s="207"/>
      <c r="ST62" s="207"/>
      <c r="SU62" s="207"/>
      <c r="SV62" s="207"/>
      <c r="SW62" s="207"/>
      <c r="SX62" s="207"/>
      <c r="SY62" s="207"/>
      <c r="SZ62" s="207"/>
      <c r="TA62" s="207"/>
      <c r="TB62" s="207"/>
      <c r="TC62" s="207"/>
      <c r="TD62" s="207"/>
      <c r="TE62" s="207"/>
      <c r="TF62" s="207"/>
      <c r="TG62" s="207"/>
      <c r="TH62" s="207"/>
      <c r="TI62" s="207"/>
      <c r="TJ62" s="207"/>
      <c r="TK62" s="207"/>
      <c r="TL62" s="207"/>
      <c r="TM62" s="207"/>
      <c r="TN62" s="207"/>
      <c r="TO62" s="207"/>
      <c r="TP62" s="207"/>
      <c r="TQ62" s="207"/>
      <c r="TR62" s="207"/>
      <c r="TS62" s="207"/>
      <c r="TT62" s="207"/>
      <c r="TU62" s="207"/>
      <c r="TV62" s="207"/>
      <c r="TW62" s="207"/>
      <c r="TX62" s="207"/>
      <c r="TY62" s="207"/>
      <c r="TZ62" s="207"/>
      <c r="UA62" s="207"/>
      <c r="UB62" s="207"/>
      <c r="UC62" s="207"/>
      <c r="UD62" s="207"/>
      <c r="UE62" s="207"/>
      <c r="UF62" s="207"/>
      <c r="UG62" s="207"/>
      <c r="UH62" s="207"/>
      <c r="UI62" s="207"/>
      <c r="UJ62" s="207"/>
      <c r="UK62" s="207"/>
      <c r="UL62" s="207"/>
      <c r="UM62" s="207"/>
      <c r="UN62" s="207"/>
      <c r="UO62" s="207"/>
      <c r="UP62" s="207"/>
      <c r="UQ62" s="207"/>
      <c r="UR62" s="207"/>
      <c r="US62" s="207"/>
      <c r="UT62" s="207"/>
      <c r="UU62" s="207"/>
      <c r="UV62" s="207"/>
      <c r="UW62" s="207"/>
      <c r="UX62" s="207"/>
      <c r="UY62" s="207"/>
      <c r="UZ62" s="207"/>
      <c r="VA62" s="207"/>
      <c r="VB62" s="207"/>
      <c r="VC62" s="207"/>
      <c r="VD62" s="207"/>
      <c r="VE62" s="207"/>
      <c r="VF62" s="207"/>
      <c r="VG62" s="207"/>
      <c r="VH62" s="207"/>
      <c r="VI62" s="207"/>
      <c r="VJ62" s="207"/>
      <c r="VK62" s="207"/>
      <c r="VL62" s="207"/>
      <c r="VM62" s="207"/>
      <c r="VN62" s="207"/>
      <c r="VO62" s="207"/>
      <c r="VP62" s="207"/>
      <c r="VQ62" s="207"/>
      <c r="VR62" s="207"/>
      <c r="VS62" s="207"/>
      <c r="VT62" s="207"/>
      <c r="VU62" s="207"/>
      <c r="VV62" s="207"/>
      <c r="VW62" s="207"/>
      <c r="VX62" s="207"/>
      <c r="VY62" s="207"/>
      <c r="VZ62" s="207"/>
      <c r="WA62" s="207"/>
      <c r="WB62" s="207"/>
      <c r="WC62" s="207"/>
      <c r="WD62" s="207"/>
      <c r="WE62" s="207"/>
      <c r="WF62" s="207"/>
      <c r="WG62" s="207"/>
      <c r="WH62" s="207"/>
      <c r="WI62" s="207"/>
      <c r="WJ62" s="207"/>
      <c r="WK62" s="207"/>
      <c r="WL62" s="207"/>
      <c r="WM62" s="207"/>
      <c r="WN62" s="207"/>
      <c r="WO62" s="207"/>
      <c r="WP62" s="207"/>
      <c r="WQ62" s="207"/>
      <c r="WR62" s="207"/>
      <c r="WS62" s="207"/>
      <c r="WT62" s="207"/>
      <c r="WU62" s="207"/>
      <c r="WV62" s="207"/>
      <c r="WW62" s="207"/>
      <c r="WX62" s="207"/>
      <c r="WY62" s="207"/>
      <c r="WZ62" s="207"/>
      <c r="XA62" s="207"/>
      <c r="XB62" s="207"/>
      <c r="XC62" s="207"/>
      <c r="XD62" s="207"/>
      <c r="XE62" s="207"/>
      <c r="XF62" s="207"/>
      <c r="XG62" s="207"/>
      <c r="XH62" s="207"/>
      <c r="XI62" s="207"/>
      <c r="XJ62" s="207"/>
      <c r="XK62" s="207"/>
      <c r="XL62" s="207"/>
      <c r="XM62" s="207"/>
      <c r="XN62" s="207"/>
      <c r="XO62" s="207"/>
      <c r="XP62" s="207"/>
      <c r="XQ62" s="207"/>
      <c r="XR62" s="207"/>
      <c r="XS62" s="207"/>
      <c r="XT62" s="207"/>
      <c r="XU62" s="207"/>
      <c r="XV62" s="207"/>
      <c r="XW62" s="207"/>
      <c r="XX62" s="207"/>
      <c r="XY62" s="207"/>
      <c r="XZ62" s="207"/>
      <c r="YA62" s="207"/>
      <c r="YB62" s="207"/>
      <c r="YC62" s="207"/>
      <c r="YD62" s="207"/>
      <c r="YE62" s="207"/>
      <c r="YF62" s="207"/>
      <c r="YG62" s="207"/>
      <c r="YH62" s="207"/>
      <c r="YI62" s="207"/>
      <c r="YJ62" s="207"/>
      <c r="YK62" s="207"/>
      <c r="YL62" s="207"/>
      <c r="YM62" s="207"/>
      <c r="YN62" s="207"/>
      <c r="YO62" s="207"/>
      <c r="YP62" s="207"/>
      <c r="YQ62" s="207"/>
      <c r="YR62" s="207"/>
      <c r="YS62" s="207"/>
      <c r="YT62" s="207"/>
      <c r="YU62" s="207"/>
      <c r="YV62" s="207"/>
      <c r="YW62" s="207"/>
      <c r="YX62" s="207"/>
      <c r="YY62" s="207"/>
      <c r="YZ62" s="207"/>
      <c r="ZA62" s="207"/>
      <c r="ZB62" s="207"/>
      <c r="ZC62" s="207"/>
      <c r="ZD62" s="207"/>
      <c r="ZE62" s="207"/>
      <c r="ZF62" s="207"/>
      <c r="ZG62" s="207"/>
      <c r="ZH62" s="207"/>
      <c r="ZI62" s="207"/>
      <c r="ZJ62" s="207"/>
      <c r="ZK62" s="207"/>
      <c r="ZL62" s="207"/>
      <c r="ZM62" s="207"/>
      <c r="ZN62" s="207"/>
      <c r="ZO62" s="207"/>
      <c r="ZP62" s="207"/>
      <c r="ZQ62" s="207"/>
      <c r="ZR62" s="207"/>
      <c r="ZS62" s="207"/>
      <c r="ZT62" s="207"/>
      <c r="ZU62" s="207"/>
      <c r="ZV62" s="207"/>
      <c r="ZW62" s="207"/>
      <c r="ZX62" s="207"/>
      <c r="ZY62" s="207"/>
      <c r="ZZ62" s="207"/>
      <c r="AAA62" s="207"/>
      <c r="AAB62" s="207"/>
      <c r="AAC62" s="207"/>
      <c r="AAD62" s="207"/>
      <c r="AAE62" s="207"/>
      <c r="AAF62" s="207"/>
      <c r="AAG62" s="207"/>
      <c r="AAH62" s="207"/>
      <c r="AAI62" s="207"/>
      <c r="AAJ62" s="207"/>
      <c r="AAK62" s="207"/>
      <c r="AAL62" s="207"/>
      <c r="AAM62" s="207"/>
      <c r="AAN62" s="207"/>
      <c r="AAO62" s="207"/>
      <c r="AAP62" s="207"/>
      <c r="AAQ62" s="207"/>
      <c r="AAR62" s="207"/>
      <c r="AAS62" s="207"/>
      <c r="AAT62" s="207"/>
      <c r="AAU62" s="207"/>
      <c r="AAV62" s="207"/>
      <c r="AAW62" s="207"/>
      <c r="AAX62" s="207"/>
      <c r="AAY62" s="207"/>
      <c r="AAZ62" s="207"/>
      <c r="ABA62" s="207"/>
      <c r="ABB62" s="207"/>
      <c r="ABC62" s="207"/>
      <c r="ABD62" s="207"/>
      <c r="ABE62" s="207"/>
      <c r="ABF62" s="207"/>
      <c r="ABG62" s="207"/>
      <c r="ABH62" s="207"/>
      <c r="ABI62" s="207"/>
      <c r="ABJ62" s="207"/>
      <c r="ABK62" s="207"/>
      <c r="ABL62" s="207"/>
      <c r="ABM62" s="207"/>
      <c r="ABN62" s="207"/>
      <c r="ABO62" s="207"/>
      <c r="ABP62" s="207"/>
      <c r="ABQ62" s="207"/>
      <c r="ABR62" s="207"/>
      <c r="ABS62" s="207"/>
      <c r="ABT62" s="207"/>
      <c r="ABU62" s="207"/>
      <c r="ABV62" s="207"/>
      <c r="ABW62" s="207"/>
      <c r="ABX62" s="207"/>
      <c r="ABY62" s="207"/>
      <c r="ABZ62" s="207"/>
      <c r="ACA62" s="207"/>
      <c r="ACB62" s="207"/>
      <c r="ACC62" s="207"/>
      <c r="ACD62" s="207"/>
      <c r="ACE62" s="207"/>
      <c r="ACF62" s="207"/>
      <c r="ACG62" s="207"/>
      <c r="ACH62" s="207"/>
      <c r="ACI62" s="207"/>
      <c r="ACJ62" s="207"/>
      <c r="ACK62" s="207"/>
      <c r="ACL62" s="207"/>
      <c r="ACM62" s="207"/>
      <c r="ACN62" s="207"/>
      <c r="ACO62" s="207"/>
      <c r="ACP62" s="207"/>
      <c r="ACQ62" s="207"/>
      <c r="ACR62" s="207"/>
      <c r="ACS62" s="207"/>
      <c r="ACT62" s="207"/>
      <c r="ACU62" s="207"/>
      <c r="ACV62" s="207"/>
      <c r="ACW62" s="207"/>
      <c r="ACX62" s="207"/>
      <c r="ACY62" s="207"/>
      <c r="ACZ62" s="207"/>
      <c r="ADA62" s="207"/>
      <c r="ADB62" s="207"/>
      <c r="ADC62" s="207"/>
      <c r="ADD62" s="207"/>
      <c r="ADE62" s="207"/>
      <c r="ADF62" s="207"/>
      <c r="ADG62" s="207"/>
      <c r="ADH62" s="207"/>
      <c r="ADI62" s="207"/>
      <c r="ADJ62" s="207"/>
      <c r="ADK62" s="207"/>
      <c r="ADL62" s="207"/>
      <c r="ADM62" s="207"/>
      <c r="ADN62" s="207"/>
      <c r="ADO62" s="207"/>
      <c r="ADP62" s="207"/>
      <c r="ADQ62" s="207"/>
      <c r="ADR62" s="207"/>
      <c r="ADS62" s="207"/>
      <c r="ADT62" s="207"/>
      <c r="ADU62" s="207"/>
      <c r="ADV62" s="207"/>
      <c r="ADW62" s="207"/>
      <c r="ADX62" s="207"/>
      <c r="ADY62" s="207"/>
      <c r="ADZ62" s="207"/>
      <c r="AEA62" s="207"/>
      <c r="AEB62" s="207"/>
      <c r="AEC62" s="207"/>
      <c r="AED62" s="207"/>
      <c r="AEE62" s="207"/>
      <c r="AEF62" s="207"/>
      <c r="AEG62" s="207"/>
      <c r="AEH62" s="207"/>
      <c r="AEI62" s="207"/>
      <c r="AEJ62" s="207"/>
      <c r="AEK62" s="207"/>
      <c r="AEL62" s="207"/>
      <c r="AEM62" s="207"/>
      <c r="AEN62" s="207"/>
      <c r="AEO62" s="207"/>
      <c r="AEP62" s="207"/>
      <c r="AEQ62" s="207"/>
      <c r="AER62" s="207"/>
      <c r="AES62" s="207"/>
      <c r="AET62" s="207"/>
      <c r="AEU62" s="207"/>
      <c r="AEV62" s="207"/>
      <c r="AEW62" s="207"/>
      <c r="AEX62" s="207"/>
      <c r="AEY62" s="207"/>
      <c r="AEZ62" s="207"/>
      <c r="AFA62" s="207"/>
      <c r="AFB62" s="207"/>
      <c r="AFC62" s="207"/>
      <c r="AFD62" s="207"/>
      <c r="AFE62" s="207"/>
      <c r="AFF62" s="207"/>
      <c r="AFG62" s="207"/>
      <c r="AFH62" s="207"/>
      <c r="AFI62" s="207"/>
      <c r="AFJ62" s="207"/>
      <c r="AFK62" s="207"/>
      <c r="AFL62" s="207"/>
      <c r="AFM62" s="207"/>
      <c r="AFN62" s="207"/>
      <c r="AFO62" s="207"/>
      <c r="AFP62" s="207"/>
      <c r="AFQ62" s="207"/>
      <c r="AFR62" s="207"/>
      <c r="AFS62" s="207"/>
      <c r="AFT62" s="207"/>
      <c r="AFU62" s="207"/>
      <c r="AFV62" s="207"/>
      <c r="AFW62" s="207"/>
      <c r="AFX62" s="207"/>
      <c r="AFY62" s="207"/>
      <c r="AFZ62" s="207"/>
      <c r="AGA62" s="207"/>
      <c r="AGB62" s="207"/>
      <c r="AGC62" s="207"/>
      <c r="AGD62" s="207"/>
      <c r="AGE62" s="207"/>
      <c r="AGF62" s="207"/>
      <c r="AGG62" s="207"/>
      <c r="AGH62" s="207"/>
      <c r="AGI62" s="207"/>
      <c r="AGJ62" s="207"/>
      <c r="AGK62" s="207"/>
      <c r="AGL62" s="207"/>
      <c r="AGM62" s="207"/>
      <c r="AGN62" s="207"/>
      <c r="AGO62" s="207"/>
      <c r="AGP62" s="207"/>
      <c r="AGQ62" s="207"/>
      <c r="AGR62" s="207"/>
      <c r="AGS62" s="207"/>
      <c r="AGT62" s="207"/>
      <c r="AGU62" s="207"/>
      <c r="AGV62" s="207"/>
      <c r="AGW62" s="207"/>
      <c r="AGX62" s="207"/>
      <c r="AGY62" s="207"/>
      <c r="AGZ62" s="207"/>
      <c r="AHA62" s="207"/>
      <c r="AHB62" s="207"/>
      <c r="AHC62" s="207"/>
      <c r="AHD62" s="207"/>
      <c r="AHE62" s="207"/>
      <c r="AHF62" s="207"/>
      <c r="AHG62" s="207"/>
      <c r="AHH62" s="207"/>
      <c r="AHI62" s="207"/>
      <c r="AHJ62" s="207"/>
      <c r="AHK62" s="207"/>
      <c r="AHL62" s="207"/>
      <c r="AHM62" s="207"/>
      <c r="AHN62" s="207"/>
      <c r="AHO62" s="207"/>
      <c r="AHP62" s="207"/>
      <c r="AHQ62" s="207"/>
      <c r="AHR62" s="207"/>
      <c r="AHS62" s="207"/>
      <c r="AHT62" s="207"/>
      <c r="AHU62" s="207"/>
      <c r="AHV62" s="207"/>
      <c r="AHW62" s="207"/>
      <c r="AHX62" s="207"/>
      <c r="AHY62" s="207"/>
      <c r="AHZ62" s="207"/>
      <c r="AIA62" s="207"/>
      <c r="AIB62" s="207"/>
      <c r="AIC62" s="207"/>
      <c r="AID62" s="207"/>
      <c r="AIE62" s="207"/>
      <c r="AIF62" s="207"/>
      <c r="AIG62" s="207"/>
      <c r="AIH62" s="207"/>
      <c r="AII62" s="207"/>
      <c r="AIJ62" s="207"/>
      <c r="AIK62" s="207"/>
      <c r="AIL62" s="207"/>
      <c r="AIM62" s="207"/>
      <c r="AIN62" s="207"/>
      <c r="AIO62" s="207"/>
      <c r="AIP62" s="207"/>
      <c r="AIQ62" s="207"/>
      <c r="AIR62" s="207"/>
      <c r="AIS62" s="207"/>
      <c r="AIT62" s="207"/>
      <c r="AIU62" s="207"/>
      <c r="AIV62" s="207"/>
      <c r="AIW62" s="207"/>
      <c r="AIX62" s="207"/>
      <c r="AIY62" s="207"/>
      <c r="AIZ62" s="207"/>
      <c r="AJA62" s="207"/>
      <c r="AJB62" s="207"/>
      <c r="AJC62" s="207"/>
      <c r="AJD62" s="207"/>
      <c r="AJE62" s="207"/>
      <c r="AJF62" s="207"/>
      <c r="AJG62" s="207"/>
      <c r="AJH62" s="207"/>
      <c r="AJI62" s="207"/>
      <c r="AJJ62" s="207"/>
      <c r="AJK62" s="207"/>
      <c r="AJL62" s="207"/>
      <c r="AJM62" s="207"/>
      <c r="AJN62" s="207"/>
      <c r="AJO62" s="207"/>
      <c r="AJP62" s="207"/>
      <c r="AJQ62" s="207"/>
      <c r="AJR62" s="207"/>
      <c r="AJS62" s="207"/>
      <c r="AJT62" s="207"/>
      <c r="AJU62" s="207"/>
      <c r="AJV62" s="207"/>
      <c r="AJW62" s="207"/>
      <c r="AJX62" s="207"/>
      <c r="AJY62" s="207"/>
      <c r="AJZ62" s="207"/>
      <c r="AKA62" s="207"/>
      <c r="AKB62" s="207"/>
      <c r="AKC62" s="207"/>
      <c r="AKD62" s="207"/>
      <c r="AKE62" s="207"/>
      <c r="AKF62" s="207"/>
      <c r="AKG62" s="207"/>
      <c r="AKH62" s="207"/>
      <c r="AKI62" s="207"/>
      <c r="AKJ62" s="207"/>
      <c r="AKK62" s="207"/>
      <c r="AKL62" s="207"/>
      <c r="AKM62" s="207"/>
      <c r="AKN62" s="207"/>
      <c r="AKO62" s="207"/>
      <c r="AKP62" s="207"/>
      <c r="AKQ62" s="207"/>
      <c r="AKR62" s="207"/>
      <c r="AKS62" s="207"/>
      <c r="AKT62" s="207"/>
      <c r="AKU62" s="207"/>
      <c r="AKV62" s="207"/>
      <c r="AKW62" s="207"/>
      <c r="AKX62" s="207"/>
      <c r="AKY62" s="207"/>
      <c r="AKZ62" s="207"/>
      <c r="ALA62" s="207"/>
      <c r="ALB62" s="207"/>
      <c r="ALC62" s="207"/>
      <c r="ALD62" s="207"/>
      <c r="ALE62" s="207"/>
      <c r="ALF62" s="207"/>
      <c r="ALG62" s="207"/>
      <c r="ALH62" s="207"/>
      <c r="ALI62" s="207"/>
      <c r="ALJ62" s="207"/>
      <c r="ALK62" s="207"/>
      <c r="ALL62" s="207"/>
      <c r="ALM62" s="207"/>
      <c r="ALN62" s="207"/>
      <c r="ALO62" s="207"/>
      <c r="ALP62" s="207"/>
      <c r="ALQ62" s="207"/>
    </row>
    <row r="63" spans="1:1005" ht="14.45">
      <c r="A63" s="103">
        <v>47939</v>
      </c>
      <c r="B63" s="164">
        <v>9</v>
      </c>
      <c r="C63" s="156">
        <v>9</v>
      </c>
      <c r="D63" s="159">
        <v>9</v>
      </c>
      <c r="E63" s="207">
        <v>10.141999999999999</v>
      </c>
      <c r="F63" s="207">
        <v>8.1449999999999996</v>
      </c>
      <c r="G63" s="207">
        <v>7.0830000000000002</v>
      </c>
      <c r="H63" s="207">
        <v>6.593</v>
      </c>
      <c r="I63" s="207">
        <v>9.8800000000000008</v>
      </c>
      <c r="J63" s="207">
        <v>7.1340000000000003</v>
      </c>
      <c r="K63" s="207">
        <v>7.4390000000000001</v>
      </c>
      <c r="L63" s="207">
        <v>5.7939999999999996</v>
      </c>
      <c r="M63" s="207">
        <v>9.9649999999999999</v>
      </c>
      <c r="N63" s="207">
        <v>6.452</v>
      </c>
      <c r="O63" s="207">
        <v>9.2560000000000002</v>
      </c>
      <c r="P63" s="207">
        <v>9.4939999999999998</v>
      </c>
      <c r="Q63" s="207">
        <v>3.7429999999999999</v>
      </c>
      <c r="R63" s="207">
        <v>7.093</v>
      </c>
      <c r="S63" s="207">
        <v>7.0960000000000001</v>
      </c>
      <c r="T63" s="207">
        <v>6.65</v>
      </c>
      <c r="U63" s="207">
        <v>12.943</v>
      </c>
      <c r="V63" s="207">
        <v>4.8710000000000004</v>
      </c>
      <c r="W63" s="207">
        <v>5.407</v>
      </c>
      <c r="X63" s="207">
        <v>9.7170000000000005</v>
      </c>
      <c r="Y63" s="207">
        <v>7.1790000000000003</v>
      </c>
      <c r="Z63" s="207">
        <v>9.7919999999999998</v>
      </c>
      <c r="AA63" s="207">
        <v>7.319</v>
      </c>
      <c r="AB63" s="207">
        <v>6.5419999999999998</v>
      </c>
      <c r="AC63" s="207">
        <v>7.1559999999999997</v>
      </c>
      <c r="AD63" s="207">
        <v>6.9429999999999996</v>
      </c>
      <c r="AE63">
        <v>8.9760000000000009</v>
      </c>
      <c r="AF63" s="207">
        <v>6.641</v>
      </c>
      <c r="AG63" s="207">
        <v>9.1440000000000001</v>
      </c>
      <c r="AH63" s="207">
        <v>6.6669999999999998</v>
      </c>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207"/>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7"/>
      <c r="CM63" s="207"/>
      <c r="CN63" s="207"/>
      <c r="CO63" s="207"/>
      <c r="CP63" s="207"/>
      <c r="CQ63" s="207"/>
      <c r="CR63" s="207"/>
      <c r="CS63" s="207"/>
      <c r="CT63" s="207"/>
      <c r="CU63" s="207"/>
      <c r="CV63" s="207"/>
      <c r="CW63" s="207"/>
      <c r="CX63" s="207"/>
      <c r="CY63" s="207"/>
      <c r="CZ63" s="207"/>
      <c r="DA63" s="207"/>
      <c r="DB63" s="207"/>
      <c r="DC63" s="207"/>
      <c r="DD63" s="207"/>
      <c r="DE63" s="207"/>
      <c r="DF63" s="207"/>
      <c r="DG63" s="207"/>
      <c r="DH63" s="207"/>
      <c r="DI63" s="207"/>
      <c r="DJ63" s="207"/>
      <c r="DK63" s="207"/>
      <c r="DL63" s="207"/>
      <c r="DM63" s="207"/>
      <c r="DN63" s="207"/>
      <c r="DO63" s="207"/>
      <c r="DP63" s="207"/>
      <c r="DQ63" s="207"/>
      <c r="DR63" s="207"/>
      <c r="DS63" s="207"/>
      <c r="DT63" s="207"/>
      <c r="DU63" s="207"/>
      <c r="DV63" s="207"/>
      <c r="DW63" s="207"/>
      <c r="DX63" s="207"/>
      <c r="DY63" s="207"/>
      <c r="DZ63" s="207"/>
      <c r="EA63" s="207"/>
      <c r="EB63" s="207"/>
      <c r="EC63" s="207"/>
      <c r="ED63" s="207"/>
      <c r="EE63" s="207"/>
      <c r="EF63" s="207"/>
      <c r="EG63" s="207"/>
      <c r="EH63" s="207"/>
      <c r="EI63" s="207"/>
      <c r="EJ63" s="207"/>
      <c r="EK63" s="207"/>
      <c r="EL63" s="207"/>
      <c r="EM63" s="207"/>
      <c r="EN63" s="207"/>
      <c r="EO63" s="207"/>
      <c r="EP63" s="207"/>
      <c r="EQ63" s="207"/>
      <c r="ER63" s="207"/>
      <c r="ES63" s="207"/>
      <c r="ET63" s="207"/>
      <c r="EU63" s="207"/>
      <c r="EV63" s="207"/>
      <c r="EW63" s="207"/>
      <c r="EX63" s="207"/>
      <c r="EY63" s="207"/>
      <c r="EZ63" s="207"/>
      <c r="FA63" s="207"/>
      <c r="FB63" s="207"/>
      <c r="FC63" s="207"/>
      <c r="FD63" s="207"/>
      <c r="FE63" s="207"/>
      <c r="FF63" s="207"/>
      <c r="FG63" s="207"/>
      <c r="FH63" s="207"/>
      <c r="FI63" s="207"/>
      <c r="FJ63" s="207"/>
      <c r="FK63" s="207"/>
      <c r="FL63" s="207"/>
      <c r="FM63" s="207"/>
      <c r="FN63" s="207"/>
      <c r="FO63" s="207"/>
      <c r="FP63" s="207"/>
      <c r="FQ63" s="207"/>
      <c r="FR63" s="207"/>
      <c r="FS63" s="207"/>
      <c r="FT63" s="207"/>
      <c r="FU63" s="207"/>
      <c r="FV63" s="207"/>
      <c r="FW63" s="207"/>
      <c r="FX63" s="207"/>
      <c r="FY63" s="207"/>
      <c r="FZ63" s="207"/>
      <c r="GA63" s="207"/>
      <c r="GB63" s="207"/>
      <c r="GC63" s="207"/>
      <c r="GD63" s="207"/>
      <c r="GE63" s="207"/>
      <c r="GF63" s="207"/>
      <c r="GG63" s="207"/>
      <c r="GH63" s="207"/>
      <c r="GI63" s="207"/>
      <c r="GJ63" s="207"/>
      <c r="GK63" s="207"/>
      <c r="GL63" s="207"/>
      <c r="GM63" s="207"/>
      <c r="GN63" s="207"/>
      <c r="GO63" s="207"/>
      <c r="GP63" s="207"/>
      <c r="GQ63" s="207"/>
      <c r="GR63" s="207"/>
      <c r="GS63" s="207"/>
      <c r="GT63" s="207"/>
      <c r="GU63" s="207"/>
      <c r="GV63" s="207"/>
      <c r="GW63" s="207"/>
      <c r="GX63" s="207"/>
      <c r="GY63" s="207"/>
      <c r="GZ63" s="207"/>
      <c r="HA63" s="207"/>
      <c r="HB63" s="207"/>
      <c r="HC63" s="207"/>
      <c r="HD63" s="207"/>
      <c r="HE63" s="207"/>
      <c r="HF63" s="207"/>
      <c r="HG63" s="207"/>
      <c r="HH63" s="207"/>
      <c r="HI63" s="207"/>
      <c r="HJ63" s="207"/>
      <c r="HK63" s="207"/>
      <c r="HL63" s="207"/>
      <c r="HM63" s="207"/>
      <c r="HN63" s="207"/>
      <c r="HO63" s="207"/>
      <c r="HP63" s="207"/>
      <c r="HQ63" s="207"/>
      <c r="HR63" s="207"/>
      <c r="HS63" s="207"/>
      <c r="HT63" s="207"/>
      <c r="HU63" s="207"/>
      <c r="HV63" s="207"/>
      <c r="HW63" s="207"/>
      <c r="HX63" s="207"/>
      <c r="HY63" s="207"/>
      <c r="HZ63" s="207"/>
      <c r="IA63" s="207"/>
      <c r="IB63" s="207"/>
      <c r="IC63" s="207"/>
      <c r="ID63" s="207"/>
      <c r="IE63" s="207"/>
      <c r="IF63" s="207"/>
      <c r="IG63" s="207"/>
      <c r="IH63" s="207"/>
      <c r="II63" s="207"/>
      <c r="IJ63" s="207"/>
      <c r="IK63" s="207"/>
      <c r="IL63" s="207"/>
      <c r="IM63" s="207"/>
      <c r="IN63" s="207"/>
      <c r="IO63" s="207"/>
      <c r="IP63" s="207"/>
      <c r="IQ63" s="207"/>
      <c r="IR63" s="207"/>
      <c r="IS63" s="207"/>
      <c r="IT63" s="207"/>
      <c r="IU63" s="207"/>
      <c r="IV63" s="207"/>
      <c r="IW63" s="207"/>
      <c r="IX63" s="207"/>
      <c r="IY63" s="207"/>
      <c r="IZ63" s="207"/>
      <c r="JA63" s="207"/>
      <c r="JB63" s="207"/>
      <c r="JC63" s="207"/>
      <c r="JD63" s="207"/>
      <c r="JE63" s="207"/>
      <c r="JF63" s="207"/>
      <c r="JG63" s="207"/>
      <c r="JH63" s="207"/>
      <c r="JI63" s="207"/>
      <c r="JJ63" s="207"/>
      <c r="JK63" s="207"/>
      <c r="JL63" s="207"/>
      <c r="JM63" s="207"/>
      <c r="JN63" s="207"/>
      <c r="JO63" s="207"/>
      <c r="JP63" s="207"/>
      <c r="JQ63" s="207"/>
      <c r="JR63" s="207"/>
      <c r="JS63" s="207"/>
      <c r="JT63" s="207"/>
      <c r="JU63" s="207"/>
      <c r="JV63" s="207"/>
      <c r="JW63" s="207"/>
      <c r="JX63" s="207"/>
      <c r="JY63" s="207"/>
      <c r="JZ63" s="207"/>
      <c r="KA63" s="207"/>
      <c r="KB63" s="207"/>
      <c r="KC63" s="207"/>
      <c r="KD63" s="207"/>
      <c r="KE63" s="207"/>
      <c r="KF63" s="207"/>
      <c r="KG63" s="207"/>
      <c r="KH63" s="207"/>
      <c r="KI63" s="207"/>
      <c r="KJ63" s="207"/>
      <c r="KK63" s="207"/>
      <c r="KL63" s="207"/>
      <c r="KM63" s="207"/>
      <c r="KN63" s="207"/>
      <c r="KO63" s="207"/>
      <c r="KP63" s="207"/>
      <c r="KQ63" s="207"/>
      <c r="KR63" s="207"/>
      <c r="KS63" s="207"/>
      <c r="KT63" s="207"/>
      <c r="KU63" s="207"/>
      <c r="KV63" s="207"/>
      <c r="KW63" s="207"/>
      <c r="KX63" s="207"/>
      <c r="KY63" s="207"/>
      <c r="KZ63" s="207"/>
      <c r="LA63" s="207"/>
      <c r="LB63" s="207"/>
      <c r="LC63" s="207"/>
      <c r="LD63" s="207"/>
      <c r="LE63" s="207"/>
      <c r="LF63" s="207"/>
      <c r="LG63" s="207"/>
      <c r="LH63" s="207"/>
      <c r="LI63" s="207"/>
      <c r="LJ63" s="207"/>
      <c r="LK63" s="207"/>
      <c r="LL63" s="207"/>
      <c r="LM63" s="207"/>
      <c r="LN63" s="207"/>
      <c r="LO63" s="207"/>
      <c r="LP63" s="207"/>
      <c r="LQ63" s="207"/>
      <c r="LR63" s="207"/>
      <c r="LS63" s="207"/>
      <c r="LT63" s="207"/>
      <c r="LU63" s="207"/>
      <c r="LV63" s="207"/>
      <c r="LW63" s="207"/>
      <c r="LX63" s="207"/>
      <c r="LY63" s="207"/>
      <c r="LZ63" s="207"/>
      <c r="MA63" s="207"/>
      <c r="MB63" s="207"/>
      <c r="MC63" s="207"/>
      <c r="MD63" s="207"/>
      <c r="ME63" s="207"/>
      <c r="MF63" s="207"/>
      <c r="MG63" s="207"/>
      <c r="MH63" s="207"/>
      <c r="MI63" s="207"/>
      <c r="MJ63" s="207"/>
      <c r="MK63" s="207"/>
      <c r="ML63" s="207"/>
      <c r="MM63" s="207"/>
      <c r="MN63" s="207"/>
      <c r="MO63" s="207"/>
      <c r="MP63" s="207"/>
      <c r="MQ63" s="207"/>
      <c r="MR63" s="207"/>
      <c r="MS63" s="207"/>
      <c r="MT63" s="207"/>
      <c r="MU63" s="207"/>
      <c r="MV63" s="207"/>
      <c r="MW63" s="207"/>
      <c r="MX63" s="207"/>
      <c r="MY63" s="207"/>
      <c r="MZ63" s="207"/>
      <c r="NA63" s="207"/>
      <c r="NB63" s="207"/>
      <c r="NC63" s="207"/>
      <c r="ND63" s="207"/>
      <c r="NE63" s="207"/>
      <c r="NF63" s="207"/>
      <c r="NG63" s="207"/>
      <c r="NH63" s="207"/>
      <c r="NI63" s="207"/>
      <c r="NJ63" s="207"/>
      <c r="NK63" s="207"/>
      <c r="NL63" s="207"/>
      <c r="NM63" s="207"/>
      <c r="NN63" s="207"/>
      <c r="NO63" s="207"/>
      <c r="NP63" s="207"/>
      <c r="NQ63" s="207"/>
      <c r="NR63" s="207"/>
      <c r="NS63" s="207"/>
      <c r="NT63" s="207"/>
      <c r="NU63" s="207"/>
      <c r="NV63" s="207"/>
      <c r="NW63" s="207"/>
      <c r="NX63" s="207"/>
      <c r="NY63" s="207"/>
      <c r="NZ63" s="207"/>
      <c r="OA63" s="207"/>
      <c r="OB63" s="207"/>
      <c r="OC63" s="207"/>
      <c r="OD63" s="207"/>
      <c r="OE63" s="207"/>
      <c r="OF63" s="207"/>
      <c r="OG63" s="207"/>
      <c r="OH63" s="207"/>
      <c r="OI63" s="207"/>
      <c r="OJ63" s="207"/>
      <c r="OK63" s="207"/>
      <c r="OL63" s="207"/>
      <c r="OM63" s="207"/>
      <c r="ON63" s="207"/>
      <c r="OO63" s="207"/>
      <c r="OP63" s="207"/>
      <c r="OQ63" s="207"/>
      <c r="OR63" s="207"/>
      <c r="OS63" s="207"/>
      <c r="OT63" s="207"/>
      <c r="OU63" s="207"/>
      <c r="OV63" s="207"/>
      <c r="OW63" s="207"/>
      <c r="OX63" s="207"/>
      <c r="OY63" s="207"/>
      <c r="OZ63" s="207"/>
      <c r="PA63" s="207"/>
      <c r="PB63" s="207"/>
      <c r="PC63" s="207"/>
      <c r="PD63" s="207"/>
      <c r="PE63" s="207"/>
      <c r="PF63" s="207"/>
      <c r="PG63" s="207"/>
      <c r="PH63" s="207"/>
      <c r="PI63" s="207"/>
      <c r="PJ63" s="207"/>
      <c r="PK63" s="207"/>
      <c r="PL63" s="207"/>
      <c r="PM63" s="207"/>
      <c r="PN63" s="207"/>
      <c r="PO63" s="207"/>
      <c r="PP63" s="207"/>
      <c r="PQ63" s="207"/>
      <c r="PR63" s="207"/>
      <c r="PS63" s="207"/>
      <c r="PT63" s="207"/>
      <c r="PU63" s="207"/>
      <c r="PV63" s="207"/>
      <c r="PW63" s="207"/>
      <c r="PX63" s="207"/>
      <c r="PY63" s="207"/>
      <c r="PZ63" s="207"/>
      <c r="QA63" s="207"/>
      <c r="QB63" s="207"/>
      <c r="QC63" s="207"/>
      <c r="QD63" s="207"/>
      <c r="QE63" s="207"/>
      <c r="QF63" s="207"/>
      <c r="QG63" s="207"/>
      <c r="QH63" s="207"/>
      <c r="QI63" s="207"/>
      <c r="QJ63" s="207"/>
      <c r="QK63" s="207"/>
      <c r="QL63" s="207"/>
      <c r="QM63" s="207"/>
      <c r="QN63" s="207"/>
      <c r="QO63" s="207"/>
      <c r="QP63" s="207"/>
      <c r="QQ63" s="207"/>
      <c r="QR63" s="207"/>
      <c r="QS63" s="207"/>
      <c r="QT63" s="207"/>
      <c r="QU63" s="207"/>
      <c r="QV63" s="207"/>
      <c r="QW63" s="207"/>
      <c r="QX63" s="207"/>
      <c r="QY63" s="207"/>
      <c r="QZ63" s="207"/>
      <c r="RA63" s="207"/>
      <c r="RB63" s="207"/>
      <c r="RC63" s="207"/>
      <c r="RD63" s="207"/>
      <c r="RE63" s="207"/>
      <c r="RF63" s="207"/>
      <c r="RG63" s="207"/>
      <c r="RH63" s="207"/>
      <c r="RI63" s="207"/>
      <c r="RJ63" s="207"/>
      <c r="RK63" s="207"/>
      <c r="RL63" s="207"/>
      <c r="RM63" s="207"/>
      <c r="RN63" s="207"/>
      <c r="RO63" s="207"/>
      <c r="RP63" s="207"/>
      <c r="RQ63" s="207"/>
      <c r="RR63" s="207"/>
      <c r="RS63" s="207"/>
      <c r="RT63" s="207"/>
      <c r="RU63" s="207"/>
      <c r="RV63" s="207"/>
      <c r="RW63" s="207"/>
      <c r="RX63" s="207"/>
      <c r="RY63" s="207"/>
      <c r="RZ63" s="207"/>
      <c r="SA63" s="207"/>
      <c r="SB63" s="207"/>
      <c r="SC63" s="207"/>
      <c r="SD63" s="207"/>
      <c r="SE63" s="207"/>
      <c r="SF63" s="207"/>
      <c r="SG63" s="207"/>
      <c r="SH63" s="207"/>
      <c r="SI63" s="207"/>
      <c r="SJ63" s="207"/>
      <c r="SK63" s="207"/>
      <c r="SL63" s="207"/>
      <c r="SM63" s="207"/>
      <c r="SN63" s="207"/>
      <c r="SO63" s="207"/>
      <c r="SP63" s="207"/>
      <c r="SQ63" s="207"/>
      <c r="SR63" s="207"/>
      <c r="SS63" s="207"/>
      <c r="ST63" s="207"/>
      <c r="SU63" s="207"/>
      <c r="SV63" s="207"/>
      <c r="SW63" s="207"/>
      <c r="SX63" s="207"/>
      <c r="SY63" s="207"/>
      <c r="SZ63" s="207"/>
      <c r="TA63" s="207"/>
      <c r="TB63" s="207"/>
      <c r="TC63" s="207"/>
      <c r="TD63" s="207"/>
      <c r="TE63" s="207"/>
      <c r="TF63" s="207"/>
      <c r="TG63" s="207"/>
      <c r="TH63" s="207"/>
      <c r="TI63" s="207"/>
      <c r="TJ63" s="207"/>
      <c r="TK63" s="207"/>
      <c r="TL63" s="207"/>
      <c r="TM63" s="207"/>
      <c r="TN63" s="207"/>
      <c r="TO63" s="207"/>
      <c r="TP63" s="207"/>
      <c r="TQ63" s="207"/>
      <c r="TR63" s="207"/>
      <c r="TS63" s="207"/>
      <c r="TT63" s="207"/>
      <c r="TU63" s="207"/>
      <c r="TV63" s="207"/>
      <c r="TW63" s="207"/>
      <c r="TX63" s="207"/>
      <c r="TY63" s="207"/>
      <c r="TZ63" s="207"/>
      <c r="UA63" s="207"/>
      <c r="UB63" s="207"/>
      <c r="UC63" s="207"/>
      <c r="UD63" s="207"/>
      <c r="UE63" s="207"/>
      <c r="UF63" s="207"/>
      <c r="UG63" s="207"/>
      <c r="UH63" s="207"/>
      <c r="UI63" s="207"/>
      <c r="UJ63" s="207"/>
      <c r="UK63" s="207"/>
      <c r="UL63" s="207"/>
      <c r="UM63" s="207"/>
      <c r="UN63" s="207"/>
      <c r="UO63" s="207"/>
      <c r="UP63" s="207"/>
      <c r="UQ63" s="207"/>
      <c r="UR63" s="207"/>
      <c r="US63" s="207"/>
      <c r="UT63" s="207"/>
      <c r="UU63" s="207"/>
      <c r="UV63" s="207"/>
      <c r="UW63" s="207"/>
      <c r="UX63" s="207"/>
      <c r="UY63" s="207"/>
      <c r="UZ63" s="207"/>
      <c r="VA63" s="207"/>
      <c r="VB63" s="207"/>
      <c r="VC63" s="207"/>
      <c r="VD63" s="207"/>
      <c r="VE63" s="207"/>
      <c r="VF63" s="207"/>
      <c r="VG63" s="207"/>
      <c r="VH63" s="207"/>
      <c r="VI63" s="207"/>
      <c r="VJ63" s="207"/>
      <c r="VK63" s="207"/>
      <c r="VL63" s="207"/>
      <c r="VM63" s="207"/>
      <c r="VN63" s="207"/>
      <c r="VO63" s="207"/>
      <c r="VP63" s="207"/>
      <c r="VQ63" s="207"/>
      <c r="VR63" s="207"/>
      <c r="VS63" s="207"/>
      <c r="VT63" s="207"/>
      <c r="VU63" s="207"/>
      <c r="VV63" s="207"/>
      <c r="VW63" s="207"/>
      <c r="VX63" s="207"/>
      <c r="VY63" s="207"/>
      <c r="VZ63" s="207"/>
      <c r="WA63" s="207"/>
      <c r="WB63" s="207"/>
      <c r="WC63" s="207"/>
      <c r="WD63" s="207"/>
      <c r="WE63" s="207"/>
      <c r="WF63" s="207"/>
      <c r="WG63" s="207"/>
      <c r="WH63" s="207"/>
      <c r="WI63" s="207"/>
      <c r="WJ63" s="207"/>
      <c r="WK63" s="207"/>
      <c r="WL63" s="207"/>
      <c r="WM63" s="207"/>
      <c r="WN63" s="207"/>
      <c r="WO63" s="207"/>
      <c r="WP63" s="207"/>
      <c r="WQ63" s="207"/>
      <c r="WR63" s="207"/>
      <c r="WS63" s="207"/>
      <c r="WT63" s="207"/>
      <c r="WU63" s="207"/>
      <c r="WV63" s="207"/>
      <c r="WW63" s="207"/>
      <c r="WX63" s="207"/>
      <c r="WY63" s="207"/>
      <c r="WZ63" s="207"/>
      <c r="XA63" s="207"/>
      <c r="XB63" s="207"/>
      <c r="XC63" s="207"/>
      <c r="XD63" s="207"/>
      <c r="XE63" s="207"/>
      <c r="XF63" s="207"/>
      <c r="XG63" s="207"/>
      <c r="XH63" s="207"/>
      <c r="XI63" s="207"/>
      <c r="XJ63" s="207"/>
      <c r="XK63" s="207"/>
      <c r="XL63" s="207"/>
      <c r="XM63" s="207"/>
      <c r="XN63" s="207"/>
      <c r="XO63" s="207"/>
      <c r="XP63" s="207"/>
      <c r="XQ63" s="207"/>
      <c r="XR63" s="207"/>
      <c r="XS63" s="207"/>
      <c r="XT63" s="207"/>
      <c r="XU63" s="207"/>
      <c r="XV63" s="207"/>
      <c r="XW63" s="207"/>
      <c r="XX63" s="207"/>
      <c r="XY63" s="207"/>
      <c r="XZ63" s="207"/>
      <c r="YA63" s="207"/>
      <c r="YB63" s="207"/>
      <c r="YC63" s="207"/>
      <c r="YD63" s="207"/>
      <c r="YE63" s="207"/>
      <c r="YF63" s="207"/>
      <c r="YG63" s="207"/>
      <c r="YH63" s="207"/>
      <c r="YI63" s="207"/>
      <c r="YJ63" s="207"/>
      <c r="YK63" s="207"/>
      <c r="YL63" s="207"/>
      <c r="YM63" s="207"/>
      <c r="YN63" s="207"/>
      <c r="YO63" s="207"/>
      <c r="YP63" s="207"/>
      <c r="YQ63" s="207"/>
      <c r="YR63" s="207"/>
      <c r="YS63" s="207"/>
      <c r="YT63" s="207"/>
      <c r="YU63" s="207"/>
      <c r="YV63" s="207"/>
      <c r="YW63" s="207"/>
      <c r="YX63" s="207"/>
      <c r="YY63" s="207"/>
      <c r="YZ63" s="207"/>
      <c r="ZA63" s="207"/>
      <c r="ZB63" s="207"/>
      <c r="ZC63" s="207"/>
      <c r="ZD63" s="207"/>
      <c r="ZE63" s="207"/>
      <c r="ZF63" s="207"/>
      <c r="ZG63" s="207"/>
      <c r="ZH63" s="207"/>
      <c r="ZI63" s="207"/>
      <c r="ZJ63" s="207"/>
      <c r="ZK63" s="207"/>
      <c r="ZL63" s="207"/>
      <c r="ZM63" s="207"/>
      <c r="ZN63" s="207"/>
      <c r="ZO63" s="207"/>
      <c r="ZP63" s="207"/>
      <c r="ZQ63" s="207"/>
      <c r="ZR63" s="207"/>
      <c r="ZS63" s="207"/>
      <c r="ZT63" s="207"/>
      <c r="ZU63" s="207"/>
      <c r="ZV63" s="207"/>
      <c r="ZW63" s="207"/>
      <c r="ZX63" s="207"/>
      <c r="ZY63" s="207"/>
      <c r="ZZ63" s="207"/>
      <c r="AAA63" s="207"/>
      <c r="AAB63" s="207"/>
      <c r="AAC63" s="207"/>
      <c r="AAD63" s="207"/>
      <c r="AAE63" s="207"/>
      <c r="AAF63" s="207"/>
      <c r="AAG63" s="207"/>
      <c r="AAH63" s="207"/>
      <c r="AAI63" s="207"/>
      <c r="AAJ63" s="207"/>
      <c r="AAK63" s="207"/>
      <c r="AAL63" s="207"/>
      <c r="AAM63" s="207"/>
      <c r="AAN63" s="207"/>
      <c r="AAO63" s="207"/>
      <c r="AAP63" s="207"/>
      <c r="AAQ63" s="207"/>
      <c r="AAR63" s="207"/>
      <c r="AAS63" s="207"/>
      <c r="AAT63" s="207"/>
      <c r="AAU63" s="207"/>
      <c r="AAV63" s="207"/>
      <c r="AAW63" s="207"/>
      <c r="AAX63" s="207"/>
      <c r="AAY63" s="207"/>
      <c r="AAZ63" s="207"/>
      <c r="ABA63" s="207"/>
      <c r="ABB63" s="207"/>
      <c r="ABC63" s="207"/>
      <c r="ABD63" s="207"/>
      <c r="ABE63" s="207"/>
      <c r="ABF63" s="207"/>
      <c r="ABG63" s="207"/>
      <c r="ABH63" s="207"/>
      <c r="ABI63" s="207"/>
      <c r="ABJ63" s="207"/>
      <c r="ABK63" s="207"/>
      <c r="ABL63" s="207"/>
      <c r="ABM63" s="207"/>
      <c r="ABN63" s="207"/>
      <c r="ABO63" s="207"/>
      <c r="ABP63" s="207"/>
      <c r="ABQ63" s="207"/>
      <c r="ABR63" s="207"/>
      <c r="ABS63" s="207"/>
      <c r="ABT63" s="207"/>
      <c r="ABU63" s="207"/>
      <c r="ABV63" s="207"/>
      <c r="ABW63" s="207"/>
      <c r="ABX63" s="207"/>
      <c r="ABY63" s="207"/>
      <c r="ABZ63" s="207"/>
      <c r="ACA63" s="207"/>
      <c r="ACB63" s="207"/>
      <c r="ACC63" s="207"/>
      <c r="ACD63" s="207"/>
      <c r="ACE63" s="207"/>
      <c r="ACF63" s="207"/>
      <c r="ACG63" s="207"/>
      <c r="ACH63" s="207"/>
      <c r="ACI63" s="207"/>
      <c r="ACJ63" s="207"/>
      <c r="ACK63" s="207"/>
      <c r="ACL63" s="207"/>
      <c r="ACM63" s="207"/>
      <c r="ACN63" s="207"/>
      <c r="ACO63" s="207"/>
      <c r="ACP63" s="207"/>
      <c r="ACQ63" s="207"/>
      <c r="ACR63" s="207"/>
      <c r="ACS63" s="207"/>
      <c r="ACT63" s="207"/>
      <c r="ACU63" s="207"/>
      <c r="ACV63" s="207"/>
      <c r="ACW63" s="207"/>
      <c r="ACX63" s="207"/>
      <c r="ACY63" s="207"/>
      <c r="ACZ63" s="207"/>
      <c r="ADA63" s="207"/>
      <c r="ADB63" s="207"/>
      <c r="ADC63" s="207"/>
      <c r="ADD63" s="207"/>
      <c r="ADE63" s="207"/>
      <c r="ADF63" s="207"/>
      <c r="ADG63" s="207"/>
      <c r="ADH63" s="207"/>
      <c r="ADI63" s="207"/>
      <c r="ADJ63" s="207"/>
      <c r="ADK63" s="207"/>
      <c r="ADL63" s="207"/>
      <c r="ADM63" s="207"/>
      <c r="ADN63" s="207"/>
      <c r="ADO63" s="207"/>
      <c r="ADP63" s="207"/>
      <c r="ADQ63" s="207"/>
      <c r="ADR63" s="207"/>
      <c r="ADS63" s="207"/>
      <c r="ADT63" s="207"/>
      <c r="ADU63" s="207"/>
      <c r="ADV63" s="207"/>
      <c r="ADW63" s="207"/>
      <c r="ADX63" s="207"/>
      <c r="ADY63" s="207"/>
      <c r="ADZ63" s="207"/>
      <c r="AEA63" s="207"/>
      <c r="AEB63" s="207"/>
      <c r="AEC63" s="207"/>
      <c r="AED63" s="207"/>
      <c r="AEE63" s="207"/>
      <c r="AEF63" s="207"/>
      <c r="AEG63" s="207"/>
      <c r="AEH63" s="207"/>
      <c r="AEI63" s="207"/>
      <c r="AEJ63" s="207"/>
      <c r="AEK63" s="207"/>
      <c r="AEL63" s="207"/>
      <c r="AEM63" s="207"/>
      <c r="AEN63" s="207"/>
      <c r="AEO63" s="207"/>
      <c r="AEP63" s="207"/>
      <c r="AEQ63" s="207"/>
      <c r="AER63" s="207"/>
      <c r="AES63" s="207"/>
      <c r="AET63" s="207"/>
      <c r="AEU63" s="207"/>
      <c r="AEV63" s="207"/>
      <c r="AEW63" s="207"/>
      <c r="AEX63" s="207"/>
      <c r="AEY63" s="207"/>
      <c r="AEZ63" s="207"/>
      <c r="AFA63" s="207"/>
      <c r="AFB63" s="207"/>
      <c r="AFC63" s="207"/>
      <c r="AFD63" s="207"/>
      <c r="AFE63" s="207"/>
      <c r="AFF63" s="207"/>
      <c r="AFG63" s="207"/>
      <c r="AFH63" s="207"/>
      <c r="AFI63" s="207"/>
      <c r="AFJ63" s="207"/>
      <c r="AFK63" s="207"/>
      <c r="AFL63" s="207"/>
      <c r="AFM63" s="207"/>
      <c r="AFN63" s="207"/>
      <c r="AFO63" s="207"/>
      <c r="AFP63" s="207"/>
      <c r="AFQ63" s="207"/>
      <c r="AFR63" s="207"/>
      <c r="AFS63" s="207"/>
      <c r="AFT63" s="207"/>
      <c r="AFU63" s="207"/>
      <c r="AFV63" s="207"/>
      <c r="AFW63" s="207"/>
      <c r="AFX63" s="207"/>
      <c r="AFY63" s="207"/>
      <c r="AFZ63" s="207"/>
      <c r="AGA63" s="207"/>
      <c r="AGB63" s="207"/>
      <c r="AGC63" s="207"/>
      <c r="AGD63" s="207"/>
      <c r="AGE63" s="207"/>
      <c r="AGF63" s="207"/>
      <c r="AGG63" s="207"/>
      <c r="AGH63" s="207"/>
      <c r="AGI63" s="207"/>
      <c r="AGJ63" s="207"/>
      <c r="AGK63" s="207"/>
      <c r="AGL63" s="207"/>
      <c r="AGM63" s="207"/>
      <c r="AGN63" s="207"/>
      <c r="AGO63" s="207"/>
      <c r="AGP63" s="207"/>
      <c r="AGQ63" s="207"/>
      <c r="AGR63" s="207"/>
      <c r="AGS63" s="207"/>
      <c r="AGT63" s="207"/>
      <c r="AGU63" s="207"/>
      <c r="AGV63" s="207"/>
      <c r="AGW63" s="207"/>
      <c r="AGX63" s="207"/>
      <c r="AGY63" s="207"/>
      <c r="AGZ63" s="207"/>
      <c r="AHA63" s="207"/>
      <c r="AHB63" s="207"/>
      <c r="AHC63" s="207"/>
      <c r="AHD63" s="207"/>
      <c r="AHE63" s="207"/>
      <c r="AHF63" s="207"/>
      <c r="AHG63" s="207"/>
      <c r="AHH63" s="207"/>
      <c r="AHI63" s="207"/>
      <c r="AHJ63" s="207"/>
      <c r="AHK63" s="207"/>
      <c r="AHL63" s="207"/>
      <c r="AHM63" s="207"/>
      <c r="AHN63" s="207"/>
      <c r="AHO63" s="207"/>
      <c r="AHP63" s="207"/>
      <c r="AHQ63" s="207"/>
      <c r="AHR63" s="207"/>
      <c r="AHS63" s="207"/>
      <c r="AHT63" s="207"/>
      <c r="AHU63" s="207"/>
      <c r="AHV63" s="207"/>
      <c r="AHW63" s="207"/>
      <c r="AHX63" s="207"/>
      <c r="AHY63" s="207"/>
      <c r="AHZ63" s="207"/>
      <c r="AIA63" s="207"/>
      <c r="AIB63" s="207"/>
      <c r="AIC63" s="207"/>
      <c r="AID63" s="207"/>
      <c r="AIE63" s="207"/>
      <c r="AIF63" s="207"/>
      <c r="AIG63" s="207"/>
      <c r="AIH63" s="207"/>
      <c r="AII63" s="207"/>
      <c r="AIJ63" s="207"/>
      <c r="AIK63" s="207"/>
      <c r="AIL63" s="207"/>
      <c r="AIM63" s="207"/>
      <c r="AIN63" s="207"/>
      <c r="AIO63" s="207"/>
      <c r="AIP63" s="207"/>
      <c r="AIQ63" s="207"/>
      <c r="AIR63" s="207"/>
      <c r="AIS63" s="207"/>
      <c r="AIT63" s="207"/>
      <c r="AIU63" s="207"/>
      <c r="AIV63" s="207"/>
      <c r="AIW63" s="207"/>
      <c r="AIX63" s="207"/>
      <c r="AIY63" s="207"/>
      <c r="AIZ63" s="207"/>
      <c r="AJA63" s="207"/>
      <c r="AJB63" s="207"/>
      <c r="AJC63" s="207"/>
      <c r="AJD63" s="207"/>
      <c r="AJE63" s="207"/>
      <c r="AJF63" s="207"/>
      <c r="AJG63" s="207"/>
      <c r="AJH63" s="207"/>
      <c r="AJI63" s="207"/>
      <c r="AJJ63" s="207"/>
      <c r="AJK63" s="207"/>
      <c r="AJL63" s="207"/>
      <c r="AJM63" s="207"/>
      <c r="AJN63" s="207"/>
      <c r="AJO63" s="207"/>
      <c r="AJP63" s="207"/>
      <c r="AJQ63" s="207"/>
      <c r="AJR63" s="207"/>
      <c r="AJS63" s="207"/>
      <c r="AJT63" s="207"/>
      <c r="AJU63" s="207"/>
      <c r="AJV63" s="207"/>
      <c r="AJW63" s="207"/>
      <c r="AJX63" s="207"/>
      <c r="AJY63" s="207"/>
      <c r="AJZ63" s="207"/>
      <c r="AKA63" s="207"/>
      <c r="AKB63" s="207"/>
      <c r="AKC63" s="207"/>
      <c r="AKD63" s="207"/>
      <c r="AKE63" s="207"/>
      <c r="AKF63" s="207"/>
      <c r="AKG63" s="207"/>
      <c r="AKH63" s="207"/>
      <c r="AKI63" s="207"/>
      <c r="AKJ63" s="207"/>
      <c r="AKK63" s="207"/>
      <c r="AKL63" s="207"/>
      <c r="AKM63" s="207"/>
      <c r="AKN63" s="207"/>
      <c r="AKO63" s="207"/>
      <c r="AKP63" s="207"/>
      <c r="AKQ63" s="207"/>
      <c r="AKR63" s="207"/>
      <c r="AKS63" s="207"/>
      <c r="AKT63" s="207"/>
      <c r="AKU63" s="207"/>
      <c r="AKV63" s="207"/>
      <c r="AKW63" s="207"/>
      <c r="AKX63" s="207"/>
      <c r="AKY63" s="207"/>
      <c r="AKZ63" s="207"/>
      <c r="ALA63" s="207"/>
      <c r="ALB63" s="207"/>
      <c r="ALC63" s="207"/>
      <c r="ALD63" s="207"/>
      <c r="ALE63" s="207"/>
      <c r="ALF63" s="207"/>
      <c r="ALG63" s="207"/>
      <c r="ALH63" s="207"/>
      <c r="ALI63" s="207"/>
      <c r="ALJ63" s="207"/>
      <c r="ALK63" s="207"/>
      <c r="ALL63" s="207"/>
      <c r="ALM63" s="207"/>
      <c r="ALN63" s="207"/>
      <c r="ALO63" s="207"/>
      <c r="ALP63" s="207"/>
      <c r="ALQ63" s="207"/>
    </row>
    <row r="64" spans="1:1005" ht="14.45">
      <c r="A64" s="103">
        <v>47969</v>
      </c>
      <c r="B64" s="164">
        <v>26</v>
      </c>
      <c r="C64" s="156">
        <v>26</v>
      </c>
      <c r="D64" s="159">
        <v>26</v>
      </c>
      <c r="E64" s="207">
        <v>56.534999999999997</v>
      </c>
      <c r="F64" s="207">
        <v>38.722999999999999</v>
      </c>
      <c r="G64" s="207">
        <v>23.248000000000001</v>
      </c>
      <c r="H64" s="207">
        <v>23.341999999999999</v>
      </c>
      <c r="I64" s="207">
        <v>34.134</v>
      </c>
      <c r="J64" s="207">
        <v>25.885000000000002</v>
      </c>
      <c r="K64" s="207">
        <v>17.47</v>
      </c>
      <c r="L64" s="207">
        <v>21.536999999999999</v>
      </c>
      <c r="M64" s="207">
        <v>27.646000000000001</v>
      </c>
      <c r="N64" s="207">
        <v>24.5</v>
      </c>
      <c r="O64" s="207">
        <v>31.852</v>
      </c>
      <c r="P64" s="207">
        <v>29.783999999999999</v>
      </c>
      <c r="Q64" s="207">
        <v>24.756</v>
      </c>
      <c r="R64" s="207">
        <v>38.176000000000002</v>
      </c>
      <c r="S64" s="207">
        <v>16.577000000000002</v>
      </c>
      <c r="T64" s="207">
        <v>21.459</v>
      </c>
      <c r="U64" s="207">
        <v>24.573</v>
      </c>
      <c r="V64" s="207">
        <v>16.449000000000002</v>
      </c>
      <c r="W64" s="207">
        <v>27.093</v>
      </c>
      <c r="X64" s="207">
        <v>20.314</v>
      </c>
      <c r="Y64" s="207">
        <v>17.399999999999999</v>
      </c>
      <c r="Z64" s="207">
        <v>31.765999999999998</v>
      </c>
      <c r="AA64" s="207">
        <v>30.457999999999998</v>
      </c>
      <c r="AB64" s="207">
        <v>21.074000000000002</v>
      </c>
      <c r="AC64" s="207">
        <v>26.62</v>
      </c>
      <c r="AD64" s="207">
        <v>21.603000000000002</v>
      </c>
      <c r="AE64">
        <v>26.908000000000001</v>
      </c>
      <c r="AF64" s="207">
        <v>32.994</v>
      </c>
      <c r="AG64" s="207">
        <v>30.931999999999999</v>
      </c>
      <c r="AH64" s="207">
        <v>30.931999999999999</v>
      </c>
      <c r="AI64" s="207"/>
      <c r="AJ64" s="207"/>
      <c r="AK64" s="207"/>
      <c r="AL64" s="207"/>
      <c r="AM64" s="207"/>
      <c r="AN64" s="207"/>
      <c r="AO64" s="207"/>
      <c r="AP64" s="207"/>
      <c r="AQ64" s="207"/>
      <c r="AR64" s="207"/>
      <c r="AS64" s="207"/>
      <c r="AT64" s="207"/>
      <c r="AU64" s="207"/>
      <c r="AV64" s="207"/>
      <c r="AW64" s="207"/>
      <c r="AX64" s="207"/>
      <c r="AY64" s="207"/>
      <c r="AZ64" s="207"/>
      <c r="BA64" s="207"/>
      <c r="BB64" s="207"/>
      <c r="BC64" s="207"/>
      <c r="BD64" s="207"/>
      <c r="BE64" s="207"/>
      <c r="BF64" s="207"/>
      <c r="BG64" s="207"/>
      <c r="BH64" s="207"/>
      <c r="BI64" s="207"/>
      <c r="BJ64" s="207"/>
      <c r="BK64" s="207"/>
      <c r="BL64" s="207"/>
      <c r="BM64" s="207"/>
      <c r="BN64" s="207"/>
      <c r="BO64" s="207"/>
      <c r="BP64" s="207"/>
      <c r="BQ64" s="207"/>
      <c r="BR64" s="207"/>
      <c r="BS64" s="207"/>
      <c r="BT64" s="207"/>
      <c r="BU64" s="207"/>
      <c r="BV64" s="207"/>
      <c r="BW64" s="207"/>
      <c r="BX64" s="207"/>
      <c r="BY64" s="207"/>
      <c r="BZ64" s="207"/>
      <c r="CA64" s="207"/>
      <c r="CB64" s="207"/>
      <c r="CC64" s="207"/>
      <c r="CD64" s="207"/>
      <c r="CE64" s="207"/>
      <c r="CF64" s="207"/>
      <c r="CG64" s="207"/>
      <c r="CH64" s="207"/>
      <c r="CI64" s="207"/>
      <c r="CJ64" s="207"/>
      <c r="CK64" s="207"/>
      <c r="CL64" s="207"/>
      <c r="CM64" s="207"/>
      <c r="CN64" s="207"/>
      <c r="CO64" s="207"/>
      <c r="CP64" s="207"/>
      <c r="CQ64" s="207"/>
      <c r="CR64" s="207"/>
      <c r="CS64" s="207"/>
      <c r="CT64" s="207"/>
      <c r="CU64" s="207"/>
      <c r="CV64" s="207"/>
      <c r="CW64" s="207"/>
      <c r="CX64" s="207"/>
      <c r="CY64" s="207"/>
      <c r="CZ64" s="207"/>
      <c r="DA64" s="207"/>
      <c r="DB64" s="207"/>
      <c r="DC64" s="207"/>
      <c r="DD64" s="207"/>
      <c r="DE64" s="207"/>
      <c r="DF64" s="207"/>
      <c r="DG64" s="207"/>
      <c r="DH64" s="207"/>
      <c r="DI64" s="207"/>
      <c r="DJ64" s="207"/>
      <c r="DK64" s="207"/>
      <c r="DL64" s="207"/>
      <c r="DM64" s="207"/>
      <c r="DN64" s="207"/>
      <c r="DO64" s="207"/>
      <c r="DP64" s="207"/>
      <c r="DQ64" s="207"/>
      <c r="DR64" s="207"/>
      <c r="DS64" s="207"/>
      <c r="DT64" s="207"/>
      <c r="DU64" s="207"/>
      <c r="DV64" s="207"/>
      <c r="DW64" s="207"/>
      <c r="DX64" s="207"/>
      <c r="DY64" s="207"/>
      <c r="DZ64" s="207"/>
      <c r="EA64" s="207"/>
      <c r="EB64" s="207"/>
      <c r="EC64" s="207"/>
      <c r="ED64" s="207"/>
      <c r="EE64" s="207"/>
      <c r="EF64" s="207"/>
      <c r="EG64" s="207"/>
      <c r="EH64" s="207"/>
      <c r="EI64" s="207"/>
      <c r="EJ64" s="207"/>
      <c r="EK64" s="207"/>
      <c r="EL64" s="207"/>
      <c r="EM64" s="207"/>
      <c r="EN64" s="207"/>
      <c r="EO64" s="207"/>
      <c r="EP64" s="207"/>
      <c r="EQ64" s="207"/>
      <c r="ER64" s="207"/>
      <c r="ES64" s="207"/>
      <c r="ET64" s="207"/>
      <c r="EU64" s="207"/>
      <c r="EV64" s="207"/>
      <c r="EW64" s="207"/>
      <c r="EX64" s="207"/>
      <c r="EY64" s="207"/>
      <c r="EZ64" s="207"/>
      <c r="FA64" s="207"/>
      <c r="FB64" s="207"/>
      <c r="FC64" s="207"/>
      <c r="FD64" s="207"/>
      <c r="FE64" s="207"/>
      <c r="FF64" s="207"/>
      <c r="FG64" s="207"/>
      <c r="FH64" s="207"/>
      <c r="FI64" s="207"/>
      <c r="FJ64" s="207"/>
      <c r="FK64" s="207"/>
      <c r="FL64" s="207"/>
      <c r="FM64" s="207"/>
      <c r="FN64" s="207"/>
      <c r="FO64" s="207"/>
      <c r="FP64" s="207"/>
      <c r="FQ64" s="207"/>
      <c r="FR64" s="207"/>
      <c r="FS64" s="207"/>
      <c r="FT64" s="207"/>
      <c r="FU64" s="207"/>
      <c r="FV64" s="207"/>
      <c r="FW64" s="207"/>
      <c r="FX64" s="207"/>
      <c r="FY64" s="207"/>
      <c r="FZ64" s="207"/>
      <c r="GA64" s="207"/>
      <c r="GB64" s="207"/>
      <c r="GC64" s="207"/>
      <c r="GD64" s="207"/>
      <c r="GE64" s="207"/>
      <c r="GF64" s="207"/>
      <c r="GG64" s="207"/>
      <c r="GH64" s="207"/>
      <c r="GI64" s="207"/>
      <c r="GJ64" s="207"/>
      <c r="GK64" s="207"/>
      <c r="GL64" s="207"/>
      <c r="GM64" s="207"/>
      <c r="GN64" s="207"/>
      <c r="GO64" s="207"/>
      <c r="GP64" s="207"/>
      <c r="GQ64" s="207"/>
      <c r="GR64" s="207"/>
      <c r="GS64" s="207"/>
      <c r="GT64" s="207"/>
      <c r="GU64" s="207"/>
      <c r="GV64" s="207"/>
      <c r="GW64" s="207"/>
      <c r="GX64" s="207"/>
      <c r="GY64" s="207"/>
      <c r="GZ64" s="207"/>
      <c r="HA64" s="207"/>
      <c r="HB64" s="207"/>
      <c r="HC64" s="207"/>
      <c r="HD64" s="207"/>
      <c r="HE64" s="207"/>
      <c r="HF64" s="207"/>
      <c r="HG64" s="207"/>
      <c r="HH64" s="207"/>
      <c r="HI64" s="207"/>
      <c r="HJ64" s="207"/>
      <c r="HK64" s="207"/>
      <c r="HL64" s="207"/>
      <c r="HM64" s="207"/>
      <c r="HN64" s="207"/>
      <c r="HO64" s="207"/>
      <c r="HP64" s="207"/>
      <c r="HQ64" s="207"/>
      <c r="HR64" s="207"/>
      <c r="HS64" s="207"/>
      <c r="HT64" s="207"/>
      <c r="HU64" s="207"/>
      <c r="HV64" s="207"/>
      <c r="HW64" s="207"/>
      <c r="HX64" s="207"/>
      <c r="HY64" s="207"/>
      <c r="HZ64" s="207"/>
      <c r="IA64" s="207"/>
      <c r="IB64" s="207"/>
      <c r="IC64" s="207"/>
      <c r="ID64" s="207"/>
      <c r="IE64" s="207"/>
      <c r="IF64" s="207"/>
      <c r="IG64" s="207"/>
      <c r="IH64" s="207"/>
      <c r="II64" s="207"/>
      <c r="IJ64" s="207"/>
      <c r="IK64" s="207"/>
      <c r="IL64" s="207"/>
      <c r="IM64" s="207"/>
      <c r="IN64" s="207"/>
      <c r="IO64" s="207"/>
      <c r="IP64" s="207"/>
      <c r="IQ64" s="207"/>
      <c r="IR64" s="207"/>
      <c r="IS64" s="207"/>
      <c r="IT64" s="207"/>
      <c r="IU64" s="207"/>
      <c r="IV64" s="207"/>
      <c r="IW64" s="207"/>
      <c r="IX64" s="207"/>
      <c r="IY64" s="207"/>
      <c r="IZ64" s="207"/>
      <c r="JA64" s="207"/>
      <c r="JB64" s="207"/>
      <c r="JC64" s="207"/>
      <c r="JD64" s="207"/>
      <c r="JE64" s="207"/>
      <c r="JF64" s="207"/>
      <c r="JG64" s="207"/>
      <c r="JH64" s="207"/>
      <c r="JI64" s="207"/>
      <c r="JJ64" s="207"/>
      <c r="JK64" s="207"/>
      <c r="JL64" s="207"/>
      <c r="JM64" s="207"/>
      <c r="JN64" s="207"/>
      <c r="JO64" s="207"/>
      <c r="JP64" s="207"/>
      <c r="JQ64" s="207"/>
      <c r="JR64" s="207"/>
      <c r="JS64" s="207"/>
      <c r="JT64" s="207"/>
      <c r="JU64" s="207"/>
      <c r="JV64" s="207"/>
      <c r="JW64" s="207"/>
      <c r="JX64" s="207"/>
      <c r="JY64" s="207"/>
      <c r="JZ64" s="207"/>
      <c r="KA64" s="207"/>
      <c r="KB64" s="207"/>
      <c r="KC64" s="207"/>
      <c r="KD64" s="207"/>
      <c r="KE64" s="207"/>
      <c r="KF64" s="207"/>
      <c r="KG64" s="207"/>
      <c r="KH64" s="207"/>
      <c r="KI64" s="207"/>
      <c r="KJ64" s="207"/>
      <c r="KK64" s="207"/>
      <c r="KL64" s="207"/>
      <c r="KM64" s="207"/>
      <c r="KN64" s="207"/>
      <c r="KO64" s="207"/>
      <c r="KP64" s="207"/>
      <c r="KQ64" s="207"/>
      <c r="KR64" s="207"/>
      <c r="KS64" s="207"/>
      <c r="KT64" s="207"/>
      <c r="KU64" s="207"/>
      <c r="KV64" s="207"/>
      <c r="KW64" s="207"/>
      <c r="KX64" s="207"/>
      <c r="KY64" s="207"/>
      <c r="KZ64" s="207"/>
      <c r="LA64" s="207"/>
      <c r="LB64" s="207"/>
      <c r="LC64" s="207"/>
      <c r="LD64" s="207"/>
      <c r="LE64" s="207"/>
      <c r="LF64" s="207"/>
      <c r="LG64" s="207"/>
      <c r="LH64" s="207"/>
      <c r="LI64" s="207"/>
      <c r="LJ64" s="207"/>
      <c r="LK64" s="207"/>
      <c r="LL64" s="207"/>
      <c r="LM64" s="207"/>
      <c r="LN64" s="207"/>
      <c r="LO64" s="207"/>
      <c r="LP64" s="207"/>
      <c r="LQ64" s="207"/>
      <c r="LR64" s="207"/>
      <c r="LS64" s="207"/>
      <c r="LT64" s="207"/>
      <c r="LU64" s="207"/>
      <c r="LV64" s="207"/>
      <c r="LW64" s="207"/>
      <c r="LX64" s="207"/>
      <c r="LY64" s="207"/>
      <c r="LZ64" s="207"/>
      <c r="MA64" s="207"/>
      <c r="MB64" s="207"/>
      <c r="MC64" s="207"/>
      <c r="MD64" s="207"/>
      <c r="ME64" s="207"/>
      <c r="MF64" s="207"/>
      <c r="MG64" s="207"/>
      <c r="MH64" s="207"/>
      <c r="MI64" s="207"/>
      <c r="MJ64" s="207"/>
      <c r="MK64" s="207"/>
      <c r="ML64" s="207"/>
      <c r="MM64" s="207"/>
      <c r="MN64" s="207"/>
      <c r="MO64" s="207"/>
      <c r="MP64" s="207"/>
      <c r="MQ64" s="207"/>
      <c r="MR64" s="207"/>
      <c r="MS64" s="207"/>
      <c r="MT64" s="207"/>
      <c r="MU64" s="207"/>
      <c r="MV64" s="207"/>
      <c r="MW64" s="207"/>
      <c r="MX64" s="207"/>
      <c r="MY64" s="207"/>
      <c r="MZ64" s="207"/>
      <c r="NA64" s="207"/>
      <c r="NB64" s="207"/>
      <c r="NC64" s="207"/>
      <c r="ND64" s="207"/>
      <c r="NE64" s="207"/>
      <c r="NF64" s="207"/>
      <c r="NG64" s="207"/>
      <c r="NH64" s="207"/>
      <c r="NI64" s="207"/>
      <c r="NJ64" s="207"/>
      <c r="NK64" s="207"/>
      <c r="NL64" s="207"/>
      <c r="NM64" s="207"/>
      <c r="NN64" s="207"/>
      <c r="NO64" s="207"/>
      <c r="NP64" s="207"/>
      <c r="NQ64" s="207"/>
      <c r="NR64" s="207"/>
      <c r="NS64" s="207"/>
      <c r="NT64" s="207"/>
      <c r="NU64" s="207"/>
      <c r="NV64" s="207"/>
      <c r="NW64" s="207"/>
      <c r="NX64" s="207"/>
      <c r="NY64" s="207"/>
      <c r="NZ64" s="207"/>
      <c r="OA64" s="207"/>
      <c r="OB64" s="207"/>
      <c r="OC64" s="207"/>
      <c r="OD64" s="207"/>
      <c r="OE64" s="207"/>
      <c r="OF64" s="207"/>
      <c r="OG64" s="207"/>
      <c r="OH64" s="207"/>
      <c r="OI64" s="207"/>
      <c r="OJ64" s="207"/>
      <c r="OK64" s="207"/>
      <c r="OL64" s="207"/>
      <c r="OM64" s="207"/>
      <c r="ON64" s="207"/>
      <c r="OO64" s="207"/>
      <c r="OP64" s="207"/>
      <c r="OQ64" s="207"/>
      <c r="OR64" s="207"/>
      <c r="OS64" s="207"/>
      <c r="OT64" s="207"/>
      <c r="OU64" s="207"/>
      <c r="OV64" s="207"/>
      <c r="OW64" s="207"/>
      <c r="OX64" s="207"/>
      <c r="OY64" s="207"/>
      <c r="OZ64" s="207"/>
      <c r="PA64" s="207"/>
      <c r="PB64" s="207"/>
      <c r="PC64" s="207"/>
      <c r="PD64" s="207"/>
      <c r="PE64" s="207"/>
      <c r="PF64" s="207"/>
      <c r="PG64" s="207"/>
      <c r="PH64" s="207"/>
      <c r="PI64" s="207"/>
      <c r="PJ64" s="207"/>
      <c r="PK64" s="207"/>
      <c r="PL64" s="207"/>
      <c r="PM64" s="207"/>
      <c r="PN64" s="207"/>
      <c r="PO64" s="207"/>
      <c r="PP64" s="207"/>
      <c r="PQ64" s="207"/>
      <c r="PR64" s="207"/>
      <c r="PS64" s="207"/>
      <c r="PT64" s="207"/>
      <c r="PU64" s="207"/>
      <c r="PV64" s="207"/>
      <c r="PW64" s="207"/>
      <c r="PX64" s="207"/>
      <c r="PY64" s="207"/>
      <c r="PZ64" s="207"/>
      <c r="QA64" s="207"/>
      <c r="QB64" s="207"/>
      <c r="QC64" s="207"/>
      <c r="QD64" s="207"/>
      <c r="QE64" s="207"/>
      <c r="QF64" s="207"/>
      <c r="QG64" s="207"/>
      <c r="QH64" s="207"/>
      <c r="QI64" s="207"/>
      <c r="QJ64" s="207"/>
      <c r="QK64" s="207"/>
      <c r="QL64" s="207"/>
      <c r="QM64" s="207"/>
      <c r="QN64" s="207"/>
      <c r="QO64" s="207"/>
      <c r="QP64" s="207"/>
      <c r="QQ64" s="207"/>
      <c r="QR64" s="207"/>
      <c r="QS64" s="207"/>
      <c r="QT64" s="207"/>
      <c r="QU64" s="207"/>
      <c r="QV64" s="207"/>
      <c r="QW64" s="207"/>
      <c r="QX64" s="207"/>
      <c r="QY64" s="207"/>
      <c r="QZ64" s="207"/>
      <c r="RA64" s="207"/>
      <c r="RB64" s="207"/>
      <c r="RC64" s="207"/>
      <c r="RD64" s="207"/>
      <c r="RE64" s="207"/>
      <c r="RF64" s="207"/>
      <c r="RG64" s="207"/>
      <c r="RH64" s="207"/>
      <c r="RI64" s="207"/>
      <c r="RJ64" s="207"/>
      <c r="RK64" s="207"/>
      <c r="RL64" s="207"/>
      <c r="RM64" s="207"/>
      <c r="RN64" s="207"/>
      <c r="RO64" s="207"/>
      <c r="RP64" s="207"/>
      <c r="RQ64" s="207"/>
      <c r="RR64" s="207"/>
      <c r="RS64" s="207"/>
      <c r="RT64" s="207"/>
      <c r="RU64" s="207"/>
      <c r="RV64" s="207"/>
      <c r="RW64" s="207"/>
      <c r="RX64" s="207"/>
      <c r="RY64" s="207"/>
      <c r="RZ64" s="207"/>
      <c r="SA64" s="207"/>
      <c r="SB64" s="207"/>
      <c r="SC64" s="207"/>
      <c r="SD64" s="207"/>
      <c r="SE64" s="207"/>
      <c r="SF64" s="207"/>
      <c r="SG64" s="207"/>
      <c r="SH64" s="207"/>
      <c r="SI64" s="207"/>
      <c r="SJ64" s="207"/>
      <c r="SK64" s="207"/>
      <c r="SL64" s="207"/>
      <c r="SM64" s="207"/>
      <c r="SN64" s="207"/>
      <c r="SO64" s="207"/>
      <c r="SP64" s="207"/>
      <c r="SQ64" s="207"/>
      <c r="SR64" s="207"/>
      <c r="SS64" s="207"/>
      <c r="ST64" s="207"/>
      <c r="SU64" s="207"/>
      <c r="SV64" s="207"/>
      <c r="SW64" s="207"/>
      <c r="SX64" s="207"/>
      <c r="SY64" s="207"/>
      <c r="SZ64" s="207"/>
      <c r="TA64" s="207"/>
      <c r="TB64" s="207"/>
      <c r="TC64" s="207"/>
      <c r="TD64" s="207"/>
      <c r="TE64" s="207"/>
      <c r="TF64" s="207"/>
      <c r="TG64" s="207"/>
      <c r="TH64" s="207"/>
      <c r="TI64" s="207"/>
      <c r="TJ64" s="207"/>
      <c r="TK64" s="207"/>
      <c r="TL64" s="207"/>
      <c r="TM64" s="207"/>
      <c r="TN64" s="207"/>
      <c r="TO64" s="207"/>
      <c r="TP64" s="207"/>
      <c r="TQ64" s="207"/>
      <c r="TR64" s="207"/>
      <c r="TS64" s="207"/>
      <c r="TT64" s="207"/>
      <c r="TU64" s="207"/>
      <c r="TV64" s="207"/>
      <c r="TW64" s="207"/>
      <c r="TX64" s="207"/>
      <c r="TY64" s="207"/>
      <c r="TZ64" s="207"/>
      <c r="UA64" s="207"/>
      <c r="UB64" s="207"/>
      <c r="UC64" s="207"/>
      <c r="UD64" s="207"/>
      <c r="UE64" s="207"/>
      <c r="UF64" s="207"/>
      <c r="UG64" s="207"/>
      <c r="UH64" s="207"/>
      <c r="UI64" s="207"/>
      <c r="UJ64" s="207"/>
      <c r="UK64" s="207"/>
      <c r="UL64" s="207"/>
      <c r="UM64" s="207"/>
      <c r="UN64" s="207"/>
      <c r="UO64" s="207"/>
      <c r="UP64" s="207"/>
      <c r="UQ64" s="207"/>
      <c r="UR64" s="207"/>
      <c r="US64" s="207"/>
      <c r="UT64" s="207"/>
      <c r="UU64" s="207"/>
      <c r="UV64" s="207"/>
      <c r="UW64" s="207"/>
      <c r="UX64" s="207"/>
      <c r="UY64" s="207"/>
      <c r="UZ64" s="207"/>
      <c r="VA64" s="207"/>
      <c r="VB64" s="207"/>
      <c r="VC64" s="207"/>
      <c r="VD64" s="207"/>
      <c r="VE64" s="207"/>
      <c r="VF64" s="207"/>
      <c r="VG64" s="207"/>
      <c r="VH64" s="207"/>
      <c r="VI64" s="207"/>
      <c r="VJ64" s="207"/>
      <c r="VK64" s="207"/>
      <c r="VL64" s="207"/>
      <c r="VM64" s="207"/>
      <c r="VN64" s="207"/>
      <c r="VO64" s="207"/>
      <c r="VP64" s="207"/>
      <c r="VQ64" s="207"/>
      <c r="VR64" s="207"/>
      <c r="VS64" s="207"/>
      <c r="VT64" s="207"/>
      <c r="VU64" s="207"/>
      <c r="VV64" s="207"/>
      <c r="VW64" s="207"/>
      <c r="VX64" s="207"/>
      <c r="VY64" s="207"/>
      <c r="VZ64" s="207"/>
      <c r="WA64" s="207"/>
      <c r="WB64" s="207"/>
      <c r="WC64" s="207"/>
      <c r="WD64" s="207"/>
      <c r="WE64" s="207"/>
      <c r="WF64" s="207"/>
      <c r="WG64" s="207"/>
      <c r="WH64" s="207"/>
      <c r="WI64" s="207"/>
      <c r="WJ64" s="207"/>
      <c r="WK64" s="207"/>
      <c r="WL64" s="207"/>
      <c r="WM64" s="207"/>
      <c r="WN64" s="207"/>
      <c r="WO64" s="207"/>
      <c r="WP64" s="207"/>
      <c r="WQ64" s="207"/>
      <c r="WR64" s="207"/>
      <c r="WS64" s="207"/>
      <c r="WT64" s="207"/>
      <c r="WU64" s="207"/>
      <c r="WV64" s="207"/>
      <c r="WW64" s="207"/>
      <c r="WX64" s="207"/>
      <c r="WY64" s="207"/>
      <c r="WZ64" s="207"/>
      <c r="XA64" s="207"/>
      <c r="XB64" s="207"/>
      <c r="XC64" s="207"/>
      <c r="XD64" s="207"/>
      <c r="XE64" s="207"/>
      <c r="XF64" s="207"/>
      <c r="XG64" s="207"/>
      <c r="XH64" s="207"/>
      <c r="XI64" s="207"/>
      <c r="XJ64" s="207"/>
      <c r="XK64" s="207"/>
      <c r="XL64" s="207"/>
      <c r="XM64" s="207"/>
      <c r="XN64" s="207"/>
      <c r="XO64" s="207"/>
      <c r="XP64" s="207"/>
      <c r="XQ64" s="207"/>
      <c r="XR64" s="207"/>
      <c r="XS64" s="207"/>
      <c r="XT64" s="207"/>
      <c r="XU64" s="207"/>
      <c r="XV64" s="207"/>
      <c r="XW64" s="207"/>
      <c r="XX64" s="207"/>
      <c r="XY64" s="207"/>
      <c r="XZ64" s="207"/>
      <c r="YA64" s="207"/>
      <c r="YB64" s="207"/>
      <c r="YC64" s="207"/>
      <c r="YD64" s="207"/>
      <c r="YE64" s="207"/>
      <c r="YF64" s="207"/>
      <c r="YG64" s="207"/>
      <c r="YH64" s="207"/>
      <c r="YI64" s="207"/>
      <c r="YJ64" s="207"/>
      <c r="YK64" s="207"/>
      <c r="YL64" s="207"/>
      <c r="YM64" s="207"/>
      <c r="YN64" s="207"/>
      <c r="YO64" s="207"/>
      <c r="YP64" s="207"/>
      <c r="YQ64" s="207"/>
      <c r="YR64" s="207"/>
      <c r="YS64" s="207"/>
      <c r="YT64" s="207"/>
      <c r="YU64" s="207"/>
      <c r="YV64" s="207"/>
      <c r="YW64" s="207"/>
      <c r="YX64" s="207"/>
      <c r="YY64" s="207"/>
      <c r="YZ64" s="207"/>
      <c r="ZA64" s="207"/>
      <c r="ZB64" s="207"/>
      <c r="ZC64" s="207"/>
      <c r="ZD64" s="207"/>
      <c r="ZE64" s="207"/>
      <c r="ZF64" s="207"/>
      <c r="ZG64" s="207"/>
      <c r="ZH64" s="207"/>
      <c r="ZI64" s="207"/>
      <c r="ZJ64" s="207"/>
      <c r="ZK64" s="207"/>
      <c r="ZL64" s="207"/>
      <c r="ZM64" s="207"/>
      <c r="ZN64" s="207"/>
      <c r="ZO64" s="207"/>
      <c r="ZP64" s="207"/>
      <c r="ZQ64" s="207"/>
      <c r="ZR64" s="207"/>
      <c r="ZS64" s="207"/>
      <c r="ZT64" s="207"/>
      <c r="ZU64" s="207"/>
      <c r="ZV64" s="207"/>
      <c r="ZW64" s="207"/>
      <c r="ZX64" s="207"/>
      <c r="ZY64" s="207"/>
      <c r="ZZ64" s="207"/>
      <c r="AAA64" s="207"/>
      <c r="AAB64" s="207"/>
      <c r="AAC64" s="207"/>
      <c r="AAD64" s="207"/>
      <c r="AAE64" s="207"/>
      <c r="AAF64" s="207"/>
      <c r="AAG64" s="207"/>
      <c r="AAH64" s="207"/>
      <c r="AAI64" s="207"/>
      <c r="AAJ64" s="207"/>
      <c r="AAK64" s="207"/>
      <c r="AAL64" s="207"/>
      <c r="AAM64" s="207"/>
      <c r="AAN64" s="207"/>
      <c r="AAO64" s="207"/>
      <c r="AAP64" s="207"/>
      <c r="AAQ64" s="207"/>
      <c r="AAR64" s="207"/>
      <c r="AAS64" s="207"/>
      <c r="AAT64" s="207"/>
      <c r="AAU64" s="207"/>
      <c r="AAV64" s="207"/>
      <c r="AAW64" s="207"/>
      <c r="AAX64" s="207"/>
      <c r="AAY64" s="207"/>
      <c r="AAZ64" s="207"/>
      <c r="ABA64" s="207"/>
      <c r="ABB64" s="207"/>
      <c r="ABC64" s="207"/>
      <c r="ABD64" s="207"/>
      <c r="ABE64" s="207"/>
      <c r="ABF64" s="207"/>
      <c r="ABG64" s="207"/>
      <c r="ABH64" s="207"/>
      <c r="ABI64" s="207"/>
      <c r="ABJ64" s="207"/>
      <c r="ABK64" s="207"/>
      <c r="ABL64" s="207"/>
      <c r="ABM64" s="207"/>
      <c r="ABN64" s="207"/>
      <c r="ABO64" s="207"/>
      <c r="ABP64" s="207"/>
      <c r="ABQ64" s="207"/>
      <c r="ABR64" s="207"/>
      <c r="ABS64" s="207"/>
      <c r="ABT64" s="207"/>
      <c r="ABU64" s="207"/>
      <c r="ABV64" s="207"/>
      <c r="ABW64" s="207"/>
      <c r="ABX64" s="207"/>
      <c r="ABY64" s="207"/>
      <c r="ABZ64" s="207"/>
      <c r="ACA64" s="207"/>
      <c r="ACB64" s="207"/>
      <c r="ACC64" s="207"/>
      <c r="ACD64" s="207"/>
      <c r="ACE64" s="207"/>
      <c r="ACF64" s="207"/>
      <c r="ACG64" s="207"/>
      <c r="ACH64" s="207"/>
      <c r="ACI64" s="207"/>
      <c r="ACJ64" s="207"/>
      <c r="ACK64" s="207"/>
      <c r="ACL64" s="207"/>
      <c r="ACM64" s="207"/>
      <c r="ACN64" s="207"/>
      <c r="ACO64" s="207"/>
      <c r="ACP64" s="207"/>
      <c r="ACQ64" s="207"/>
      <c r="ACR64" s="207"/>
      <c r="ACS64" s="207"/>
      <c r="ACT64" s="207"/>
      <c r="ACU64" s="207"/>
      <c r="ACV64" s="207"/>
      <c r="ACW64" s="207"/>
      <c r="ACX64" s="207"/>
      <c r="ACY64" s="207"/>
      <c r="ACZ64" s="207"/>
      <c r="ADA64" s="207"/>
      <c r="ADB64" s="207"/>
      <c r="ADC64" s="207"/>
      <c r="ADD64" s="207"/>
      <c r="ADE64" s="207"/>
      <c r="ADF64" s="207"/>
      <c r="ADG64" s="207"/>
      <c r="ADH64" s="207"/>
      <c r="ADI64" s="207"/>
      <c r="ADJ64" s="207"/>
      <c r="ADK64" s="207"/>
      <c r="ADL64" s="207"/>
      <c r="ADM64" s="207"/>
      <c r="ADN64" s="207"/>
      <c r="ADO64" s="207"/>
      <c r="ADP64" s="207"/>
      <c r="ADQ64" s="207"/>
      <c r="ADR64" s="207"/>
      <c r="ADS64" s="207"/>
      <c r="ADT64" s="207"/>
      <c r="ADU64" s="207"/>
      <c r="ADV64" s="207"/>
      <c r="ADW64" s="207"/>
      <c r="ADX64" s="207"/>
      <c r="ADY64" s="207"/>
      <c r="ADZ64" s="207"/>
      <c r="AEA64" s="207"/>
      <c r="AEB64" s="207"/>
      <c r="AEC64" s="207"/>
      <c r="AED64" s="207"/>
      <c r="AEE64" s="207"/>
      <c r="AEF64" s="207"/>
      <c r="AEG64" s="207"/>
      <c r="AEH64" s="207"/>
      <c r="AEI64" s="207"/>
      <c r="AEJ64" s="207"/>
      <c r="AEK64" s="207"/>
      <c r="AEL64" s="207"/>
      <c r="AEM64" s="207"/>
      <c r="AEN64" s="207"/>
      <c r="AEO64" s="207"/>
      <c r="AEP64" s="207"/>
      <c r="AEQ64" s="207"/>
      <c r="AER64" s="207"/>
      <c r="AES64" s="207"/>
      <c r="AET64" s="207"/>
      <c r="AEU64" s="207"/>
      <c r="AEV64" s="207"/>
      <c r="AEW64" s="207"/>
      <c r="AEX64" s="207"/>
      <c r="AEY64" s="207"/>
      <c r="AEZ64" s="207"/>
      <c r="AFA64" s="207"/>
      <c r="AFB64" s="207"/>
      <c r="AFC64" s="207"/>
      <c r="AFD64" s="207"/>
      <c r="AFE64" s="207"/>
      <c r="AFF64" s="207"/>
      <c r="AFG64" s="207"/>
      <c r="AFH64" s="207"/>
      <c r="AFI64" s="207"/>
      <c r="AFJ64" s="207"/>
      <c r="AFK64" s="207"/>
      <c r="AFL64" s="207"/>
      <c r="AFM64" s="207"/>
      <c r="AFN64" s="207"/>
      <c r="AFO64" s="207"/>
      <c r="AFP64" s="207"/>
      <c r="AFQ64" s="207"/>
      <c r="AFR64" s="207"/>
      <c r="AFS64" s="207"/>
      <c r="AFT64" s="207"/>
      <c r="AFU64" s="207"/>
      <c r="AFV64" s="207"/>
      <c r="AFW64" s="207"/>
      <c r="AFX64" s="207"/>
      <c r="AFY64" s="207"/>
      <c r="AFZ64" s="207"/>
      <c r="AGA64" s="207"/>
      <c r="AGB64" s="207"/>
      <c r="AGC64" s="207"/>
      <c r="AGD64" s="207"/>
      <c r="AGE64" s="207"/>
      <c r="AGF64" s="207"/>
      <c r="AGG64" s="207"/>
      <c r="AGH64" s="207"/>
      <c r="AGI64" s="207"/>
      <c r="AGJ64" s="207"/>
      <c r="AGK64" s="207"/>
      <c r="AGL64" s="207"/>
      <c r="AGM64" s="207"/>
      <c r="AGN64" s="207"/>
      <c r="AGO64" s="207"/>
      <c r="AGP64" s="207"/>
      <c r="AGQ64" s="207"/>
      <c r="AGR64" s="207"/>
      <c r="AGS64" s="207"/>
      <c r="AGT64" s="207"/>
      <c r="AGU64" s="207"/>
      <c r="AGV64" s="207"/>
      <c r="AGW64" s="207"/>
      <c r="AGX64" s="207"/>
      <c r="AGY64" s="207"/>
      <c r="AGZ64" s="207"/>
      <c r="AHA64" s="207"/>
      <c r="AHB64" s="207"/>
      <c r="AHC64" s="207"/>
      <c r="AHD64" s="207"/>
      <c r="AHE64" s="207"/>
      <c r="AHF64" s="207"/>
      <c r="AHG64" s="207"/>
      <c r="AHH64" s="207"/>
      <c r="AHI64" s="207"/>
      <c r="AHJ64" s="207"/>
      <c r="AHK64" s="207"/>
      <c r="AHL64" s="207"/>
      <c r="AHM64" s="207"/>
      <c r="AHN64" s="207"/>
      <c r="AHO64" s="207"/>
      <c r="AHP64" s="207"/>
      <c r="AHQ64" s="207"/>
      <c r="AHR64" s="207"/>
      <c r="AHS64" s="207"/>
      <c r="AHT64" s="207"/>
      <c r="AHU64" s="207"/>
      <c r="AHV64" s="207"/>
      <c r="AHW64" s="207"/>
      <c r="AHX64" s="207"/>
      <c r="AHY64" s="207"/>
      <c r="AHZ64" s="207"/>
      <c r="AIA64" s="207"/>
      <c r="AIB64" s="207"/>
      <c r="AIC64" s="207"/>
      <c r="AID64" s="207"/>
      <c r="AIE64" s="207"/>
      <c r="AIF64" s="207"/>
      <c r="AIG64" s="207"/>
      <c r="AIH64" s="207"/>
      <c r="AII64" s="207"/>
      <c r="AIJ64" s="207"/>
      <c r="AIK64" s="207"/>
      <c r="AIL64" s="207"/>
      <c r="AIM64" s="207"/>
      <c r="AIN64" s="207"/>
      <c r="AIO64" s="207"/>
      <c r="AIP64" s="207"/>
      <c r="AIQ64" s="207"/>
      <c r="AIR64" s="207"/>
      <c r="AIS64" s="207"/>
      <c r="AIT64" s="207"/>
      <c r="AIU64" s="207"/>
      <c r="AIV64" s="207"/>
      <c r="AIW64" s="207"/>
      <c r="AIX64" s="207"/>
      <c r="AIY64" s="207"/>
      <c r="AIZ64" s="207"/>
      <c r="AJA64" s="207"/>
      <c r="AJB64" s="207"/>
      <c r="AJC64" s="207"/>
      <c r="AJD64" s="207"/>
      <c r="AJE64" s="207"/>
      <c r="AJF64" s="207"/>
      <c r="AJG64" s="207"/>
      <c r="AJH64" s="207"/>
      <c r="AJI64" s="207"/>
      <c r="AJJ64" s="207"/>
      <c r="AJK64" s="207"/>
      <c r="AJL64" s="207"/>
      <c r="AJM64" s="207"/>
      <c r="AJN64" s="207"/>
      <c r="AJO64" s="207"/>
      <c r="AJP64" s="207"/>
      <c r="AJQ64" s="207"/>
      <c r="AJR64" s="207"/>
      <c r="AJS64" s="207"/>
      <c r="AJT64" s="207"/>
      <c r="AJU64" s="207"/>
      <c r="AJV64" s="207"/>
      <c r="AJW64" s="207"/>
      <c r="AJX64" s="207"/>
      <c r="AJY64" s="207"/>
      <c r="AJZ64" s="207"/>
      <c r="AKA64" s="207"/>
      <c r="AKB64" s="207"/>
      <c r="AKC64" s="207"/>
      <c r="AKD64" s="207"/>
      <c r="AKE64" s="207"/>
      <c r="AKF64" s="207"/>
      <c r="AKG64" s="207"/>
      <c r="AKH64" s="207"/>
      <c r="AKI64" s="207"/>
      <c r="AKJ64" s="207"/>
      <c r="AKK64" s="207"/>
      <c r="AKL64" s="207"/>
      <c r="AKM64" s="207"/>
      <c r="AKN64" s="207"/>
      <c r="AKO64" s="207"/>
      <c r="AKP64" s="207"/>
      <c r="AKQ64" s="207"/>
      <c r="AKR64" s="207"/>
      <c r="AKS64" s="207"/>
      <c r="AKT64" s="207"/>
      <c r="AKU64" s="207"/>
      <c r="AKV64" s="207"/>
      <c r="AKW64" s="207"/>
      <c r="AKX64" s="207"/>
      <c r="AKY64" s="207"/>
      <c r="AKZ64" s="207"/>
      <c r="ALA64" s="207"/>
      <c r="ALB64" s="207"/>
      <c r="ALC64" s="207"/>
      <c r="ALD64" s="207"/>
      <c r="ALE64" s="207"/>
      <c r="ALF64" s="207"/>
      <c r="ALG64" s="207"/>
      <c r="ALH64" s="207"/>
      <c r="ALI64" s="207"/>
      <c r="ALJ64" s="207"/>
      <c r="ALK64" s="207"/>
      <c r="ALL64" s="207"/>
      <c r="ALM64" s="207"/>
      <c r="ALN64" s="207"/>
      <c r="ALO64" s="207"/>
      <c r="ALP64" s="207"/>
      <c r="ALQ64" s="207" t="e">
        <v>#N/A</v>
      </c>
    </row>
    <row r="65" spans="1:1005" ht="14.45">
      <c r="A65" s="103">
        <v>48000</v>
      </c>
      <c r="B65" s="164">
        <v>40</v>
      </c>
      <c r="C65" s="156">
        <v>40</v>
      </c>
      <c r="D65" s="159">
        <v>40</v>
      </c>
      <c r="E65" s="207">
        <v>61.631999999999998</v>
      </c>
      <c r="F65" s="207">
        <v>73.055999999999997</v>
      </c>
      <c r="G65" s="207">
        <v>32.433</v>
      </c>
      <c r="H65" s="207">
        <v>48.517000000000003</v>
      </c>
      <c r="I65" s="207">
        <v>25.754999999999999</v>
      </c>
      <c r="J65" s="207">
        <v>26.03</v>
      </c>
      <c r="K65" s="207">
        <v>13.234</v>
      </c>
      <c r="L65" s="207">
        <v>33.691000000000003</v>
      </c>
      <c r="M65" s="207">
        <v>22.042000000000002</v>
      </c>
      <c r="N65" s="207">
        <v>35.488</v>
      </c>
      <c r="O65" s="207">
        <v>36.494999999999997</v>
      </c>
      <c r="P65" s="207">
        <v>27.898</v>
      </c>
      <c r="Q65" s="207">
        <v>75.245000000000005</v>
      </c>
      <c r="R65" s="207">
        <v>41.613999999999997</v>
      </c>
      <c r="S65" s="207">
        <v>42.116</v>
      </c>
      <c r="T65" s="207">
        <v>66.918000000000006</v>
      </c>
      <c r="U65" s="207">
        <v>11.67</v>
      </c>
      <c r="V65" s="207">
        <v>29.634</v>
      </c>
      <c r="W65" s="207">
        <v>51.250999999999998</v>
      </c>
      <c r="X65" s="207">
        <v>51.581000000000003</v>
      </c>
      <c r="Y65" s="207">
        <v>42.22</v>
      </c>
      <c r="Z65" s="207">
        <v>53.411999999999999</v>
      </c>
      <c r="AA65" s="207">
        <v>18.661000000000001</v>
      </c>
      <c r="AB65" s="207">
        <v>58.076999999999998</v>
      </c>
      <c r="AC65" s="207">
        <v>33.401000000000003</v>
      </c>
      <c r="AD65" s="207">
        <v>42.887</v>
      </c>
      <c r="AE65">
        <v>26.704000000000001</v>
      </c>
      <c r="AF65" s="207">
        <v>63.87</v>
      </c>
      <c r="AG65" s="207">
        <v>41.192999999999998</v>
      </c>
      <c r="AH65" s="207">
        <v>41.192999999999998</v>
      </c>
      <c r="AI65" s="207"/>
      <c r="AJ65" s="207"/>
      <c r="AK65" s="207"/>
      <c r="AL65" s="207"/>
      <c r="AM65" s="207"/>
      <c r="AN65" s="207"/>
      <c r="AO65" s="207"/>
      <c r="AP65" s="207"/>
      <c r="AQ65" s="207"/>
      <c r="AR65" s="207"/>
      <c r="AS65" s="207"/>
      <c r="AT65" s="207"/>
      <c r="AU65" s="207"/>
      <c r="AV65" s="207"/>
      <c r="AW65" s="207"/>
      <c r="AX65" s="207"/>
      <c r="AY65" s="207"/>
      <c r="AZ65" s="207"/>
      <c r="BA65" s="207"/>
      <c r="BB65" s="207"/>
      <c r="BC65" s="207"/>
      <c r="BD65" s="207"/>
      <c r="BE65" s="207"/>
      <c r="BF65" s="207"/>
      <c r="BG65" s="207"/>
      <c r="BH65" s="207"/>
      <c r="BI65" s="207"/>
      <c r="BJ65" s="207"/>
      <c r="BK65" s="207"/>
      <c r="BL65" s="207"/>
      <c r="BM65" s="207"/>
      <c r="BN65" s="207"/>
      <c r="BO65" s="207"/>
      <c r="BP65" s="207"/>
      <c r="BQ65" s="207"/>
      <c r="BR65" s="207"/>
      <c r="BS65" s="207"/>
      <c r="BT65" s="207"/>
      <c r="BU65" s="207"/>
      <c r="BV65" s="207"/>
      <c r="BW65" s="207"/>
      <c r="BX65" s="207"/>
      <c r="BY65" s="207"/>
      <c r="BZ65" s="207"/>
      <c r="CA65" s="207"/>
      <c r="CB65" s="207"/>
      <c r="CC65" s="207"/>
      <c r="CD65" s="207"/>
      <c r="CE65" s="207"/>
      <c r="CF65" s="207"/>
      <c r="CG65" s="207"/>
      <c r="CH65" s="207"/>
      <c r="CI65" s="207"/>
      <c r="CJ65" s="207"/>
      <c r="CK65" s="207"/>
      <c r="CL65" s="207"/>
      <c r="CM65" s="207"/>
      <c r="CN65" s="207"/>
      <c r="CO65" s="207"/>
      <c r="CP65" s="207"/>
      <c r="CQ65" s="207"/>
      <c r="CR65" s="207"/>
      <c r="CS65" s="207"/>
      <c r="CT65" s="207"/>
      <c r="CU65" s="207"/>
      <c r="CV65" s="207"/>
      <c r="CW65" s="207"/>
      <c r="CX65" s="207"/>
      <c r="CY65" s="207"/>
      <c r="CZ65" s="207"/>
      <c r="DA65" s="207"/>
      <c r="DB65" s="207"/>
      <c r="DC65" s="207"/>
      <c r="DD65" s="207"/>
      <c r="DE65" s="207"/>
      <c r="DF65" s="207"/>
      <c r="DG65" s="207"/>
      <c r="DH65" s="207"/>
      <c r="DI65" s="207"/>
      <c r="DJ65" s="207"/>
      <c r="DK65" s="207"/>
      <c r="DL65" s="207"/>
      <c r="DM65" s="207"/>
      <c r="DN65" s="207"/>
      <c r="DO65" s="207"/>
      <c r="DP65" s="207"/>
      <c r="DQ65" s="207"/>
      <c r="DR65" s="207"/>
      <c r="DS65" s="207"/>
      <c r="DT65" s="207"/>
      <c r="DU65" s="207"/>
      <c r="DV65" s="207"/>
      <c r="DW65" s="207"/>
      <c r="DX65" s="207"/>
      <c r="DY65" s="207"/>
      <c r="DZ65" s="207"/>
      <c r="EA65" s="207"/>
      <c r="EB65" s="207"/>
      <c r="EC65" s="207"/>
      <c r="ED65" s="207"/>
      <c r="EE65" s="207"/>
      <c r="EF65" s="207"/>
      <c r="EG65" s="207"/>
      <c r="EH65" s="207"/>
      <c r="EI65" s="207"/>
      <c r="EJ65" s="207"/>
      <c r="EK65" s="207"/>
      <c r="EL65" s="207"/>
      <c r="EM65" s="207"/>
      <c r="EN65" s="207"/>
      <c r="EO65" s="207"/>
      <c r="EP65" s="207"/>
      <c r="EQ65" s="207"/>
      <c r="ER65" s="207"/>
      <c r="ES65" s="207"/>
      <c r="ET65" s="207"/>
      <c r="EU65" s="207"/>
      <c r="EV65" s="207"/>
      <c r="EW65" s="207"/>
      <c r="EX65" s="207"/>
      <c r="EY65" s="207"/>
      <c r="EZ65" s="207"/>
      <c r="FA65" s="207"/>
      <c r="FB65" s="207"/>
      <c r="FC65" s="207"/>
      <c r="FD65" s="207"/>
      <c r="FE65" s="207"/>
      <c r="FF65" s="207"/>
      <c r="FG65" s="207"/>
      <c r="FH65" s="207"/>
      <c r="FI65" s="207"/>
      <c r="FJ65" s="207"/>
      <c r="FK65" s="207"/>
      <c r="FL65" s="207"/>
      <c r="FM65" s="207"/>
      <c r="FN65" s="207"/>
      <c r="FO65" s="207"/>
      <c r="FP65" s="207"/>
      <c r="FQ65" s="207"/>
      <c r="FR65" s="207"/>
      <c r="FS65" s="207"/>
      <c r="FT65" s="207"/>
      <c r="FU65" s="207"/>
      <c r="FV65" s="207"/>
      <c r="FW65" s="207"/>
      <c r="FX65" s="207"/>
      <c r="FY65" s="207"/>
      <c r="FZ65" s="207"/>
      <c r="GA65" s="207"/>
      <c r="GB65" s="207"/>
      <c r="GC65" s="207"/>
      <c r="GD65" s="207"/>
      <c r="GE65" s="207"/>
      <c r="GF65" s="207"/>
      <c r="GG65" s="207"/>
      <c r="GH65" s="207"/>
      <c r="GI65" s="207"/>
      <c r="GJ65" s="207"/>
      <c r="GK65" s="207"/>
      <c r="GL65" s="207"/>
      <c r="GM65" s="207"/>
      <c r="GN65" s="207"/>
      <c r="GO65" s="207"/>
      <c r="GP65" s="207"/>
      <c r="GQ65" s="207"/>
      <c r="GR65" s="207"/>
      <c r="GS65" s="207"/>
      <c r="GT65" s="207"/>
      <c r="GU65" s="207"/>
      <c r="GV65" s="207"/>
      <c r="GW65" s="207"/>
      <c r="GX65" s="207"/>
      <c r="GY65" s="207"/>
      <c r="GZ65" s="207"/>
      <c r="HA65" s="207"/>
      <c r="HB65" s="207"/>
      <c r="HC65" s="207"/>
      <c r="HD65" s="207"/>
      <c r="HE65" s="207"/>
      <c r="HF65" s="207"/>
      <c r="HG65" s="207"/>
      <c r="HH65" s="207"/>
      <c r="HI65" s="207"/>
      <c r="HJ65" s="207"/>
      <c r="HK65" s="207"/>
      <c r="HL65" s="207"/>
      <c r="HM65" s="207"/>
      <c r="HN65" s="207"/>
      <c r="HO65" s="207"/>
      <c r="HP65" s="207"/>
      <c r="HQ65" s="207"/>
      <c r="HR65" s="207"/>
      <c r="HS65" s="207"/>
      <c r="HT65" s="207"/>
      <c r="HU65" s="207"/>
      <c r="HV65" s="207"/>
      <c r="HW65" s="207"/>
      <c r="HX65" s="207"/>
      <c r="HY65" s="207"/>
      <c r="HZ65" s="207"/>
      <c r="IA65" s="207"/>
      <c r="IB65" s="207"/>
      <c r="IC65" s="207"/>
      <c r="ID65" s="207"/>
      <c r="IE65" s="207"/>
      <c r="IF65" s="207"/>
      <c r="IG65" s="207"/>
      <c r="IH65" s="207"/>
      <c r="II65" s="207"/>
      <c r="IJ65" s="207"/>
      <c r="IK65" s="207"/>
      <c r="IL65" s="207"/>
      <c r="IM65" s="207"/>
      <c r="IN65" s="207"/>
      <c r="IO65" s="207"/>
      <c r="IP65" s="207"/>
      <c r="IQ65" s="207"/>
      <c r="IR65" s="207"/>
      <c r="IS65" s="207"/>
      <c r="IT65" s="207"/>
      <c r="IU65" s="207"/>
      <c r="IV65" s="207"/>
      <c r="IW65" s="207"/>
      <c r="IX65" s="207"/>
      <c r="IY65" s="207"/>
      <c r="IZ65" s="207"/>
      <c r="JA65" s="207"/>
      <c r="JB65" s="207"/>
      <c r="JC65" s="207"/>
      <c r="JD65" s="207"/>
      <c r="JE65" s="207"/>
      <c r="JF65" s="207"/>
      <c r="JG65" s="207"/>
      <c r="JH65" s="207"/>
      <c r="JI65" s="207"/>
      <c r="JJ65" s="207"/>
      <c r="JK65" s="207"/>
      <c r="JL65" s="207"/>
      <c r="JM65" s="207"/>
      <c r="JN65" s="207"/>
      <c r="JO65" s="207"/>
      <c r="JP65" s="207"/>
      <c r="JQ65" s="207"/>
      <c r="JR65" s="207"/>
      <c r="JS65" s="207"/>
      <c r="JT65" s="207"/>
      <c r="JU65" s="207"/>
      <c r="JV65" s="207"/>
      <c r="JW65" s="207"/>
      <c r="JX65" s="207"/>
      <c r="JY65" s="207"/>
      <c r="JZ65" s="207"/>
      <c r="KA65" s="207"/>
      <c r="KB65" s="207"/>
      <c r="KC65" s="207"/>
      <c r="KD65" s="207"/>
      <c r="KE65" s="207"/>
      <c r="KF65" s="207"/>
      <c r="KG65" s="207"/>
      <c r="KH65" s="207"/>
      <c r="KI65" s="207"/>
      <c r="KJ65" s="207"/>
      <c r="KK65" s="207"/>
      <c r="KL65" s="207"/>
      <c r="KM65" s="207"/>
      <c r="KN65" s="207"/>
      <c r="KO65" s="207"/>
      <c r="KP65" s="207"/>
      <c r="KQ65" s="207"/>
      <c r="KR65" s="207"/>
      <c r="KS65" s="207"/>
      <c r="KT65" s="207"/>
      <c r="KU65" s="207"/>
      <c r="KV65" s="207"/>
      <c r="KW65" s="207"/>
      <c r="KX65" s="207"/>
      <c r="KY65" s="207"/>
      <c r="KZ65" s="207"/>
      <c r="LA65" s="207"/>
      <c r="LB65" s="207"/>
      <c r="LC65" s="207"/>
      <c r="LD65" s="207"/>
      <c r="LE65" s="207"/>
      <c r="LF65" s="207"/>
      <c r="LG65" s="207"/>
      <c r="LH65" s="207"/>
      <c r="LI65" s="207"/>
      <c r="LJ65" s="207"/>
      <c r="LK65" s="207"/>
      <c r="LL65" s="207"/>
      <c r="LM65" s="207"/>
      <c r="LN65" s="207"/>
      <c r="LO65" s="207"/>
      <c r="LP65" s="207"/>
      <c r="LQ65" s="207"/>
      <c r="LR65" s="207"/>
      <c r="LS65" s="207"/>
      <c r="LT65" s="207"/>
      <c r="LU65" s="207"/>
      <c r="LV65" s="207"/>
      <c r="LW65" s="207"/>
      <c r="LX65" s="207"/>
      <c r="LY65" s="207"/>
      <c r="LZ65" s="207"/>
      <c r="MA65" s="207"/>
      <c r="MB65" s="207"/>
      <c r="MC65" s="207"/>
      <c r="MD65" s="207"/>
      <c r="ME65" s="207"/>
      <c r="MF65" s="207"/>
      <c r="MG65" s="207"/>
      <c r="MH65" s="207"/>
      <c r="MI65" s="207"/>
      <c r="MJ65" s="207"/>
      <c r="MK65" s="207"/>
      <c r="ML65" s="207"/>
      <c r="MM65" s="207"/>
      <c r="MN65" s="207"/>
      <c r="MO65" s="207"/>
      <c r="MP65" s="207"/>
      <c r="MQ65" s="207"/>
      <c r="MR65" s="207"/>
      <c r="MS65" s="207"/>
      <c r="MT65" s="207"/>
      <c r="MU65" s="207"/>
      <c r="MV65" s="207"/>
      <c r="MW65" s="207"/>
      <c r="MX65" s="207"/>
      <c r="MY65" s="207"/>
      <c r="MZ65" s="207"/>
      <c r="NA65" s="207"/>
      <c r="NB65" s="207"/>
      <c r="NC65" s="207"/>
      <c r="ND65" s="207"/>
      <c r="NE65" s="207"/>
      <c r="NF65" s="207"/>
      <c r="NG65" s="207"/>
      <c r="NH65" s="207"/>
      <c r="NI65" s="207"/>
      <c r="NJ65" s="207"/>
      <c r="NK65" s="207"/>
      <c r="NL65" s="207"/>
      <c r="NM65" s="207"/>
      <c r="NN65" s="207"/>
      <c r="NO65" s="207"/>
      <c r="NP65" s="207"/>
      <c r="NQ65" s="207"/>
      <c r="NR65" s="207"/>
      <c r="NS65" s="207"/>
      <c r="NT65" s="207"/>
      <c r="NU65" s="207"/>
      <c r="NV65" s="207"/>
      <c r="NW65" s="207"/>
      <c r="NX65" s="207"/>
      <c r="NY65" s="207"/>
      <c r="NZ65" s="207"/>
      <c r="OA65" s="207"/>
      <c r="OB65" s="207"/>
      <c r="OC65" s="207"/>
      <c r="OD65" s="207"/>
      <c r="OE65" s="207"/>
      <c r="OF65" s="207"/>
      <c r="OG65" s="207"/>
      <c r="OH65" s="207"/>
      <c r="OI65" s="207"/>
      <c r="OJ65" s="207"/>
      <c r="OK65" s="207"/>
      <c r="OL65" s="207"/>
      <c r="OM65" s="207"/>
      <c r="ON65" s="207"/>
      <c r="OO65" s="207"/>
      <c r="OP65" s="207"/>
      <c r="OQ65" s="207"/>
      <c r="OR65" s="207"/>
      <c r="OS65" s="207"/>
      <c r="OT65" s="207"/>
      <c r="OU65" s="207"/>
      <c r="OV65" s="207"/>
      <c r="OW65" s="207"/>
      <c r="OX65" s="207"/>
      <c r="OY65" s="207"/>
      <c r="OZ65" s="207"/>
      <c r="PA65" s="207"/>
      <c r="PB65" s="207"/>
      <c r="PC65" s="207"/>
      <c r="PD65" s="207"/>
      <c r="PE65" s="207"/>
      <c r="PF65" s="207"/>
      <c r="PG65" s="207"/>
      <c r="PH65" s="207"/>
      <c r="PI65" s="207"/>
      <c r="PJ65" s="207"/>
      <c r="PK65" s="207"/>
      <c r="PL65" s="207"/>
      <c r="PM65" s="207"/>
      <c r="PN65" s="207"/>
      <c r="PO65" s="207"/>
      <c r="PP65" s="207"/>
      <c r="PQ65" s="207"/>
      <c r="PR65" s="207"/>
      <c r="PS65" s="207"/>
      <c r="PT65" s="207"/>
      <c r="PU65" s="207"/>
      <c r="PV65" s="207"/>
      <c r="PW65" s="207"/>
      <c r="PX65" s="207"/>
      <c r="PY65" s="207"/>
      <c r="PZ65" s="207"/>
      <c r="QA65" s="207"/>
      <c r="QB65" s="207"/>
      <c r="QC65" s="207"/>
      <c r="QD65" s="207"/>
      <c r="QE65" s="207"/>
      <c r="QF65" s="207"/>
      <c r="QG65" s="207"/>
      <c r="QH65" s="207"/>
      <c r="QI65" s="207"/>
      <c r="QJ65" s="207"/>
      <c r="QK65" s="207"/>
      <c r="QL65" s="207"/>
      <c r="QM65" s="207"/>
      <c r="QN65" s="207"/>
      <c r="QO65" s="207"/>
      <c r="QP65" s="207"/>
      <c r="QQ65" s="207"/>
      <c r="QR65" s="207"/>
      <c r="QS65" s="207"/>
      <c r="QT65" s="207"/>
      <c r="QU65" s="207"/>
      <c r="QV65" s="207"/>
      <c r="QW65" s="207"/>
      <c r="QX65" s="207"/>
      <c r="QY65" s="207"/>
      <c r="QZ65" s="207"/>
      <c r="RA65" s="207"/>
      <c r="RB65" s="207"/>
      <c r="RC65" s="207"/>
      <c r="RD65" s="207"/>
      <c r="RE65" s="207"/>
      <c r="RF65" s="207"/>
      <c r="RG65" s="207"/>
      <c r="RH65" s="207"/>
      <c r="RI65" s="207"/>
      <c r="RJ65" s="207"/>
      <c r="RK65" s="207"/>
      <c r="RL65" s="207"/>
      <c r="RM65" s="207"/>
      <c r="RN65" s="207"/>
      <c r="RO65" s="207"/>
      <c r="RP65" s="207"/>
      <c r="RQ65" s="207"/>
      <c r="RR65" s="207"/>
      <c r="RS65" s="207"/>
      <c r="RT65" s="207"/>
      <c r="RU65" s="207"/>
      <c r="RV65" s="207"/>
      <c r="RW65" s="207"/>
      <c r="RX65" s="207"/>
      <c r="RY65" s="207"/>
      <c r="RZ65" s="207"/>
      <c r="SA65" s="207"/>
      <c r="SB65" s="207"/>
      <c r="SC65" s="207"/>
      <c r="SD65" s="207"/>
      <c r="SE65" s="207"/>
      <c r="SF65" s="207"/>
      <c r="SG65" s="207"/>
      <c r="SH65" s="207"/>
      <c r="SI65" s="207"/>
      <c r="SJ65" s="207"/>
      <c r="SK65" s="207"/>
      <c r="SL65" s="207"/>
      <c r="SM65" s="207"/>
      <c r="SN65" s="207"/>
      <c r="SO65" s="207"/>
      <c r="SP65" s="207"/>
      <c r="SQ65" s="207"/>
      <c r="SR65" s="207"/>
      <c r="SS65" s="207"/>
      <c r="ST65" s="207"/>
      <c r="SU65" s="207"/>
      <c r="SV65" s="207"/>
      <c r="SW65" s="207"/>
      <c r="SX65" s="207"/>
      <c r="SY65" s="207"/>
      <c r="SZ65" s="207"/>
      <c r="TA65" s="207"/>
      <c r="TB65" s="207"/>
      <c r="TC65" s="207"/>
      <c r="TD65" s="207"/>
      <c r="TE65" s="207"/>
      <c r="TF65" s="207"/>
      <c r="TG65" s="207"/>
      <c r="TH65" s="207"/>
      <c r="TI65" s="207"/>
      <c r="TJ65" s="207"/>
      <c r="TK65" s="207"/>
      <c r="TL65" s="207"/>
      <c r="TM65" s="207"/>
      <c r="TN65" s="207"/>
      <c r="TO65" s="207"/>
      <c r="TP65" s="207"/>
      <c r="TQ65" s="207"/>
      <c r="TR65" s="207"/>
      <c r="TS65" s="207"/>
      <c r="TT65" s="207"/>
      <c r="TU65" s="207"/>
      <c r="TV65" s="207"/>
      <c r="TW65" s="207"/>
      <c r="TX65" s="207"/>
      <c r="TY65" s="207"/>
      <c r="TZ65" s="207"/>
      <c r="UA65" s="207"/>
      <c r="UB65" s="207"/>
      <c r="UC65" s="207"/>
      <c r="UD65" s="207"/>
      <c r="UE65" s="207"/>
      <c r="UF65" s="207"/>
      <c r="UG65" s="207"/>
      <c r="UH65" s="207"/>
      <c r="UI65" s="207"/>
      <c r="UJ65" s="207"/>
      <c r="UK65" s="207"/>
      <c r="UL65" s="207"/>
      <c r="UM65" s="207"/>
      <c r="UN65" s="207"/>
      <c r="UO65" s="207"/>
      <c r="UP65" s="207"/>
      <c r="UQ65" s="207"/>
      <c r="UR65" s="207"/>
      <c r="US65" s="207"/>
      <c r="UT65" s="207"/>
      <c r="UU65" s="207"/>
      <c r="UV65" s="207"/>
      <c r="UW65" s="207"/>
      <c r="UX65" s="207"/>
      <c r="UY65" s="207"/>
      <c r="UZ65" s="207"/>
      <c r="VA65" s="207"/>
      <c r="VB65" s="207"/>
      <c r="VC65" s="207"/>
      <c r="VD65" s="207"/>
      <c r="VE65" s="207"/>
      <c r="VF65" s="207"/>
      <c r="VG65" s="207"/>
      <c r="VH65" s="207"/>
      <c r="VI65" s="207"/>
      <c r="VJ65" s="207"/>
      <c r="VK65" s="207"/>
      <c r="VL65" s="207"/>
      <c r="VM65" s="207"/>
      <c r="VN65" s="207"/>
      <c r="VO65" s="207"/>
      <c r="VP65" s="207"/>
      <c r="VQ65" s="207"/>
      <c r="VR65" s="207"/>
      <c r="VS65" s="207"/>
      <c r="VT65" s="207"/>
      <c r="VU65" s="207"/>
      <c r="VV65" s="207"/>
      <c r="VW65" s="207"/>
      <c r="VX65" s="207"/>
      <c r="VY65" s="207"/>
      <c r="VZ65" s="207"/>
      <c r="WA65" s="207"/>
      <c r="WB65" s="207"/>
      <c r="WC65" s="207"/>
      <c r="WD65" s="207"/>
      <c r="WE65" s="207"/>
      <c r="WF65" s="207"/>
      <c r="WG65" s="207"/>
      <c r="WH65" s="207"/>
      <c r="WI65" s="207"/>
      <c r="WJ65" s="207"/>
      <c r="WK65" s="207"/>
      <c r="WL65" s="207"/>
      <c r="WM65" s="207"/>
      <c r="WN65" s="207"/>
      <c r="WO65" s="207"/>
      <c r="WP65" s="207"/>
      <c r="WQ65" s="207"/>
      <c r="WR65" s="207"/>
      <c r="WS65" s="207"/>
      <c r="WT65" s="207"/>
      <c r="WU65" s="207"/>
      <c r="WV65" s="207"/>
      <c r="WW65" s="207"/>
      <c r="WX65" s="207"/>
      <c r="WY65" s="207"/>
      <c r="WZ65" s="207"/>
      <c r="XA65" s="207"/>
      <c r="XB65" s="207"/>
      <c r="XC65" s="207"/>
      <c r="XD65" s="207"/>
      <c r="XE65" s="207"/>
      <c r="XF65" s="207"/>
      <c r="XG65" s="207"/>
      <c r="XH65" s="207"/>
      <c r="XI65" s="207"/>
      <c r="XJ65" s="207"/>
      <c r="XK65" s="207"/>
      <c r="XL65" s="207"/>
      <c r="XM65" s="207"/>
      <c r="XN65" s="207"/>
      <c r="XO65" s="207"/>
      <c r="XP65" s="207"/>
      <c r="XQ65" s="207"/>
      <c r="XR65" s="207"/>
      <c r="XS65" s="207"/>
      <c r="XT65" s="207"/>
      <c r="XU65" s="207"/>
      <c r="XV65" s="207"/>
      <c r="XW65" s="207"/>
      <c r="XX65" s="207"/>
      <c r="XY65" s="207"/>
      <c r="XZ65" s="207"/>
      <c r="YA65" s="207"/>
      <c r="YB65" s="207"/>
      <c r="YC65" s="207"/>
      <c r="YD65" s="207"/>
      <c r="YE65" s="207"/>
      <c r="YF65" s="207"/>
      <c r="YG65" s="207"/>
      <c r="YH65" s="207"/>
      <c r="YI65" s="207"/>
      <c r="YJ65" s="207"/>
      <c r="YK65" s="207"/>
      <c r="YL65" s="207"/>
      <c r="YM65" s="207"/>
      <c r="YN65" s="207"/>
      <c r="YO65" s="207"/>
      <c r="YP65" s="207"/>
      <c r="YQ65" s="207"/>
      <c r="YR65" s="207"/>
      <c r="YS65" s="207"/>
      <c r="YT65" s="207"/>
      <c r="YU65" s="207"/>
      <c r="YV65" s="207"/>
      <c r="YW65" s="207"/>
      <c r="YX65" s="207"/>
      <c r="YY65" s="207"/>
      <c r="YZ65" s="207"/>
      <c r="ZA65" s="207"/>
      <c r="ZB65" s="207"/>
      <c r="ZC65" s="207"/>
      <c r="ZD65" s="207"/>
      <c r="ZE65" s="207"/>
      <c r="ZF65" s="207"/>
      <c r="ZG65" s="207"/>
      <c r="ZH65" s="207"/>
      <c r="ZI65" s="207"/>
      <c r="ZJ65" s="207"/>
      <c r="ZK65" s="207"/>
      <c r="ZL65" s="207"/>
      <c r="ZM65" s="207"/>
      <c r="ZN65" s="207"/>
      <c r="ZO65" s="207"/>
      <c r="ZP65" s="207"/>
      <c r="ZQ65" s="207"/>
      <c r="ZR65" s="207"/>
      <c r="ZS65" s="207"/>
      <c r="ZT65" s="207"/>
      <c r="ZU65" s="207"/>
      <c r="ZV65" s="207"/>
      <c r="ZW65" s="207"/>
      <c r="ZX65" s="207"/>
      <c r="ZY65" s="207"/>
      <c r="ZZ65" s="207"/>
      <c r="AAA65" s="207"/>
      <c r="AAB65" s="207"/>
      <c r="AAC65" s="207"/>
      <c r="AAD65" s="207"/>
      <c r="AAE65" s="207"/>
      <c r="AAF65" s="207"/>
      <c r="AAG65" s="207"/>
      <c r="AAH65" s="207"/>
      <c r="AAI65" s="207"/>
      <c r="AAJ65" s="207"/>
      <c r="AAK65" s="207"/>
      <c r="AAL65" s="207"/>
      <c r="AAM65" s="207"/>
      <c r="AAN65" s="207"/>
      <c r="AAO65" s="207"/>
      <c r="AAP65" s="207"/>
      <c r="AAQ65" s="207"/>
      <c r="AAR65" s="207"/>
      <c r="AAS65" s="207"/>
      <c r="AAT65" s="207"/>
      <c r="AAU65" s="207"/>
      <c r="AAV65" s="207"/>
      <c r="AAW65" s="207"/>
      <c r="AAX65" s="207"/>
      <c r="AAY65" s="207"/>
      <c r="AAZ65" s="207"/>
      <c r="ABA65" s="207"/>
      <c r="ABB65" s="207"/>
      <c r="ABC65" s="207"/>
      <c r="ABD65" s="207"/>
      <c r="ABE65" s="207"/>
      <c r="ABF65" s="207"/>
      <c r="ABG65" s="207"/>
      <c r="ABH65" s="207"/>
      <c r="ABI65" s="207"/>
      <c r="ABJ65" s="207"/>
      <c r="ABK65" s="207"/>
      <c r="ABL65" s="207"/>
      <c r="ABM65" s="207"/>
      <c r="ABN65" s="207"/>
      <c r="ABO65" s="207"/>
      <c r="ABP65" s="207"/>
      <c r="ABQ65" s="207"/>
      <c r="ABR65" s="207"/>
      <c r="ABS65" s="207"/>
      <c r="ABT65" s="207"/>
      <c r="ABU65" s="207"/>
      <c r="ABV65" s="207"/>
      <c r="ABW65" s="207"/>
      <c r="ABX65" s="207"/>
      <c r="ABY65" s="207"/>
      <c r="ABZ65" s="207"/>
      <c r="ACA65" s="207"/>
      <c r="ACB65" s="207"/>
      <c r="ACC65" s="207"/>
      <c r="ACD65" s="207"/>
      <c r="ACE65" s="207"/>
      <c r="ACF65" s="207"/>
      <c r="ACG65" s="207"/>
      <c r="ACH65" s="207"/>
      <c r="ACI65" s="207"/>
      <c r="ACJ65" s="207"/>
      <c r="ACK65" s="207"/>
      <c r="ACL65" s="207"/>
      <c r="ACM65" s="207"/>
      <c r="ACN65" s="207"/>
      <c r="ACO65" s="207"/>
      <c r="ACP65" s="207"/>
      <c r="ACQ65" s="207"/>
      <c r="ACR65" s="207"/>
      <c r="ACS65" s="207"/>
      <c r="ACT65" s="207"/>
      <c r="ACU65" s="207"/>
      <c r="ACV65" s="207"/>
      <c r="ACW65" s="207"/>
      <c r="ACX65" s="207"/>
      <c r="ACY65" s="207"/>
      <c r="ACZ65" s="207"/>
      <c r="ADA65" s="207"/>
      <c r="ADB65" s="207"/>
      <c r="ADC65" s="207"/>
      <c r="ADD65" s="207"/>
      <c r="ADE65" s="207"/>
      <c r="ADF65" s="207"/>
      <c r="ADG65" s="207"/>
      <c r="ADH65" s="207"/>
      <c r="ADI65" s="207"/>
      <c r="ADJ65" s="207"/>
      <c r="ADK65" s="207"/>
      <c r="ADL65" s="207"/>
      <c r="ADM65" s="207"/>
      <c r="ADN65" s="207"/>
      <c r="ADO65" s="207"/>
      <c r="ADP65" s="207"/>
      <c r="ADQ65" s="207"/>
      <c r="ADR65" s="207"/>
      <c r="ADS65" s="207"/>
      <c r="ADT65" s="207"/>
      <c r="ADU65" s="207"/>
      <c r="ADV65" s="207"/>
      <c r="ADW65" s="207"/>
      <c r="ADX65" s="207"/>
      <c r="ADY65" s="207"/>
      <c r="ADZ65" s="207"/>
      <c r="AEA65" s="207"/>
      <c r="AEB65" s="207"/>
      <c r="AEC65" s="207"/>
      <c r="AED65" s="207"/>
      <c r="AEE65" s="207"/>
      <c r="AEF65" s="207"/>
      <c r="AEG65" s="207"/>
      <c r="AEH65" s="207"/>
      <c r="AEI65" s="207"/>
      <c r="AEJ65" s="207"/>
      <c r="AEK65" s="207"/>
      <c r="AEL65" s="207"/>
      <c r="AEM65" s="207"/>
      <c r="AEN65" s="207"/>
      <c r="AEO65" s="207"/>
      <c r="AEP65" s="207"/>
      <c r="AEQ65" s="207"/>
      <c r="AER65" s="207"/>
      <c r="AES65" s="207"/>
      <c r="AET65" s="207"/>
      <c r="AEU65" s="207"/>
      <c r="AEV65" s="207"/>
      <c r="AEW65" s="207"/>
      <c r="AEX65" s="207"/>
      <c r="AEY65" s="207"/>
      <c r="AEZ65" s="207"/>
      <c r="AFA65" s="207"/>
      <c r="AFB65" s="207"/>
      <c r="AFC65" s="207"/>
      <c r="AFD65" s="207"/>
      <c r="AFE65" s="207"/>
      <c r="AFF65" s="207"/>
      <c r="AFG65" s="207"/>
      <c r="AFH65" s="207"/>
      <c r="AFI65" s="207"/>
      <c r="AFJ65" s="207"/>
      <c r="AFK65" s="207"/>
      <c r="AFL65" s="207"/>
      <c r="AFM65" s="207"/>
      <c r="AFN65" s="207"/>
      <c r="AFO65" s="207"/>
      <c r="AFP65" s="207"/>
      <c r="AFQ65" s="207"/>
      <c r="AFR65" s="207"/>
      <c r="AFS65" s="207"/>
      <c r="AFT65" s="207"/>
      <c r="AFU65" s="207"/>
      <c r="AFV65" s="207"/>
      <c r="AFW65" s="207"/>
      <c r="AFX65" s="207"/>
      <c r="AFY65" s="207"/>
      <c r="AFZ65" s="207"/>
      <c r="AGA65" s="207"/>
      <c r="AGB65" s="207"/>
      <c r="AGC65" s="207"/>
      <c r="AGD65" s="207"/>
      <c r="AGE65" s="207"/>
      <c r="AGF65" s="207"/>
      <c r="AGG65" s="207"/>
      <c r="AGH65" s="207"/>
      <c r="AGI65" s="207"/>
      <c r="AGJ65" s="207"/>
      <c r="AGK65" s="207"/>
      <c r="AGL65" s="207"/>
      <c r="AGM65" s="207"/>
      <c r="AGN65" s="207"/>
      <c r="AGO65" s="207"/>
      <c r="AGP65" s="207"/>
      <c r="AGQ65" s="207"/>
      <c r="AGR65" s="207"/>
      <c r="AGS65" s="207"/>
      <c r="AGT65" s="207"/>
      <c r="AGU65" s="207"/>
      <c r="AGV65" s="207"/>
      <c r="AGW65" s="207"/>
      <c r="AGX65" s="207"/>
      <c r="AGY65" s="207"/>
      <c r="AGZ65" s="207"/>
      <c r="AHA65" s="207"/>
      <c r="AHB65" s="207"/>
      <c r="AHC65" s="207"/>
      <c r="AHD65" s="207"/>
      <c r="AHE65" s="207"/>
      <c r="AHF65" s="207"/>
      <c r="AHG65" s="207"/>
      <c r="AHH65" s="207"/>
      <c r="AHI65" s="207"/>
      <c r="AHJ65" s="207"/>
      <c r="AHK65" s="207"/>
      <c r="AHL65" s="207"/>
      <c r="AHM65" s="207"/>
      <c r="AHN65" s="207"/>
      <c r="AHO65" s="207"/>
      <c r="AHP65" s="207"/>
      <c r="AHQ65" s="207"/>
      <c r="AHR65" s="207"/>
      <c r="AHS65" s="207"/>
      <c r="AHT65" s="207"/>
      <c r="AHU65" s="207"/>
      <c r="AHV65" s="207"/>
      <c r="AHW65" s="207"/>
      <c r="AHX65" s="207"/>
      <c r="AHY65" s="207"/>
      <c r="AHZ65" s="207"/>
      <c r="AIA65" s="207"/>
      <c r="AIB65" s="207"/>
      <c r="AIC65" s="207"/>
      <c r="AID65" s="207"/>
      <c r="AIE65" s="207"/>
      <c r="AIF65" s="207"/>
      <c r="AIG65" s="207"/>
      <c r="AIH65" s="207"/>
      <c r="AII65" s="207"/>
      <c r="AIJ65" s="207"/>
      <c r="AIK65" s="207"/>
      <c r="AIL65" s="207"/>
      <c r="AIM65" s="207"/>
      <c r="AIN65" s="207"/>
      <c r="AIO65" s="207"/>
      <c r="AIP65" s="207"/>
      <c r="AIQ65" s="207"/>
      <c r="AIR65" s="207"/>
      <c r="AIS65" s="207"/>
      <c r="AIT65" s="207"/>
      <c r="AIU65" s="207"/>
      <c r="AIV65" s="207"/>
      <c r="AIW65" s="207"/>
      <c r="AIX65" s="207"/>
      <c r="AIY65" s="207"/>
      <c r="AIZ65" s="207"/>
      <c r="AJA65" s="207"/>
      <c r="AJB65" s="207"/>
      <c r="AJC65" s="207"/>
      <c r="AJD65" s="207"/>
      <c r="AJE65" s="207"/>
      <c r="AJF65" s="207"/>
      <c r="AJG65" s="207"/>
      <c r="AJH65" s="207"/>
      <c r="AJI65" s="207"/>
      <c r="AJJ65" s="207"/>
      <c r="AJK65" s="207"/>
      <c r="AJL65" s="207"/>
      <c r="AJM65" s="207"/>
      <c r="AJN65" s="207"/>
      <c r="AJO65" s="207"/>
      <c r="AJP65" s="207"/>
      <c r="AJQ65" s="207"/>
      <c r="AJR65" s="207"/>
      <c r="AJS65" s="207"/>
      <c r="AJT65" s="207"/>
      <c r="AJU65" s="207"/>
      <c r="AJV65" s="207"/>
      <c r="AJW65" s="207"/>
      <c r="AJX65" s="207"/>
      <c r="AJY65" s="207"/>
      <c r="AJZ65" s="207"/>
      <c r="AKA65" s="207"/>
      <c r="AKB65" s="207"/>
      <c r="AKC65" s="207"/>
      <c r="AKD65" s="207"/>
      <c r="AKE65" s="207"/>
      <c r="AKF65" s="207"/>
      <c r="AKG65" s="207"/>
      <c r="AKH65" s="207"/>
      <c r="AKI65" s="207"/>
      <c r="AKJ65" s="207"/>
      <c r="AKK65" s="207"/>
      <c r="AKL65" s="207"/>
      <c r="AKM65" s="207"/>
      <c r="AKN65" s="207"/>
      <c r="AKO65" s="207"/>
      <c r="AKP65" s="207"/>
      <c r="AKQ65" s="207"/>
      <c r="AKR65" s="207"/>
      <c r="AKS65" s="207"/>
      <c r="AKT65" s="207"/>
      <c r="AKU65" s="207"/>
      <c r="AKV65" s="207"/>
      <c r="AKW65" s="207"/>
      <c r="AKX65" s="207"/>
      <c r="AKY65" s="207"/>
      <c r="AKZ65" s="207"/>
      <c r="ALA65" s="207"/>
      <c r="ALB65" s="207"/>
      <c r="ALC65" s="207"/>
      <c r="ALD65" s="207"/>
      <c r="ALE65" s="207"/>
      <c r="ALF65" s="207"/>
      <c r="ALG65" s="207"/>
      <c r="ALH65" s="207"/>
      <c r="ALI65" s="207"/>
      <c r="ALJ65" s="207"/>
      <c r="ALK65" s="207"/>
      <c r="ALL65" s="207"/>
      <c r="ALM65" s="207"/>
      <c r="ALN65" s="207"/>
      <c r="ALO65" s="207"/>
      <c r="ALP65" s="207"/>
      <c r="ALQ65" s="207" t="e">
        <v>#N/A</v>
      </c>
    </row>
    <row r="66" spans="1:1005" ht="14.45">
      <c r="A66" s="103">
        <v>48030</v>
      </c>
      <c r="B66" s="164">
        <v>15</v>
      </c>
      <c r="C66" s="156">
        <v>15</v>
      </c>
      <c r="D66" s="159">
        <v>15</v>
      </c>
      <c r="E66" s="207">
        <v>23.677</v>
      </c>
      <c r="F66" s="207">
        <v>27.61</v>
      </c>
      <c r="G66" s="207">
        <v>16.222999999999999</v>
      </c>
      <c r="H66" s="207">
        <v>29.427</v>
      </c>
      <c r="I66" s="207">
        <v>10.859</v>
      </c>
      <c r="J66" s="207">
        <v>10.209</v>
      </c>
      <c r="K66" s="207">
        <v>6.2709999999999999</v>
      </c>
      <c r="L66" s="207">
        <v>12.058999999999999</v>
      </c>
      <c r="M66" s="207">
        <v>9.1329999999999991</v>
      </c>
      <c r="N66" s="207">
        <v>15.099</v>
      </c>
      <c r="O66" s="207">
        <v>12.955</v>
      </c>
      <c r="P66" s="207">
        <v>11.734</v>
      </c>
      <c r="Q66" s="207">
        <v>37.027999999999999</v>
      </c>
      <c r="R66" s="207">
        <v>21.882999999999999</v>
      </c>
      <c r="S66" s="207">
        <v>14.263999999999999</v>
      </c>
      <c r="T66" s="207">
        <v>40.923000000000002</v>
      </c>
      <c r="U66" s="207">
        <v>7.2809999999999997</v>
      </c>
      <c r="V66" s="207">
        <v>12.163</v>
      </c>
      <c r="W66" s="207">
        <v>18.683</v>
      </c>
      <c r="X66" s="207">
        <v>17.908999999999999</v>
      </c>
      <c r="Y66" s="207">
        <v>15.256</v>
      </c>
      <c r="Z66" s="207">
        <v>20.445</v>
      </c>
      <c r="AA66" s="207">
        <v>8.2829999999999995</v>
      </c>
      <c r="AB66" s="207">
        <v>37.229999999999997</v>
      </c>
      <c r="AC66" s="207">
        <v>12.294</v>
      </c>
      <c r="AD66" s="207">
        <v>17.143999999999998</v>
      </c>
      <c r="AE66">
        <v>13.201000000000001</v>
      </c>
      <c r="AF66" s="207">
        <v>31.167999999999999</v>
      </c>
      <c r="AG66" s="207">
        <v>15.225</v>
      </c>
      <c r="AH66" s="207">
        <v>15.225</v>
      </c>
      <c r="AI66" s="207"/>
      <c r="AJ66" s="207"/>
      <c r="AK66" s="207"/>
      <c r="AL66" s="207"/>
      <c r="AM66" s="207"/>
      <c r="AN66" s="207"/>
      <c r="AO66" s="207"/>
      <c r="AP66" s="207"/>
      <c r="AQ66" s="207"/>
      <c r="AR66" s="207"/>
      <c r="AS66" s="207"/>
      <c r="AT66" s="207"/>
      <c r="AU66" s="207"/>
      <c r="AV66" s="207"/>
      <c r="AW66" s="207"/>
      <c r="AX66" s="207"/>
      <c r="AY66" s="207"/>
      <c r="AZ66" s="207"/>
      <c r="BA66" s="207"/>
      <c r="BB66" s="207"/>
      <c r="BC66" s="207"/>
      <c r="BD66" s="207"/>
      <c r="BE66" s="207"/>
      <c r="BF66" s="207"/>
      <c r="BG66" s="207"/>
      <c r="BH66" s="207"/>
      <c r="BI66" s="207"/>
      <c r="BJ66" s="207"/>
      <c r="BK66" s="207"/>
      <c r="BL66" s="207"/>
      <c r="BM66" s="207"/>
      <c r="BN66" s="207"/>
      <c r="BO66" s="207"/>
      <c r="BP66" s="207"/>
      <c r="BQ66" s="207"/>
      <c r="BR66" s="207"/>
      <c r="BS66" s="207"/>
      <c r="BT66" s="207"/>
      <c r="BU66" s="207"/>
      <c r="BV66" s="207"/>
      <c r="BW66" s="207"/>
      <c r="BX66" s="207"/>
      <c r="BY66" s="207"/>
      <c r="BZ66" s="207"/>
      <c r="CA66" s="207"/>
      <c r="CB66" s="207"/>
      <c r="CC66" s="207"/>
      <c r="CD66" s="207"/>
      <c r="CE66" s="207"/>
      <c r="CF66" s="207"/>
      <c r="CG66" s="207"/>
      <c r="CH66" s="207"/>
      <c r="CI66" s="207"/>
      <c r="CJ66" s="207"/>
      <c r="CK66" s="207"/>
      <c r="CL66" s="207"/>
      <c r="CM66" s="207"/>
      <c r="CN66" s="207"/>
      <c r="CO66" s="207"/>
      <c r="CP66" s="207"/>
      <c r="CQ66" s="207"/>
      <c r="CR66" s="207"/>
      <c r="CS66" s="207"/>
      <c r="CT66" s="207"/>
      <c r="CU66" s="207"/>
      <c r="CV66" s="207"/>
      <c r="CW66" s="207"/>
      <c r="CX66" s="207"/>
      <c r="CY66" s="207"/>
      <c r="CZ66" s="207"/>
      <c r="DA66" s="207"/>
      <c r="DB66" s="207"/>
      <c r="DC66" s="207"/>
      <c r="DD66" s="207"/>
      <c r="DE66" s="207"/>
      <c r="DF66" s="207"/>
      <c r="DG66" s="207"/>
      <c r="DH66" s="207"/>
      <c r="DI66" s="207"/>
      <c r="DJ66" s="207"/>
      <c r="DK66" s="207"/>
      <c r="DL66" s="207"/>
      <c r="DM66" s="207"/>
      <c r="DN66" s="207"/>
      <c r="DO66" s="207"/>
      <c r="DP66" s="207"/>
      <c r="DQ66" s="207"/>
      <c r="DR66" s="207"/>
      <c r="DS66" s="207"/>
      <c r="DT66" s="207"/>
      <c r="DU66" s="207"/>
      <c r="DV66" s="207"/>
      <c r="DW66" s="207"/>
      <c r="DX66" s="207"/>
      <c r="DY66" s="207"/>
      <c r="DZ66" s="207"/>
      <c r="EA66" s="207"/>
      <c r="EB66" s="207"/>
      <c r="EC66" s="207"/>
      <c r="ED66" s="207"/>
      <c r="EE66" s="207"/>
      <c r="EF66" s="207"/>
      <c r="EG66" s="207"/>
      <c r="EH66" s="207"/>
      <c r="EI66" s="207"/>
      <c r="EJ66" s="207"/>
      <c r="EK66" s="207"/>
      <c r="EL66" s="207"/>
      <c r="EM66" s="207"/>
      <c r="EN66" s="207"/>
      <c r="EO66" s="207"/>
      <c r="EP66" s="207"/>
      <c r="EQ66" s="207"/>
      <c r="ER66" s="207"/>
      <c r="ES66" s="207"/>
      <c r="ET66" s="207"/>
      <c r="EU66" s="207"/>
      <c r="EV66" s="207"/>
      <c r="EW66" s="207"/>
      <c r="EX66" s="207"/>
      <c r="EY66" s="207"/>
      <c r="EZ66" s="207"/>
      <c r="FA66" s="207"/>
      <c r="FB66" s="207"/>
      <c r="FC66" s="207"/>
      <c r="FD66" s="207"/>
      <c r="FE66" s="207"/>
      <c r="FF66" s="207"/>
      <c r="FG66" s="207"/>
      <c r="FH66" s="207"/>
      <c r="FI66" s="207"/>
      <c r="FJ66" s="207"/>
      <c r="FK66" s="207"/>
      <c r="FL66" s="207"/>
      <c r="FM66" s="207"/>
      <c r="FN66" s="207"/>
      <c r="FO66" s="207"/>
      <c r="FP66" s="207"/>
      <c r="FQ66" s="207"/>
      <c r="FR66" s="207"/>
      <c r="FS66" s="207"/>
      <c r="FT66" s="207"/>
      <c r="FU66" s="207"/>
      <c r="FV66" s="207"/>
      <c r="FW66" s="207"/>
      <c r="FX66" s="207"/>
      <c r="FY66" s="207"/>
      <c r="FZ66" s="207"/>
      <c r="GA66" s="207"/>
      <c r="GB66" s="207"/>
      <c r="GC66" s="207"/>
      <c r="GD66" s="207"/>
      <c r="GE66" s="207"/>
      <c r="GF66" s="207"/>
      <c r="GG66" s="207"/>
      <c r="GH66" s="207"/>
      <c r="GI66" s="207"/>
      <c r="GJ66" s="207"/>
      <c r="GK66" s="207"/>
      <c r="GL66" s="207"/>
      <c r="GM66" s="207"/>
      <c r="GN66" s="207"/>
      <c r="GO66" s="207"/>
      <c r="GP66" s="207"/>
      <c r="GQ66" s="207"/>
      <c r="GR66" s="207"/>
      <c r="GS66" s="207"/>
      <c r="GT66" s="207"/>
      <c r="GU66" s="207"/>
      <c r="GV66" s="207"/>
      <c r="GW66" s="207"/>
      <c r="GX66" s="207"/>
      <c r="GY66" s="207"/>
      <c r="GZ66" s="207"/>
      <c r="HA66" s="207"/>
      <c r="HB66" s="207"/>
      <c r="HC66" s="207"/>
      <c r="HD66" s="207"/>
      <c r="HE66" s="207"/>
      <c r="HF66" s="207"/>
      <c r="HG66" s="207"/>
      <c r="HH66" s="207"/>
      <c r="HI66" s="207"/>
      <c r="HJ66" s="207"/>
      <c r="HK66" s="207"/>
      <c r="HL66" s="207"/>
      <c r="HM66" s="207"/>
      <c r="HN66" s="207"/>
      <c r="HO66" s="207"/>
      <c r="HP66" s="207"/>
      <c r="HQ66" s="207"/>
      <c r="HR66" s="207"/>
      <c r="HS66" s="207"/>
      <c r="HT66" s="207"/>
      <c r="HU66" s="207"/>
      <c r="HV66" s="207"/>
      <c r="HW66" s="207"/>
      <c r="HX66" s="207"/>
      <c r="HY66" s="207"/>
      <c r="HZ66" s="207"/>
      <c r="IA66" s="207"/>
      <c r="IB66" s="207"/>
      <c r="IC66" s="207"/>
      <c r="ID66" s="207"/>
      <c r="IE66" s="207"/>
      <c r="IF66" s="207"/>
      <c r="IG66" s="207"/>
      <c r="IH66" s="207"/>
      <c r="II66" s="207"/>
      <c r="IJ66" s="207"/>
      <c r="IK66" s="207"/>
      <c r="IL66" s="207"/>
      <c r="IM66" s="207"/>
      <c r="IN66" s="207"/>
      <c r="IO66" s="207"/>
      <c r="IP66" s="207"/>
      <c r="IQ66" s="207"/>
      <c r="IR66" s="207"/>
      <c r="IS66" s="207"/>
      <c r="IT66" s="207"/>
      <c r="IU66" s="207"/>
      <c r="IV66" s="207"/>
      <c r="IW66" s="207"/>
      <c r="IX66" s="207"/>
      <c r="IY66" s="207"/>
      <c r="IZ66" s="207"/>
      <c r="JA66" s="207"/>
      <c r="JB66" s="207"/>
      <c r="JC66" s="207"/>
      <c r="JD66" s="207"/>
      <c r="JE66" s="207"/>
      <c r="JF66" s="207"/>
      <c r="JG66" s="207"/>
      <c r="JH66" s="207"/>
      <c r="JI66" s="207"/>
      <c r="JJ66" s="207"/>
      <c r="JK66" s="207"/>
      <c r="JL66" s="207"/>
      <c r="JM66" s="207"/>
      <c r="JN66" s="207"/>
      <c r="JO66" s="207"/>
      <c r="JP66" s="207"/>
      <c r="JQ66" s="207"/>
      <c r="JR66" s="207"/>
      <c r="JS66" s="207"/>
      <c r="JT66" s="207"/>
      <c r="JU66" s="207"/>
      <c r="JV66" s="207"/>
      <c r="JW66" s="207"/>
      <c r="JX66" s="207"/>
      <c r="JY66" s="207"/>
      <c r="JZ66" s="207"/>
      <c r="KA66" s="207"/>
      <c r="KB66" s="207"/>
      <c r="KC66" s="207"/>
      <c r="KD66" s="207"/>
      <c r="KE66" s="207"/>
      <c r="KF66" s="207"/>
      <c r="KG66" s="207"/>
      <c r="KH66" s="207"/>
      <c r="KI66" s="207"/>
      <c r="KJ66" s="207"/>
      <c r="KK66" s="207"/>
      <c r="KL66" s="207"/>
      <c r="KM66" s="207"/>
      <c r="KN66" s="207"/>
      <c r="KO66" s="207"/>
      <c r="KP66" s="207"/>
      <c r="KQ66" s="207"/>
      <c r="KR66" s="207"/>
      <c r="KS66" s="207"/>
      <c r="KT66" s="207"/>
      <c r="KU66" s="207"/>
      <c r="KV66" s="207"/>
      <c r="KW66" s="207"/>
      <c r="KX66" s="207"/>
      <c r="KY66" s="207"/>
      <c r="KZ66" s="207"/>
      <c r="LA66" s="207"/>
      <c r="LB66" s="207"/>
      <c r="LC66" s="207"/>
      <c r="LD66" s="207"/>
      <c r="LE66" s="207"/>
      <c r="LF66" s="207"/>
      <c r="LG66" s="207"/>
      <c r="LH66" s="207"/>
      <c r="LI66" s="207"/>
      <c r="LJ66" s="207"/>
      <c r="LK66" s="207"/>
      <c r="LL66" s="207"/>
      <c r="LM66" s="207"/>
      <c r="LN66" s="207"/>
      <c r="LO66" s="207"/>
      <c r="LP66" s="207"/>
      <c r="LQ66" s="207"/>
      <c r="LR66" s="207"/>
      <c r="LS66" s="207"/>
      <c r="LT66" s="207"/>
      <c r="LU66" s="207"/>
      <c r="LV66" s="207"/>
      <c r="LW66" s="207"/>
      <c r="LX66" s="207"/>
      <c r="LY66" s="207"/>
      <c r="LZ66" s="207"/>
      <c r="MA66" s="207"/>
      <c r="MB66" s="207"/>
      <c r="MC66" s="207"/>
      <c r="MD66" s="207"/>
      <c r="ME66" s="207"/>
      <c r="MF66" s="207"/>
      <c r="MG66" s="207"/>
      <c r="MH66" s="207"/>
      <c r="MI66" s="207"/>
      <c r="MJ66" s="207"/>
      <c r="MK66" s="207"/>
      <c r="ML66" s="207"/>
      <c r="MM66" s="207"/>
      <c r="MN66" s="207"/>
      <c r="MO66" s="207"/>
      <c r="MP66" s="207"/>
      <c r="MQ66" s="207"/>
      <c r="MR66" s="207"/>
      <c r="MS66" s="207"/>
      <c r="MT66" s="207"/>
      <c r="MU66" s="207"/>
      <c r="MV66" s="207"/>
      <c r="MW66" s="207"/>
      <c r="MX66" s="207"/>
      <c r="MY66" s="207"/>
      <c r="MZ66" s="207"/>
      <c r="NA66" s="207"/>
      <c r="NB66" s="207"/>
      <c r="NC66" s="207"/>
      <c r="ND66" s="207"/>
      <c r="NE66" s="207"/>
      <c r="NF66" s="207"/>
      <c r="NG66" s="207"/>
      <c r="NH66" s="207"/>
      <c r="NI66" s="207"/>
      <c r="NJ66" s="207"/>
      <c r="NK66" s="207"/>
      <c r="NL66" s="207"/>
      <c r="NM66" s="207"/>
      <c r="NN66" s="207"/>
      <c r="NO66" s="207"/>
      <c r="NP66" s="207"/>
      <c r="NQ66" s="207"/>
      <c r="NR66" s="207"/>
      <c r="NS66" s="207"/>
      <c r="NT66" s="207"/>
      <c r="NU66" s="207"/>
      <c r="NV66" s="207"/>
      <c r="NW66" s="207"/>
      <c r="NX66" s="207"/>
      <c r="NY66" s="207"/>
      <c r="NZ66" s="207"/>
      <c r="OA66" s="207"/>
      <c r="OB66" s="207"/>
      <c r="OC66" s="207"/>
      <c r="OD66" s="207"/>
      <c r="OE66" s="207"/>
      <c r="OF66" s="207"/>
      <c r="OG66" s="207"/>
      <c r="OH66" s="207"/>
      <c r="OI66" s="207"/>
      <c r="OJ66" s="207"/>
      <c r="OK66" s="207"/>
      <c r="OL66" s="207"/>
      <c r="OM66" s="207"/>
      <c r="ON66" s="207"/>
      <c r="OO66" s="207"/>
      <c r="OP66" s="207"/>
      <c r="OQ66" s="207"/>
      <c r="OR66" s="207"/>
      <c r="OS66" s="207"/>
      <c r="OT66" s="207"/>
      <c r="OU66" s="207"/>
      <c r="OV66" s="207"/>
      <c r="OW66" s="207"/>
      <c r="OX66" s="207"/>
      <c r="OY66" s="207"/>
      <c r="OZ66" s="207"/>
      <c r="PA66" s="207"/>
      <c r="PB66" s="207"/>
      <c r="PC66" s="207"/>
      <c r="PD66" s="207"/>
      <c r="PE66" s="207"/>
      <c r="PF66" s="207"/>
      <c r="PG66" s="207"/>
      <c r="PH66" s="207"/>
      <c r="PI66" s="207"/>
      <c r="PJ66" s="207"/>
      <c r="PK66" s="207"/>
      <c r="PL66" s="207"/>
      <c r="PM66" s="207"/>
      <c r="PN66" s="207"/>
      <c r="PO66" s="207"/>
      <c r="PP66" s="207"/>
      <c r="PQ66" s="207"/>
      <c r="PR66" s="207"/>
      <c r="PS66" s="207"/>
      <c r="PT66" s="207"/>
      <c r="PU66" s="207"/>
      <c r="PV66" s="207"/>
      <c r="PW66" s="207"/>
      <c r="PX66" s="207"/>
      <c r="PY66" s="207"/>
      <c r="PZ66" s="207"/>
      <c r="QA66" s="207"/>
      <c r="QB66" s="207"/>
      <c r="QC66" s="207"/>
      <c r="QD66" s="207"/>
      <c r="QE66" s="207"/>
      <c r="QF66" s="207"/>
      <c r="QG66" s="207"/>
      <c r="QH66" s="207"/>
      <c r="QI66" s="207"/>
      <c r="QJ66" s="207"/>
      <c r="QK66" s="207"/>
      <c r="QL66" s="207"/>
      <c r="QM66" s="207"/>
      <c r="QN66" s="207"/>
      <c r="QO66" s="207"/>
      <c r="QP66" s="207"/>
      <c r="QQ66" s="207"/>
      <c r="QR66" s="207"/>
      <c r="QS66" s="207"/>
      <c r="QT66" s="207"/>
      <c r="QU66" s="207"/>
      <c r="QV66" s="207"/>
      <c r="QW66" s="207"/>
      <c r="QX66" s="207"/>
      <c r="QY66" s="207"/>
      <c r="QZ66" s="207"/>
      <c r="RA66" s="207"/>
      <c r="RB66" s="207"/>
      <c r="RC66" s="207"/>
      <c r="RD66" s="207"/>
      <c r="RE66" s="207"/>
      <c r="RF66" s="207"/>
      <c r="RG66" s="207"/>
      <c r="RH66" s="207"/>
      <c r="RI66" s="207"/>
      <c r="RJ66" s="207"/>
      <c r="RK66" s="207"/>
      <c r="RL66" s="207"/>
      <c r="RM66" s="207"/>
      <c r="RN66" s="207"/>
      <c r="RO66" s="207"/>
      <c r="RP66" s="207"/>
      <c r="RQ66" s="207"/>
      <c r="RR66" s="207"/>
      <c r="RS66" s="207"/>
      <c r="RT66" s="207"/>
      <c r="RU66" s="207"/>
      <c r="RV66" s="207"/>
      <c r="RW66" s="207"/>
      <c r="RX66" s="207"/>
      <c r="RY66" s="207"/>
      <c r="RZ66" s="207"/>
      <c r="SA66" s="207"/>
      <c r="SB66" s="207"/>
      <c r="SC66" s="207"/>
      <c r="SD66" s="207"/>
      <c r="SE66" s="207"/>
      <c r="SF66" s="207"/>
      <c r="SG66" s="207"/>
      <c r="SH66" s="207"/>
      <c r="SI66" s="207"/>
      <c r="SJ66" s="207"/>
      <c r="SK66" s="207"/>
      <c r="SL66" s="207"/>
      <c r="SM66" s="207"/>
      <c r="SN66" s="207"/>
      <c r="SO66" s="207"/>
      <c r="SP66" s="207"/>
      <c r="SQ66" s="207"/>
      <c r="SR66" s="207"/>
      <c r="SS66" s="207"/>
      <c r="ST66" s="207"/>
      <c r="SU66" s="207"/>
      <c r="SV66" s="207"/>
      <c r="SW66" s="207"/>
      <c r="SX66" s="207"/>
      <c r="SY66" s="207"/>
      <c r="SZ66" s="207"/>
      <c r="TA66" s="207"/>
      <c r="TB66" s="207"/>
      <c r="TC66" s="207"/>
      <c r="TD66" s="207"/>
      <c r="TE66" s="207"/>
      <c r="TF66" s="207"/>
      <c r="TG66" s="207"/>
      <c r="TH66" s="207"/>
      <c r="TI66" s="207"/>
      <c r="TJ66" s="207"/>
      <c r="TK66" s="207"/>
      <c r="TL66" s="207"/>
      <c r="TM66" s="207"/>
      <c r="TN66" s="207"/>
      <c r="TO66" s="207"/>
      <c r="TP66" s="207"/>
      <c r="TQ66" s="207"/>
      <c r="TR66" s="207"/>
      <c r="TS66" s="207"/>
      <c r="TT66" s="207"/>
      <c r="TU66" s="207"/>
      <c r="TV66" s="207"/>
      <c r="TW66" s="207"/>
      <c r="TX66" s="207"/>
      <c r="TY66" s="207"/>
      <c r="TZ66" s="207"/>
      <c r="UA66" s="207"/>
      <c r="UB66" s="207"/>
      <c r="UC66" s="207"/>
      <c r="UD66" s="207"/>
      <c r="UE66" s="207"/>
      <c r="UF66" s="207"/>
      <c r="UG66" s="207"/>
      <c r="UH66" s="207"/>
      <c r="UI66" s="207"/>
      <c r="UJ66" s="207"/>
      <c r="UK66" s="207"/>
      <c r="UL66" s="207"/>
      <c r="UM66" s="207"/>
      <c r="UN66" s="207"/>
      <c r="UO66" s="207"/>
      <c r="UP66" s="207"/>
      <c r="UQ66" s="207"/>
      <c r="UR66" s="207"/>
      <c r="US66" s="207"/>
      <c r="UT66" s="207"/>
      <c r="UU66" s="207"/>
      <c r="UV66" s="207"/>
      <c r="UW66" s="207"/>
      <c r="UX66" s="207"/>
      <c r="UY66" s="207"/>
      <c r="UZ66" s="207"/>
      <c r="VA66" s="207"/>
      <c r="VB66" s="207"/>
      <c r="VC66" s="207"/>
      <c r="VD66" s="207"/>
      <c r="VE66" s="207"/>
      <c r="VF66" s="207"/>
      <c r="VG66" s="207"/>
      <c r="VH66" s="207"/>
      <c r="VI66" s="207"/>
      <c r="VJ66" s="207"/>
      <c r="VK66" s="207"/>
      <c r="VL66" s="207"/>
      <c r="VM66" s="207"/>
      <c r="VN66" s="207"/>
      <c r="VO66" s="207"/>
      <c r="VP66" s="207"/>
      <c r="VQ66" s="207"/>
      <c r="VR66" s="207"/>
      <c r="VS66" s="207"/>
      <c r="VT66" s="207"/>
      <c r="VU66" s="207"/>
      <c r="VV66" s="207"/>
      <c r="VW66" s="207"/>
      <c r="VX66" s="207"/>
      <c r="VY66" s="207"/>
      <c r="VZ66" s="207"/>
      <c r="WA66" s="207"/>
      <c r="WB66" s="207"/>
      <c r="WC66" s="207"/>
      <c r="WD66" s="207"/>
      <c r="WE66" s="207"/>
      <c r="WF66" s="207"/>
      <c r="WG66" s="207"/>
      <c r="WH66" s="207"/>
      <c r="WI66" s="207"/>
      <c r="WJ66" s="207"/>
      <c r="WK66" s="207"/>
      <c r="WL66" s="207"/>
      <c r="WM66" s="207"/>
      <c r="WN66" s="207"/>
      <c r="WO66" s="207"/>
      <c r="WP66" s="207"/>
      <c r="WQ66" s="207"/>
      <c r="WR66" s="207"/>
      <c r="WS66" s="207"/>
      <c r="WT66" s="207"/>
      <c r="WU66" s="207"/>
      <c r="WV66" s="207"/>
      <c r="WW66" s="207"/>
      <c r="WX66" s="207"/>
      <c r="WY66" s="207"/>
      <c r="WZ66" s="207"/>
      <c r="XA66" s="207"/>
      <c r="XB66" s="207"/>
      <c r="XC66" s="207"/>
      <c r="XD66" s="207"/>
      <c r="XE66" s="207"/>
      <c r="XF66" s="207"/>
      <c r="XG66" s="207"/>
      <c r="XH66" s="207"/>
      <c r="XI66" s="207"/>
      <c r="XJ66" s="207"/>
      <c r="XK66" s="207"/>
      <c r="XL66" s="207"/>
      <c r="XM66" s="207"/>
      <c r="XN66" s="207"/>
      <c r="XO66" s="207"/>
      <c r="XP66" s="207"/>
      <c r="XQ66" s="207"/>
      <c r="XR66" s="207"/>
      <c r="XS66" s="207"/>
      <c r="XT66" s="207"/>
      <c r="XU66" s="207"/>
      <c r="XV66" s="207"/>
      <c r="XW66" s="207"/>
      <c r="XX66" s="207"/>
      <c r="XY66" s="207"/>
      <c r="XZ66" s="207"/>
      <c r="YA66" s="207"/>
      <c r="YB66" s="207"/>
      <c r="YC66" s="207"/>
      <c r="YD66" s="207"/>
      <c r="YE66" s="207"/>
      <c r="YF66" s="207"/>
      <c r="YG66" s="207"/>
      <c r="YH66" s="207"/>
      <c r="YI66" s="207"/>
      <c r="YJ66" s="207"/>
      <c r="YK66" s="207"/>
      <c r="YL66" s="207"/>
      <c r="YM66" s="207"/>
      <c r="YN66" s="207"/>
      <c r="YO66" s="207"/>
      <c r="YP66" s="207"/>
      <c r="YQ66" s="207"/>
      <c r="YR66" s="207"/>
      <c r="YS66" s="207"/>
      <c r="YT66" s="207"/>
      <c r="YU66" s="207"/>
      <c r="YV66" s="207"/>
      <c r="YW66" s="207"/>
      <c r="YX66" s="207"/>
      <c r="YY66" s="207"/>
      <c r="YZ66" s="207"/>
      <c r="ZA66" s="207"/>
      <c r="ZB66" s="207"/>
      <c r="ZC66" s="207"/>
      <c r="ZD66" s="207"/>
      <c r="ZE66" s="207"/>
      <c r="ZF66" s="207"/>
      <c r="ZG66" s="207"/>
      <c r="ZH66" s="207"/>
      <c r="ZI66" s="207"/>
      <c r="ZJ66" s="207"/>
      <c r="ZK66" s="207"/>
      <c r="ZL66" s="207"/>
      <c r="ZM66" s="207"/>
      <c r="ZN66" s="207"/>
      <c r="ZO66" s="207"/>
      <c r="ZP66" s="207"/>
      <c r="ZQ66" s="207"/>
      <c r="ZR66" s="207"/>
      <c r="ZS66" s="207"/>
      <c r="ZT66" s="207"/>
      <c r="ZU66" s="207"/>
      <c r="ZV66" s="207"/>
      <c r="ZW66" s="207"/>
      <c r="ZX66" s="207"/>
      <c r="ZY66" s="207"/>
      <c r="ZZ66" s="207"/>
      <c r="AAA66" s="207"/>
      <c r="AAB66" s="207"/>
      <c r="AAC66" s="207"/>
      <c r="AAD66" s="207"/>
      <c r="AAE66" s="207"/>
      <c r="AAF66" s="207"/>
      <c r="AAG66" s="207"/>
      <c r="AAH66" s="207"/>
      <c r="AAI66" s="207"/>
      <c r="AAJ66" s="207"/>
      <c r="AAK66" s="207"/>
      <c r="AAL66" s="207"/>
      <c r="AAM66" s="207"/>
      <c r="AAN66" s="207"/>
      <c r="AAO66" s="207"/>
      <c r="AAP66" s="207"/>
      <c r="AAQ66" s="207"/>
      <c r="AAR66" s="207"/>
      <c r="AAS66" s="207"/>
      <c r="AAT66" s="207"/>
      <c r="AAU66" s="207"/>
      <c r="AAV66" s="207"/>
      <c r="AAW66" s="207"/>
      <c r="AAX66" s="207"/>
      <c r="AAY66" s="207"/>
      <c r="AAZ66" s="207"/>
      <c r="ABA66" s="207"/>
      <c r="ABB66" s="207"/>
      <c r="ABC66" s="207"/>
      <c r="ABD66" s="207"/>
      <c r="ABE66" s="207"/>
      <c r="ABF66" s="207"/>
      <c r="ABG66" s="207"/>
      <c r="ABH66" s="207"/>
      <c r="ABI66" s="207"/>
      <c r="ABJ66" s="207"/>
      <c r="ABK66" s="207"/>
      <c r="ABL66" s="207"/>
      <c r="ABM66" s="207"/>
      <c r="ABN66" s="207"/>
      <c r="ABO66" s="207"/>
      <c r="ABP66" s="207"/>
      <c r="ABQ66" s="207"/>
      <c r="ABR66" s="207"/>
      <c r="ABS66" s="207"/>
      <c r="ABT66" s="207"/>
      <c r="ABU66" s="207"/>
      <c r="ABV66" s="207"/>
      <c r="ABW66" s="207"/>
      <c r="ABX66" s="207"/>
      <c r="ABY66" s="207"/>
      <c r="ABZ66" s="207"/>
      <c r="ACA66" s="207"/>
      <c r="ACB66" s="207"/>
      <c r="ACC66" s="207"/>
      <c r="ACD66" s="207"/>
      <c r="ACE66" s="207"/>
      <c r="ACF66" s="207"/>
      <c r="ACG66" s="207"/>
      <c r="ACH66" s="207"/>
      <c r="ACI66" s="207"/>
      <c r="ACJ66" s="207"/>
      <c r="ACK66" s="207"/>
      <c r="ACL66" s="207"/>
      <c r="ACM66" s="207"/>
      <c r="ACN66" s="207"/>
      <c r="ACO66" s="207"/>
      <c r="ACP66" s="207"/>
      <c r="ACQ66" s="207"/>
      <c r="ACR66" s="207"/>
      <c r="ACS66" s="207"/>
      <c r="ACT66" s="207"/>
      <c r="ACU66" s="207"/>
      <c r="ACV66" s="207"/>
      <c r="ACW66" s="207"/>
      <c r="ACX66" s="207"/>
      <c r="ACY66" s="207"/>
      <c r="ACZ66" s="207"/>
      <c r="ADA66" s="207"/>
      <c r="ADB66" s="207"/>
      <c r="ADC66" s="207"/>
      <c r="ADD66" s="207"/>
      <c r="ADE66" s="207"/>
      <c r="ADF66" s="207"/>
      <c r="ADG66" s="207"/>
      <c r="ADH66" s="207"/>
      <c r="ADI66" s="207"/>
      <c r="ADJ66" s="207"/>
      <c r="ADK66" s="207"/>
      <c r="ADL66" s="207"/>
      <c r="ADM66" s="207"/>
      <c r="ADN66" s="207"/>
      <c r="ADO66" s="207"/>
      <c r="ADP66" s="207"/>
      <c r="ADQ66" s="207"/>
      <c r="ADR66" s="207"/>
      <c r="ADS66" s="207"/>
      <c r="ADT66" s="207"/>
      <c r="ADU66" s="207"/>
      <c r="ADV66" s="207"/>
      <c r="ADW66" s="207"/>
      <c r="ADX66" s="207"/>
      <c r="ADY66" s="207"/>
      <c r="ADZ66" s="207"/>
      <c r="AEA66" s="207"/>
      <c r="AEB66" s="207"/>
      <c r="AEC66" s="207"/>
      <c r="AED66" s="207"/>
      <c r="AEE66" s="207"/>
      <c r="AEF66" s="207"/>
      <c r="AEG66" s="207"/>
      <c r="AEH66" s="207"/>
      <c r="AEI66" s="207"/>
      <c r="AEJ66" s="207"/>
      <c r="AEK66" s="207"/>
      <c r="AEL66" s="207"/>
      <c r="AEM66" s="207"/>
      <c r="AEN66" s="207"/>
      <c r="AEO66" s="207"/>
      <c r="AEP66" s="207"/>
      <c r="AEQ66" s="207"/>
      <c r="AER66" s="207"/>
      <c r="AES66" s="207"/>
      <c r="AET66" s="207"/>
      <c r="AEU66" s="207"/>
      <c r="AEV66" s="207"/>
      <c r="AEW66" s="207"/>
      <c r="AEX66" s="207"/>
      <c r="AEY66" s="207"/>
      <c r="AEZ66" s="207"/>
      <c r="AFA66" s="207"/>
      <c r="AFB66" s="207"/>
      <c r="AFC66" s="207"/>
      <c r="AFD66" s="207"/>
      <c r="AFE66" s="207"/>
      <c r="AFF66" s="207"/>
      <c r="AFG66" s="207"/>
      <c r="AFH66" s="207"/>
      <c r="AFI66" s="207"/>
      <c r="AFJ66" s="207"/>
      <c r="AFK66" s="207"/>
      <c r="AFL66" s="207"/>
      <c r="AFM66" s="207"/>
      <c r="AFN66" s="207"/>
      <c r="AFO66" s="207"/>
      <c r="AFP66" s="207"/>
      <c r="AFQ66" s="207"/>
      <c r="AFR66" s="207"/>
      <c r="AFS66" s="207"/>
      <c r="AFT66" s="207"/>
      <c r="AFU66" s="207"/>
      <c r="AFV66" s="207"/>
      <c r="AFW66" s="207"/>
      <c r="AFX66" s="207"/>
      <c r="AFY66" s="207"/>
      <c r="AFZ66" s="207"/>
      <c r="AGA66" s="207"/>
      <c r="AGB66" s="207"/>
      <c r="AGC66" s="207"/>
      <c r="AGD66" s="207"/>
      <c r="AGE66" s="207"/>
      <c r="AGF66" s="207"/>
      <c r="AGG66" s="207"/>
      <c r="AGH66" s="207"/>
      <c r="AGI66" s="207"/>
      <c r="AGJ66" s="207"/>
      <c r="AGK66" s="207"/>
      <c r="AGL66" s="207"/>
      <c r="AGM66" s="207"/>
      <c r="AGN66" s="207"/>
      <c r="AGO66" s="207"/>
      <c r="AGP66" s="207"/>
      <c r="AGQ66" s="207"/>
      <c r="AGR66" s="207"/>
      <c r="AGS66" s="207"/>
      <c r="AGT66" s="207"/>
      <c r="AGU66" s="207"/>
      <c r="AGV66" s="207"/>
      <c r="AGW66" s="207"/>
      <c r="AGX66" s="207"/>
      <c r="AGY66" s="207"/>
      <c r="AGZ66" s="207"/>
      <c r="AHA66" s="207"/>
      <c r="AHB66" s="207"/>
      <c r="AHC66" s="207"/>
      <c r="AHD66" s="207"/>
      <c r="AHE66" s="207"/>
      <c r="AHF66" s="207"/>
      <c r="AHG66" s="207"/>
      <c r="AHH66" s="207"/>
      <c r="AHI66" s="207"/>
      <c r="AHJ66" s="207"/>
      <c r="AHK66" s="207"/>
      <c r="AHL66" s="207"/>
      <c r="AHM66" s="207"/>
      <c r="AHN66" s="207"/>
      <c r="AHO66" s="207"/>
      <c r="AHP66" s="207"/>
      <c r="AHQ66" s="207"/>
      <c r="AHR66" s="207"/>
      <c r="AHS66" s="207"/>
      <c r="AHT66" s="207"/>
      <c r="AHU66" s="207"/>
      <c r="AHV66" s="207"/>
      <c r="AHW66" s="207"/>
      <c r="AHX66" s="207"/>
      <c r="AHY66" s="207"/>
      <c r="AHZ66" s="207"/>
      <c r="AIA66" s="207"/>
      <c r="AIB66" s="207"/>
      <c r="AIC66" s="207"/>
      <c r="AID66" s="207"/>
      <c r="AIE66" s="207"/>
      <c r="AIF66" s="207"/>
      <c r="AIG66" s="207"/>
      <c r="AIH66" s="207"/>
      <c r="AII66" s="207"/>
      <c r="AIJ66" s="207"/>
      <c r="AIK66" s="207"/>
      <c r="AIL66" s="207"/>
      <c r="AIM66" s="207"/>
      <c r="AIN66" s="207"/>
      <c r="AIO66" s="207"/>
      <c r="AIP66" s="207"/>
      <c r="AIQ66" s="207"/>
      <c r="AIR66" s="207"/>
      <c r="AIS66" s="207"/>
      <c r="AIT66" s="207"/>
      <c r="AIU66" s="207"/>
      <c r="AIV66" s="207"/>
      <c r="AIW66" s="207"/>
      <c r="AIX66" s="207"/>
      <c r="AIY66" s="207"/>
      <c r="AIZ66" s="207"/>
      <c r="AJA66" s="207"/>
      <c r="AJB66" s="207"/>
      <c r="AJC66" s="207"/>
      <c r="AJD66" s="207"/>
      <c r="AJE66" s="207"/>
      <c r="AJF66" s="207"/>
      <c r="AJG66" s="207"/>
      <c r="AJH66" s="207"/>
      <c r="AJI66" s="207"/>
      <c r="AJJ66" s="207"/>
      <c r="AJK66" s="207"/>
      <c r="AJL66" s="207"/>
      <c r="AJM66" s="207"/>
      <c r="AJN66" s="207"/>
      <c r="AJO66" s="207"/>
      <c r="AJP66" s="207"/>
      <c r="AJQ66" s="207"/>
      <c r="AJR66" s="207"/>
      <c r="AJS66" s="207"/>
      <c r="AJT66" s="207"/>
      <c r="AJU66" s="207"/>
      <c r="AJV66" s="207"/>
      <c r="AJW66" s="207"/>
      <c r="AJX66" s="207"/>
      <c r="AJY66" s="207"/>
      <c r="AJZ66" s="207"/>
      <c r="AKA66" s="207"/>
      <c r="AKB66" s="207"/>
      <c r="AKC66" s="207"/>
      <c r="AKD66" s="207"/>
      <c r="AKE66" s="207"/>
      <c r="AKF66" s="207"/>
      <c r="AKG66" s="207"/>
      <c r="AKH66" s="207"/>
      <c r="AKI66" s="207"/>
      <c r="AKJ66" s="207"/>
      <c r="AKK66" s="207"/>
      <c r="AKL66" s="207"/>
      <c r="AKM66" s="207"/>
      <c r="AKN66" s="207"/>
      <c r="AKO66" s="207"/>
      <c r="AKP66" s="207"/>
      <c r="AKQ66" s="207"/>
      <c r="AKR66" s="207"/>
      <c r="AKS66" s="207"/>
      <c r="AKT66" s="207"/>
      <c r="AKU66" s="207"/>
      <c r="AKV66" s="207"/>
      <c r="AKW66" s="207"/>
      <c r="AKX66" s="207"/>
      <c r="AKY66" s="207"/>
      <c r="AKZ66" s="207"/>
      <c r="ALA66" s="207"/>
      <c r="ALB66" s="207"/>
      <c r="ALC66" s="207"/>
      <c r="ALD66" s="207"/>
      <c r="ALE66" s="207"/>
      <c r="ALF66" s="207"/>
      <c r="ALG66" s="207"/>
      <c r="ALH66" s="207"/>
      <c r="ALI66" s="207"/>
      <c r="ALJ66" s="207"/>
      <c r="ALK66" s="207"/>
      <c r="ALL66" s="207"/>
      <c r="ALM66" s="207"/>
      <c r="ALN66" s="207"/>
      <c r="ALO66" s="207"/>
      <c r="ALP66" s="207"/>
      <c r="ALQ66" s="207" t="e">
        <v>#N/A</v>
      </c>
    </row>
    <row r="67" spans="1:1005" ht="14.45">
      <c r="A67" s="103">
        <v>48061</v>
      </c>
      <c r="B67" s="164">
        <v>8</v>
      </c>
      <c r="C67" s="156">
        <v>8</v>
      </c>
      <c r="D67" s="159">
        <v>8</v>
      </c>
      <c r="E67" s="207">
        <v>10.821999999999999</v>
      </c>
      <c r="F67" s="207">
        <v>13.494999999999999</v>
      </c>
      <c r="G67" s="207">
        <v>8.3580000000000005</v>
      </c>
      <c r="H67" s="207">
        <v>12.367000000000001</v>
      </c>
      <c r="I67" s="207">
        <v>7.1319999999999997</v>
      </c>
      <c r="J67" s="207">
        <v>7.0339999999999998</v>
      </c>
      <c r="K67" s="207">
        <v>4.3460000000000001</v>
      </c>
      <c r="L67" s="207">
        <v>6.6559999999999997</v>
      </c>
      <c r="M67" s="207">
        <v>5.9779999999999998</v>
      </c>
      <c r="N67" s="207">
        <v>8.8610000000000007</v>
      </c>
      <c r="O67" s="207">
        <v>8.0739999999999998</v>
      </c>
      <c r="P67" s="207">
        <v>7.4130000000000003</v>
      </c>
      <c r="Q67" s="207">
        <v>13.144</v>
      </c>
      <c r="R67" s="207">
        <v>9.6530000000000005</v>
      </c>
      <c r="S67" s="207">
        <v>9.0879999999999992</v>
      </c>
      <c r="T67" s="207">
        <v>14.573</v>
      </c>
      <c r="U67" s="207">
        <v>5.4429999999999996</v>
      </c>
      <c r="V67" s="207">
        <v>7.5919999999999996</v>
      </c>
      <c r="W67" s="207">
        <v>9.7799999999999994</v>
      </c>
      <c r="X67" s="207">
        <v>8.4920000000000009</v>
      </c>
      <c r="Y67" s="207">
        <v>8.3320000000000007</v>
      </c>
      <c r="Z67" s="207">
        <v>12.032999999999999</v>
      </c>
      <c r="AA67" s="207">
        <v>5.6669999999999998</v>
      </c>
      <c r="AB67" s="207">
        <v>13.315</v>
      </c>
      <c r="AC67" s="207">
        <v>7.444</v>
      </c>
      <c r="AD67" s="207">
        <v>8.2319999999999993</v>
      </c>
      <c r="AE67">
        <v>8.6869999999999994</v>
      </c>
      <c r="AF67" s="207">
        <v>12.243</v>
      </c>
      <c r="AG67" s="207">
        <v>7.75</v>
      </c>
      <c r="AH67" s="207">
        <v>7.75</v>
      </c>
      <c r="AI67" s="207"/>
      <c r="AJ67" s="207"/>
      <c r="AK67" s="207"/>
      <c r="AL67" s="207"/>
      <c r="AM67" s="207"/>
      <c r="AN67" s="207"/>
      <c r="AO67" s="207"/>
      <c r="AP67" s="207"/>
      <c r="AQ67" s="207"/>
      <c r="AR67" s="207"/>
      <c r="AS67" s="207"/>
      <c r="AT67" s="207"/>
      <c r="AU67" s="207"/>
      <c r="AV67" s="207"/>
      <c r="AW67" s="207"/>
      <c r="AX67" s="207"/>
      <c r="AY67" s="207"/>
      <c r="AZ67" s="207"/>
      <c r="BA67" s="207"/>
      <c r="BB67" s="207"/>
      <c r="BC67" s="207"/>
      <c r="BD67" s="207"/>
      <c r="BE67" s="207"/>
      <c r="BF67" s="207"/>
      <c r="BG67" s="207"/>
      <c r="BH67" s="207"/>
      <c r="BI67" s="207"/>
      <c r="BJ67" s="207"/>
      <c r="BK67" s="207"/>
      <c r="BL67" s="207"/>
      <c r="BM67" s="207"/>
      <c r="BN67" s="207"/>
      <c r="BO67" s="207"/>
      <c r="BP67" s="207"/>
      <c r="BQ67" s="207"/>
      <c r="BR67" s="207"/>
      <c r="BS67" s="207"/>
      <c r="BT67" s="207"/>
      <c r="BU67" s="207"/>
      <c r="BV67" s="207"/>
      <c r="BW67" s="207"/>
      <c r="BX67" s="207"/>
      <c r="BY67" s="207"/>
      <c r="BZ67" s="207"/>
      <c r="CA67" s="207"/>
      <c r="CB67" s="207"/>
      <c r="CC67" s="207"/>
      <c r="CD67" s="207"/>
      <c r="CE67" s="207"/>
      <c r="CF67" s="207"/>
      <c r="CG67" s="207"/>
      <c r="CH67" s="207"/>
      <c r="CI67" s="207"/>
      <c r="CJ67" s="207"/>
      <c r="CK67" s="207"/>
      <c r="CL67" s="207"/>
      <c r="CM67" s="207"/>
      <c r="CN67" s="207"/>
      <c r="CO67" s="207"/>
      <c r="CP67" s="207"/>
      <c r="CQ67" s="207"/>
      <c r="CR67" s="207"/>
      <c r="CS67" s="207"/>
      <c r="CT67" s="207"/>
      <c r="CU67" s="207"/>
      <c r="CV67" s="207"/>
      <c r="CW67" s="207"/>
      <c r="CX67" s="207"/>
      <c r="CY67" s="207"/>
      <c r="CZ67" s="207"/>
      <c r="DA67" s="207"/>
      <c r="DB67" s="207"/>
      <c r="DC67" s="207"/>
      <c r="DD67" s="207"/>
      <c r="DE67" s="207"/>
      <c r="DF67" s="207"/>
      <c r="DG67" s="207"/>
      <c r="DH67" s="207"/>
      <c r="DI67" s="207"/>
      <c r="DJ67" s="207"/>
      <c r="DK67" s="207"/>
      <c r="DL67" s="207"/>
      <c r="DM67" s="207"/>
      <c r="DN67" s="207"/>
      <c r="DO67" s="207"/>
      <c r="DP67" s="207"/>
      <c r="DQ67" s="207"/>
      <c r="DR67" s="207"/>
      <c r="DS67" s="207"/>
      <c r="DT67" s="207"/>
      <c r="DU67" s="207"/>
      <c r="DV67" s="207"/>
      <c r="DW67" s="207"/>
      <c r="DX67" s="207"/>
      <c r="DY67" s="207"/>
      <c r="DZ67" s="207"/>
      <c r="EA67" s="207"/>
      <c r="EB67" s="207"/>
      <c r="EC67" s="207"/>
      <c r="ED67" s="207"/>
      <c r="EE67" s="207"/>
      <c r="EF67" s="207"/>
      <c r="EG67" s="207"/>
      <c r="EH67" s="207"/>
      <c r="EI67" s="207"/>
      <c r="EJ67" s="207"/>
      <c r="EK67" s="207"/>
      <c r="EL67" s="207"/>
      <c r="EM67" s="207"/>
      <c r="EN67" s="207"/>
      <c r="EO67" s="207"/>
      <c r="EP67" s="207"/>
      <c r="EQ67" s="207"/>
      <c r="ER67" s="207"/>
      <c r="ES67" s="207"/>
      <c r="ET67" s="207"/>
      <c r="EU67" s="207"/>
      <c r="EV67" s="207"/>
      <c r="EW67" s="207"/>
      <c r="EX67" s="207"/>
      <c r="EY67" s="207"/>
      <c r="EZ67" s="207"/>
      <c r="FA67" s="207"/>
      <c r="FB67" s="207"/>
      <c r="FC67" s="207"/>
      <c r="FD67" s="207"/>
      <c r="FE67" s="207"/>
      <c r="FF67" s="207"/>
      <c r="FG67" s="207"/>
      <c r="FH67" s="207"/>
      <c r="FI67" s="207"/>
      <c r="FJ67" s="207"/>
      <c r="FK67" s="207"/>
      <c r="FL67" s="207"/>
      <c r="FM67" s="207"/>
      <c r="FN67" s="207"/>
      <c r="FO67" s="207"/>
      <c r="FP67" s="207"/>
      <c r="FQ67" s="207"/>
      <c r="FR67" s="207"/>
      <c r="FS67" s="207"/>
      <c r="FT67" s="207"/>
      <c r="FU67" s="207"/>
      <c r="FV67" s="207"/>
      <c r="FW67" s="207"/>
      <c r="FX67" s="207"/>
      <c r="FY67" s="207"/>
      <c r="FZ67" s="207"/>
      <c r="GA67" s="207"/>
      <c r="GB67" s="207"/>
      <c r="GC67" s="207"/>
      <c r="GD67" s="207"/>
      <c r="GE67" s="207"/>
      <c r="GF67" s="207"/>
      <c r="GG67" s="207"/>
      <c r="GH67" s="207"/>
      <c r="GI67" s="207"/>
      <c r="GJ67" s="207"/>
      <c r="GK67" s="207"/>
      <c r="GL67" s="207"/>
      <c r="GM67" s="207"/>
      <c r="GN67" s="207"/>
      <c r="GO67" s="207"/>
      <c r="GP67" s="207"/>
      <c r="GQ67" s="207"/>
      <c r="GR67" s="207"/>
      <c r="GS67" s="207"/>
      <c r="GT67" s="207"/>
      <c r="GU67" s="207"/>
      <c r="GV67" s="207"/>
      <c r="GW67" s="207"/>
      <c r="GX67" s="207"/>
      <c r="GY67" s="207"/>
      <c r="GZ67" s="207"/>
      <c r="HA67" s="207"/>
      <c r="HB67" s="207"/>
      <c r="HC67" s="207"/>
      <c r="HD67" s="207"/>
      <c r="HE67" s="207"/>
      <c r="HF67" s="207"/>
      <c r="HG67" s="207"/>
      <c r="HH67" s="207"/>
      <c r="HI67" s="207"/>
      <c r="HJ67" s="207"/>
      <c r="HK67" s="207"/>
      <c r="HL67" s="207"/>
      <c r="HM67" s="207"/>
      <c r="HN67" s="207"/>
      <c r="HO67" s="207"/>
      <c r="HP67" s="207"/>
      <c r="HQ67" s="207"/>
      <c r="HR67" s="207"/>
      <c r="HS67" s="207"/>
      <c r="HT67" s="207"/>
      <c r="HU67" s="207"/>
      <c r="HV67" s="207"/>
      <c r="HW67" s="207"/>
      <c r="HX67" s="207"/>
      <c r="HY67" s="207"/>
      <c r="HZ67" s="207"/>
      <c r="IA67" s="207"/>
      <c r="IB67" s="207"/>
      <c r="IC67" s="207"/>
      <c r="ID67" s="207"/>
      <c r="IE67" s="207"/>
      <c r="IF67" s="207"/>
      <c r="IG67" s="207"/>
      <c r="IH67" s="207"/>
      <c r="II67" s="207"/>
      <c r="IJ67" s="207"/>
      <c r="IK67" s="207"/>
      <c r="IL67" s="207"/>
      <c r="IM67" s="207"/>
      <c r="IN67" s="207"/>
      <c r="IO67" s="207"/>
      <c r="IP67" s="207"/>
      <c r="IQ67" s="207"/>
      <c r="IR67" s="207"/>
      <c r="IS67" s="207"/>
      <c r="IT67" s="207"/>
      <c r="IU67" s="207"/>
      <c r="IV67" s="207"/>
      <c r="IW67" s="207"/>
      <c r="IX67" s="207"/>
      <c r="IY67" s="207"/>
      <c r="IZ67" s="207"/>
      <c r="JA67" s="207"/>
      <c r="JB67" s="207"/>
      <c r="JC67" s="207"/>
      <c r="JD67" s="207"/>
      <c r="JE67" s="207"/>
      <c r="JF67" s="207"/>
      <c r="JG67" s="207"/>
      <c r="JH67" s="207"/>
      <c r="JI67" s="207"/>
      <c r="JJ67" s="207"/>
      <c r="JK67" s="207"/>
      <c r="JL67" s="207"/>
      <c r="JM67" s="207"/>
      <c r="JN67" s="207"/>
      <c r="JO67" s="207"/>
      <c r="JP67" s="207"/>
      <c r="JQ67" s="207"/>
      <c r="JR67" s="207"/>
      <c r="JS67" s="207"/>
      <c r="JT67" s="207"/>
      <c r="JU67" s="207"/>
      <c r="JV67" s="207"/>
      <c r="JW67" s="207"/>
      <c r="JX67" s="207"/>
      <c r="JY67" s="207"/>
      <c r="JZ67" s="207"/>
      <c r="KA67" s="207"/>
      <c r="KB67" s="207"/>
      <c r="KC67" s="207"/>
      <c r="KD67" s="207"/>
      <c r="KE67" s="207"/>
      <c r="KF67" s="207"/>
      <c r="KG67" s="207"/>
      <c r="KH67" s="207"/>
      <c r="KI67" s="207"/>
      <c r="KJ67" s="207"/>
      <c r="KK67" s="207"/>
      <c r="KL67" s="207"/>
      <c r="KM67" s="207"/>
      <c r="KN67" s="207"/>
      <c r="KO67" s="207"/>
      <c r="KP67" s="207"/>
      <c r="KQ67" s="207"/>
      <c r="KR67" s="207"/>
      <c r="KS67" s="207"/>
      <c r="KT67" s="207"/>
      <c r="KU67" s="207"/>
      <c r="KV67" s="207"/>
      <c r="KW67" s="207"/>
      <c r="KX67" s="207"/>
      <c r="KY67" s="207"/>
      <c r="KZ67" s="207"/>
      <c r="LA67" s="207"/>
      <c r="LB67" s="207"/>
      <c r="LC67" s="207"/>
      <c r="LD67" s="207"/>
      <c r="LE67" s="207"/>
      <c r="LF67" s="207"/>
      <c r="LG67" s="207"/>
      <c r="LH67" s="207"/>
      <c r="LI67" s="207"/>
      <c r="LJ67" s="207"/>
      <c r="LK67" s="207"/>
      <c r="LL67" s="207"/>
      <c r="LM67" s="207"/>
      <c r="LN67" s="207"/>
      <c r="LO67" s="207"/>
      <c r="LP67" s="207"/>
      <c r="LQ67" s="207"/>
      <c r="LR67" s="207"/>
      <c r="LS67" s="207"/>
      <c r="LT67" s="207"/>
      <c r="LU67" s="207"/>
      <c r="LV67" s="207"/>
      <c r="LW67" s="207"/>
      <c r="LX67" s="207"/>
      <c r="LY67" s="207"/>
      <c r="LZ67" s="207"/>
      <c r="MA67" s="207"/>
      <c r="MB67" s="207"/>
      <c r="MC67" s="207"/>
      <c r="MD67" s="207"/>
      <c r="ME67" s="207"/>
      <c r="MF67" s="207"/>
      <c r="MG67" s="207"/>
      <c r="MH67" s="207"/>
      <c r="MI67" s="207"/>
      <c r="MJ67" s="207"/>
      <c r="MK67" s="207"/>
      <c r="ML67" s="207"/>
      <c r="MM67" s="207"/>
      <c r="MN67" s="207"/>
      <c r="MO67" s="207"/>
      <c r="MP67" s="207"/>
      <c r="MQ67" s="207"/>
      <c r="MR67" s="207"/>
      <c r="MS67" s="207"/>
      <c r="MT67" s="207"/>
      <c r="MU67" s="207"/>
      <c r="MV67" s="207"/>
      <c r="MW67" s="207"/>
      <c r="MX67" s="207"/>
      <c r="MY67" s="207"/>
      <c r="MZ67" s="207"/>
      <c r="NA67" s="207"/>
      <c r="NB67" s="207"/>
      <c r="NC67" s="207"/>
      <c r="ND67" s="207"/>
      <c r="NE67" s="207"/>
      <c r="NF67" s="207"/>
      <c r="NG67" s="207"/>
      <c r="NH67" s="207"/>
      <c r="NI67" s="207"/>
      <c r="NJ67" s="207"/>
      <c r="NK67" s="207"/>
      <c r="NL67" s="207"/>
      <c r="NM67" s="207"/>
      <c r="NN67" s="207"/>
      <c r="NO67" s="207"/>
      <c r="NP67" s="207"/>
      <c r="NQ67" s="207"/>
      <c r="NR67" s="207"/>
      <c r="NS67" s="207"/>
      <c r="NT67" s="207"/>
      <c r="NU67" s="207"/>
      <c r="NV67" s="207"/>
      <c r="NW67" s="207"/>
      <c r="NX67" s="207"/>
      <c r="NY67" s="207"/>
      <c r="NZ67" s="207"/>
      <c r="OA67" s="207"/>
      <c r="OB67" s="207"/>
      <c r="OC67" s="207"/>
      <c r="OD67" s="207"/>
      <c r="OE67" s="207"/>
      <c r="OF67" s="207"/>
      <c r="OG67" s="207"/>
      <c r="OH67" s="207"/>
      <c r="OI67" s="207"/>
      <c r="OJ67" s="207"/>
      <c r="OK67" s="207"/>
      <c r="OL67" s="207"/>
      <c r="OM67" s="207"/>
      <c r="ON67" s="207"/>
      <c r="OO67" s="207"/>
      <c r="OP67" s="207"/>
      <c r="OQ67" s="207"/>
      <c r="OR67" s="207"/>
      <c r="OS67" s="207"/>
      <c r="OT67" s="207"/>
      <c r="OU67" s="207"/>
      <c r="OV67" s="207"/>
      <c r="OW67" s="207"/>
      <c r="OX67" s="207"/>
      <c r="OY67" s="207"/>
      <c r="OZ67" s="207"/>
      <c r="PA67" s="207"/>
      <c r="PB67" s="207"/>
      <c r="PC67" s="207"/>
      <c r="PD67" s="207"/>
      <c r="PE67" s="207"/>
      <c r="PF67" s="207"/>
      <c r="PG67" s="207"/>
      <c r="PH67" s="207"/>
      <c r="PI67" s="207"/>
      <c r="PJ67" s="207"/>
      <c r="PK67" s="207"/>
      <c r="PL67" s="207"/>
      <c r="PM67" s="207"/>
      <c r="PN67" s="207"/>
      <c r="PO67" s="207"/>
      <c r="PP67" s="207"/>
      <c r="PQ67" s="207"/>
      <c r="PR67" s="207"/>
      <c r="PS67" s="207"/>
      <c r="PT67" s="207"/>
      <c r="PU67" s="207"/>
      <c r="PV67" s="207"/>
      <c r="PW67" s="207"/>
      <c r="PX67" s="207"/>
      <c r="PY67" s="207"/>
      <c r="PZ67" s="207"/>
      <c r="QA67" s="207"/>
      <c r="QB67" s="207"/>
      <c r="QC67" s="207"/>
      <c r="QD67" s="207"/>
      <c r="QE67" s="207"/>
      <c r="QF67" s="207"/>
      <c r="QG67" s="207"/>
      <c r="QH67" s="207"/>
      <c r="QI67" s="207"/>
      <c r="QJ67" s="207"/>
      <c r="QK67" s="207"/>
      <c r="QL67" s="207"/>
      <c r="QM67" s="207"/>
      <c r="QN67" s="207"/>
      <c r="QO67" s="207"/>
      <c r="QP67" s="207"/>
      <c r="QQ67" s="207"/>
      <c r="QR67" s="207"/>
      <c r="QS67" s="207"/>
      <c r="QT67" s="207"/>
      <c r="QU67" s="207"/>
      <c r="QV67" s="207"/>
      <c r="QW67" s="207"/>
      <c r="QX67" s="207"/>
      <c r="QY67" s="207"/>
      <c r="QZ67" s="207"/>
      <c r="RA67" s="207"/>
      <c r="RB67" s="207"/>
      <c r="RC67" s="207"/>
      <c r="RD67" s="207"/>
      <c r="RE67" s="207"/>
      <c r="RF67" s="207"/>
      <c r="RG67" s="207"/>
      <c r="RH67" s="207"/>
      <c r="RI67" s="207"/>
      <c r="RJ67" s="207"/>
      <c r="RK67" s="207"/>
      <c r="RL67" s="207"/>
      <c r="RM67" s="207"/>
      <c r="RN67" s="207"/>
      <c r="RO67" s="207"/>
      <c r="RP67" s="207"/>
      <c r="RQ67" s="207"/>
      <c r="RR67" s="207"/>
      <c r="RS67" s="207"/>
      <c r="RT67" s="207"/>
      <c r="RU67" s="207"/>
      <c r="RV67" s="207"/>
      <c r="RW67" s="207"/>
      <c r="RX67" s="207"/>
      <c r="RY67" s="207"/>
      <c r="RZ67" s="207"/>
      <c r="SA67" s="207"/>
      <c r="SB67" s="207"/>
      <c r="SC67" s="207"/>
      <c r="SD67" s="207"/>
      <c r="SE67" s="207"/>
      <c r="SF67" s="207"/>
      <c r="SG67" s="207"/>
      <c r="SH67" s="207"/>
      <c r="SI67" s="207"/>
      <c r="SJ67" s="207"/>
      <c r="SK67" s="207"/>
      <c r="SL67" s="207"/>
      <c r="SM67" s="207"/>
      <c r="SN67" s="207"/>
      <c r="SO67" s="207"/>
      <c r="SP67" s="207"/>
      <c r="SQ67" s="207"/>
      <c r="SR67" s="207"/>
      <c r="SS67" s="207"/>
      <c r="ST67" s="207"/>
      <c r="SU67" s="207"/>
      <c r="SV67" s="207"/>
      <c r="SW67" s="207"/>
      <c r="SX67" s="207"/>
      <c r="SY67" s="207"/>
      <c r="SZ67" s="207"/>
      <c r="TA67" s="207"/>
      <c r="TB67" s="207"/>
      <c r="TC67" s="207"/>
      <c r="TD67" s="207"/>
      <c r="TE67" s="207"/>
      <c r="TF67" s="207"/>
      <c r="TG67" s="207"/>
      <c r="TH67" s="207"/>
      <c r="TI67" s="207"/>
      <c r="TJ67" s="207"/>
      <c r="TK67" s="207"/>
      <c r="TL67" s="207"/>
      <c r="TM67" s="207"/>
      <c r="TN67" s="207"/>
      <c r="TO67" s="207"/>
      <c r="TP67" s="207"/>
      <c r="TQ67" s="207"/>
      <c r="TR67" s="207"/>
      <c r="TS67" s="207"/>
      <c r="TT67" s="207"/>
      <c r="TU67" s="207"/>
      <c r="TV67" s="207"/>
      <c r="TW67" s="207"/>
      <c r="TX67" s="207"/>
      <c r="TY67" s="207"/>
      <c r="TZ67" s="207"/>
      <c r="UA67" s="207"/>
      <c r="UB67" s="207"/>
      <c r="UC67" s="207"/>
      <c r="UD67" s="207"/>
      <c r="UE67" s="207"/>
      <c r="UF67" s="207"/>
      <c r="UG67" s="207"/>
      <c r="UH67" s="207"/>
      <c r="UI67" s="207"/>
      <c r="UJ67" s="207"/>
      <c r="UK67" s="207"/>
      <c r="UL67" s="207"/>
      <c r="UM67" s="207"/>
      <c r="UN67" s="207"/>
      <c r="UO67" s="207"/>
      <c r="UP67" s="207"/>
      <c r="UQ67" s="207"/>
      <c r="UR67" s="207"/>
      <c r="US67" s="207"/>
      <c r="UT67" s="207"/>
      <c r="UU67" s="207"/>
      <c r="UV67" s="207"/>
      <c r="UW67" s="207"/>
      <c r="UX67" s="207"/>
      <c r="UY67" s="207"/>
      <c r="UZ67" s="207"/>
      <c r="VA67" s="207"/>
      <c r="VB67" s="207"/>
      <c r="VC67" s="207"/>
      <c r="VD67" s="207"/>
      <c r="VE67" s="207"/>
      <c r="VF67" s="207"/>
      <c r="VG67" s="207"/>
      <c r="VH67" s="207"/>
      <c r="VI67" s="207"/>
      <c r="VJ67" s="207"/>
      <c r="VK67" s="207"/>
      <c r="VL67" s="207"/>
      <c r="VM67" s="207"/>
      <c r="VN67" s="207"/>
      <c r="VO67" s="207"/>
      <c r="VP67" s="207"/>
      <c r="VQ67" s="207"/>
      <c r="VR67" s="207"/>
      <c r="VS67" s="207"/>
      <c r="VT67" s="207"/>
      <c r="VU67" s="207"/>
      <c r="VV67" s="207"/>
      <c r="VW67" s="207"/>
      <c r="VX67" s="207"/>
      <c r="VY67" s="207"/>
      <c r="VZ67" s="207"/>
      <c r="WA67" s="207"/>
      <c r="WB67" s="207"/>
      <c r="WC67" s="207"/>
      <c r="WD67" s="207"/>
      <c r="WE67" s="207"/>
      <c r="WF67" s="207"/>
      <c r="WG67" s="207"/>
      <c r="WH67" s="207"/>
      <c r="WI67" s="207"/>
      <c r="WJ67" s="207"/>
      <c r="WK67" s="207"/>
      <c r="WL67" s="207"/>
      <c r="WM67" s="207"/>
      <c r="WN67" s="207"/>
      <c r="WO67" s="207"/>
      <c r="WP67" s="207"/>
      <c r="WQ67" s="207"/>
      <c r="WR67" s="207"/>
      <c r="WS67" s="207"/>
      <c r="WT67" s="207"/>
      <c r="WU67" s="207"/>
      <c r="WV67" s="207"/>
      <c r="WW67" s="207"/>
      <c r="WX67" s="207"/>
      <c r="WY67" s="207"/>
      <c r="WZ67" s="207"/>
      <c r="XA67" s="207"/>
      <c r="XB67" s="207"/>
      <c r="XC67" s="207"/>
      <c r="XD67" s="207"/>
      <c r="XE67" s="207"/>
      <c r="XF67" s="207"/>
      <c r="XG67" s="207"/>
      <c r="XH67" s="207"/>
      <c r="XI67" s="207"/>
      <c r="XJ67" s="207"/>
      <c r="XK67" s="207"/>
      <c r="XL67" s="207"/>
      <c r="XM67" s="207"/>
      <c r="XN67" s="207"/>
      <c r="XO67" s="207"/>
      <c r="XP67" s="207"/>
      <c r="XQ67" s="207"/>
      <c r="XR67" s="207"/>
      <c r="XS67" s="207"/>
      <c r="XT67" s="207"/>
      <c r="XU67" s="207"/>
      <c r="XV67" s="207"/>
      <c r="XW67" s="207"/>
      <c r="XX67" s="207"/>
      <c r="XY67" s="207"/>
      <c r="XZ67" s="207"/>
      <c r="YA67" s="207"/>
      <c r="YB67" s="207"/>
      <c r="YC67" s="207"/>
      <c r="YD67" s="207"/>
      <c r="YE67" s="207"/>
      <c r="YF67" s="207"/>
      <c r="YG67" s="207"/>
      <c r="YH67" s="207"/>
      <c r="YI67" s="207"/>
      <c r="YJ67" s="207"/>
      <c r="YK67" s="207"/>
      <c r="YL67" s="207"/>
      <c r="YM67" s="207"/>
      <c r="YN67" s="207"/>
      <c r="YO67" s="207"/>
      <c r="YP67" s="207"/>
      <c r="YQ67" s="207"/>
      <c r="YR67" s="207"/>
      <c r="YS67" s="207"/>
      <c r="YT67" s="207"/>
      <c r="YU67" s="207"/>
      <c r="YV67" s="207"/>
      <c r="YW67" s="207"/>
      <c r="YX67" s="207"/>
      <c r="YY67" s="207"/>
      <c r="YZ67" s="207"/>
      <c r="ZA67" s="207"/>
      <c r="ZB67" s="207"/>
      <c r="ZC67" s="207"/>
      <c r="ZD67" s="207"/>
      <c r="ZE67" s="207"/>
      <c r="ZF67" s="207"/>
      <c r="ZG67" s="207"/>
      <c r="ZH67" s="207"/>
      <c r="ZI67" s="207"/>
      <c r="ZJ67" s="207"/>
      <c r="ZK67" s="207"/>
      <c r="ZL67" s="207"/>
      <c r="ZM67" s="207"/>
      <c r="ZN67" s="207"/>
      <c r="ZO67" s="207"/>
      <c r="ZP67" s="207"/>
      <c r="ZQ67" s="207"/>
      <c r="ZR67" s="207"/>
      <c r="ZS67" s="207"/>
      <c r="ZT67" s="207"/>
      <c r="ZU67" s="207"/>
      <c r="ZV67" s="207"/>
      <c r="ZW67" s="207"/>
      <c r="ZX67" s="207"/>
      <c r="ZY67" s="207"/>
      <c r="ZZ67" s="207"/>
      <c r="AAA67" s="207"/>
      <c r="AAB67" s="207"/>
      <c r="AAC67" s="207"/>
      <c r="AAD67" s="207"/>
      <c r="AAE67" s="207"/>
      <c r="AAF67" s="207"/>
      <c r="AAG67" s="207"/>
      <c r="AAH67" s="207"/>
      <c r="AAI67" s="207"/>
      <c r="AAJ67" s="207"/>
      <c r="AAK67" s="207"/>
      <c r="AAL67" s="207"/>
      <c r="AAM67" s="207"/>
      <c r="AAN67" s="207"/>
      <c r="AAO67" s="207"/>
      <c r="AAP67" s="207"/>
      <c r="AAQ67" s="207"/>
      <c r="AAR67" s="207"/>
      <c r="AAS67" s="207"/>
      <c r="AAT67" s="207"/>
      <c r="AAU67" s="207"/>
      <c r="AAV67" s="207"/>
      <c r="AAW67" s="207"/>
      <c r="AAX67" s="207"/>
      <c r="AAY67" s="207"/>
      <c r="AAZ67" s="207"/>
      <c r="ABA67" s="207"/>
      <c r="ABB67" s="207"/>
      <c r="ABC67" s="207"/>
      <c r="ABD67" s="207"/>
      <c r="ABE67" s="207"/>
      <c r="ABF67" s="207"/>
      <c r="ABG67" s="207"/>
      <c r="ABH67" s="207"/>
      <c r="ABI67" s="207"/>
      <c r="ABJ67" s="207"/>
      <c r="ABK67" s="207"/>
      <c r="ABL67" s="207"/>
      <c r="ABM67" s="207"/>
      <c r="ABN67" s="207"/>
      <c r="ABO67" s="207"/>
      <c r="ABP67" s="207"/>
      <c r="ABQ67" s="207"/>
      <c r="ABR67" s="207"/>
      <c r="ABS67" s="207"/>
      <c r="ABT67" s="207"/>
      <c r="ABU67" s="207"/>
      <c r="ABV67" s="207"/>
      <c r="ABW67" s="207"/>
      <c r="ABX67" s="207"/>
      <c r="ABY67" s="207"/>
      <c r="ABZ67" s="207"/>
      <c r="ACA67" s="207"/>
      <c r="ACB67" s="207"/>
      <c r="ACC67" s="207"/>
      <c r="ACD67" s="207"/>
      <c r="ACE67" s="207"/>
      <c r="ACF67" s="207"/>
      <c r="ACG67" s="207"/>
      <c r="ACH67" s="207"/>
      <c r="ACI67" s="207"/>
      <c r="ACJ67" s="207"/>
      <c r="ACK67" s="207"/>
      <c r="ACL67" s="207"/>
      <c r="ACM67" s="207"/>
      <c r="ACN67" s="207"/>
      <c r="ACO67" s="207"/>
      <c r="ACP67" s="207"/>
      <c r="ACQ67" s="207"/>
      <c r="ACR67" s="207"/>
      <c r="ACS67" s="207"/>
      <c r="ACT67" s="207"/>
      <c r="ACU67" s="207"/>
      <c r="ACV67" s="207"/>
      <c r="ACW67" s="207"/>
      <c r="ACX67" s="207"/>
      <c r="ACY67" s="207"/>
      <c r="ACZ67" s="207"/>
      <c r="ADA67" s="207"/>
      <c r="ADB67" s="207"/>
      <c r="ADC67" s="207"/>
      <c r="ADD67" s="207"/>
      <c r="ADE67" s="207"/>
      <c r="ADF67" s="207"/>
      <c r="ADG67" s="207"/>
      <c r="ADH67" s="207"/>
      <c r="ADI67" s="207"/>
      <c r="ADJ67" s="207"/>
      <c r="ADK67" s="207"/>
      <c r="ADL67" s="207"/>
      <c r="ADM67" s="207"/>
      <c r="ADN67" s="207"/>
      <c r="ADO67" s="207"/>
      <c r="ADP67" s="207"/>
      <c r="ADQ67" s="207"/>
      <c r="ADR67" s="207"/>
      <c r="ADS67" s="207"/>
      <c r="ADT67" s="207"/>
      <c r="ADU67" s="207"/>
      <c r="ADV67" s="207"/>
      <c r="ADW67" s="207"/>
      <c r="ADX67" s="207"/>
      <c r="ADY67" s="207"/>
      <c r="ADZ67" s="207"/>
      <c r="AEA67" s="207"/>
      <c r="AEB67" s="207"/>
      <c r="AEC67" s="207"/>
      <c r="AED67" s="207"/>
      <c r="AEE67" s="207"/>
      <c r="AEF67" s="207"/>
      <c r="AEG67" s="207"/>
      <c r="AEH67" s="207"/>
      <c r="AEI67" s="207"/>
      <c r="AEJ67" s="207"/>
      <c r="AEK67" s="207"/>
      <c r="AEL67" s="207"/>
      <c r="AEM67" s="207"/>
      <c r="AEN67" s="207"/>
      <c r="AEO67" s="207"/>
      <c r="AEP67" s="207"/>
      <c r="AEQ67" s="207"/>
      <c r="AER67" s="207"/>
      <c r="AES67" s="207"/>
      <c r="AET67" s="207"/>
      <c r="AEU67" s="207"/>
      <c r="AEV67" s="207"/>
      <c r="AEW67" s="207"/>
      <c r="AEX67" s="207"/>
      <c r="AEY67" s="207"/>
      <c r="AEZ67" s="207"/>
      <c r="AFA67" s="207"/>
      <c r="AFB67" s="207"/>
      <c r="AFC67" s="207"/>
      <c r="AFD67" s="207"/>
      <c r="AFE67" s="207"/>
      <c r="AFF67" s="207"/>
      <c r="AFG67" s="207"/>
      <c r="AFH67" s="207"/>
      <c r="AFI67" s="207"/>
      <c r="AFJ67" s="207"/>
      <c r="AFK67" s="207"/>
      <c r="AFL67" s="207"/>
      <c r="AFM67" s="207"/>
      <c r="AFN67" s="207"/>
      <c r="AFO67" s="207"/>
      <c r="AFP67" s="207"/>
      <c r="AFQ67" s="207"/>
      <c r="AFR67" s="207"/>
      <c r="AFS67" s="207"/>
      <c r="AFT67" s="207"/>
      <c r="AFU67" s="207"/>
      <c r="AFV67" s="207"/>
      <c r="AFW67" s="207"/>
      <c r="AFX67" s="207"/>
      <c r="AFY67" s="207"/>
      <c r="AFZ67" s="207"/>
      <c r="AGA67" s="207"/>
      <c r="AGB67" s="207"/>
      <c r="AGC67" s="207"/>
      <c r="AGD67" s="207"/>
      <c r="AGE67" s="207"/>
      <c r="AGF67" s="207"/>
      <c r="AGG67" s="207"/>
      <c r="AGH67" s="207"/>
      <c r="AGI67" s="207"/>
      <c r="AGJ67" s="207"/>
      <c r="AGK67" s="207"/>
      <c r="AGL67" s="207"/>
      <c r="AGM67" s="207"/>
      <c r="AGN67" s="207"/>
      <c r="AGO67" s="207"/>
      <c r="AGP67" s="207"/>
      <c r="AGQ67" s="207"/>
      <c r="AGR67" s="207"/>
      <c r="AGS67" s="207"/>
      <c r="AGT67" s="207"/>
      <c r="AGU67" s="207"/>
      <c r="AGV67" s="207"/>
      <c r="AGW67" s="207"/>
      <c r="AGX67" s="207"/>
      <c r="AGY67" s="207"/>
      <c r="AGZ67" s="207"/>
      <c r="AHA67" s="207"/>
      <c r="AHB67" s="207"/>
      <c r="AHC67" s="207"/>
      <c r="AHD67" s="207"/>
      <c r="AHE67" s="207"/>
      <c r="AHF67" s="207"/>
      <c r="AHG67" s="207"/>
      <c r="AHH67" s="207"/>
      <c r="AHI67" s="207"/>
      <c r="AHJ67" s="207"/>
      <c r="AHK67" s="207"/>
      <c r="AHL67" s="207"/>
      <c r="AHM67" s="207"/>
      <c r="AHN67" s="207"/>
      <c r="AHO67" s="207"/>
      <c r="AHP67" s="207"/>
      <c r="AHQ67" s="207"/>
      <c r="AHR67" s="207"/>
      <c r="AHS67" s="207"/>
      <c r="AHT67" s="207"/>
      <c r="AHU67" s="207"/>
      <c r="AHV67" s="207"/>
      <c r="AHW67" s="207"/>
      <c r="AHX67" s="207"/>
      <c r="AHY67" s="207"/>
      <c r="AHZ67" s="207"/>
      <c r="AIA67" s="207"/>
      <c r="AIB67" s="207"/>
      <c r="AIC67" s="207"/>
      <c r="AID67" s="207"/>
      <c r="AIE67" s="207"/>
      <c r="AIF67" s="207"/>
      <c r="AIG67" s="207"/>
      <c r="AIH67" s="207"/>
      <c r="AII67" s="207"/>
      <c r="AIJ67" s="207"/>
      <c r="AIK67" s="207"/>
      <c r="AIL67" s="207"/>
      <c r="AIM67" s="207"/>
      <c r="AIN67" s="207"/>
      <c r="AIO67" s="207"/>
      <c r="AIP67" s="207"/>
      <c r="AIQ67" s="207"/>
      <c r="AIR67" s="207"/>
      <c r="AIS67" s="207"/>
      <c r="AIT67" s="207"/>
      <c r="AIU67" s="207"/>
      <c r="AIV67" s="207"/>
      <c r="AIW67" s="207"/>
      <c r="AIX67" s="207"/>
      <c r="AIY67" s="207"/>
      <c r="AIZ67" s="207"/>
      <c r="AJA67" s="207"/>
      <c r="AJB67" s="207"/>
      <c r="AJC67" s="207"/>
      <c r="AJD67" s="207"/>
      <c r="AJE67" s="207"/>
      <c r="AJF67" s="207"/>
      <c r="AJG67" s="207"/>
      <c r="AJH67" s="207"/>
      <c r="AJI67" s="207"/>
      <c r="AJJ67" s="207"/>
      <c r="AJK67" s="207"/>
      <c r="AJL67" s="207"/>
      <c r="AJM67" s="207"/>
      <c r="AJN67" s="207"/>
      <c r="AJO67" s="207"/>
      <c r="AJP67" s="207"/>
      <c r="AJQ67" s="207"/>
      <c r="AJR67" s="207"/>
      <c r="AJS67" s="207"/>
      <c r="AJT67" s="207"/>
      <c r="AJU67" s="207"/>
      <c r="AJV67" s="207"/>
      <c r="AJW67" s="207"/>
      <c r="AJX67" s="207"/>
      <c r="AJY67" s="207"/>
      <c r="AJZ67" s="207"/>
      <c r="AKA67" s="207"/>
      <c r="AKB67" s="207"/>
      <c r="AKC67" s="207"/>
      <c r="AKD67" s="207"/>
      <c r="AKE67" s="207"/>
      <c r="AKF67" s="207"/>
      <c r="AKG67" s="207"/>
      <c r="AKH67" s="207"/>
      <c r="AKI67" s="207"/>
      <c r="AKJ67" s="207"/>
      <c r="AKK67" s="207"/>
      <c r="AKL67" s="207"/>
      <c r="AKM67" s="207"/>
      <c r="AKN67" s="207"/>
      <c r="AKO67" s="207"/>
      <c r="AKP67" s="207"/>
      <c r="AKQ67" s="207"/>
      <c r="AKR67" s="207"/>
      <c r="AKS67" s="207"/>
      <c r="AKT67" s="207"/>
      <c r="AKU67" s="207"/>
      <c r="AKV67" s="207"/>
      <c r="AKW67" s="207"/>
      <c r="AKX67" s="207"/>
      <c r="AKY67" s="207"/>
      <c r="AKZ67" s="207"/>
      <c r="ALA67" s="207"/>
      <c r="ALB67" s="207"/>
      <c r="ALC67" s="207"/>
      <c r="ALD67" s="207"/>
      <c r="ALE67" s="207"/>
      <c r="ALF67" s="207"/>
      <c r="ALG67" s="207"/>
      <c r="ALH67" s="207"/>
      <c r="ALI67" s="207"/>
      <c r="ALJ67" s="207"/>
      <c r="ALK67" s="207"/>
      <c r="ALL67" s="207"/>
      <c r="ALM67" s="207"/>
      <c r="ALN67" s="207"/>
      <c r="ALO67" s="207"/>
      <c r="ALP67" s="207"/>
      <c r="ALQ67" s="207" t="e">
        <v>#N/A</v>
      </c>
    </row>
    <row r="68" spans="1:1005" ht="14.45">
      <c r="A68" s="103">
        <v>48092</v>
      </c>
      <c r="B68" s="164">
        <v>7</v>
      </c>
      <c r="C68" s="156">
        <v>7</v>
      </c>
      <c r="D68" s="159">
        <v>7</v>
      </c>
      <c r="E68" s="207">
        <v>8.1910000000000007</v>
      </c>
      <c r="F68" s="207">
        <v>9.1430000000000007</v>
      </c>
      <c r="G68" s="207">
        <v>5.9269999999999996</v>
      </c>
      <c r="H68" s="207">
        <v>7.7789999999999999</v>
      </c>
      <c r="I68" s="207">
        <v>5.5140000000000002</v>
      </c>
      <c r="J68" s="207">
        <v>5.2549999999999999</v>
      </c>
      <c r="K68" s="207">
        <v>3.657</v>
      </c>
      <c r="L68" s="207">
        <v>7.3049999999999997</v>
      </c>
      <c r="M68" s="207">
        <v>4.875</v>
      </c>
      <c r="N68" s="207">
        <v>5.91</v>
      </c>
      <c r="O68" s="207">
        <v>6.6619999999999999</v>
      </c>
      <c r="P68" s="207">
        <v>6.3970000000000002</v>
      </c>
      <c r="Q68" s="207">
        <v>8.35</v>
      </c>
      <c r="R68" s="207">
        <v>6.7869999999999999</v>
      </c>
      <c r="S68" s="207">
        <v>6.008</v>
      </c>
      <c r="T68" s="207">
        <v>8.4329999999999998</v>
      </c>
      <c r="U68" s="207">
        <v>4.7789999999999999</v>
      </c>
      <c r="V68" s="207">
        <v>6.5460000000000003</v>
      </c>
      <c r="W68" s="207">
        <v>9.1489999999999991</v>
      </c>
      <c r="X68" s="207">
        <v>6.47</v>
      </c>
      <c r="Y68" s="207">
        <v>6.0869999999999997</v>
      </c>
      <c r="Z68" s="207">
        <v>7.5279999999999996</v>
      </c>
      <c r="AA68" s="207">
        <v>4.7229999999999999</v>
      </c>
      <c r="AB68" s="207">
        <v>7.9710000000000001</v>
      </c>
      <c r="AC68" s="207">
        <v>7.3680000000000003</v>
      </c>
      <c r="AD68" s="207">
        <v>5.9390000000000001</v>
      </c>
      <c r="AE68">
        <v>6.6890000000000001</v>
      </c>
      <c r="AF68" s="207">
        <v>8.86</v>
      </c>
      <c r="AG68" s="207">
        <v>6.266</v>
      </c>
      <c r="AH68" s="207">
        <v>6.266</v>
      </c>
      <c r="AI68" s="207"/>
      <c r="AJ68" s="207"/>
      <c r="AK68" s="207"/>
      <c r="AL68" s="207"/>
      <c r="AM68" s="207"/>
      <c r="AN68" s="207"/>
      <c r="AO68" s="207"/>
      <c r="AP68" s="207"/>
      <c r="AQ68" s="207"/>
      <c r="AR68" s="207"/>
      <c r="AS68" s="207"/>
      <c r="AT68" s="207"/>
      <c r="AU68" s="207"/>
      <c r="AV68" s="207"/>
      <c r="AW68" s="207"/>
      <c r="AX68" s="207"/>
      <c r="AY68" s="207"/>
      <c r="AZ68" s="207"/>
      <c r="BA68" s="207"/>
      <c r="BB68" s="207"/>
      <c r="BC68" s="207"/>
      <c r="BD68" s="207"/>
      <c r="BE68" s="207"/>
      <c r="BF68" s="207"/>
      <c r="BG68" s="207"/>
      <c r="BH68" s="207"/>
      <c r="BI68" s="207"/>
      <c r="BJ68" s="207"/>
      <c r="BK68" s="207"/>
      <c r="BL68" s="207"/>
      <c r="BM68" s="207"/>
      <c r="BN68" s="207"/>
      <c r="BO68" s="207"/>
      <c r="BP68" s="207"/>
      <c r="BQ68" s="207"/>
      <c r="BR68" s="207"/>
      <c r="BS68" s="207"/>
      <c r="BT68" s="207"/>
      <c r="BU68" s="207"/>
      <c r="BV68" s="207"/>
      <c r="BW68" s="207"/>
      <c r="BX68" s="207"/>
      <c r="BY68" s="207"/>
      <c r="BZ68" s="207"/>
      <c r="CA68" s="207"/>
      <c r="CB68" s="207"/>
      <c r="CC68" s="207"/>
      <c r="CD68" s="207"/>
      <c r="CE68" s="207"/>
      <c r="CF68" s="207"/>
      <c r="CG68" s="207"/>
      <c r="CH68" s="207"/>
      <c r="CI68" s="207"/>
      <c r="CJ68" s="207"/>
      <c r="CK68" s="207"/>
      <c r="CL68" s="207"/>
      <c r="CM68" s="207"/>
      <c r="CN68" s="207"/>
      <c r="CO68" s="207"/>
      <c r="CP68" s="207"/>
      <c r="CQ68" s="207"/>
      <c r="CR68" s="207"/>
      <c r="CS68" s="207"/>
      <c r="CT68" s="207"/>
      <c r="CU68" s="207"/>
      <c r="CV68" s="207"/>
      <c r="CW68" s="207"/>
      <c r="CX68" s="207"/>
      <c r="CY68" s="207"/>
      <c r="CZ68" s="207"/>
      <c r="DA68" s="207"/>
      <c r="DB68" s="207"/>
      <c r="DC68" s="207"/>
      <c r="DD68" s="207"/>
      <c r="DE68" s="207"/>
      <c r="DF68" s="207"/>
      <c r="DG68" s="207"/>
      <c r="DH68" s="207"/>
      <c r="DI68" s="207"/>
      <c r="DJ68" s="207"/>
      <c r="DK68" s="207"/>
      <c r="DL68" s="207"/>
      <c r="DM68" s="207"/>
      <c r="DN68" s="207"/>
      <c r="DO68" s="207"/>
      <c r="DP68" s="207"/>
      <c r="DQ68" s="207"/>
      <c r="DR68" s="207"/>
      <c r="DS68" s="207"/>
      <c r="DT68" s="207"/>
      <c r="DU68" s="207"/>
      <c r="DV68" s="207"/>
      <c r="DW68" s="207"/>
      <c r="DX68" s="207"/>
      <c r="DY68" s="207"/>
      <c r="DZ68" s="207"/>
      <c r="EA68" s="207"/>
      <c r="EB68" s="207"/>
      <c r="EC68" s="207"/>
      <c r="ED68" s="207"/>
      <c r="EE68" s="207"/>
      <c r="EF68" s="207"/>
      <c r="EG68" s="207"/>
      <c r="EH68" s="207"/>
      <c r="EI68" s="207"/>
      <c r="EJ68" s="207"/>
      <c r="EK68" s="207"/>
      <c r="EL68" s="207"/>
      <c r="EM68" s="207"/>
      <c r="EN68" s="207"/>
      <c r="EO68" s="207"/>
      <c r="EP68" s="207"/>
      <c r="EQ68" s="207"/>
      <c r="ER68" s="207"/>
      <c r="ES68" s="207"/>
      <c r="ET68" s="207"/>
      <c r="EU68" s="207"/>
      <c r="EV68" s="207"/>
      <c r="EW68" s="207"/>
      <c r="EX68" s="207"/>
      <c r="EY68" s="207"/>
      <c r="EZ68" s="207"/>
      <c r="FA68" s="207"/>
      <c r="FB68" s="207"/>
      <c r="FC68" s="207"/>
      <c r="FD68" s="207"/>
      <c r="FE68" s="207"/>
      <c r="FF68" s="207"/>
      <c r="FG68" s="207"/>
      <c r="FH68" s="207"/>
      <c r="FI68" s="207"/>
      <c r="FJ68" s="207"/>
      <c r="FK68" s="207"/>
      <c r="FL68" s="207"/>
      <c r="FM68" s="207"/>
      <c r="FN68" s="207"/>
      <c r="FO68" s="207"/>
      <c r="FP68" s="207"/>
      <c r="FQ68" s="207"/>
      <c r="FR68" s="207"/>
      <c r="FS68" s="207"/>
      <c r="FT68" s="207"/>
      <c r="FU68" s="207"/>
      <c r="FV68" s="207"/>
      <c r="FW68" s="207"/>
      <c r="FX68" s="207"/>
      <c r="FY68" s="207"/>
      <c r="FZ68" s="207"/>
      <c r="GA68" s="207"/>
      <c r="GB68" s="207"/>
      <c r="GC68" s="207"/>
      <c r="GD68" s="207"/>
      <c r="GE68" s="207"/>
      <c r="GF68" s="207"/>
      <c r="GG68" s="207"/>
      <c r="GH68" s="207"/>
      <c r="GI68" s="207"/>
      <c r="GJ68" s="207"/>
      <c r="GK68" s="207"/>
      <c r="GL68" s="207"/>
      <c r="GM68" s="207"/>
      <c r="GN68" s="207"/>
      <c r="GO68" s="207"/>
      <c r="GP68" s="207"/>
      <c r="GQ68" s="207"/>
      <c r="GR68" s="207"/>
      <c r="GS68" s="207"/>
      <c r="GT68" s="207"/>
      <c r="GU68" s="207"/>
      <c r="GV68" s="207"/>
      <c r="GW68" s="207"/>
      <c r="GX68" s="207"/>
      <c r="GY68" s="207"/>
      <c r="GZ68" s="207"/>
      <c r="HA68" s="207"/>
      <c r="HB68" s="207"/>
      <c r="HC68" s="207"/>
      <c r="HD68" s="207"/>
      <c r="HE68" s="207"/>
      <c r="HF68" s="207"/>
      <c r="HG68" s="207"/>
      <c r="HH68" s="207"/>
      <c r="HI68" s="207"/>
      <c r="HJ68" s="207"/>
      <c r="HK68" s="207"/>
      <c r="HL68" s="207"/>
      <c r="HM68" s="207"/>
      <c r="HN68" s="207"/>
      <c r="HO68" s="207"/>
      <c r="HP68" s="207"/>
      <c r="HQ68" s="207"/>
      <c r="HR68" s="207"/>
      <c r="HS68" s="207"/>
      <c r="HT68" s="207"/>
      <c r="HU68" s="207"/>
      <c r="HV68" s="207"/>
      <c r="HW68" s="207"/>
      <c r="HX68" s="207"/>
      <c r="HY68" s="207"/>
      <c r="HZ68" s="207"/>
      <c r="IA68" s="207"/>
      <c r="IB68" s="207"/>
      <c r="IC68" s="207"/>
      <c r="ID68" s="207"/>
      <c r="IE68" s="207"/>
      <c r="IF68" s="207"/>
      <c r="IG68" s="207"/>
      <c r="IH68" s="207"/>
      <c r="II68" s="207"/>
      <c r="IJ68" s="207"/>
      <c r="IK68" s="207"/>
      <c r="IL68" s="207"/>
      <c r="IM68" s="207"/>
      <c r="IN68" s="207"/>
      <c r="IO68" s="207"/>
      <c r="IP68" s="207"/>
      <c r="IQ68" s="207"/>
      <c r="IR68" s="207"/>
      <c r="IS68" s="207"/>
      <c r="IT68" s="207"/>
      <c r="IU68" s="207"/>
      <c r="IV68" s="207"/>
      <c r="IW68" s="207"/>
      <c r="IX68" s="207"/>
      <c r="IY68" s="207"/>
      <c r="IZ68" s="207"/>
      <c r="JA68" s="207"/>
      <c r="JB68" s="207"/>
      <c r="JC68" s="207"/>
      <c r="JD68" s="207"/>
      <c r="JE68" s="207"/>
      <c r="JF68" s="207"/>
      <c r="JG68" s="207"/>
      <c r="JH68" s="207"/>
      <c r="JI68" s="207"/>
      <c r="JJ68" s="207"/>
      <c r="JK68" s="207"/>
      <c r="JL68" s="207"/>
      <c r="JM68" s="207"/>
      <c r="JN68" s="207"/>
      <c r="JO68" s="207"/>
      <c r="JP68" s="207"/>
      <c r="JQ68" s="207"/>
      <c r="JR68" s="207"/>
      <c r="JS68" s="207"/>
      <c r="JT68" s="207"/>
      <c r="JU68" s="207"/>
      <c r="JV68" s="207"/>
      <c r="JW68" s="207"/>
      <c r="JX68" s="207"/>
      <c r="JY68" s="207"/>
      <c r="JZ68" s="207"/>
      <c r="KA68" s="207"/>
      <c r="KB68" s="207"/>
      <c r="KC68" s="207"/>
      <c r="KD68" s="207"/>
      <c r="KE68" s="207"/>
      <c r="KF68" s="207"/>
      <c r="KG68" s="207"/>
      <c r="KH68" s="207"/>
      <c r="KI68" s="207"/>
      <c r="KJ68" s="207"/>
      <c r="KK68" s="207"/>
      <c r="KL68" s="207"/>
      <c r="KM68" s="207"/>
      <c r="KN68" s="207"/>
      <c r="KO68" s="207"/>
      <c r="KP68" s="207"/>
      <c r="KQ68" s="207"/>
      <c r="KR68" s="207"/>
      <c r="KS68" s="207"/>
      <c r="KT68" s="207"/>
      <c r="KU68" s="207"/>
      <c r="KV68" s="207"/>
      <c r="KW68" s="207"/>
      <c r="KX68" s="207"/>
      <c r="KY68" s="207"/>
      <c r="KZ68" s="207"/>
      <c r="LA68" s="207"/>
      <c r="LB68" s="207"/>
      <c r="LC68" s="207"/>
      <c r="LD68" s="207"/>
      <c r="LE68" s="207"/>
      <c r="LF68" s="207"/>
      <c r="LG68" s="207"/>
      <c r="LH68" s="207"/>
      <c r="LI68" s="207"/>
      <c r="LJ68" s="207"/>
      <c r="LK68" s="207"/>
      <c r="LL68" s="207"/>
      <c r="LM68" s="207"/>
      <c r="LN68" s="207"/>
      <c r="LO68" s="207"/>
      <c r="LP68" s="207"/>
      <c r="LQ68" s="207"/>
      <c r="LR68" s="207"/>
      <c r="LS68" s="207"/>
      <c r="LT68" s="207"/>
      <c r="LU68" s="207"/>
      <c r="LV68" s="207"/>
      <c r="LW68" s="207"/>
      <c r="LX68" s="207"/>
      <c r="LY68" s="207"/>
      <c r="LZ68" s="207"/>
      <c r="MA68" s="207"/>
      <c r="MB68" s="207"/>
      <c r="MC68" s="207"/>
      <c r="MD68" s="207"/>
      <c r="ME68" s="207"/>
      <c r="MF68" s="207"/>
      <c r="MG68" s="207"/>
      <c r="MH68" s="207"/>
      <c r="MI68" s="207"/>
      <c r="MJ68" s="207"/>
      <c r="MK68" s="207"/>
      <c r="ML68" s="207"/>
      <c r="MM68" s="207"/>
      <c r="MN68" s="207"/>
      <c r="MO68" s="207"/>
      <c r="MP68" s="207"/>
      <c r="MQ68" s="207"/>
      <c r="MR68" s="207"/>
      <c r="MS68" s="207"/>
      <c r="MT68" s="207"/>
      <c r="MU68" s="207"/>
      <c r="MV68" s="207"/>
      <c r="MW68" s="207"/>
      <c r="MX68" s="207"/>
      <c r="MY68" s="207"/>
      <c r="MZ68" s="207"/>
      <c r="NA68" s="207"/>
      <c r="NB68" s="207"/>
      <c r="NC68" s="207"/>
      <c r="ND68" s="207"/>
      <c r="NE68" s="207"/>
      <c r="NF68" s="207"/>
      <c r="NG68" s="207"/>
      <c r="NH68" s="207"/>
      <c r="NI68" s="207"/>
      <c r="NJ68" s="207"/>
      <c r="NK68" s="207"/>
      <c r="NL68" s="207"/>
      <c r="NM68" s="207"/>
      <c r="NN68" s="207"/>
      <c r="NO68" s="207"/>
      <c r="NP68" s="207"/>
      <c r="NQ68" s="207"/>
      <c r="NR68" s="207"/>
      <c r="NS68" s="207"/>
      <c r="NT68" s="207"/>
      <c r="NU68" s="207"/>
      <c r="NV68" s="207"/>
      <c r="NW68" s="207"/>
      <c r="NX68" s="207"/>
      <c r="NY68" s="207"/>
      <c r="NZ68" s="207"/>
      <c r="OA68" s="207"/>
      <c r="OB68" s="207"/>
      <c r="OC68" s="207"/>
      <c r="OD68" s="207"/>
      <c r="OE68" s="207"/>
      <c r="OF68" s="207"/>
      <c r="OG68" s="207"/>
      <c r="OH68" s="207"/>
      <c r="OI68" s="207"/>
      <c r="OJ68" s="207"/>
      <c r="OK68" s="207"/>
      <c r="OL68" s="207"/>
      <c r="OM68" s="207"/>
      <c r="ON68" s="207"/>
      <c r="OO68" s="207"/>
      <c r="OP68" s="207"/>
      <c r="OQ68" s="207"/>
      <c r="OR68" s="207"/>
      <c r="OS68" s="207"/>
      <c r="OT68" s="207"/>
      <c r="OU68" s="207"/>
      <c r="OV68" s="207"/>
      <c r="OW68" s="207"/>
      <c r="OX68" s="207"/>
      <c r="OY68" s="207"/>
      <c r="OZ68" s="207"/>
      <c r="PA68" s="207"/>
      <c r="PB68" s="207"/>
      <c r="PC68" s="207"/>
      <c r="PD68" s="207"/>
      <c r="PE68" s="207"/>
      <c r="PF68" s="207"/>
      <c r="PG68" s="207"/>
      <c r="PH68" s="207"/>
      <c r="PI68" s="207"/>
      <c r="PJ68" s="207"/>
      <c r="PK68" s="207"/>
      <c r="PL68" s="207"/>
      <c r="PM68" s="207"/>
      <c r="PN68" s="207"/>
      <c r="PO68" s="207"/>
      <c r="PP68" s="207"/>
      <c r="PQ68" s="207"/>
      <c r="PR68" s="207"/>
      <c r="PS68" s="207"/>
      <c r="PT68" s="207"/>
      <c r="PU68" s="207"/>
      <c r="PV68" s="207"/>
      <c r="PW68" s="207"/>
      <c r="PX68" s="207"/>
      <c r="PY68" s="207"/>
      <c r="PZ68" s="207"/>
      <c r="QA68" s="207"/>
      <c r="QB68" s="207"/>
      <c r="QC68" s="207"/>
      <c r="QD68" s="207"/>
      <c r="QE68" s="207"/>
      <c r="QF68" s="207"/>
      <c r="QG68" s="207"/>
      <c r="QH68" s="207"/>
      <c r="QI68" s="207"/>
      <c r="QJ68" s="207"/>
      <c r="QK68" s="207"/>
      <c r="QL68" s="207"/>
      <c r="QM68" s="207"/>
      <c r="QN68" s="207"/>
      <c r="QO68" s="207"/>
      <c r="QP68" s="207"/>
      <c r="QQ68" s="207"/>
      <c r="QR68" s="207"/>
      <c r="QS68" s="207"/>
      <c r="QT68" s="207"/>
      <c r="QU68" s="207"/>
      <c r="QV68" s="207"/>
      <c r="QW68" s="207"/>
      <c r="QX68" s="207"/>
      <c r="QY68" s="207"/>
      <c r="QZ68" s="207"/>
      <c r="RA68" s="207"/>
      <c r="RB68" s="207"/>
      <c r="RC68" s="207"/>
      <c r="RD68" s="207"/>
      <c r="RE68" s="207"/>
      <c r="RF68" s="207"/>
      <c r="RG68" s="207"/>
      <c r="RH68" s="207"/>
      <c r="RI68" s="207"/>
      <c r="RJ68" s="207"/>
      <c r="RK68" s="207"/>
      <c r="RL68" s="207"/>
      <c r="RM68" s="207"/>
      <c r="RN68" s="207"/>
      <c r="RO68" s="207"/>
      <c r="RP68" s="207"/>
      <c r="RQ68" s="207"/>
      <c r="RR68" s="207"/>
      <c r="RS68" s="207"/>
      <c r="RT68" s="207"/>
      <c r="RU68" s="207"/>
      <c r="RV68" s="207"/>
      <c r="RW68" s="207"/>
      <c r="RX68" s="207"/>
      <c r="RY68" s="207"/>
      <c r="RZ68" s="207"/>
      <c r="SA68" s="207"/>
      <c r="SB68" s="207"/>
      <c r="SC68" s="207"/>
      <c r="SD68" s="207"/>
      <c r="SE68" s="207"/>
      <c r="SF68" s="207"/>
      <c r="SG68" s="207"/>
      <c r="SH68" s="207"/>
      <c r="SI68" s="207"/>
      <c r="SJ68" s="207"/>
      <c r="SK68" s="207"/>
      <c r="SL68" s="207"/>
      <c r="SM68" s="207"/>
      <c r="SN68" s="207"/>
      <c r="SO68" s="207"/>
      <c r="SP68" s="207"/>
      <c r="SQ68" s="207"/>
      <c r="SR68" s="207"/>
      <c r="SS68" s="207"/>
      <c r="ST68" s="207"/>
      <c r="SU68" s="207"/>
      <c r="SV68" s="207"/>
      <c r="SW68" s="207"/>
      <c r="SX68" s="207"/>
      <c r="SY68" s="207"/>
      <c r="SZ68" s="207"/>
      <c r="TA68" s="207"/>
      <c r="TB68" s="207"/>
      <c r="TC68" s="207"/>
      <c r="TD68" s="207"/>
      <c r="TE68" s="207"/>
      <c r="TF68" s="207"/>
      <c r="TG68" s="207"/>
      <c r="TH68" s="207"/>
      <c r="TI68" s="207"/>
      <c r="TJ68" s="207"/>
      <c r="TK68" s="207"/>
      <c r="TL68" s="207"/>
      <c r="TM68" s="207"/>
      <c r="TN68" s="207"/>
      <c r="TO68" s="207"/>
      <c r="TP68" s="207"/>
      <c r="TQ68" s="207"/>
      <c r="TR68" s="207"/>
      <c r="TS68" s="207"/>
      <c r="TT68" s="207"/>
      <c r="TU68" s="207"/>
      <c r="TV68" s="207"/>
      <c r="TW68" s="207"/>
      <c r="TX68" s="207"/>
      <c r="TY68" s="207"/>
      <c r="TZ68" s="207"/>
      <c r="UA68" s="207"/>
      <c r="UB68" s="207"/>
      <c r="UC68" s="207"/>
      <c r="UD68" s="207"/>
      <c r="UE68" s="207"/>
      <c r="UF68" s="207"/>
      <c r="UG68" s="207"/>
      <c r="UH68" s="207"/>
      <c r="UI68" s="207"/>
      <c r="UJ68" s="207"/>
      <c r="UK68" s="207"/>
      <c r="UL68" s="207"/>
      <c r="UM68" s="207"/>
      <c r="UN68" s="207"/>
      <c r="UO68" s="207"/>
      <c r="UP68" s="207"/>
      <c r="UQ68" s="207"/>
      <c r="UR68" s="207"/>
      <c r="US68" s="207"/>
      <c r="UT68" s="207"/>
      <c r="UU68" s="207"/>
      <c r="UV68" s="207"/>
      <c r="UW68" s="207"/>
      <c r="UX68" s="207"/>
      <c r="UY68" s="207"/>
      <c r="UZ68" s="207"/>
      <c r="VA68" s="207"/>
      <c r="VB68" s="207"/>
      <c r="VC68" s="207"/>
      <c r="VD68" s="207"/>
      <c r="VE68" s="207"/>
      <c r="VF68" s="207"/>
      <c r="VG68" s="207"/>
      <c r="VH68" s="207"/>
      <c r="VI68" s="207"/>
      <c r="VJ68" s="207"/>
      <c r="VK68" s="207"/>
      <c r="VL68" s="207"/>
      <c r="VM68" s="207"/>
      <c r="VN68" s="207"/>
      <c r="VO68" s="207"/>
      <c r="VP68" s="207"/>
      <c r="VQ68" s="207"/>
      <c r="VR68" s="207"/>
      <c r="VS68" s="207"/>
      <c r="VT68" s="207"/>
      <c r="VU68" s="207"/>
      <c r="VV68" s="207"/>
      <c r="VW68" s="207"/>
      <c r="VX68" s="207"/>
      <c r="VY68" s="207"/>
      <c r="VZ68" s="207"/>
      <c r="WA68" s="207"/>
      <c r="WB68" s="207"/>
      <c r="WC68" s="207"/>
      <c r="WD68" s="207"/>
      <c r="WE68" s="207"/>
      <c r="WF68" s="207"/>
      <c r="WG68" s="207"/>
      <c r="WH68" s="207"/>
      <c r="WI68" s="207"/>
      <c r="WJ68" s="207"/>
      <c r="WK68" s="207"/>
      <c r="WL68" s="207"/>
      <c r="WM68" s="207"/>
      <c r="WN68" s="207"/>
      <c r="WO68" s="207"/>
      <c r="WP68" s="207"/>
      <c r="WQ68" s="207"/>
      <c r="WR68" s="207"/>
      <c r="WS68" s="207"/>
      <c r="WT68" s="207"/>
      <c r="WU68" s="207"/>
      <c r="WV68" s="207"/>
      <c r="WW68" s="207"/>
      <c r="WX68" s="207"/>
      <c r="WY68" s="207"/>
      <c r="WZ68" s="207"/>
      <c r="XA68" s="207"/>
      <c r="XB68" s="207"/>
      <c r="XC68" s="207"/>
      <c r="XD68" s="207"/>
      <c r="XE68" s="207"/>
      <c r="XF68" s="207"/>
      <c r="XG68" s="207"/>
      <c r="XH68" s="207"/>
      <c r="XI68" s="207"/>
      <c r="XJ68" s="207"/>
      <c r="XK68" s="207"/>
      <c r="XL68" s="207"/>
      <c r="XM68" s="207"/>
      <c r="XN68" s="207"/>
      <c r="XO68" s="207"/>
      <c r="XP68" s="207"/>
      <c r="XQ68" s="207"/>
      <c r="XR68" s="207"/>
      <c r="XS68" s="207"/>
      <c r="XT68" s="207"/>
      <c r="XU68" s="207"/>
      <c r="XV68" s="207"/>
      <c r="XW68" s="207"/>
      <c r="XX68" s="207"/>
      <c r="XY68" s="207"/>
      <c r="XZ68" s="207"/>
      <c r="YA68" s="207"/>
      <c r="YB68" s="207"/>
      <c r="YC68" s="207"/>
      <c r="YD68" s="207"/>
      <c r="YE68" s="207"/>
      <c r="YF68" s="207"/>
      <c r="YG68" s="207"/>
      <c r="YH68" s="207"/>
      <c r="YI68" s="207"/>
      <c r="YJ68" s="207"/>
      <c r="YK68" s="207"/>
      <c r="YL68" s="207"/>
      <c r="YM68" s="207"/>
      <c r="YN68" s="207"/>
      <c r="YO68" s="207"/>
      <c r="YP68" s="207"/>
      <c r="YQ68" s="207"/>
      <c r="YR68" s="207"/>
      <c r="YS68" s="207"/>
      <c r="YT68" s="207"/>
      <c r="YU68" s="207"/>
      <c r="YV68" s="207"/>
      <c r="YW68" s="207"/>
      <c r="YX68" s="207"/>
      <c r="YY68" s="207"/>
      <c r="YZ68" s="207"/>
      <c r="ZA68" s="207"/>
      <c r="ZB68" s="207"/>
      <c r="ZC68" s="207"/>
      <c r="ZD68" s="207"/>
      <c r="ZE68" s="207"/>
      <c r="ZF68" s="207"/>
      <c r="ZG68" s="207"/>
      <c r="ZH68" s="207"/>
      <c r="ZI68" s="207"/>
      <c r="ZJ68" s="207"/>
      <c r="ZK68" s="207"/>
      <c r="ZL68" s="207"/>
      <c r="ZM68" s="207"/>
      <c r="ZN68" s="207"/>
      <c r="ZO68" s="207"/>
      <c r="ZP68" s="207"/>
      <c r="ZQ68" s="207"/>
      <c r="ZR68" s="207"/>
      <c r="ZS68" s="207"/>
      <c r="ZT68" s="207"/>
      <c r="ZU68" s="207"/>
      <c r="ZV68" s="207"/>
      <c r="ZW68" s="207"/>
      <c r="ZX68" s="207"/>
      <c r="ZY68" s="207"/>
      <c r="ZZ68" s="207"/>
      <c r="AAA68" s="207"/>
      <c r="AAB68" s="207"/>
      <c r="AAC68" s="207"/>
      <c r="AAD68" s="207"/>
      <c r="AAE68" s="207"/>
      <c r="AAF68" s="207"/>
      <c r="AAG68" s="207"/>
      <c r="AAH68" s="207"/>
      <c r="AAI68" s="207"/>
      <c r="AAJ68" s="207"/>
      <c r="AAK68" s="207"/>
      <c r="AAL68" s="207"/>
      <c r="AAM68" s="207"/>
      <c r="AAN68" s="207"/>
      <c r="AAO68" s="207"/>
      <c r="AAP68" s="207"/>
      <c r="AAQ68" s="207"/>
      <c r="AAR68" s="207"/>
      <c r="AAS68" s="207"/>
      <c r="AAT68" s="207"/>
      <c r="AAU68" s="207"/>
      <c r="AAV68" s="207"/>
      <c r="AAW68" s="207"/>
      <c r="AAX68" s="207"/>
      <c r="AAY68" s="207"/>
      <c r="AAZ68" s="207"/>
      <c r="ABA68" s="207"/>
      <c r="ABB68" s="207"/>
      <c r="ABC68" s="207"/>
      <c r="ABD68" s="207"/>
      <c r="ABE68" s="207"/>
      <c r="ABF68" s="207"/>
      <c r="ABG68" s="207"/>
      <c r="ABH68" s="207"/>
      <c r="ABI68" s="207"/>
      <c r="ABJ68" s="207"/>
      <c r="ABK68" s="207"/>
      <c r="ABL68" s="207"/>
      <c r="ABM68" s="207"/>
      <c r="ABN68" s="207"/>
      <c r="ABO68" s="207"/>
      <c r="ABP68" s="207"/>
      <c r="ABQ68" s="207"/>
      <c r="ABR68" s="207"/>
      <c r="ABS68" s="207"/>
      <c r="ABT68" s="207"/>
      <c r="ABU68" s="207"/>
      <c r="ABV68" s="207"/>
      <c r="ABW68" s="207"/>
      <c r="ABX68" s="207"/>
      <c r="ABY68" s="207"/>
      <c r="ABZ68" s="207"/>
      <c r="ACA68" s="207"/>
      <c r="ACB68" s="207"/>
      <c r="ACC68" s="207"/>
      <c r="ACD68" s="207"/>
      <c r="ACE68" s="207"/>
      <c r="ACF68" s="207"/>
      <c r="ACG68" s="207"/>
      <c r="ACH68" s="207"/>
      <c r="ACI68" s="207"/>
      <c r="ACJ68" s="207"/>
      <c r="ACK68" s="207"/>
      <c r="ACL68" s="207"/>
      <c r="ACM68" s="207"/>
      <c r="ACN68" s="207"/>
      <c r="ACO68" s="207"/>
      <c r="ACP68" s="207"/>
      <c r="ACQ68" s="207"/>
      <c r="ACR68" s="207"/>
      <c r="ACS68" s="207"/>
      <c r="ACT68" s="207"/>
      <c r="ACU68" s="207"/>
      <c r="ACV68" s="207"/>
      <c r="ACW68" s="207"/>
      <c r="ACX68" s="207"/>
      <c r="ACY68" s="207"/>
      <c r="ACZ68" s="207"/>
      <c r="ADA68" s="207"/>
      <c r="ADB68" s="207"/>
      <c r="ADC68" s="207"/>
      <c r="ADD68" s="207"/>
      <c r="ADE68" s="207"/>
      <c r="ADF68" s="207"/>
      <c r="ADG68" s="207"/>
      <c r="ADH68" s="207"/>
      <c r="ADI68" s="207"/>
      <c r="ADJ68" s="207"/>
      <c r="ADK68" s="207"/>
      <c r="ADL68" s="207"/>
      <c r="ADM68" s="207"/>
      <c r="ADN68" s="207"/>
      <c r="ADO68" s="207"/>
      <c r="ADP68" s="207"/>
      <c r="ADQ68" s="207"/>
      <c r="ADR68" s="207"/>
      <c r="ADS68" s="207"/>
      <c r="ADT68" s="207"/>
      <c r="ADU68" s="207"/>
      <c r="ADV68" s="207"/>
      <c r="ADW68" s="207"/>
      <c r="ADX68" s="207"/>
      <c r="ADY68" s="207"/>
      <c r="ADZ68" s="207"/>
      <c r="AEA68" s="207"/>
      <c r="AEB68" s="207"/>
      <c r="AEC68" s="207"/>
      <c r="AED68" s="207"/>
      <c r="AEE68" s="207"/>
      <c r="AEF68" s="207"/>
      <c r="AEG68" s="207"/>
      <c r="AEH68" s="207"/>
      <c r="AEI68" s="207"/>
      <c r="AEJ68" s="207"/>
      <c r="AEK68" s="207"/>
      <c r="AEL68" s="207"/>
      <c r="AEM68" s="207"/>
      <c r="AEN68" s="207"/>
      <c r="AEO68" s="207"/>
      <c r="AEP68" s="207"/>
      <c r="AEQ68" s="207"/>
      <c r="AER68" s="207"/>
      <c r="AES68" s="207"/>
      <c r="AET68" s="207"/>
      <c r="AEU68" s="207"/>
      <c r="AEV68" s="207"/>
      <c r="AEW68" s="207"/>
      <c r="AEX68" s="207"/>
      <c r="AEY68" s="207"/>
      <c r="AEZ68" s="207"/>
      <c r="AFA68" s="207"/>
      <c r="AFB68" s="207"/>
      <c r="AFC68" s="207"/>
      <c r="AFD68" s="207"/>
      <c r="AFE68" s="207"/>
      <c r="AFF68" s="207"/>
      <c r="AFG68" s="207"/>
      <c r="AFH68" s="207"/>
      <c r="AFI68" s="207"/>
      <c r="AFJ68" s="207"/>
      <c r="AFK68" s="207"/>
      <c r="AFL68" s="207"/>
      <c r="AFM68" s="207"/>
      <c r="AFN68" s="207"/>
      <c r="AFO68" s="207"/>
      <c r="AFP68" s="207"/>
      <c r="AFQ68" s="207"/>
      <c r="AFR68" s="207"/>
      <c r="AFS68" s="207"/>
      <c r="AFT68" s="207"/>
      <c r="AFU68" s="207"/>
      <c r="AFV68" s="207"/>
      <c r="AFW68" s="207"/>
      <c r="AFX68" s="207"/>
      <c r="AFY68" s="207"/>
      <c r="AFZ68" s="207"/>
      <c r="AGA68" s="207"/>
      <c r="AGB68" s="207"/>
      <c r="AGC68" s="207"/>
      <c r="AGD68" s="207"/>
      <c r="AGE68" s="207"/>
      <c r="AGF68" s="207"/>
      <c r="AGG68" s="207"/>
      <c r="AGH68" s="207"/>
      <c r="AGI68" s="207"/>
      <c r="AGJ68" s="207"/>
      <c r="AGK68" s="207"/>
      <c r="AGL68" s="207"/>
      <c r="AGM68" s="207"/>
      <c r="AGN68" s="207"/>
      <c r="AGO68" s="207"/>
      <c r="AGP68" s="207"/>
      <c r="AGQ68" s="207"/>
      <c r="AGR68" s="207"/>
      <c r="AGS68" s="207"/>
      <c r="AGT68" s="207"/>
      <c r="AGU68" s="207"/>
      <c r="AGV68" s="207"/>
      <c r="AGW68" s="207"/>
      <c r="AGX68" s="207"/>
      <c r="AGY68" s="207"/>
      <c r="AGZ68" s="207"/>
      <c r="AHA68" s="207"/>
      <c r="AHB68" s="207"/>
      <c r="AHC68" s="207"/>
      <c r="AHD68" s="207"/>
      <c r="AHE68" s="207"/>
      <c r="AHF68" s="207"/>
      <c r="AHG68" s="207"/>
      <c r="AHH68" s="207"/>
      <c r="AHI68" s="207"/>
      <c r="AHJ68" s="207"/>
      <c r="AHK68" s="207"/>
      <c r="AHL68" s="207"/>
      <c r="AHM68" s="207"/>
      <c r="AHN68" s="207"/>
      <c r="AHO68" s="207"/>
      <c r="AHP68" s="207"/>
      <c r="AHQ68" s="207"/>
      <c r="AHR68" s="207"/>
      <c r="AHS68" s="207"/>
      <c r="AHT68" s="207"/>
      <c r="AHU68" s="207"/>
      <c r="AHV68" s="207"/>
      <c r="AHW68" s="207"/>
      <c r="AHX68" s="207"/>
      <c r="AHY68" s="207"/>
      <c r="AHZ68" s="207"/>
      <c r="AIA68" s="207"/>
      <c r="AIB68" s="207"/>
      <c r="AIC68" s="207"/>
      <c r="AID68" s="207"/>
      <c r="AIE68" s="207"/>
      <c r="AIF68" s="207"/>
      <c r="AIG68" s="207"/>
      <c r="AIH68" s="207"/>
      <c r="AII68" s="207"/>
      <c r="AIJ68" s="207"/>
      <c r="AIK68" s="207"/>
      <c r="AIL68" s="207"/>
      <c r="AIM68" s="207"/>
      <c r="AIN68" s="207"/>
      <c r="AIO68" s="207"/>
      <c r="AIP68" s="207"/>
      <c r="AIQ68" s="207"/>
      <c r="AIR68" s="207"/>
      <c r="AIS68" s="207"/>
      <c r="AIT68" s="207"/>
      <c r="AIU68" s="207"/>
      <c r="AIV68" s="207"/>
      <c r="AIW68" s="207"/>
      <c r="AIX68" s="207"/>
      <c r="AIY68" s="207"/>
      <c r="AIZ68" s="207"/>
      <c r="AJA68" s="207"/>
      <c r="AJB68" s="207"/>
      <c r="AJC68" s="207"/>
      <c r="AJD68" s="207"/>
      <c r="AJE68" s="207"/>
      <c r="AJF68" s="207"/>
      <c r="AJG68" s="207"/>
      <c r="AJH68" s="207"/>
      <c r="AJI68" s="207"/>
      <c r="AJJ68" s="207"/>
      <c r="AJK68" s="207"/>
      <c r="AJL68" s="207"/>
      <c r="AJM68" s="207"/>
      <c r="AJN68" s="207"/>
      <c r="AJO68" s="207"/>
      <c r="AJP68" s="207"/>
      <c r="AJQ68" s="207"/>
      <c r="AJR68" s="207"/>
      <c r="AJS68" s="207"/>
      <c r="AJT68" s="207"/>
      <c r="AJU68" s="207"/>
      <c r="AJV68" s="207"/>
      <c r="AJW68" s="207"/>
      <c r="AJX68" s="207"/>
      <c r="AJY68" s="207"/>
      <c r="AJZ68" s="207"/>
      <c r="AKA68" s="207"/>
      <c r="AKB68" s="207"/>
      <c r="AKC68" s="207"/>
      <c r="AKD68" s="207"/>
      <c r="AKE68" s="207"/>
      <c r="AKF68" s="207"/>
      <c r="AKG68" s="207"/>
      <c r="AKH68" s="207"/>
      <c r="AKI68" s="207"/>
      <c r="AKJ68" s="207"/>
      <c r="AKK68" s="207"/>
      <c r="AKL68" s="207"/>
      <c r="AKM68" s="207"/>
      <c r="AKN68" s="207"/>
      <c r="AKO68" s="207"/>
      <c r="AKP68" s="207"/>
      <c r="AKQ68" s="207"/>
      <c r="AKR68" s="207"/>
      <c r="AKS68" s="207"/>
      <c r="AKT68" s="207"/>
      <c r="AKU68" s="207"/>
      <c r="AKV68" s="207"/>
      <c r="AKW68" s="207"/>
      <c r="AKX68" s="207"/>
      <c r="AKY68" s="207"/>
      <c r="AKZ68" s="207"/>
      <c r="ALA68" s="207"/>
      <c r="ALB68" s="207"/>
      <c r="ALC68" s="207"/>
      <c r="ALD68" s="207"/>
      <c r="ALE68" s="207"/>
      <c r="ALF68" s="207"/>
      <c r="ALG68" s="207"/>
      <c r="ALH68" s="207"/>
      <c r="ALI68" s="207"/>
      <c r="ALJ68" s="207"/>
      <c r="ALK68" s="207"/>
      <c r="ALL68" s="207"/>
      <c r="ALM68" s="207"/>
      <c r="ALN68" s="207"/>
      <c r="ALO68" s="207"/>
      <c r="ALP68" s="207"/>
      <c r="ALQ68" s="207" t="e">
        <v>#N/A</v>
      </c>
    </row>
    <row r="69" spans="1:1005" ht="14.45">
      <c r="A69" s="103"/>
      <c r="B69" s="164"/>
      <c r="C69" s="156"/>
      <c r="D69" s="159"/>
      <c r="E69" s="207"/>
      <c r="F69" s="207"/>
      <c r="G69" s="207"/>
      <c r="H69" s="207"/>
      <c r="I69" s="207"/>
      <c r="J69" s="207"/>
      <c r="K69" s="207"/>
      <c r="L69" s="207"/>
      <c r="M69" s="207"/>
      <c r="N69" s="207"/>
      <c r="O69" s="207"/>
      <c r="P69" s="207"/>
      <c r="Q69" s="207"/>
      <c r="R69" s="207"/>
      <c r="S69" s="207"/>
      <c r="T69" s="207"/>
      <c r="U69" s="207"/>
      <c r="V69" s="207"/>
      <c r="W69" s="207"/>
      <c r="X69" s="207"/>
      <c r="Y69" s="207"/>
      <c r="Z69" s="207"/>
      <c r="AA69" s="207"/>
      <c r="AB69" s="207"/>
      <c r="AC69" s="207"/>
      <c r="AD69" s="207"/>
      <c r="AF69" s="207"/>
      <c r="AG69" s="207"/>
      <c r="AH69" s="207"/>
      <c r="AI69" s="207"/>
      <c r="AJ69" s="207"/>
      <c r="AK69" s="207"/>
      <c r="AL69" s="207"/>
      <c r="AM69" s="207"/>
      <c r="AN69" s="207"/>
      <c r="AO69" s="207"/>
      <c r="AP69" s="207"/>
      <c r="AQ69" s="207"/>
      <c r="AR69" s="207"/>
      <c r="AS69" s="207"/>
      <c r="AT69" s="207"/>
      <c r="AU69" s="207"/>
      <c r="AV69" s="207"/>
      <c r="AW69" s="207"/>
      <c r="AX69" s="207"/>
      <c r="AY69" s="207"/>
      <c r="AZ69" s="207"/>
      <c r="BA69" s="207"/>
      <c r="BB69" s="207"/>
      <c r="BC69" s="207"/>
      <c r="BD69" s="207"/>
      <c r="BE69" s="207"/>
      <c r="BF69" s="207"/>
      <c r="BG69" s="207"/>
      <c r="BH69" s="207"/>
      <c r="BI69" s="207"/>
      <c r="BJ69" s="207"/>
      <c r="BK69" s="207"/>
      <c r="BL69" s="207"/>
      <c r="BM69" s="207"/>
      <c r="BN69" s="207"/>
      <c r="BO69" s="207"/>
      <c r="BP69" s="207"/>
      <c r="BQ69" s="207"/>
      <c r="BR69" s="207"/>
      <c r="BS69" s="207"/>
      <c r="BT69" s="207"/>
      <c r="BU69" s="207"/>
      <c r="BV69" s="207"/>
      <c r="BW69" s="207"/>
      <c r="BX69" s="207"/>
      <c r="BY69" s="207"/>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207"/>
      <c r="DB69" s="207"/>
      <c r="DC69" s="207"/>
      <c r="DD69" s="207"/>
      <c r="DE69" s="207"/>
      <c r="DF69" s="207"/>
      <c r="DG69" s="207"/>
      <c r="DH69" s="207"/>
      <c r="DI69" s="207"/>
      <c r="DJ69" s="207"/>
      <c r="DK69" s="207"/>
      <c r="DL69" s="207"/>
      <c r="DM69" s="207"/>
      <c r="DN69" s="207"/>
      <c r="DO69" s="207"/>
      <c r="DP69" s="207"/>
      <c r="DQ69" s="207"/>
      <c r="DR69" s="207"/>
      <c r="DS69" s="207"/>
      <c r="DT69" s="207"/>
      <c r="DU69" s="207"/>
      <c r="DV69" s="207"/>
      <c r="DW69" s="207"/>
      <c r="DX69" s="207"/>
      <c r="DY69" s="207"/>
      <c r="DZ69" s="207"/>
      <c r="EA69" s="207"/>
      <c r="EB69" s="207"/>
      <c r="EC69" s="207"/>
      <c r="ED69" s="207"/>
      <c r="EE69" s="207"/>
      <c r="EF69" s="207"/>
      <c r="EG69" s="207"/>
      <c r="EH69" s="207"/>
      <c r="EI69" s="207"/>
      <c r="EJ69" s="207"/>
      <c r="EK69" s="207"/>
      <c r="EL69" s="207"/>
      <c r="EM69" s="207"/>
      <c r="EN69" s="207"/>
      <c r="EO69" s="207"/>
      <c r="EP69" s="207"/>
      <c r="EQ69" s="207"/>
      <c r="ER69" s="207"/>
      <c r="ES69" s="207"/>
      <c r="ET69" s="207"/>
      <c r="EU69" s="207"/>
      <c r="EV69" s="207"/>
      <c r="EW69" s="207"/>
      <c r="EX69" s="207"/>
      <c r="EY69" s="207"/>
      <c r="EZ69" s="207"/>
      <c r="FA69" s="207"/>
      <c r="FB69" s="207"/>
      <c r="FC69" s="207"/>
      <c r="FD69" s="207"/>
      <c r="FE69" s="207"/>
      <c r="FF69" s="207"/>
      <c r="FG69" s="207"/>
      <c r="FH69" s="207"/>
      <c r="FI69" s="207"/>
      <c r="FJ69" s="207"/>
      <c r="FK69" s="207"/>
      <c r="FL69" s="207"/>
      <c r="FM69" s="207"/>
      <c r="FN69" s="207"/>
      <c r="FO69" s="207"/>
      <c r="FP69" s="207"/>
      <c r="FQ69" s="207"/>
      <c r="FR69" s="207"/>
      <c r="FS69" s="207"/>
      <c r="FT69" s="207"/>
      <c r="FU69" s="207"/>
      <c r="FV69" s="207"/>
      <c r="FW69" s="207"/>
      <c r="FX69" s="207"/>
      <c r="FY69" s="207"/>
      <c r="FZ69" s="207"/>
      <c r="GA69" s="207"/>
      <c r="GB69" s="207"/>
      <c r="GC69" s="207"/>
      <c r="GD69" s="207"/>
      <c r="GE69" s="207"/>
      <c r="GF69" s="207"/>
      <c r="GG69" s="207"/>
      <c r="GH69" s="207"/>
      <c r="GI69" s="207"/>
      <c r="GJ69" s="207"/>
      <c r="GK69" s="207"/>
      <c r="GL69" s="207"/>
      <c r="GM69" s="207"/>
      <c r="GN69" s="207"/>
      <c r="GO69" s="207"/>
      <c r="GP69" s="207"/>
      <c r="GQ69" s="207"/>
      <c r="GR69" s="207"/>
      <c r="GS69" s="207"/>
      <c r="GT69" s="207"/>
      <c r="GU69" s="207"/>
      <c r="GV69" s="207"/>
      <c r="GW69" s="207"/>
      <c r="GX69" s="207"/>
      <c r="GY69" s="207"/>
      <c r="GZ69" s="207"/>
      <c r="HA69" s="207"/>
      <c r="HB69" s="207"/>
      <c r="HC69" s="207"/>
      <c r="HD69" s="207"/>
      <c r="HE69" s="207"/>
      <c r="HF69" s="207"/>
      <c r="HG69" s="207"/>
      <c r="HH69" s="207"/>
      <c r="HI69" s="207"/>
      <c r="HJ69" s="207"/>
      <c r="HK69" s="207"/>
      <c r="HL69" s="207"/>
      <c r="HM69" s="207"/>
      <c r="HN69" s="207"/>
      <c r="HO69" s="207"/>
      <c r="HP69" s="207"/>
      <c r="HQ69" s="207"/>
      <c r="HR69" s="207"/>
      <c r="HS69" s="207"/>
      <c r="HT69" s="207"/>
      <c r="HU69" s="207"/>
      <c r="HV69" s="207"/>
      <c r="HW69" s="207"/>
      <c r="HX69" s="207"/>
      <c r="HY69" s="207"/>
      <c r="HZ69" s="207"/>
      <c r="IA69" s="207"/>
      <c r="IB69" s="207"/>
      <c r="IC69" s="207"/>
      <c r="ID69" s="207"/>
      <c r="IE69" s="207"/>
      <c r="IF69" s="207"/>
      <c r="IG69" s="207"/>
      <c r="IH69" s="207"/>
      <c r="II69" s="207"/>
      <c r="IJ69" s="207"/>
      <c r="IK69" s="207"/>
      <c r="IL69" s="207"/>
      <c r="IM69" s="207"/>
      <c r="IN69" s="207"/>
      <c r="IO69" s="207"/>
      <c r="IP69" s="207"/>
      <c r="IQ69" s="207"/>
      <c r="IR69" s="207"/>
      <c r="IS69" s="207"/>
      <c r="IT69" s="207"/>
      <c r="IU69" s="207"/>
      <c r="IV69" s="207"/>
      <c r="IW69" s="207"/>
      <c r="IX69" s="207"/>
      <c r="IY69" s="207"/>
      <c r="IZ69" s="207"/>
      <c r="JA69" s="207"/>
      <c r="JB69" s="207"/>
      <c r="JC69" s="207"/>
      <c r="JD69" s="207"/>
      <c r="JE69" s="207"/>
      <c r="JF69" s="207"/>
      <c r="JG69" s="207"/>
      <c r="JH69" s="207"/>
      <c r="JI69" s="207"/>
      <c r="JJ69" s="207"/>
      <c r="JK69" s="207"/>
      <c r="JL69" s="207"/>
      <c r="JM69" s="207"/>
      <c r="JN69" s="207"/>
      <c r="JO69" s="207"/>
      <c r="JP69" s="207"/>
      <c r="JQ69" s="207"/>
      <c r="JR69" s="207"/>
      <c r="JS69" s="207"/>
      <c r="JT69" s="207"/>
      <c r="JU69" s="207"/>
      <c r="JV69" s="207"/>
      <c r="JW69" s="207"/>
      <c r="JX69" s="207"/>
      <c r="JY69" s="207"/>
      <c r="JZ69" s="207"/>
      <c r="KA69" s="207"/>
      <c r="KB69" s="207"/>
      <c r="KC69" s="207"/>
      <c r="KD69" s="207"/>
      <c r="KE69" s="207"/>
      <c r="KF69" s="207"/>
      <c r="KG69" s="207"/>
      <c r="KH69" s="207"/>
      <c r="KI69" s="207"/>
      <c r="KJ69" s="207"/>
      <c r="KK69" s="207"/>
      <c r="KL69" s="207"/>
      <c r="KM69" s="207"/>
      <c r="KN69" s="207"/>
      <c r="KO69" s="207"/>
      <c r="KP69" s="207"/>
      <c r="KQ69" s="207"/>
      <c r="KR69" s="207"/>
      <c r="KS69" s="207"/>
      <c r="KT69" s="207"/>
      <c r="KU69" s="207"/>
      <c r="KV69" s="207"/>
      <c r="KW69" s="207"/>
      <c r="KX69" s="207"/>
      <c r="KY69" s="207"/>
      <c r="KZ69" s="207"/>
      <c r="LA69" s="207"/>
      <c r="LB69" s="207"/>
      <c r="LC69" s="207"/>
      <c r="LD69" s="207"/>
      <c r="LE69" s="207"/>
      <c r="LF69" s="207"/>
      <c r="LG69" s="207"/>
      <c r="LH69" s="207"/>
      <c r="LI69" s="207"/>
      <c r="LJ69" s="207"/>
      <c r="LK69" s="207"/>
      <c r="LL69" s="207"/>
      <c r="LM69" s="207"/>
      <c r="LN69" s="207"/>
      <c r="LO69" s="207"/>
      <c r="LP69" s="207"/>
      <c r="LQ69" s="207"/>
      <c r="LR69" s="207"/>
      <c r="LS69" s="207"/>
      <c r="LT69" s="207"/>
      <c r="LU69" s="207"/>
      <c r="LV69" s="207"/>
      <c r="LW69" s="207"/>
      <c r="LX69" s="207"/>
      <c r="LY69" s="207"/>
      <c r="LZ69" s="207"/>
      <c r="MA69" s="207"/>
      <c r="MB69" s="207"/>
      <c r="MC69" s="207"/>
      <c r="MD69" s="207"/>
      <c r="ME69" s="207"/>
      <c r="MF69" s="207"/>
      <c r="MG69" s="207"/>
      <c r="MH69" s="207"/>
      <c r="MI69" s="207"/>
      <c r="MJ69" s="207"/>
      <c r="MK69" s="207"/>
      <c r="ML69" s="207"/>
      <c r="MM69" s="207"/>
      <c r="MN69" s="207"/>
      <c r="MO69" s="207"/>
      <c r="MP69" s="207"/>
      <c r="MQ69" s="207"/>
      <c r="MR69" s="207"/>
      <c r="MS69" s="207"/>
      <c r="MT69" s="207"/>
      <c r="MU69" s="207"/>
      <c r="MV69" s="207"/>
      <c r="MW69" s="207"/>
      <c r="MX69" s="207"/>
      <c r="MY69" s="207"/>
      <c r="MZ69" s="207"/>
      <c r="NA69" s="207"/>
      <c r="NB69" s="207"/>
      <c r="NC69" s="207"/>
      <c r="ND69" s="207"/>
      <c r="NE69" s="207"/>
      <c r="NF69" s="207"/>
      <c r="NG69" s="207"/>
      <c r="NH69" s="207"/>
      <c r="NI69" s="207"/>
      <c r="NJ69" s="207"/>
      <c r="NK69" s="207"/>
      <c r="NL69" s="207"/>
      <c r="NM69" s="207"/>
      <c r="NN69" s="207"/>
      <c r="NO69" s="207"/>
      <c r="NP69" s="207"/>
      <c r="NQ69" s="207"/>
      <c r="NR69" s="207"/>
      <c r="NS69" s="207"/>
      <c r="NT69" s="207"/>
      <c r="NU69" s="207"/>
      <c r="NV69" s="207"/>
      <c r="NW69" s="207"/>
      <c r="NX69" s="207"/>
      <c r="NY69" s="207"/>
      <c r="NZ69" s="207"/>
      <c r="OA69" s="207"/>
      <c r="OB69" s="207"/>
      <c r="OC69" s="207"/>
      <c r="OD69" s="207"/>
      <c r="OE69" s="207"/>
      <c r="OF69" s="207"/>
      <c r="OG69" s="207"/>
      <c r="OH69" s="207"/>
      <c r="OI69" s="207"/>
      <c r="OJ69" s="207"/>
      <c r="OK69" s="207"/>
      <c r="OL69" s="207"/>
      <c r="OM69" s="207"/>
      <c r="ON69" s="207"/>
      <c r="OO69" s="207"/>
      <c r="OP69" s="207"/>
      <c r="OQ69" s="207"/>
      <c r="OR69" s="207"/>
      <c r="OS69" s="207"/>
      <c r="OT69" s="207"/>
      <c r="OU69" s="207"/>
      <c r="OV69" s="207"/>
      <c r="OW69" s="207"/>
      <c r="OX69" s="207"/>
      <c r="OY69" s="207"/>
      <c r="OZ69" s="207"/>
      <c r="PA69" s="207"/>
      <c r="PB69" s="207"/>
      <c r="PC69" s="207"/>
      <c r="PD69" s="207"/>
      <c r="PE69" s="207"/>
      <c r="PF69" s="207"/>
      <c r="PG69" s="207"/>
      <c r="PH69" s="207"/>
      <c r="PI69" s="207"/>
      <c r="PJ69" s="207"/>
      <c r="PK69" s="207"/>
      <c r="PL69" s="207"/>
      <c r="PM69" s="207"/>
      <c r="PN69" s="207"/>
      <c r="PO69" s="207"/>
      <c r="PP69" s="207"/>
      <c r="PQ69" s="207"/>
      <c r="PR69" s="207"/>
      <c r="PS69" s="207"/>
      <c r="PT69" s="207"/>
      <c r="PU69" s="207"/>
      <c r="PV69" s="207"/>
      <c r="PW69" s="207"/>
      <c r="PX69" s="207"/>
      <c r="PY69" s="207"/>
      <c r="PZ69" s="207"/>
      <c r="QA69" s="207"/>
      <c r="QB69" s="207"/>
      <c r="QC69" s="207"/>
      <c r="QD69" s="207"/>
      <c r="QE69" s="207"/>
      <c r="QF69" s="207"/>
      <c r="QG69" s="207"/>
      <c r="QH69" s="207"/>
      <c r="QI69" s="207"/>
      <c r="QJ69" s="207"/>
      <c r="QK69" s="207"/>
      <c r="QL69" s="207"/>
      <c r="QM69" s="207"/>
      <c r="QN69" s="207"/>
      <c r="QO69" s="207"/>
      <c r="QP69" s="207"/>
      <c r="QQ69" s="207"/>
      <c r="QR69" s="207"/>
      <c r="QS69" s="207"/>
      <c r="QT69" s="207"/>
      <c r="QU69" s="207"/>
      <c r="QV69" s="207"/>
      <c r="QW69" s="207"/>
      <c r="QX69" s="207"/>
      <c r="QY69" s="207"/>
      <c r="QZ69" s="207"/>
      <c r="RA69" s="207"/>
      <c r="RB69" s="207"/>
      <c r="RC69" s="207"/>
      <c r="RD69" s="207"/>
      <c r="RE69" s="207"/>
      <c r="RF69" s="207"/>
      <c r="RG69" s="207"/>
      <c r="RH69" s="207"/>
      <c r="RI69" s="207"/>
      <c r="RJ69" s="207"/>
      <c r="RK69" s="207"/>
      <c r="RL69" s="207"/>
      <c r="RM69" s="207"/>
      <c r="RN69" s="207"/>
      <c r="RO69" s="207"/>
      <c r="RP69" s="207"/>
      <c r="RQ69" s="207"/>
      <c r="RR69" s="207"/>
      <c r="RS69" s="207"/>
      <c r="RT69" s="207"/>
      <c r="RU69" s="207"/>
      <c r="RV69" s="207"/>
      <c r="RW69" s="207"/>
      <c r="RX69" s="207"/>
      <c r="RY69" s="207"/>
      <c r="RZ69" s="207"/>
      <c r="SA69" s="207"/>
      <c r="SB69" s="207"/>
      <c r="SC69" s="207"/>
      <c r="SD69" s="207"/>
      <c r="SE69" s="207"/>
      <c r="SF69" s="207"/>
      <c r="SG69" s="207"/>
      <c r="SH69" s="207"/>
      <c r="SI69" s="207"/>
      <c r="SJ69" s="207"/>
      <c r="SK69" s="207"/>
      <c r="SL69" s="207"/>
      <c r="SM69" s="207"/>
      <c r="SN69" s="207"/>
      <c r="SO69" s="207"/>
      <c r="SP69" s="207"/>
      <c r="SQ69" s="207"/>
      <c r="SR69" s="207"/>
      <c r="SS69" s="207"/>
      <c r="ST69" s="207"/>
      <c r="SU69" s="207"/>
      <c r="SV69" s="207"/>
      <c r="SW69" s="207"/>
      <c r="SX69" s="207"/>
      <c r="SY69" s="207"/>
      <c r="SZ69" s="207"/>
      <c r="TA69" s="207"/>
      <c r="TB69" s="207"/>
      <c r="TC69" s="207"/>
      <c r="TD69" s="207"/>
      <c r="TE69" s="207"/>
      <c r="TF69" s="207"/>
      <c r="TG69" s="207"/>
      <c r="TH69" s="207"/>
      <c r="TI69" s="207"/>
      <c r="TJ69" s="207"/>
      <c r="TK69" s="207"/>
      <c r="TL69" s="207"/>
      <c r="TM69" s="207"/>
      <c r="TN69" s="207"/>
      <c r="TO69" s="207"/>
      <c r="TP69" s="207"/>
      <c r="TQ69" s="207"/>
      <c r="TR69" s="207"/>
      <c r="TS69" s="207"/>
      <c r="TT69" s="207"/>
      <c r="TU69" s="207"/>
      <c r="TV69" s="207"/>
      <c r="TW69" s="207"/>
      <c r="TX69" s="207"/>
      <c r="TY69" s="207"/>
      <c r="TZ69" s="207"/>
      <c r="UA69" s="207"/>
      <c r="UB69" s="207"/>
      <c r="UC69" s="207"/>
      <c r="UD69" s="207"/>
      <c r="UE69" s="207"/>
      <c r="UF69" s="207"/>
      <c r="UG69" s="207"/>
      <c r="UH69" s="207"/>
      <c r="UI69" s="207"/>
      <c r="UJ69" s="207"/>
      <c r="UK69" s="207"/>
      <c r="UL69" s="207"/>
      <c r="UM69" s="207"/>
      <c r="UN69" s="207"/>
      <c r="UO69" s="207"/>
      <c r="UP69" s="207"/>
      <c r="UQ69" s="207"/>
      <c r="UR69" s="207"/>
      <c r="US69" s="207"/>
      <c r="UT69" s="207"/>
      <c r="UU69" s="207"/>
      <c r="UV69" s="207"/>
      <c r="UW69" s="207"/>
      <c r="UX69" s="207"/>
      <c r="UY69" s="207"/>
      <c r="UZ69" s="207"/>
      <c r="VA69" s="207"/>
      <c r="VB69" s="207"/>
      <c r="VC69" s="207"/>
      <c r="VD69" s="207"/>
      <c r="VE69" s="207"/>
      <c r="VF69" s="207"/>
      <c r="VG69" s="207"/>
      <c r="VH69" s="207"/>
      <c r="VI69" s="207"/>
      <c r="VJ69" s="207"/>
      <c r="VK69" s="207"/>
      <c r="VL69" s="207"/>
      <c r="VM69" s="207"/>
      <c r="VN69" s="207"/>
      <c r="VO69" s="207"/>
      <c r="VP69" s="207"/>
      <c r="VQ69" s="207"/>
      <c r="VR69" s="207"/>
      <c r="VS69" s="207"/>
      <c r="VT69" s="207"/>
      <c r="VU69" s="207"/>
      <c r="VV69" s="207"/>
      <c r="VW69" s="207"/>
      <c r="VX69" s="207"/>
      <c r="VY69" s="207"/>
      <c r="VZ69" s="207"/>
      <c r="WA69" s="207"/>
      <c r="WB69" s="207"/>
      <c r="WC69" s="207"/>
      <c r="WD69" s="207"/>
      <c r="WE69" s="207"/>
      <c r="WF69" s="207"/>
      <c r="WG69" s="207"/>
      <c r="WH69" s="207"/>
      <c r="WI69" s="207"/>
      <c r="WJ69" s="207"/>
      <c r="WK69" s="207"/>
      <c r="WL69" s="207"/>
      <c r="WM69" s="207"/>
      <c r="WN69" s="207"/>
      <c r="WO69" s="207"/>
      <c r="WP69" s="207"/>
      <c r="WQ69" s="207"/>
      <c r="WR69" s="207"/>
      <c r="WS69" s="207"/>
      <c r="WT69" s="207"/>
      <c r="WU69" s="207"/>
      <c r="WV69" s="207"/>
      <c r="WW69" s="207"/>
      <c r="WX69" s="207"/>
      <c r="WY69" s="207"/>
      <c r="WZ69" s="207"/>
      <c r="XA69" s="207"/>
      <c r="XB69" s="207"/>
      <c r="XC69" s="207"/>
      <c r="XD69" s="207"/>
      <c r="XE69" s="207"/>
      <c r="XF69" s="207"/>
      <c r="XG69" s="207"/>
      <c r="XH69" s="207"/>
      <c r="XI69" s="207"/>
      <c r="XJ69" s="207"/>
      <c r="XK69" s="207"/>
      <c r="XL69" s="207"/>
      <c r="XM69" s="207"/>
      <c r="XN69" s="207"/>
      <c r="XO69" s="207"/>
      <c r="XP69" s="207"/>
      <c r="XQ69" s="207"/>
      <c r="XR69" s="207"/>
      <c r="XS69" s="207"/>
      <c r="XT69" s="207"/>
      <c r="XU69" s="207"/>
      <c r="XV69" s="207"/>
      <c r="XW69" s="207"/>
      <c r="XX69" s="207"/>
      <c r="XY69" s="207"/>
      <c r="XZ69" s="207"/>
      <c r="YA69" s="207"/>
      <c r="YB69" s="207"/>
      <c r="YC69" s="207"/>
      <c r="YD69" s="207"/>
      <c r="YE69" s="207"/>
      <c r="YF69" s="207"/>
      <c r="YG69" s="207"/>
      <c r="YH69" s="207"/>
      <c r="YI69" s="207"/>
      <c r="YJ69" s="207"/>
      <c r="YK69" s="207"/>
      <c r="YL69" s="207"/>
      <c r="YM69" s="207"/>
      <c r="YN69" s="207"/>
      <c r="YO69" s="207"/>
      <c r="YP69" s="207"/>
      <c r="YQ69" s="207"/>
      <c r="YR69" s="207"/>
      <c r="YS69" s="207"/>
      <c r="YT69" s="207"/>
      <c r="YU69" s="207"/>
      <c r="YV69" s="207"/>
      <c r="YW69" s="207"/>
      <c r="YX69" s="207"/>
      <c r="YY69" s="207"/>
      <c r="YZ69" s="207"/>
      <c r="ZA69" s="207"/>
      <c r="ZB69" s="207"/>
      <c r="ZC69" s="207"/>
      <c r="ZD69" s="207"/>
      <c r="ZE69" s="207"/>
      <c r="ZF69" s="207"/>
      <c r="ZG69" s="207"/>
      <c r="ZH69" s="207"/>
      <c r="ZI69" s="207"/>
      <c r="ZJ69" s="207"/>
      <c r="ZK69" s="207"/>
      <c r="ZL69" s="207"/>
      <c r="ZM69" s="207"/>
      <c r="ZN69" s="207"/>
      <c r="ZO69" s="207"/>
      <c r="ZP69" s="207"/>
      <c r="ZQ69" s="207"/>
      <c r="ZR69" s="207"/>
      <c r="ZS69" s="207"/>
      <c r="ZT69" s="207"/>
      <c r="ZU69" s="207"/>
      <c r="ZV69" s="207"/>
      <c r="ZW69" s="207"/>
      <c r="ZX69" s="207"/>
      <c r="ZY69" s="207"/>
      <c r="ZZ69" s="207"/>
      <c r="AAA69" s="207"/>
      <c r="AAB69" s="207"/>
      <c r="AAC69" s="207"/>
      <c r="AAD69" s="207"/>
      <c r="AAE69" s="207"/>
      <c r="AAF69" s="207"/>
      <c r="AAG69" s="207"/>
      <c r="AAH69" s="207"/>
      <c r="AAI69" s="207"/>
      <c r="AAJ69" s="207"/>
      <c r="AAK69" s="207"/>
      <c r="AAL69" s="207"/>
      <c r="AAM69" s="207"/>
      <c r="AAN69" s="207"/>
      <c r="AAO69" s="207"/>
      <c r="AAP69" s="207"/>
      <c r="AAQ69" s="207"/>
      <c r="AAR69" s="207"/>
      <c r="AAS69" s="207"/>
      <c r="AAT69" s="207"/>
      <c r="AAU69" s="207"/>
      <c r="AAV69" s="207"/>
      <c r="AAW69" s="207"/>
      <c r="AAX69" s="207"/>
      <c r="AAY69" s="207"/>
      <c r="AAZ69" s="207"/>
      <c r="ABA69" s="207"/>
      <c r="ABB69" s="207"/>
      <c r="ABC69" s="207"/>
      <c r="ABD69" s="207"/>
      <c r="ABE69" s="207"/>
      <c r="ABF69" s="207"/>
      <c r="ABG69" s="207"/>
      <c r="ABH69" s="207"/>
      <c r="ABI69" s="207"/>
      <c r="ABJ69" s="207"/>
      <c r="ABK69" s="207"/>
      <c r="ABL69" s="207"/>
      <c r="ABM69" s="207"/>
      <c r="ABN69" s="207"/>
      <c r="ABO69" s="207"/>
      <c r="ABP69" s="207"/>
      <c r="ABQ69" s="207"/>
      <c r="ABR69" s="207"/>
      <c r="ABS69" s="207"/>
      <c r="ABT69" s="207"/>
      <c r="ABU69" s="207"/>
      <c r="ABV69" s="207"/>
      <c r="ABW69" s="207"/>
      <c r="ABX69" s="207"/>
      <c r="ABY69" s="207"/>
      <c r="ABZ69" s="207"/>
      <c r="ACA69" s="207"/>
      <c r="ACB69" s="207"/>
      <c r="ACC69" s="207"/>
      <c r="ACD69" s="207"/>
      <c r="ACE69" s="207"/>
      <c r="ACF69" s="207"/>
      <c r="ACG69" s="207"/>
      <c r="ACH69" s="207"/>
      <c r="ACI69" s="207"/>
      <c r="ACJ69" s="207"/>
      <c r="ACK69" s="207"/>
      <c r="ACL69" s="207"/>
      <c r="ACM69" s="207"/>
      <c r="ACN69" s="207"/>
      <c r="ACO69" s="207"/>
      <c r="ACP69" s="207"/>
      <c r="ACQ69" s="207"/>
      <c r="ACR69" s="207"/>
      <c r="ACS69" s="207"/>
      <c r="ACT69" s="207"/>
      <c r="ACU69" s="207"/>
      <c r="ACV69" s="207"/>
      <c r="ACW69" s="207"/>
      <c r="ACX69" s="207"/>
      <c r="ACY69" s="207"/>
      <c r="ACZ69" s="207"/>
      <c r="ADA69" s="207"/>
      <c r="ADB69" s="207"/>
      <c r="ADC69" s="207"/>
      <c r="ADD69" s="207"/>
      <c r="ADE69" s="207"/>
      <c r="ADF69" s="207"/>
      <c r="ADG69" s="207"/>
      <c r="ADH69" s="207"/>
      <c r="ADI69" s="207"/>
      <c r="ADJ69" s="207"/>
      <c r="ADK69" s="207"/>
      <c r="ADL69" s="207"/>
      <c r="ADM69" s="207"/>
      <c r="ADN69" s="207"/>
      <c r="ADO69" s="207"/>
      <c r="ADP69" s="207"/>
      <c r="ADQ69" s="207"/>
      <c r="ADR69" s="207"/>
      <c r="ADS69" s="207"/>
      <c r="ADT69" s="207"/>
      <c r="ADU69" s="207"/>
      <c r="ADV69" s="207"/>
      <c r="ADW69" s="207"/>
      <c r="ADX69" s="207"/>
      <c r="ADY69" s="207"/>
      <c r="ADZ69" s="207"/>
      <c r="AEA69" s="207"/>
      <c r="AEB69" s="207"/>
      <c r="AEC69" s="207"/>
      <c r="AED69" s="207"/>
      <c r="AEE69" s="207"/>
      <c r="AEF69" s="207"/>
      <c r="AEG69" s="207"/>
      <c r="AEH69" s="207"/>
      <c r="AEI69" s="207"/>
      <c r="AEJ69" s="207"/>
      <c r="AEK69" s="207"/>
      <c r="AEL69" s="207"/>
      <c r="AEM69" s="207"/>
      <c r="AEN69" s="207"/>
      <c r="AEO69" s="207"/>
      <c r="AEP69" s="207"/>
      <c r="AEQ69" s="207"/>
      <c r="AER69" s="207"/>
      <c r="AES69" s="207"/>
      <c r="AET69" s="207"/>
      <c r="AEU69" s="207"/>
      <c r="AEV69" s="207"/>
      <c r="AEW69" s="207"/>
      <c r="AEX69" s="207"/>
      <c r="AEY69" s="207"/>
      <c r="AEZ69" s="207"/>
      <c r="AFA69" s="207"/>
      <c r="AFB69" s="207"/>
      <c r="AFC69" s="207"/>
      <c r="AFD69" s="207"/>
      <c r="AFE69" s="207"/>
      <c r="AFF69" s="207"/>
      <c r="AFG69" s="207"/>
      <c r="AFH69" s="207"/>
      <c r="AFI69" s="207"/>
      <c r="AFJ69" s="207"/>
      <c r="AFK69" s="207"/>
      <c r="AFL69" s="207"/>
      <c r="AFM69" s="207"/>
      <c r="AFN69" s="207"/>
      <c r="AFO69" s="207"/>
      <c r="AFP69" s="207"/>
      <c r="AFQ69" s="207"/>
      <c r="AFR69" s="207"/>
      <c r="AFS69" s="207"/>
      <c r="AFT69" s="207"/>
      <c r="AFU69" s="207"/>
      <c r="AFV69" s="207"/>
      <c r="AFW69" s="207"/>
      <c r="AFX69" s="207"/>
      <c r="AFY69" s="207"/>
      <c r="AFZ69" s="207"/>
      <c r="AGA69" s="207"/>
      <c r="AGB69" s="207"/>
      <c r="AGC69" s="207"/>
      <c r="AGD69" s="207"/>
      <c r="AGE69" s="207"/>
      <c r="AGF69" s="207"/>
      <c r="AGG69" s="207"/>
      <c r="AGH69" s="207"/>
      <c r="AGI69" s="207"/>
      <c r="AGJ69" s="207"/>
      <c r="AGK69" s="207"/>
      <c r="AGL69" s="207"/>
      <c r="AGM69" s="207"/>
      <c r="AGN69" s="207"/>
      <c r="AGO69" s="207"/>
      <c r="AGP69" s="207"/>
      <c r="AGQ69" s="207"/>
      <c r="AGR69" s="207"/>
      <c r="AGS69" s="207"/>
      <c r="AGT69" s="207"/>
      <c r="AGU69" s="207"/>
      <c r="AGV69" s="207"/>
      <c r="AGW69" s="207"/>
      <c r="AGX69" s="207"/>
      <c r="AGY69" s="207"/>
      <c r="AGZ69" s="207"/>
      <c r="AHA69" s="207"/>
      <c r="AHB69" s="207"/>
      <c r="AHC69" s="207"/>
      <c r="AHD69" s="207"/>
      <c r="AHE69" s="207"/>
      <c r="AHF69" s="207"/>
      <c r="AHG69" s="207"/>
      <c r="AHH69" s="207"/>
      <c r="AHI69" s="207"/>
      <c r="AHJ69" s="207"/>
      <c r="AHK69" s="207"/>
      <c r="AHL69" s="207"/>
      <c r="AHM69" s="207"/>
      <c r="AHN69" s="207"/>
      <c r="AHO69" s="207"/>
      <c r="AHP69" s="207"/>
      <c r="AHQ69" s="207"/>
      <c r="AHR69" s="207"/>
      <c r="AHS69" s="207"/>
      <c r="AHT69" s="207"/>
      <c r="AHU69" s="207"/>
      <c r="AHV69" s="207"/>
      <c r="AHW69" s="207"/>
      <c r="AHX69" s="207"/>
      <c r="AHY69" s="207"/>
      <c r="AHZ69" s="207"/>
      <c r="AIA69" s="207"/>
      <c r="AIB69" s="207"/>
      <c r="AIC69" s="207"/>
      <c r="AID69" s="207"/>
      <c r="AIE69" s="207"/>
      <c r="AIF69" s="207"/>
      <c r="AIG69" s="207"/>
      <c r="AIH69" s="207"/>
      <c r="AII69" s="207"/>
      <c r="AIJ69" s="207"/>
      <c r="AIK69" s="207"/>
      <c r="AIL69" s="207"/>
      <c r="AIM69" s="207"/>
      <c r="AIN69" s="207"/>
      <c r="AIO69" s="207"/>
      <c r="AIP69" s="207"/>
      <c r="AIQ69" s="207"/>
      <c r="AIR69" s="207"/>
      <c r="AIS69" s="207"/>
      <c r="AIT69" s="207"/>
      <c r="AIU69" s="207"/>
      <c r="AIV69" s="207"/>
      <c r="AIW69" s="207"/>
      <c r="AIX69" s="207"/>
      <c r="AIY69" s="207"/>
      <c r="AIZ69" s="207"/>
      <c r="AJA69" s="207"/>
      <c r="AJB69" s="207"/>
      <c r="AJC69" s="207"/>
      <c r="AJD69" s="207"/>
      <c r="AJE69" s="207"/>
      <c r="AJF69" s="207"/>
      <c r="AJG69" s="207"/>
      <c r="AJH69" s="207"/>
      <c r="AJI69" s="207"/>
      <c r="AJJ69" s="207"/>
      <c r="AJK69" s="207"/>
      <c r="AJL69" s="207"/>
      <c r="AJM69" s="207"/>
      <c r="AJN69" s="207"/>
      <c r="AJO69" s="207"/>
      <c r="AJP69" s="207"/>
      <c r="AJQ69" s="207"/>
      <c r="AJR69" s="207"/>
      <c r="AJS69" s="207"/>
      <c r="AJT69" s="207"/>
      <c r="AJU69" s="207"/>
      <c r="AJV69" s="207"/>
      <c r="AJW69" s="207"/>
      <c r="AJX69" s="207"/>
      <c r="AJY69" s="207"/>
      <c r="AJZ69" s="207"/>
      <c r="AKA69" s="207"/>
      <c r="AKB69" s="207"/>
      <c r="AKC69" s="207"/>
      <c r="AKD69" s="207"/>
      <c r="AKE69" s="207"/>
      <c r="AKF69" s="207"/>
      <c r="AKG69" s="207"/>
      <c r="AKH69" s="207"/>
      <c r="AKI69" s="207"/>
      <c r="AKJ69" s="207"/>
      <c r="AKK69" s="207"/>
      <c r="AKL69" s="207"/>
      <c r="AKM69" s="207"/>
      <c r="AKN69" s="207"/>
      <c r="AKO69" s="207"/>
      <c r="AKP69" s="207"/>
      <c r="AKQ69" s="207"/>
      <c r="AKR69" s="207"/>
      <c r="AKS69" s="207"/>
      <c r="AKT69" s="207"/>
      <c r="AKU69" s="207"/>
      <c r="AKV69" s="207"/>
      <c r="AKW69" s="207"/>
      <c r="AKX69" s="207"/>
      <c r="AKY69" s="207"/>
      <c r="AKZ69" s="207"/>
      <c r="ALA69" s="207"/>
      <c r="ALB69" s="207"/>
      <c r="ALC69" s="207"/>
      <c r="ALD69" s="207"/>
      <c r="ALE69" s="207"/>
      <c r="ALF69" s="207"/>
      <c r="ALG69" s="207"/>
      <c r="ALH69" s="207"/>
      <c r="ALI69" s="207"/>
      <c r="ALJ69" s="207"/>
      <c r="ALK69" s="207"/>
      <c r="ALL69" s="207"/>
      <c r="ALM69" s="207"/>
      <c r="ALN69" s="207"/>
      <c r="ALO69" s="207"/>
      <c r="ALP69" s="207"/>
      <c r="ALQ69" s="207" t="e">
        <v>#N/A</v>
      </c>
    </row>
    <row r="70" spans="1:1005" ht="14.45">
      <c r="A70" s="103"/>
      <c r="B70" s="164"/>
      <c r="C70" s="156"/>
      <c r="D70" s="159"/>
      <c r="E70" s="207"/>
      <c r="F70" s="207"/>
      <c r="G70" s="207"/>
      <c r="H70" s="207"/>
      <c r="I70" s="207"/>
      <c r="J70" s="207"/>
      <c r="K70" s="207"/>
      <c r="L70" s="207"/>
      <c r="M70" s="207"/>
      <c r="N70" s="207"/>
      <c r="O70" s="207"/>
      <c r="P70" s="207"/>
      <c r="Q70" s="207"/>
      <c r="R70" s="207"/>
      <c r="S70" s="207"/>
      <c r="T70" s="207"/>
      <c r="U70" s="207"/>
      <c r="V70" s="207"/>
      <c r="W70" s="207"/>
      <c r="X70" s="207"/>
      <c r="Y70" s="207"/>
      <c r="Z70" s="207"/>
      <c r="AA70" s="207"/>
      <c r="AB70" s="207"/>
      <c r="AC70" s="207"/>
      <c r="AD70" s="207"/>
      <c r="AF70" s="207"/>
      <c r="AG70" s="207"/>
      <c r="AH70" s="207"/>
      <c r="AI70" s="207"/>
      <c r="AJ70" s="207"/>
      <c r="AK70" s="207"/>
      <c r="AL70" s="207"/>
      <c r="AM70" s="207"/>
      <c r="AN70" s="207"/>
      <c r="AO70" s="207"/>
      <c r="AP70" s="207"/>
      <c r="AQ70" s="207"/>
      <c r="AR70" s="207"/>
      <c r="AS70" s="207"/>
      <c r="AT70" s="207"/>
      <c r="AU70" s="207"/>
      <c r="AV70" s="207"/>
      <c r="AW70" s="207"/>
      <c r="AX70" s="207"/>
      <c r="AY70" s="207"/>
      <c r="AZ70" s="207"/>
      <c r="BA70" s="207"/>
      <c r="BB70" s="207"/>
      <c r="BC70" s="207"/>
      <c r="BD70" s="207"/>
      <c r="BE70" s="207"/>
      <c r="BF70" s="207"/>
      <c r="BG70" s="207"/>
      <c r="BH70" s="207"/>
      <c r="BI70" s="207"/>
      <c r="BJ70" s="207"/>
      <c r="BK70" s="207"/>
      <c r="BL70" s="207"/>
      <c r="BM70" s="207"/>
      <c r="BN70" s="207"/>
      <c r="BO70" s="207"/>
      <c r="BP70" s="207"/>
      <c r="BQ70" s="207"/>
      <c r="BR70" s="207"/>
      <c r="BS70" s="207"/>
      <c r="BT70" s="207"/>
      <c r="BU70" s="207"/>
      <c r="BV70" s="207"/>
      <c r="BW70" s="207"/>
      <c r="BX70" s="207"/>
      <c r="BY70" s="207"/>
      <c r="BZ70" s="207"/>
      <c r="CA70" s="207"/>
      <c r="CB70" s="207"/>
      <c r="CC70" s="207"/>
      <c r="CD70" s="207"/>
      <c r="CE70" s="207"/>
      <c r="CF70" s="207"/>
      <c r="CG70" s="207"/>
      <c r="CH70" s="207"/>
      <c r="CI70" s="207"/>
      <c r="CJ70" s="207"/>
      <c r="CK70" s="207"/>
      <c r="CL70" s="207"/>
      <c r="CM70" s="207"/>
      <c r="CN70" s="207"/>
      <c r="CO70" s="207"/>
      <c r="CP70" s="207"/>
      <c r="CQ70" s="207"/>
      <c r="CR70" s="207"/>
      <c r="CS70" s="207"/>
      <c r="CT70" s="207"/>
      <c r="CU70" s="207"/>
      <c r="CV70" s="207"/>
      <c r="CW70" s="207"/>
      <c r="CX70" s="207"/>
      <c r="CY70" s="207"/>
      <c r="CZ70" s="207"/>
      <c r="DA70" s="207"/>
      <c r="DB70" s="207"/>
      <c r="DC70" s="207"/>
      <c r="DD70" s="207"/>
      <c r="DE70" s="207"/>
      <c r="DF70" s="207"/>
      <c r="DG70" s="207"/>
      <c r="DH70" s="207"/>
      <c r="DI70" s="207"/>
      <c r="DJ70" s="207"/>
      <c r="DK70" s="207"/>
      <c r="DL70" s="207"/>
      <c r="DM70" s="207"/>
      <c r="DN70" s="207"/>
      <c r="DO70" s="207"/>
      <c r="DP70" s="207"/>
      <c r="DQ70" s="207"/>
      <c r="DR70" s="207"/>
      <c r="DS70" s="207"/>
      <c r="DT70" s="207"/>
      <c r="DU70" s="207"/>
      <c r="DV70" s="207"/>
      <c r="DW70" s="207"/>
      <c r="DX70" s="207"/>
      <c r="DY70" s="207"/>
      <c r="DZ70" s="207"/>
      <c r="EA70" s="207"/>
      <c r="EB70" s="207"/>
      <c r="EC70" s="207"/>
      <c r="ED70" s="207"/>
      <c r="EE70" s="207"/>
      <c r="EF70" s="207"/>
      <c r="EG70" s="207"/>
      <c r="EH70" s="207"/>
      <c r="EI70" s="207"/>
      <c r="EJ70" s="207"/>
      <c r="EK70" s="207"/>
      <c r="EL70" s="207"/>
      <c r="EM70" s="207"/>
      <c r="EN70" s="207"/>
      <c r="EO70" s="207"/>
      <c r="EP70" s="207"/>
      <c r="EQ70" s="207"/>
      <c r="ER70" s="207"/>
      <c r="ES70" s="207"/>
      <c r="ET70" s="207"/>
      <c r="EU70" s="207"/>
      <c r="EV70" s="207"/>
      <c r="EW70" s="207"/>
      <c r="EX70" s="207"/>
      <c r="EY70" s="207"/>
      <c r="EZ70" s="207"/>
      <c r="FA70" s="207"/>
      <c r="FB70" s="207"/>
      <c r="FC70" s="207"/>
      <c r="FD70" s="207"/>
      <c r="FE70" s="207"/>
      <c r="FF70" s="207"/>
      <c r="FG70" s="207"/>
      <c r="FH70" s="207"/>
      <c r="FI70" s="207"/>
      <c r="FJ70" s="207"/>
      <c r="FK70" s="207"/>
      <c r="FL70" s="207"/>
      <c r="FM70" s="207"/>
      <c r="FN70" s="207"/>
      <c r="FO70" s="207"/>
      <c r="FP70" s="207"/>
      <c r="FQ70" s="207"/>
      <c r="FR70" s="207"/>
      <c r="FS70" s="207"/>
      <c r="FT70" s="207"/>
      <c r="FU70" s="207"/>
      <c r="FV70" s="207"/>
      <c r="FW70" s="207"/>
      <c r="FX70" s="207"/>
      <c r="FY70" s="207"/>
      <c r="FZ70" s="207"/>
      <c r="GA70" s="207"/>
      <c r="GB70" s="207"/>
      <c r="GC70" s="207"/>
      <c r="GD70" s="207"/>
      <c r="GE70" s="207"/>
      <c r="GF70" s="207"/>
      <c r="GG70" s="207"/>
      <c r="GH70" s="207"/>
      <c r="GI70" s="207"/>
      <c r="GJ70" s="207"/>
      <c r="GK70" s="207"/>
      <c r="GL70" s="207"/>
      <c r="GM70" s="207"/>
      <c r="GN70" s="207"/>
      <c r="GO70" s="207"/>
      <c r="GP70" s="207"/>
      <c r="GQ70" s="207"/>
      <c r="GR70" s="207"/>
      <c r="GS70" s="207"/>
      <c r="GT70" s="207"/>
      <c r="GU70" s="207"/>
      <c r="GV70" s="207"/>
      <c r="GW70" s="207"/>
      <c r="GX70" s="207"/>
      <c r="GY70" s="207"/>
      <c r="GZ70" s="207"/>
      <c r="HA70" s="207"/>
      <c r="HB70" s="207"/>
      <c r="HC70" s="207"/>
      <c r="HD70" s="207"/>
      <c r="HE70" s="207"/>
      <c r="HF70" s="207"/>
      <c r="HG70" s="207"/>
      <c r="HH70" s="207"/>
      <c r="HI70" s="207"/>
      <c r="HJ70" s="207"/>
      <c r="HK70" s="207"/>
      <c r="HL70" s="207"/>
      <c r="HM70" s="207"/>
      <c r="HN70" s="207"/>
      <c r="HO70" s="207"/>
      <c r="HP70" s="207"/>
      <c r="HQ70" s="207"/>
      <c r="HR70" s="207"/>
      <c r="HS70" s="207"/>
      <c r="HT70" s="207"/>
      <c r="HU70" s="207"/>
      <c r="HV70" s="207"/>
      <c r="HW70" s="207"/>
      <c r="HX70" s="207"/>
      <c r="HY70" s="207"/>
      <c r="HZ70" s="207"/>
      <c r="IA70" s="207"/>
      <c r="IB70" s="207"/>
      <c r="IC70" s="207"/>
      <c r="ID70" s="207"/>
      <c r="IE70" s="207"/>
      <c r="IF70" s="207"/>
      <c r="IG70" s="207"/>
      <c r="IH70" s="207"/>
      <c r="II70" s="207"/>
      <c r="IJ70" s="207"/>
      <c r="IK70" s="207"/>
      <c r="IL70" s="207"/>
      <c r="IM70" s="207"/>
      <c r="IN70" s="207"/>
      <c r="IO70" s="207"/>
      <c r="IP70" s="207"/>
      <c r="IQ70" s="207"/>
      <c r="IR70" s="207"/>
      <c r="IS70" s="207"/>
      <c r="IT70" s="207"/>
      <c r="IU70" s="207"/>
      <c r="IV70" s="207"/>
      <c r="IW70" s="207"/>
      <c r="IX70" s="207"/>
      <c r="IY70" s="207"/>
      <c r="IZ70" s="207"/>
      <c r="JA70" s="207"/>
      <c r="JB70" s="207"/>
      <c r="JC70" s="207"/>
      <c r="JD70" s="207"/>
      <c r="JE70" s="207"/>
      <c r="JF70" s="207"/>
      <c r="JG70" s="207"/>
      <c r="JH70" s="207"/>
      <c r="JI70" s="207"/>
      <c r="JJ70" s="207"/>
      <c r="JK70" s="207"/>
      <c r="JL70" s="207"/>
      <c r="JM70" s="207"/>
      <c r="JN70" s="207"/>
      <c r="JO70" s="207"/>
      <c r="JP70" s="207"/>
      <c r="JQ70" s="207"/>
      <c r="JR70" s="207"/>
      <c r="JS70" s="207"/>
      <c r="JT70" s="207"/>
      <c r="JU70" s="207"/>
      <c r="JV70" s="207"/>
      <c r="JW70" s="207"/>
      <c r="JX70" s="207"/>
      <c r="JY70" s="207"/>
      <c r="JZ70" s="207"/>
      <c r="KA70" s="207"/>
      <c r="KB70" s="207"/>
      <c r="KC70" s="207"/>
      <c r="KD70" s="207"/>
      <c r="KE70" s="207"/>
      <c r="KF70" s="207"/>
      <c r="KG70" s="207"/>
      <c r="KH70" s="207"/>
      <c r="KI70" s="207"/>
      <c r="KJ70" s="207"/>
      <c r="KK70" s="207"/>
      <c r="KL70" s="207"/>
      <c r="KM70" s="207"/>
      <c r="KN70" s="207"/>
      <c r="KO70" s="207"/>
      <c r="KP70" s="207"/>
      <c r="KQ70" s="207"/>
      <c r="KR70" s="207"/>
      <c r="KS70" s="207"/>
      <c r="KT70" s="207"/>
      <c r="KU70" s="207"/>
      <c r="KV70" s="207"/>
      <c r="KW70" s="207"/>
      <c r="KX70" s="207"/>
      <c r="KY70" s="207"/>
      <c r="KZ70" s="207"/>
      <c r="LA70" s="207"/>
      <c r="LB70" s="207"/>
      <c r="LC70" s="207"/>
      <c r="LD70" s="207"/>
      <c r="LE70" s="207"/>
      <c r="LF70" s="207"/>
      <c r="LG70" s="207"/>
      <c r="LH70" s="207"/>
      <c r="LI70" s="207"/>
      <c r="LJ70" s="207"/>
      <c r="LK70" s="207"/>
      <c r="LL70" s="207"/>
      <c r="LM70" s="207"/>
      <c r="LN70" s="207"/>
      <c r="LO70" s="207"/>
      <c r="LP70" s="207"/>
      <c r="LQ70" s="207"/>
      <c r="LR70" s="207"/>
      <c r="LS70" s="207"/>
      <c r="LT70" s="207"/>
      <c r="LU70" s="207"/>
      <c r="LV70" s="207"/>
      <c r="LW70" s="207"/>
      <c r="LX70" s="207"/>
      <c r="LY70" s="207"/>
      <c r="LZ70" s="207"/>
      <c r="MA70" s="207"/>
      <c r="MB70" s="207"/>
      <c r="MC70" s="207"/>
      <c r="MD70" s="207"/>
      <c r="ME70" s="207"/>
      <c r="MF70" s="207"/>
      <c r="MG70" s="207"/>
      <c r="MH70" s="207"/>
      <c r="MI70" s="207"/>
      <c r="MJ70" s="207"/>
      <c r="MK70" s="207"/>
      <c r="ML70" s="207"/>
      <c r="MM70" s="207"/>
      <c r="MN70" s="207"/>
      <c r="MO70" s="207"/>
      <c r="MP70" s="207"/>
      <c r="MQ70" s="207"/>
      <c r="MR70" s="207"/>
      <c r="MS70" s="207"/>
      <c r="MT70" s="207"/>
      <c r="MU70" s="207"/>
      <c r="MV70" s="207"/>
      <c r="MW70" s="207"/>
      <c r="MX70" s="207"/>
      <c r="MY70" s="207"/>
      <c r="MZ70" s="207"/>
      <c r="NA70" s="207"/>
      <c r="NB70" s="207"/>
      <c r="NC70" s="207"/>
      <c r="ND70" s="207"/>
      <c r="NE70" s="207"/>
      <c r="NF70" s="207"/>
      <c r="NG70" s="207"/>
      <c r="NH70" s="207"/>
      <c r="NI70" s="207"/>
      <c r="NJ70" s="207"/>
      <c r="NK70" s="207"/>
      <c r="NL70" s="207"/>
      <c r="NM70" s="207"/>
      <c r="NN70" s="207"/>
      <c r="NO70" s="207"/>
      <c r="NP70" s="207"/>
      <c r="NQ70" s="207"/>
      <c r="NR70" s="207"/>
      <c r="NS70" s="207"/>
      <c r="NT70" s="207"/>
      <c r="NU70" s="207"/>
      <c r="NV70" s="207"/>
      <c r="NW70" s="207"/>
      <c r="NX70" s="207"/>
      <c r="NY70" s="207"/>
      <c r="NZ70" s="207"/>
      <c r="OA70" s="207"/>
      <c r="OB70" s="207"/>
      <c r="OC70" s="207"/>
      <c r="OD70" s="207"/>
      <c r="OE70" s="207"/>
      <c r="OF70" s="207"/>
      <c r="OG70" s="207"/>
      <c r="OH70" s="207"/>
      <c r="OI70" s="207"/>
      <c r="OJ70" s="207"/>
      <c r="OK70" s="207"/>
      <c r="OL70" s="207"/>
      <c r="OM70" s="207"/>
      <c r="ON70" s="207"/>
      <c r="OO70" s="207"/>
      <c r="OP70" s="207"/>
      <c r="OQ70" s="207"/>
      <c r="OR70" s="207"/>
      <c r="OS70" s="207"/>
      <c r="OT70" s="207"/>
      <c r="OU70" s="207"/>
      <c r="OV70" s="207"/>
      <c r="OW70" s="207"/>
      <c r="OX70" s="207"/>
      <c r="OY70" s="207"/>
      <c r="OZ70" s="207"/>
      <c r="PA70" s="207"/>
      <c r="PB70" s="207"/>
      <c r="PC70" s="207"/>
      <c r="PD70" s="207"/>
      <c r="PE70" s="207"/>
      <c r="PF70" s="207"/>
      <c r="PG70" s="207"/>
      <c r="PH70" s="207"/>
      <c r="PI70" s="207"/>
      <c r="PJ70" s="207"/>
      <c r="PK70" s="207"/>
      <c r="PL70" s="207"/>
      <c r="PM70" s="207"/>
      <c r="PN70" s="207"/>
      <c r="PO70" s="207"/>
      <c r="PP70" s="207"/>
      <c r="PQ70" s="207"/>
      <c r="PR70" s="207"/>
      <c r="PS70" s="207"/>
      <c r="PT70" s="207"/>
      <c r="PU70" s="207"/>
      <c r="PV70" s="207"/>
      <c r="PW70" s="207"/>
      <c r="PX70" s="207"/>
      <c r="PY70" s="207"/>
      <c r="PZ70" s="207"/>
      <c r="QA70" s="207"/>
      <c r="QB70" s="207"/>
      <c r="QC70" s="207"/>
      <c r="QD70" s="207"/>
      <c r="QE70" s="207"/>
      <c r="QF70" s="207"/>
      <c r="QG70" s="207"/>
      <c r="QH70" s="207"/>
      <c r="QI70" s="207"/>
      <c r="QJ70" s="207"/>
      <c r="QK70" s="207"/>
      <c r="QL70" s="207"/>
      <c r="QM70" s="207"/>
      <c r="QN70" s="207"/>
      <c r="QO70" s="207"/>
      <c r="QP70" s="207"/>
      <c r="QQ70" s="207"/>
      <c r="QR70" s="207"/>
      <c r="QS70" s="207"/>
      <c r="QT70" s="207"/>
      <c r="QU70" s="207"/>
      <c r="QV70" s="207"/>
      <c r="QW70" s="207"/>
      <c r="QX70" s="207"/>
      <c r="QY70" s="207"/>
      <c r="QZ70" s="207"/>
      <c r="RA70" s="207"/>
      <c r="RB70" s="207"/>
      <c r="RC70" s="207"/>
      <c r="RD70" s="207"/>
      <c r="RE70" s="207"/>
      <c r="RF70" s="207"/>
      <c r="RG70" s="207"/>
      <c r="RH70" s="207"/>
      <c r="RI70" s="207"/>
      <c r="RJ70" s="207"/>
      <c r="RK70" s="207"/>
      <c r="RL70" s="207"/>
      <c r="RM70" s="207"/>
      <c r="RN70" s="207"/>
      <c r="RO70" s="207"/>
      <c r="RP70" s="207"/>
      <c r="RQ70" s="207"/>
      <c r="RR70" s="207"/>
      <c r="RS70" s="207"/>
      <c r="RT70" s="207"/>
      <c r="RU70" s="207"/>
      <c r="RV70" s="207"/>
      <c r="RW70" s="207"/>
      <c r="RX70" s="207"/>
      <c r="RY70" s="207"/>
      <c r="RZ70" s="207"/>
      <c r="SA70" s="207"/>
      <c r="SB70" s="207"/>
      <c r="SC70" s="207"/>
      <c r="SD70" s="207"/>
      <c r="SE70" s="207"/>
      <c r="SF70" s="207"/>
      <c r="SG70" s="207"/>
      <c r="SH70" s="207"/>
      <c r="SI70" s="207"/>
      <c r="SJ70" s="207"/>
      <c r="SK70" s="207"/>
      <c r="SL70" s="207"/>
      <c r="SM70" s="207"/>
      <c r="SN70" s="207"/>
      <c r="SO70" s="207"/>
      <c r="SP70" s="207"/>
      <c r="SQ70" s="207"/>
      <c r="SR70" s="207"/>
      <c r="SS70" s="207"/>
      <c r="ST70" s="207"/>
      <c r="SU70" s="207"/>
      <c r="SV70" s="207"/>
      <c r="SW70" s="207"/>
      <c r="SX70" s="207"/>
      <c r="SY70" s="207"/>
      <c r="SZ70" s="207"/>
      <c r="TA70" s="207"/>
      <c r="TB70" s="207"/>
      <c r="TC70" s="207"/>
      <c r="TD70" s="207"/>
      <c r="TE70" s="207"/>
      <c r="TF70" s="207"/>
      <c r="TG70" s="207"/>
      <c r="TH70" s="207"/>
      <c r="TI70" s="207"/>
      <c r="TJ70" s="207"/>
      <c r="TK70" s="207"/>
      <c r="TL70" s="207"/>
      <c r="TM70" s="207"/>
      <c r="TN70" s="207"/>
      <c r="TO70" s="207"/>
      <c r="TP70" s="207"/>
      <c r="TQ70" s="207"/>
      <c r="TR70" s="207"/>
      <c r="TS70" s="207"/>
      <c r="TT70" s="207"/>
      <c r="TU70" s="207"/>
      <c r="TV70" s="207"/>
      <c r="TW70" s="207"/>
      <c r="TX70" s="207"/>
      <c r="TY70" s="207"/>
      <c r="TZ70" s="207"/>
      <c r="UA70" s="207"/>
      <c r="UB70" s="207"/>
      <c r="UC70" s="207"/>
      <c r="UD70" s="207"/>
      <c r="UE70" s="207"/>
      <c r="UF70" s="207"/>
      <c r="UG70" s="207"/>
      <c r="UH70" s="207"/>
      <c r="UI70" s="207"/>
      <c r="UJ70" s="207"/>
      <c r="UK70" s="207"/>
      <c r="UL70" s="207"/>
      <c r="UM70" s="207"/>
      <c r="UN70" s="207"/>
      <c r="UO70" s="207"/>
      <c r="UP70" s="207"/>
      <c r="UQ70" s="207"/>
      <c r="UR70" s="207"/>
      <c r="US70" s="207"/>
      <c r="UT70" s="207"/>
      <c r="UU70" s="207"/>
      <c r="UV70" s="207"/>
      <c r="UW70" s="207"/>
      <c r="UX70" s="207"/>
      <c r="UY70" s="207"/>
      <c r="UZ70" s="207"/>
      <c r="VA70" s="207"/>
      <c r="VB70" s="207"/>
      <c r="VC70" s="207"/>
      <c r="VD70" s="207"/>
      <c r="VE70" s="207"/>
      <c r="VF70" s="207"/>
      <c r="VG70" s="207"/>
      <c r="VH70" s="207"/>
      <c r="VI70" s="207"/>
      <c r="VJ70" s="207"/>
      <c r="VK70" s="207"/>
      <c r="VL70" s="207"/>
      <c r="VM70" s="207"/>
      <c r="VN70" s="207"/>
      <c r="VO70" s="207"/>
      <c r="VP70" s="207"/>
      <c r="VQ70" s="207"/>
      <c r="VR70" s="207"/>
      <c r="VS70" s="207"/>
      <c r="VT70" s="207"/>
      <c r="VU70" s="207"/>
      <c r="VV70" s="207"/>
      <c r="VW70" s="207"/>
      <c r="VX70" s="207"/>
      <c r="VY70" s="207"/>
      <c r="VZ70" s="207"/>
      <c r="WA70" s="207"/>
      <c r="WB70" s="207"/>
      <c r="WC70" s="207"/>
      <c r="WD70" s="207"/>
      <c r="WE70" s="207"/>
      <c r="WF70" s="207"/>
      <c r="WG70" s="207"/>
      <c r="WH70" s="207"/>
      <c r="WI70" s="207"/>
      <c r="WJ70" s="207"/>
      <c r="WK70" s="207"/>
      <c r="WL70" s="207"/>
      <c r="WM70" s="207"/>
      <c r="WN70" s="207"/>
      <c r="WO70" s="207"/>
      <c r="WP70" s="207"/>
      <c r="WQ70" s="207"/>
      <c r="WR70" s="207"/>
      <c r="WS70" s="207"/>
      <c r="WT70" s="207"/>
      <c r="WU70" s="207"/>
      <c r="WV70" s="207"/>
      <c r="WW70" s="207"/>
      <c r="WX70" s="207"/>
      <c r="WY70" s="207"/>
      <c r="WZ70" s="207"/>
      <c r="XA70" s="207"/>
      <c r="XB70" s="207"/>
      <c r="XC70" s="207"/>
      <c r="XD70" s="207"/>
      <c r="XE70" s="207"/>
      <c r="XF70" s="207"/>
      <c r="XG70" s="207"/>
      <c r="XH70" s="207"/>
      <c r="XI70" s="207"/>
      <c r="XJ70" s="207"/>
      <c r="XK70" s="207"/>
      <c r="XL70" s="207"/>
      <c r="XM70" s="207"/>
      <c r="XN70" s="207"/>
      <c r="XO70" s="207"/>
      <c r="XP70" s="207"/>
      <c r="XQ70" s="207"/>
      <c r="XR70" s="207"/>
      <c r="XS70" s="207"/>
      <c r="XT70" s="207"/>
      <c r="XU70" s="207"/>
      <c r="XV70" s="207"/>
      <c r="XW70" s="207"/>
      <c r="XX70" s="207"/>
      <c r="XY70" s="207"/>
      <c r="XZ70" s="207"/>
      <c r="YA70" s="207"/>
      <c r="YB70" s="207"/>
      <c r="YC70" s="207"/>
      <c r="YD70" s="207"/>
      <c r="YE70" s="207"/>
      <c r="YF70" s="207"/>
      <c r="YG70" s="207"/>
      <c r="YH70" s="207"/>
      <c r="YI70" s="207"/>
      <c r="YJ70" s="207"/>
      <c r="YK70" s="207"/>
      <c r="YL70" s="207"/>
      <c r="YM70" s="207"/>
      <c r="YN70" s="207"/>
      <c r="YO70" s="207"/>
      <c r="YP70" s="207"/>
      <c r="YQ70" s="207"/>
      <c r="YR70" s="207"/>
      <c r="YS70" s="207"/>
      <c r="YT70" s="207"/>
      <c r="YU70" s="207"/>
      <c r="YV70" s="207"/>
      <c r="YW70" s="207"/>
      <c r="YX70" s="207"/>
      <c r="YY70" s="207"/>
      <c r="YZ70" s="207"/>
      <c r="ZA70" s="207"/>
      <c r="ZB70" s="207"/>
      <c r="ZC70" s="207"/>
      <c r="ZD70" s="207"/>
      <c r="ZE70" s="207"/>
      <c r="ZF70" s="207"/>
      <c r="ZG70" s="207"/>
      <c r="ZH70" s="207"/>
      <c r="ZI70" s="207"/>
      <c r="ZJ70" s="207"/>
      <c r="ZK70" s="207"/>
      <c r="ZL70" s="207"/>
      <c r="ZM70" s="207"/>
      <c r="ZN70" s="207"/>
      <c r="ZO70" s="207"/>
      <c r="ZP70" s="207"/>
      <c r="ZQ70" s="207"/>
      <c r="ZR70" s="207"/>
      <c r="ZS70" s="207"/>
      <c r="ZT70" s="207"/>
      <c r="ZU70" s="207"/>
      <c r="ZV70" s="207"/>
      <c r="ZW70" s="207"/>
      <c r="ZX70" s="207"/>
      <c r="ZY70" s="207"/>
      <c r="ZZ70" s="207"/>
      <c r="AAA70" s="207"/>
      <c r="AAB70" s="207"/>
      <c r="AAC70" s="207"/>
      <c r="AAD70" s="207"/>
      <c r="AAE70" s="207"/>
      <c r="AAF70" s="207"/>
      <c r="AAG70" s="207"/>
      <c r="AAH70" s="207"/>
      <c r="AAI70" s="207"/>
      <c r="AAJ70" s="207"/>
      <c r="AAK70" s="207"/>
      <c r="AAL70" s="207"/>
      <c r="AAM70" s="207"/>
      <c r="AAN70" s="207"/>
      <c r="AAO70" s="207"/>
      <c r="AAP70" s="207"/>
      <c r="AAQ70" s="207"/>
      <c r="AAR70" s="207"/>
      <c r="AAS70" s="207"/>
      <c r="AAT70" s="207"/>
      <c r="AAU70" s="207"/>
      <c r="AAV70" s="207"/>
      <c r="AAW70" s="207"/>
      <c r="AAX70" s="207"/>
      <c r="AAY70" s="207"/>
      <c r="AAZ70" s="207"/>
      <c r="ABA70" s="207"/>
      <c r="ABB70" s="207"/>
      <c r="ABC70" s="207"/>
      <c r="ABD70" s="207"/>
      <c r="ABE70" s="207"/>
      <c r="ABF70" s="207"/>
      <c r="ABG70" s="207"/>
      <c r="ABH70" s="207"/>
      <c r="ABI70" s="207"/>
      <c r="ABJ70" s="207"/>
      <c r="ABK70" s="207"/>
      <c r="ABL70" s="207"/>
      <c r="ABM70" s="207"/>
      <c r="ABN70" s="207"/>
      <c r="ABO70" s="207"/>
      <c r="ABP70" s="207"/>
      <c r="ABQ70" s="207"/>
      <c r="ABR70" s="207"/>
      <c r="ABS70" s="207"/>
      <c r="ABT70" s="207"/>
      <c r="ABU70" s="207"/>
      <c r="ABV70" s="207"/>
      <c r="ABW70" s="207"/>
      <c r="ABX70" s="207"/>
      <c r="ABY70" s="207"/>
      <c r="ABZ70" s="207"/>
      <c r="ACA70" s="207"/>
      <c r="ACB70" s="207"/>
      <c r="ACC70" s="207"/>
      <c r="ACD70" s="207"/>
      <c r="ACE70" s="207"/>
      <c r="ACF70" s="207"/>
      <c r="ACG70" s="207"/>
      <c r="ACH70" s="207"/>
      <c r="ACI70" s="207"/>
      <c r="ACJ70" s="207"/>
      <c r="ACK70" s="207"/>
      <c r="ACL70" s="207"/>
      <c r="ACM70" s="207"/>
      <c r="ACN70" s="207"/>
      <c r="ACO70" s="207"/>
      <c r="ACP70" s="207"/>
      <c r="ACQ70" s="207"/>
      <c r="ACR70" s="207"/>
      <c r="ACS70" s="207"/>
      <c r="ACT70" s="207"/>
      <c r="ACU70" s="207"/>
      <c r="ACV70" s="207"/>
      <c r="ACW70" s="207"/>
      <c r="ACX70" s="207"/>
      <c r="ACY70" s="207"/>
      <c r="ACZ70" s="207"/>
      <c r="ADA70" s="207"/>
      <c r="ADB70" s="207"/>
      <c r="ADC70" s="207"/>
      <c r="ADD70" s="207"/>
      <c r="ADE70" s="207"/>
      <c r="ADF70" s="207"/>
      <c r="ADG70" s="207"/>
      <c r="ADH70" s="207"/>
      <c r="ADI70" s="207"/>
      <c r="ADJ70" s="207"/>
      <c r="ADK70" s="207"/>
      <c r="ADL70" s="207"/>
      <c r="ADM70" s="207"/>
      <c r="ADN70" s="207"/>
      <c r="ADO70" s="207"/>
      <c r="ADP70" s="207"/>
      <c r="ADQ70" s="207"/>
      <c r="ADR70" s="207"/>
      <c r="ADS70" s="207"/>
      <c r="ADT70" s="207"/>
      <c r="ADU70" s="207"/>
      <c r="ADV70" s="207"/>
      <c r="ADW70" s="207"/>
      <c r="ADX70" s="207"/>
      <c r="ADY70" s="207"/>
      <c r="ADZ70" s="207"/>
      <c r="AEA70" s="207"/>
      <c r="AEB70" s="207"/>
      <c r="AEC70" s="207"/>
      <c r="AED70" s="207"/>
      <c r="AEE70" s="207"/>
      <c r="AEF70" s="207"/>
      <c r="AEG70" s="207"/>
      <c r="AEH70" s="207"/>
      <c r="AEI70" s="207"/>
      <c r="AEJ70" s="207"/>
      <c r="AEK70" s="207"/>
      <c r="AEL70" s="207"/>
      <c r="AEM70" s="207"/>
      <c r="AEN70" s="207"/>
      <c r="AEO70" s="207"/>
      <c r="AEP70" s="207"/>
      <c r="AEQ70" s="207"/>
      <c r="AER70" s="207"/>
      <c r="AES70" s="207"/>
      <c r="AET70" s="207"/>
      <c r="AEU70" s="207"/>
      <c r="AEV70" s="207"/>
      <c r="AEW70" s="207"/>
      <c r="AEX70" s="207"/>
      <c r="AEY70" s="207"/>
      <c r="AEZ70" s="207"/>
      <c r="AFA70" s="207"/>
      <c r="AFB70" s="207"/>
      <c r="AFC70" s="207"/>
      <c r="AFD70" s="207"/>
      <c r="AFE70" s="207"/>
      <c r="AFF70" s="207"/>
      <c r="AFG70" s="207"/>
      <c r="AFH70" s="207"/>
      <c r="AFI70" s="207"/>
      <c r="AFJ70" s="207"/>
      <c r="AFK70" s="207"/>
      <c r="AFL70" s="207"/>
      <c r="AFM70" s="207"/>
      <c r="AFN70" s="207"/>
      <c r="AFO70" s="207"/>
      <c r="AFP70" s="207"/>
      <c r="AFQ70" s="207"/>
      <c r="AFR70" s="207"/>
      <c r="AFS70" s="207"/>
      <c r="AFT70" s="207"/>
      <c r="AFU70" s="207"/>
      <c r="AFV70" s="207"/>
      <c r="AFW70" s="207"/>
      <c r="AFX70" s="207"/>
      <c r="AFY70" s="207"/>
      <c r="AFZ70" s="207"/>
      <c r="AGA70" s="207"/>
      <c r="AGB70" s="207"/>
      <c r="AGC70" s="207"/>
      <c r="AGD70" s="207"/>
      <c r="AGE70" s="207"/>
      <c r="AGF70" s="207"/>
      <c r="AGG70" s="207"/>
      <c r="AGH70" s="207"/>
      <c r="AGI70" s="207"/>
      <c r="AGJ70" s="207"/>
      <c r="AGK70" s="207"/>
      <c r="AGL70" s="207"/>
      <c r="AGM70" s="207"/>
      <c r="AGN70" s="207"/>
      <c r="AGO70" s="207"/>
      <c r="AGP70" s="207"/>
      <c r="AGQ70" s="207"/>
      <c r="AGR70" s="207"/>
      <c r="AGS70" s="207"/>
      <c r="AGT70" s="207"/>
      <c r="AGU70" s="207"/>
      <c r="AGV70" s="207"/>
      <c r="AGW70" s="207"/>
      <c r="AGX70" s="207"/>
      <c r="AGY70" s="207"/>
      <c r="AGZ70" s="207"/>
      <c r="AHA70" s="207"/>
      <c r="AHB70" s="207"/>
      <c r="AHC70" s="207"/>
      <c r="AHD70" s="207"/>
      <c r="AHE70" s="207"/>
      <c r="AHF70" s="207"/>
      <c r="AHG70" s="207"/>
      <c r="AHH70" s="207"/>
      <c r="AHI70" s="207"/>
      <c r="AHJ70" s="207"/>
      <c r="AHK70" s="207"/>
      <c r="AHL70" s="207"/>
      <c r="AHM70" s="207"/>
      <c r="AHN70" s="207"/>
      <c r="AHO70" s="207"/>
      <c r="AHP70" s="207"/>
      <c r="AHQ70" s="207"/>
      <c r="AHR70" s="207"/>
      <c r="AHS70" s="207"/>
      <c r="AHT70" s="207"/>
      <c r="AHU70" s="207"/>
      <c r="AHV70" s="207"/>
      <c r="AHW70" s="207"/>
      <c r="AHX70" s="207"/>
      <c r="AHY70" s="207"/>
      <c r="AHZ70" s="207"/>
      <c r="AIA70" s="207"/>
      <c r="AIB70" s="207"/>
      <c r="AIC70" s="207"/>
      <c r="AID70" s="207"/>
      <c r="AIE70" s="207"/>
      <c r="AIF70" s="207"/>
      <c r="AIG70" s="207"/>
      <c r="AIH70" s="207"/>
      <c r="AII70" s="207"/>
      <c r="AIJ70" s="207"/>
      <c r="AIK70" s="207"/>
      <c r="AIL70" s="207"/>
      <c r="AIM70" s="207"/>
      <c r="AIN70" s="207"/>
      <c r="AIO70" s="207"/>
      <c r="AIP70" s="207"/>
      <c r="AIQ70" s="207"/>
      <c r="AIR70" s="207"/>
      <c r="AIS70" s="207"/>
      <c r="AIT70" s="207"/>
      <c r="AIU70" s="207"/>
      <c r="AIV70" s="207"/>
      <c r="AIW70" s="207"/>
      <c r="AIX70" s="207"/>
      <c r="AIY70" s="207"/>
      <c r="AIZ70" s="207"/>
      <c r="AJA70" s="207"/>
      <c r="AJB70" s="207"/>
      <c r="AJC70" s="207"/>
      <c r="AJD70" s="207"/>
      <c r="AJE70" s="207"/>
      <c r="AJF70" s="207"/>
      <c r="AJG70" s="207"/>
      <c r="AJH70" s="207"/>
      <c r="AJI70" s="207"/>
      <c r="AJJ70" s="207"/>
      <c r="AJK70" s="207"/>
      <c r="AJL70" s="207"/>
      <c r="AJM70" s="207"/>
      <c r="AJN70" s="207"/>
      <c r="AJO70" s="207"/>
      <c r="AJP70" s="207"/>
      <c r="AJQ70" s="207"/>
      <c r="AJR70" s="207"/>
      <c r="AJS70" s="207"/>
      <c r="AJT70" s="207"/>
      <c r="AJU70" s="207"/>
      <c r="AJV70" s="207"/>
      <c r="AJW70" s="207"/>
      <c r="AJX70" s="207"/>
      <c r="AJY70" s="207"/>
      <c r="AJZ70" s="207"/>
      <c r="AKA70" s="207"/>
      <c r="AKB70" s="207"/>
      <c r="AKC70" s="207"/>
      <c r="AKD70" s="207"/>
      <c r="AKE70" s="207"/>
      <c r="AKF70" s="207"/>
      <c r="AKG70" s="207"/>
      <c r="AKH70" s="207"/>
      <c r="AKI70" s="207"/>
      <c r="AKJ70" s="207"/>
      <c r="AKK70" s="207"/>
      <c r="AKL70" s="207"/>
      <c r="AKM70" s="207"/>
      <c r="AKN70" s="207"/>
      <c r="AKO70" s="207"/>
      <c r="AKP70" s="207"/>
      <c r="AKQ70" s="207"/>
      <c r="AKR70" s="207"/>
      <c r="AKS70" s="207"/>
      <c r="AKT70" s="207"/>
      <c r="AKU70" s="207"/>
      <c r="AKV70" s="207"/>
      <c r="AKW70" s="207"/>
      <c r="AKX70" s="207"/>
      <c r="AKY70" s="207"/>
      <c r="AKZ70" s="207"/>
      <c r="ALA70" s="207"/>
      <c r="ALB70" s="207"/>
      <c r="ALC70" s="207"/>
      <c r="ALD70" s="207"/>
      <c r="ALE70" s="207"/>
      <c r="ALF70" s="207"/>
      <c r="ALG70" s="207"/>
      <c r="ALH70" s="207"/>
      <c r="ALI70" s="207"/>
      <c r="ALJ70" s="207"/>
      <c r="ALK70" s="207"/>
      <c r="ALL70" s="207"/>
      <c r="ALM70" s="207"/>
      <c r="ALN70" s="207"/>
      <c r="ALO70" s="207"/>
      <c r="ALP70" s="207"/>
      <c r="ALQ70" s="207" t="e">
        <v>#N/A</v>
      </c>
    </row>
    <row r="71" spans="1:1005" ht="14.45">
      <c r="A71" s="103"/>
      <c r="B71" s="164"/>
      <c r="C71" s="156"/>
      <c r="D71" s="159"/>
      <c r="E71" s="207"/>
      <c r="F71" s="207"/>
      <c r="G71" s="207"/>
      <c r="H71" s="207"/>
      <c r="I71" s="207"/>
      <c r="J71" s="207"/>
      <c r="K71" s="207"/>
      <c r="L71" s="207"/>
      <c r="M71" s="207"/>
      <c r="N71" s="207"/>
      <c r="O71" s="207"/>
      <c r="P71" s="207"/>
      <c r="Q71" s="207"/>
      <c r="R71" s="207"/>
      <c r="S71" s="207"/>
      <c r="T71" s="207"/>
      <c r="U71" s="207"/>
      <c r="V71" s="207"/>
      <c r="W71" s="207"/>
      <c r="X71" s="207"/>
      <c r="Y71" s="207"/>
      <c r="Z71" s="207"/>
      <c r="AA71" s="207"/>
      <c r="AB71" s="207"/>
      <c r="AC71" s="207"/>
      <c r="AD71" s="207"/>
      <c r="AF71" s="207"/>
      <c r="AG71" s="207"/>
      <c r="AH71" s="207"/>
      <c r="AI71" s="207"/>
      <c r="AJ71" s="207"/>
      <c r="AK71" s="207"/>
      <c r="AL71" s="207"/>
      <c r="AM71" s="207"/>
      <c r="AN71" s="207"/>
      <c r="AO71" s="207"/>
      <c r="AP71" s="207"/>
      <c r="AQ71" s="207"/>
      <c r="AR71" s="207"/>
      <c r="AS71" s="207"/>
      <c r="AT71" s="207"/>
      <c r="AU71" s="207"/>
      <c r="AV71" s="207"/>
      <c r="AW71" s="207"/>
      <c r="AX71" s="207"/>
      <c r="AY71" s="207"/>
      <c r="AZ71" s="207"/>
      <c r="BA71" s="207"/>
      <c r="BB71" s="207"/>
      <c r="BC71" s="207"/>
      <c r="BD71" s="207"/>
      <c r="BE71" s="207"/>
      <c r="BF71" s="207"/>
      <c r="BG71" s="207"/>
      <c r="BH71" s="207"/>
      <c r="BI71" s="207"/>
      <c r="BJ71" s="207"/>
      <c r="BK71" s="207"/>
      <c r="BL71" s="207"/>
      <c r="BM71" s="207"/>
      <c r="BN71" s="207"/>
      <c r="BO71" s="207"/>
      <c r="BP71" s="207"/>
      <c r="BQ71" s="207"/>
      <c r="BR71" s="207"/>
      <c r="BS71" s="207"/>
      <c r="BT71" s="207"/>
      <c r="BU71" s="207"/>
      <c r="BV71" s="207"/>
      <c r="BW71" s="207"/>
      <c r="BX71" s="207"/>
      <c r="BY71" s="207"/>
      <c r="BZ71" s="207"/>
      <c r="CA71" s="207"/>
      <c r="CB71" s="207"/>
      <c r="CC71" s="207"/>
      <c r="CD71" s="207"/>
      <c r="CE71" s="207"/>
      <c r="CF71" s="207"/>
      <c r="CG71" s="207"/>
      <c r="CH71" s="207"/>
      <c r="CI71" s="207"/>
      <c r="CJ71" s="207"/>
      <c r="CK71" s="207"/>
      <c r="CL71" s="207"/>
      <c r="CM71" s="207"/>
      <c r="CN71" s="207"/>
      <c r="CO71" s="207"/>
      <c r="CP71" s="207"/>
      <c r="CQ71" s="207"/>
      <c r="CR71" s="207"/>
      <c r="CS71" s="207"/>
      <c r="CT71" s="207"/>
      <c r="CU71" s="207"/>
      <c r="CV71" s="207"/>
      <c r="CW71" s="207"/>
      <c r="CX71" s="207"/>
      <c r="CY71" s="207"/>
      <c r="CZ71" s="207"/>
      <c r="DA71" s="207"/>
      <c r="DB71" s="207"/>
      <c r="DC71" s="207"/>
      <c r="DD71" s="207"/>
      <c r="DE71" s="207"/>
      <c r="DF71" s="207"/>
      <c r="DG71" s="207"/>
      <c r="DH71" s="207"/>
      <c r="DI71" s="207"/>
      <c r="DJ71" s="207"/>
      <c r="DK71" s="207"/>
      <c r="DL71" s="207"/>
      <c r="DM71" s="207"/>
      <c r="DN71" s="207"/>
      <c r="DO71" s="207"/>
      <c r="DP71" s="207"/>
      <c r="DQ71" s="207"/>
      <c r="DR71" s="207"/>
      <c r="DS71" s="207"/>
      <c r="DT71" s="207"/>
      <c r="DU71" s="207"/>
      <c r="DV71" s="207"/>
      <c r="DW71" s="207"/>
      <c r="DX71" s="207"/>
      <c r="DY71" s="207"/>
      <c r="DZ71" s="207"/>
      <c r="EA71" s="207"/>
      <c r="EB71" s="207"/>
      <c r="EC71" s="207"/>
      <c r="ED71" s="207"/>
      <c r="EE71" s="207"/>
      <c r="EF71" s="207"/>
      <c r="EG71" s="207"/>
      <c r="EH71" s="207"/>
      <c r="EI71" s="207"/>
      <c r="EJ71" s="207"/>
      <c r="EK71" s="207"/>
      <c r="EL71" s="207"/>
      <c r="EM71" s="207"/>
      <c r="EN71" s="207"/>
      <c r="EO71" s="207"/>
      <c r="EP71" s="207"/>
      <c r="EQ71" s="207"/>
      <c r="ER71" s="207"/>
      <c r="ES71" s="207"/>
      <c r="ET71" s="207"/>
      <c r="EU71" s="207"/>
      <c r="EV71" s="207"/>
      <c r="EW71" s="207"/>
      <c r="EX71" s="207"/>
      <c r="EY71" s="207"/>
      <c r="EZ71" s="207"/>
      <c r="FA71" s="207"/>
      <c r="FB71" s="207"/>
      <c r="FC71" s="207"/>
      <c r="FD71" s="207"/>
      <c r="FE71" s="207"/>
      <c r="FF71" s="207"/>
      <c r="FG71" s="207"/>
      <c r="FH71" s="207"/>
      <c r="FI71" s="207"/>
      <c r="FJ71" s="207"/>
      <c r="FK71" s="207"/>
      <c r="FL71" s="207"/>
      <c r="FM71" s="207"/>
      <c r="FN71" s="207"/>
      <c r="FO71" s="207"/>
      <c r="FP71" s="207"/>
      <c r="FQ71" s="207"/>
      <c r="FR71" s="207"/>
      <c r="FS71" s="207"/>
      <c r="FT71" s="207"/>
      <c r="FU71" s="207"/>
      <c r="FV71" s="207"/>
      <c r="FW71" s="207"/>
      <c r="FX71" s="207"/>
      <c r="FY71" s="207"/>
      <c r="FZ71" s="207"/>
      <c r="GA71" s="207"/>
      <c r="GB71" s="207"/>
      <c r="GC71" s="207"/>
      <c r="GD71" s="207"/>
      <c r="GE71" s="207"/>
      <c r="GF71" s="207"/>
      <c r="GG71" s="207"/>
      <c r="GH71" s="207"/>
      <c r="GI71" s="207"/>
      <c r="GJ71" s="207"/>
      <c r="GK71" s="207"/>
      <c r="GL71" s="207"/>
      <c r="GM71" s="207"/>
      <c r="GN71" s="207"/>
      <c r="GO71" s="207"/>
      <c r="GP71" s="207"/>
      <c r="GQ71" s="207"/>
      <c r="GR71" s="207"/>
      <c r="GS71" s="207"/>
      <c r="GT71" s="207"/>
      <c r="GU71" s="207"/>
      <c r="GV71" s="207"/>
      <c r="GW71" s="207"/>
      <c r="GX71" s="207"/>
      <c r="GY71" s="207"/>
      <c r="GZ71" s="207"/>
      <c r="HA71" s="207"/>
      <c r="HB71" s="207"/>
      <c r="HC71" s="207"/>
      <c r="HD71" s="207"/>
      <c r="HE71" s="207"/>
      <c r="HF71" s="207"/>
      <c r="HG71" s="207"/>
      <c r="HH71" s="207"/>
      <c r="HI71" s="207"/>
      <c r="HJ71" s="207"/>
      <c r="HK71" s="207"/>
      <c r="HL71" s="207"/>
      <c r="HM71" s="207"/>
      <c r="HN71" s="207"/>
      <c r="HO71" s="207"/>
      <c r="HP71" s="207"/>
      <c r="HQ71" s="207"/>
      <c r="HR71" s="207"/>
      <c r="HS71" s="207"/>
      <c r="HT71" s="207"/>
      <c r="HU71" s="207"/>
      <c r="HV71" s="207"/>
      <c r="HW71" s="207"/>
      <c r="HX71" s="207"/>
      <c r="HY71" s="207"/>
      <c r="HZ71" s="207"/>
      <c r="IA71" s="207"/>
      <c r="IB71" s="207"/>
      <c r="IC71" s="207"/>
      <c r="ID71" s="207"/>
      <c r="IE71" s="207"/>
      <c r="IF71" s="207"/>
      <c r="IG71" s="207"/>
      <c r="IH71" s="207"/>
      <c r="II71" s="207"/>
      <c r="IJ71" s="207"/>
      <c r="IK71" s="207"/>
      <c r="IL71" s="207"/>
      <c r="IM71" s="207"/>
      <c r="IN71" s="207"/>
      <c r="IO71" s="207"/>
      <c r="IP71" s="207"/>
      <c r="IQ71" s="207"/>
      <c r="IR71" s="207"/>
      <c r="IS71" s="207"/>
      <c r="IT71" s="207"/>
      <c r="IU71" s="207"/>
      <c r="IV71" s="207"/>
      <c r="IW71" s="207"/>
      <c r="IX71" s="207"/>
      <c r="IY71" s="207"/>
      <c r="IZ71" s="207"/>
      <c r="JA71" s="207"/>
      <c r="JB71" s="207"/>
      <c r="JC71" s="207"/>
      <c r="JD71" s="207"/>
      <c r="JE71" s="207"/>
      <c r="JF71" s="207"/>
      <c r="JG71" s="207"/>
      <c r="JH71" s="207"/>
      <c r="JI71" s="207"/>
      <c r="JJ71" s="207"/>
      <c r="JK71" s="207"/>
      <c r="JL71" s="207"/>
      <c r="JM71" s="207"/>
      <c r="JN71" s="207"/>
      <c r="JO71" s="207"/>
      <c r="JP71" s="207"/>
      <c r="JQ71" s="207"/>
      <c r="JR71" s="207"/>
      <c r="JS71" s="207"/>
      <c r="JT71" s="207"/>
      <c r="JU71" s="207"/>
      <c r="JV71" s="207"/>
      <c r="JW71" s="207"/>
      <c r="JX71" s="207"/>
      <c r="JY71" s="207"/>
      <c r="JZ71" s="207"/>
      <c r="KA71" s="207"/>
      <c r="KB71" s="207"/>
      <c r="KC71" s="207"/>
      <c r="KD71" s="207"/>
      <c r="KE71" s="207"/>
      <c r="KF71" s="207"/>
      <c r="KG71" s="207"/>
      <c r="KH71" s="207"/>
      <c r="KI71" s="207"/>
      <c r="KJ71" s="207"/>
      <c r="KK71" s="207"/>
      <c r="KL71" s="207"/>
      <c r="KM71" s="207"/>
      <c r="KN71" s="207"/>
      <c r="KO71" s="207"/>
      <c r="KP71" s="207"/>
      <c r="KQ71" s="207"/>
      <c r="KR71" s="207"/>
      <c r="KS71" s="207"/>
      <c r="KT71" s="207"/>
      <c r="KU71" s="207"/>
      <c r="KV71" s="207"/>
      <c r="KW71" s="207"/>
      <c r="KX71" s="207"/>
      <c r="KY71" s="207"/>
      <c r="KZ71" s="207"/>
      <c r="LA71" s="207"/>
      <c r="LB71" s="207"/>
      <c r="LC71" s="207"/>
      <c r="LD71" s="207"/>
      <c r="LE71" s="207"/>
      <c r="LF71" s="207"/>
      <c r="LG71" s="207"/>
      <c r="LH71" s="207"/>
      <c r="LI71" s="207"/>
      <c r="LJ71" s="207"/>
      <c r="LK71" s="207"/>
      <c r="LL71" s="207"/>
      <c r="LM71" s="207"/>
      <c r="LN71" s="207"/>
      <c r="LO71" s="207"/>
      <c r="LP71" s="207"/>
      <c r="LQ71" s="207"/>
      <c r="LR71" s="207"/>
      <c r="LS71" s="207"/>
      <c r="LT71" s="207"/>
      <c r="LU71" s="207"/>
      <c r="LV71" s="207"/>
      <c r="LW71" s="207"/>
      <c r="LX71" s="207"/>
      <c r="LY71" s="207"/>
      <c r="LZ71" s="207"/>
      <c r="MA71" s="207"/>
      <c r="MB71" s="207"/>
      <c r="MC71" s="207"/>
      <c r="MD71" s="207"/>
      <c r="ME71" s="207"/>
      <c r="MF71" s="207"/>
      <c r="MG71" s="207"/>
      <c r="MH71" s="207"/>
      <c r="MI71" s="207"/>
      <c r="MJ71" s="207"/>
      <c r="MK71" s="207"/>
      <c r="ML71" s="207"/>
      <c r="MM71" s="207"/>
      <c r="MN71" s="207"/>
      <c r="MO71" s="207"/>
      <c r="MP71" s="207"/>
      <c r="MQ71" s="207"/>
      <c r="MR71" s="207"/>
      <c r="MS71" s="207"/>
      <c r="MT71" s="207"/>
      <c r="MU71" s="207"/>
      <c r="MV71" s="207"/>
      <c r="MW71" s="207"/>
      <c r="MX71" s="207"/>
      <c r="MY71" s="207"/>
      <c r="MZ71" s="207"/>
      <c r="NA71" s="207"/>
      <c r="NB71" s="207"/>
      <c r="NC71" s="207"/>
      <c r="ND71" s="207"/>
      <c r="NE71" s="207"/>
      <c r="NF71" s="207"/>
      <c r="NG71" s="207"/>
      <c r="NH71" s="207"/>
      <c r="NI71" s="207"/>
      <c r="NJ71" s="207"/>
      <c r="NK71" s="207"/>
      <c r="NL71" s="207"/>
      <c r="NM71" s="207"/>
      <c r="NN71" s="207"/>
      <c r="NO71" s="207"/>
      <c r="NP71" s="207"/>
      <c r="NQ71" s="207"/>
      <c r="NR71" s="207"/>
      <c r="NS71" s="207"/>
      <c r="NT71" s="207"/>
      <c r="NU71" s="207"/>
      <c r="NV71" s="207"/>
      <c r="NW71" s="207"/>
      <c r="NX71" s="207"/>
      <c r="NY71" s="207"/>
      <c r="NZ71" s="207"/>
      <c r="OA71" s="207"/>
      <c r="OB71" s="207"/>
      <c r="OC71" s="207"/>
      <c r="OD71" s="207"/>
      <c r="OE71" s="207"/>
      <c r="OF71" s="207"/>
      <c r="OG71" s="207"/>
      <c r="OH71" s="207"/>
      <c r="OI71" s="207"/>
      <c r="OJ71" s="207"/>
      <c r="OK71" s="207"/>
      <c r="OL71" s="207"/>
      <c r="OM71" s="207"/>
      <c r="ON71" s="207"/>
      <c r="OO71" s="207"/>
      <c r="OP71" s="207"/>
      <c r="OQ71" s="207"/>
      <c r="OR71" s="207"/>
      <c r="OS71" s="207"/>
      <c r="OT71" s="207"/>
      <c r="OU71" s="207"/>
      <c r="OV71" s="207"/>
      <c r="OW71" s="207"/>
      <c r="OX71" s="207"/>
      <c r="OY71" s="207"/>
      <c r="OZ71" s="207"/>
      <c r="PA71" s="207"/>
      <c r="PB71" s="207"/>
      <c r="PC71" s="207"/>
      <c r="PD71" s="207"/>
      <c r="PE71" s="207"/>
      <c r="PF71" s="207"/>
      <c r="PG71" s="207"/>
      <c r="PH71" s="207"/>
      <c r="PI71" s="207"/>
      <c r="PJ71" s="207"/>
      <c r="PK71" s="207"/>
      <c r="PL71" s="207"/>
      <c r="PM71" s="207"/>
      <c r="PN71" s="207"/>
      <c r="PO71" s="207"/>
      <c r="PP71" s="207"/>
      <c r="PQ71" s="207"/>
      <c r="PR71" s="207"/>
      <c r="PS71" s="207"/>
      <c r="PT71" s="207"/>
      <c r="PU71" s="207"/>
      <c r="PV71" s="207"/>
      <c r="PW71" s="207"/>
      <c r="PX71" s="207"/>
      <c r="PY71" s="207"/>
      <c r="PZ71" s="207"/>
      <c r="QA71" s="207"/>
      <c r="QB71" s="207"/>
      <c r="QC71" s="207"/>
      <c r="QD71" s="207"/>
      <c r="QE71" s="207"/>
      <c r="QF71" s="207"/>
      <c r="QG71" s="207"/>
      <c r="QH71" s="207"/>
      <c r="QI71" s="207"/>
      <c r="QJ71" s="207"/>
      <c r="QK71" s="207"/>
      <c r="QL71" s="207"/>
      <c r="QM71" s="207"/>
      <c r="QN71" s="207"/>
      <c r="QO71" s="207"/>
      <c r="QP71" s="207"/>
      <c r="QQ71" s="207"/>
      <c r="QR71" s="207"/>
      <c r="QS71" s="207"/>
      <c r="QT71" s="207"/>
      <c r="QU71" s="207"/>
      <c r="QV71" s="207"/>
      <c r="QW71" s="207"/>
      <c r="QX71" s="207"/>
      <c r="QY71" s="207"/>
      <c r="QZ71" s="207"/>
      <c r="RA71" s="207"/>
      <c r="RB71" s="207"/>
      <c r="RC71" s="207"/>
      <c r="RD71" s="207"/>
      <c r="RE71" s="207"/>
      <c r="RF71" s="207"/>
      <c r="RG71" s="207"/>
      <c r="RH71" s="207"/>
      <c r="RI71" s="207"/>
      <c r="RJ71" s="207"/>
      <c r="RK71" s="207"/>
      <c r="RL71" s="207"/>
      <c r="RM71" s="207"/>
      <c r="RN71" s="207"/>
      <c r="RO71" s="207"/>
      <c r="RP71" s="207"/>
      <c r="RQ71" s="207"/>
      <c r="RR71" s="207"/>
      <c r="RS71" s="207"/>
      <c r="RT71" s="207"/>
      <c r="RU71" s="207"/>
      <c r="RV71" s="207"/>
      <c r="RW71" s="207"/>
      <c r="RX71" s="207"/>
      <c r="RY71" s="207"/>
      <c r="RZ71" s="207"/>
      <c r="SA71" s="207"/>
      <c r="SB71" s="207"/>
      <c r="SC71" s="207"/>
      <c r="SD71" s="207"/>
      <c r="SE71" s="207"/>
      <c r="SF71" s="207"/>
      <c r="SG71" s="207"/>
      <c r="SH71" s="207"/>
      <c r="SI71" s="207"/>
      <c r="SJ71" s="207"/>
      <c r="SK71" s="207"/>
      <c r="SL71" s="207"/>
      <c r="SM71" s="207"/>
      <c r="SN71" s="207"/>
      <c r="SO71" s="207"/>
      <c r="SP71" s="207"/>
      <c r="SQ71" s="207"/>
      <c r="SR71" s="207"/>
      <c r="SS71" s="207"/>
      <c r="ST71" s="207"/>
      <c r="SU71" s="207"/>
      <c r="SV71" s="207"/>
      <c r="SW71" s="207"/>
      <c r="SX71" s="207"/>
      <c r="SY71" s="207"/>
      <c r="SZ71" s="207"/>
      <c r="TA71" s="207"/>
      <c r="TB71" s="207"/>
      <c r="TC71" s="207"/>
      <c r="TD71" s="207"/>
      <c r="TE71" s="207"/>
      <c r="TF71" s="207"/>
      <c r="TG71" s="207"/>
      <c r="TH71" s="207"/>
      <c r="TI71" s="207"/>
      <c r="TJ71" s="207"/>
      <c r="TK71" s="207"/>
      <c r="TL71" s="207"/>
      <c r="TM71" s="207"/>
      <c r="TN71" s="207"/>
      <c r="TO71" s="207"/>
      <c r="TP71" s="207"/>
      <c r="TQ71" s="207"/>
      <c r="TR71" s="207"/>
      <c r="TS71" s="207"/>
      <c r="TT71" s="207"/>
      <c r="TU71" s="207"/>
      <c r="TV71" s="207"/>
      <c r="TW71" s="207"/>
      <c r="TX71" s="207"/>
      <c r="TY71" s="207"/>
      <c r="TZ71" s="207"/>
      <c r="UA71" s="207"/>
      <c r="UB71" s="207"/>
      <c r="UC71" s="207"/>
      <c r="UD71" s="207"/>
      <c r="UE71" s="207"/>
      <c r="UF71" s="207"/>
      <c r="UG71" s="207"/>
      <c r="UH71" s="207"/>
      <c r="UI71" s="207"/>
      <c r="UJ71" s="207"/>
      <c r="UK71" s="207"/>
      <c r="UL71" s="207"/>
      <c r="UM71" s="207"/>
      <c r="UN71" s="207"/>
      <c r="UO71" s="207"/>
      <c r="UP71" s="207"/>
      <c r="UQ71" s="207"/>
      <c r="UR71" s="207"/>
      <c r="US71" s="207"/>
      <c r="UT71" s="207"/>
      <c r="UU71" s="207"/>
      <c r="UV71" s="207"/>
      <c r="UW71" s="207"/>
      <c r="UX71" s="207"/>
      <c r="UY71" s="207"/>
      <c r="UZ71" s="207"/>
      <c r="VA71" s="207"/>
      <c r="VB71" s="207"/>
      <c r="VC71" s="207"/>
      <c r="VD71" s="207"/>
      <c r="VE71" s="207"/>
      <c r="VF71" s="207"/>
      <c r="VG71" s="207"/>
      <c r="VH71" s="207"/>
      <c r="VI71" s="207"/>
      <c r="VJ71" s="207"/>
      <c r="VK71" s="207"/>
      <c r="VL71" s="207"/>
      <c r="VM71" s="207"/>
      <c r="VN71" s="207"/>
      <c r="VO71" s="207"/>
      <c r="VP71" s="207"/>
      <c r="VQ71" s="207"/>
      <c r="VR71" s="207"/>
      <c r="VS71" s="207"/>
      <c r="VT71" s="207"/>
      <c r="VU71" s="207"/>
      <c r="VV71" s="207"/>
      <c r="VW71" s="207"/>
      <c r="VX71" s="207"/>
      <c r="VY71" s="207"/>
      <c r="VZ71" s="207"/>
      <c r="WA71" s="207"/>
      <c r="WB71" s="207"/>
      <c r="WC71" s="207"/>
      <c r="WD71" s="207"/>
      <c r="WE71" s="207"/>
      <c r="WF71" s="207"/>
      <c r="WG71" s="207"/>
      <c r="WH71" s="207"/>
      <c r="WI71" s="207"/>
      <c r="WJ71" s="207"/>
      <c r="WK71" s="207"/>
      <c r="WL71" s="207"/>
      <c r="WM71" s="207"/>
      <c r="WN71" s="207"/>
      <c r="WO71" s="207"/>
      <c r="WP71" s="207"/>
      <c r="WQ71" s="207"/>
      <c r="WR71" s="207"/>
      <c r="WS71" s="207"/>
      <c r="WT71" s="207"/>
      <c r="WU71" s="207"/>
      <c r="WV71" s="207"/>
      <c r="WW71" s="207"/>
      <c r="WX71" s="207"/>
      <c r="WY71" s="207"/>
      <c r="WZ71" s="207"/>
      <c r="XA71" s="207"/>
      <c r="XB71" s="207"/>
      <c r="XC71" s="207"/>
      <c r="XD71" s="207"/>
      <c r="XE71" s="207"/>
      <c r="XF71" s="207"/>
      <c r="XG71" s="207"/>
      <c r="XH71" s="207"/>
      <c r="XI71" s="207"/>
      <c r="XJ71" s="207"/>
      <c r="XK71" s="207"/>
      <c r="XL71" s="207"/>
      <c r="XM71" s="207"/>
      <c r="XN71" s="207"/>
      <c r="XO71" s="207"/>
      <c r="XP71" s="207"/>
      <c r="XQ71" s="207"/>
      <c r="XR71" s="207"/>
      <c r="XS71" s="207"/>
      <c r="XT71" s="207"/>
      <c r="XU71" s="207"/>
      <c r="XV71" s="207"/>
      <c r="XW71" s="207"/>
      <c r="XX71" s="207"/>
      <c r="XY71" s="207"/>
      <c r="XZ71" s="207"/>
      <c r="YA71" s="207"/>
      <c r="YB71" s="207"/>
      <c r="YC71" s="207"/>
      <c r="YD71" s="207"/>
      <c r="YE71" s="207"/>
      <c r="YF71" s="207"/>
      <c r="YG71" s="207"/>
      <c r="YH71" s="207"/>
      <c r="YI71" s="207"/>
      <c r="YJ71" s="207"/>
      <c r="YK71" s="207"/>
      <c r="YL71" s="207"/>
      <c r="YM71" s="207"/>
      <c r="YN71" s="207"/>
      <c r="YO71" s="207"/>
      <c r="YP71" s="207"/>
      <c r="YQ71" s="207"/>
      <c r="YR71" s="207"/>
      <c r="YS71" s="207"/>
      <c r="YT71" s="207"/>
      <c r="YU71" s="207"/>
      <c r="YV71" s="207"/>
      <c r="YW71" s="207"/>
      <c r="YX71" s="207"/>
      <c r="YY71" s="207"/>
      <c r="YZ71" s="207"/>
      <c r="ZA71" s="207"/>
      <c r="ZB71" s="207"/>
      <c r="ZC71" s="207"/>
      <c r="ZD71" s="207"/>
      <c r="ZE71" s="207"/>
      <c r="ZF71" s="207"/>
      <c r="ZG71" s="207"/>
      <c r="ZH71" s="207"/>
      <c r="ZI71" s="207"/>
      <c r="ZJ71" s="207"/>
      <c r="ZK71" s="207"/>
      <c r="ZL71" s="207"/>
      <c r="ZM71" s="207"/>
      <c r="ZN71" s="207"/>
      <c r="ZO71" s="207"/>
      <c r="ZP71" s="207"/>
      <c r="ZQ71" s="207"/>
      <c r="ZR71" s="207"/>
      <c r="ZS71" s="207"/>
      <c r="ZT71" s="207"/>
      <c r="ZU71" s="207"/>
      <c r="ZV71" s="207"/>
      <c r="ZW71" s="207"/>
      <c r="ZX71" s="207"/>
      <c r="ZY71" s="207"/>
      <c r="ZZ71" s="207"/>
      <c r="AAA71" s="207"/>
      <c r="AAB71" s="207"/>
      <c r="AAC71" s="207"/>
      <c r="AAD71" s="207"/>
      <c r="AAE71" s="207"/>
      <c r="AAF71" s="207"/>
      <c r="AAG71" s="207"/>
      <c r="AAH71" s="207"/>
      <c r="AAI71" s="207"/>
      <c r="AAJ71" s="207"/>
      <c r="AAK71" s="207"/>
      <c r="AAL71" s="207"/>
      <c r="AAM71" s="207"/>
      <c r="AAN71" s="207"/>
      <c r="AAO71" s="207"/>
      <c r="AAP71" s="207"/>
      <c r="AAQ71" s="207"/>
      <c r="AAR71" s="207"/>
      <c r="AAS71" s="207"/>
      <c r="AAT71" s="207"/>
      <c r="AAU71" s="207"/>
      <c r="AAV71" s="207"/>
      <c r="AAW71" s="207"/>
      <c r="AAX71" s="207"/>
      <c r="AAY71" s="207"/>
      <c r="AAZ71" s="207"/>
      <c r="ABA71" s="207"/>
      <c r="ABB71" s="207"/>
      <c r="ABC71" s="207"/>
      <c r="ABD71" s="207"/>
      <c r="ABE71" s="207"/>
      <c r="ABF71" s="207"/>
      <c r="ABG71" s="207"/>
      <c r="ABH71" s="207"/>
      <c r="ABI71" s="207"/>
      <c r="ABJ71" s="207"/>
      <c r="ABK71" s="207"/>
      <c r="ABL71" s="207"/>
      <c r="ABM71" s="207"/>
      <c r="ABN71" s="207"/>
      <c r="ABO71" s="207"/>
      <c r="ABP71" s="207"/>
      <c r="ABQ71" s="207"/>
      <c r="ABR71" s="207"/>
      <c r="ABS71" s="207"/>
      <c r="ABT71" s="207"/>
      <c r="ABU71" s="207"/>
      <c r="ABV71" s="207"/>
      <c r="ABW71" s="207"/>
      <c r="ABX71" s="207"/>
      <c r="ABY71" s="207"/>
      <c r="ABZ71" s="207"/>
      <c r="ACA71" s="207"/>
      <c r="ACB71" s="207"/>
      <c r="ACC71" s="207"/>
      <c r="ACD71" s="207"/>
      <c r="ACE71" s="207"/>
      <c r="ACF71" s="207"/>
      <c r="ACG71" s="207"/>
      <c r="ACH71" s="207"/>
      <c r="ACI71" s="207"/>
      <c r="ACJ71" s="207"/>
      <c r="ACK71" s="207"/>
      <c r="ACL71" s="207"/>
      <c r="ACM71" s="207"/>
      <c r="ACN71" s="207"/>
      <c r="ACO71" s="207"/>
      <c r="ACP71" s="207"/>
      <c r="ACQ71" s="207"/>
      <c r="ACR71" s="207"/>
      <c r="ACS71" s="207"/>
      <c r="ACT71" s="207"/>
      <c r="ACU71" s="207"/>
      <c r="ACV71" s="207"/>
      <c r="ACW71" s="207"/>
      <c r="ACX71" s="207"/>
      <c r="ACY71" s="207"/>
      <c r="ACZ71" s="207"/>
      <c r="ADA71" s="207"/>
      <c r="ADB71" s="207"/>
      <c r="ADC71" s="207"/>
      <c r="ADD71" s="207"/>
      <c r="ADE71" s="207"/>
      <c r="ADF71" s="207"/>
      <c r="ADG71" s="207"/>
      <c r="ADH71" s="207"/>
      <c r="ADI71" s="207"/>
      <c r="ADJ71" s="207"/>
      <c r="ADK71" s="207"/>
      <c r="ADL71" s="207"/>
      <c r="ADM71" s="207"/>
      <c r="ADN71" s="207"/>
      <c r="ADO71" s="207"/>
      <c r="ADP71" s="207"/>
      <c r="ADQ71" s="207"/>
      <c r="ADR71" s="207"/>
      <c r="ADS71" s="207"/>
      <c r="ADT71" s="207"/>
      <c r="ADU71" s="207"/>
      <c r="ADV71" s="207"/>
      <c r="ADW71" s="207"/>
      <c r="ADX71" s="207"/>
      <c r="ADY71" s="207"/>
      <c r="ADZ71" s="207"/>
      <c r="AEA71" s="207"/>
      <c r="AEB71" s="207"/>
      <c r="AEC71" s="207"/>
      <c r="AED71" s="207"/>
      <c r="AEE71" s="207"/>
      <c r="AEF71" s="207"/>
      <c r="AEG71" s="207"/>
      <c r="AEH71" s="207"/>
      <c r="AEI71" s="207"/>
      <c r="AEJ71" s="207"/>
      <c r="AEK71" s="207"/>
      <c r="AEL71" s="207"/>
      <c r="AEM71" s="207"/>
      <c r="AEN71" s="207"/>
      <c r="AEO71" s="207"/>
      <c r="AEP71" s="207"/>
      <c r="AEQ71" s="207"/>
      <c r="AER71" s="207"/>
      <c r="AES71" s="207"/>
      <c r="AET71" s="207"/>
      <c r="AEU71" s="207"/>
      <c r="AEV71" s="207"/>
      <c r="AEW71" s="207"/>
      <c r="AEX71" s="207"/>
      <c r="AEY71" s="207"/>
      <c r="AEZ71" s="207"/>
      <c r="AFA71" s="207"/>
      <c r="AFB71" s="207"/>
      <c r="AFC71" s="207"/>
      <c r="AFD71" s="207"/>
      <c r="AFE71" s="207"/>
      <c r="AFF71" s="207"/>
      <c r="AFG71" s="207"/>
      <c r="AFH71" s="207"/>
      <c r="AFI71" s="207"/>
      <c r="AFJ71" s="207"/>
      <c r="AFK71" s="207"/>
      <c r="AFL71" s="207"/>
      <c r="AFM71" s="207"/>
      <c r="AFN71" s="207"/>
      <c r="AFO71" s="207"/>
      <c r="AFP71" s="207"/>
      <c r="AFQ71" s="207"/>
      <c r="AFR71" s="207"/>
      <c r="AFS71" s="207"/>
      <c r="AFT71" s="207"/>
      <c r="AFU71" s="207"/>
      <c r="AFV71" s="207"/>
      <c r="AFW71" s="207"/>
      <c r="AFX71" s="207"/>
      <c r="AFY71" s="207"/>
      <c r="AFZ71" s="207"/>
      <c r="AGA71" s="207"/>
      <c r="AGB71" s="207"/>
      <c r="AGC71" s="207"/>
      <c r="AGD71" s="207"/>
      <c r="AGE71" s="207"/>
      <c r="AGF71" s="207"/>
      <c r="AGG71" s="207"/>
      <c r="AGH71" s="207"/>
      <c r="AGI71" s="207"/>
      <c r="AGJ71" s="207"/>
      <c r="AGK71" s="207"/>
      <c r="AGL71" s="207"/>
      <c r="AGM71" s="207"/>
      <c r="AGN71" s="207"/>
      <c r="AGO71" s="207"/>
      <c r="AGP71" s="207"/>
      <c r="AGQ71" s="207"/>
      <c r="AGR71" s="207"/>
      <c r="AGS71" s="207"/>
      <c r="AGT71" s="207"/>
      <c r="AGU71" s="207"/>
      <c r="AGV71" s="207"/>
      <c r="AGW71" s="207"/>
      <c r="AGX71" s="207"/>
      <c r="AGY71" s="207"/>
      <c r="AGZ71" s="207"/>
      <c r="AHA71" s="207"/>
      <c r="AHB71" s="207"/>
      <c r="AHC71" s="207"/>
      <c r="AHD71" s="207"/>
      <c r="AHE71" s="207"/>
      <c r="AHF71" s="207"/>
      <c r="AHG71" s="207"/>
      <c r="AHH71" s="207"/>
      <c r="AHI71" s="207"/>
      <c r="AHJ71" s="207"/>
      <c r="AHK71" s="207"/>
      <c r="AHL71" s="207"/>
      <c r="AHM71" s="207"/>
      <c r="AHN71" s="207"/>
      <c r="AHO71" s="207"/>
      <c r="AHP71" s="207"/>
      <c r="AHQ71" s="207"/>
      <c r="AHR71" s="207"/>
      <c r="AHS71" s="207"/>
      <c r="AHT71" s="207"/>
      <c r="AHU71" s="207"/>
      <c r="AHV71" s="207"/>
      <c r="AHW71" s="207"/>
      <c r="AHX71" s="207"/>
      <c r="AHY71" s="207"/>
      <c r="AHZ71" s="207"/>
      <c r="AIA71" s="207"/>
      <c r="AIB71" s="207"/>
      <c r="AIC71" s="207"/>
      <c r="AID71" s="207"/>
      <c r="AIE71" s="207"/>
      <c r="AIF71" s="207"/>
      <c r="AIG71" s="207"/>
      <c r="AIH71" s="207"/>
      <c r="AII71" s="207"/>
      <c r="AIJ71" s="207"/>
      <c r="AIK71" s="207"/>
      <c r="AIL71" s="207"/>
      <c r="AIM71" s="207"/>
      <c r="AIN71" s="207"/>
      <c r="AIO71" s="207"/>
      <c r="AIP71" s="207"/>
      <c r="AIQ71" s="207"/>
      <c r="AIR71" s="207"/>
      <c r="AIS71" s="207"/>
      <c r="AIT71" s="207"/>
      <c r="AIU71" s="207"/>
      <c r="AIV71" s="207"/>
      <c r="AIW71" s="207"/>
      <c r="AIX71" s="207"/>
      <c r="AIY71" s="207"/>
      <c r="AIZ71" s="207"/>
      <c r="AJA71" s="207"/>
      <c r="AJB71" s="207"/>
      <c r="AJC71" s="207"/>
      <c r="AJD71" s="207"/>
      <c r="AJE71" s="207"/>
      <c r="AJF71" s="207"/>
      <c r="AJG71" s="207"/>
      <c r="AJH71" s="207"/>
      <c r="AJI71" s="207"/>
      <c r="AJJ71" s="207"/>
      <c r="AJK71" s="207"/>
      <c r="AJL71" s="207"/>
      <c r="AJM71" s="207"/>
      <c r="AJN71" s="207"/>
      <c r="AJO71" s="207"/>
      <c r="AJP71" s="207"/>
      <c r="AJQ71" s="207"/>
      <c r="AJR71" s="207"/>
      <c r="AJS71" s="207"/>
      <c r="AJT71" s="207"/>
      <c r="AJU71" s="207"/>
      <c r="AJV71" s="207"/>
      <c r="AJW71" s="207"/>
      <c r="AJX71" s="207"/>
      <c r="AJY71" s="207"/>
      <c r="AJZ71" s="207"/>
      <c r="AKA71" s="207"/>
      <c r="AKB71" s="207"/>
      <c r="AKC71" s="207"/>
      <c r="AKD71" s="207"/>
      <c r="AKE71" s="207"/>
      <c r="AKF71" s="207"/>
      <c r="AKG71" s="207"/>
      <c r="AKH71" s="207"/>
      <c r="AKI71" s="207"/>
      <c r="AKJ71" s="207"/>
      <c r="AKK71" s="207"/>
      <c r="AKL71" s="207"/>
      <c r="AKM71" s="207"/>
      <c r="AKN71" s="207"/>
      <c r="AKO71" s="207"/>
      <c r="AKP71" s="207"/>
      <c r="AKQ71" s="207"/>
      <c r="AKR71" s="207"/>
      <c r="AKS71" s="207"/>
      <c r="AKT71" s="207"/>
      <c r="AKU71" s="207"/>
      <c r="AKV71" s="207"/>
      <c r="AKW71" s="207"/>
      <c r="AKX71" s="207"/>
      <c r="AKY71" s="207"/>
      <c r="AKZ71" s="207"/>
      <c r="ALA71" s="207"/>
      <c r="ALB71" s="207"/>
      <c r="ALC71" s="207"/>
      <c r="ALD71" s="207"/>
      <c r="ALE71" s="207"/>
      <c r="ALF71" s="207"/>
      <c r="ALG71" s="207"/>
      <c r="ALH71" s="207"/>
      <c r="ALI71" s="207"/>
      <c r="ALJ71" s="207"/>
      <c r="ALK71" s="207"/>
      <c r="ALL71" s="207"/>
      <c r="ALM71" s="207"/>
      <c r="ALN71" s="207"/>
      <c r="ALO71" s="207"/>
      <c r="ALP71" s="207"/>
      <c r="ALQ71" s="207" t="e">
        <v>#N/A</v>
      </c>
    </row>
    <row r="72" spans="1:1005" ht="14.45">
      <c r="A72" s="103"/>
      <c r="B72" s="164"/>
      <c r="C72" s="156"/>
      <c r="D72" s="159"/>
      <c r="E72" s="207"/>
      <c r="F72" s="207"/>
      <c r="G72" s="207"/>
      <c r="H72" s="207"/>
      <c r="I72" s="207"/>
      <c r="J72" s="207"/>
      <c r="K72" s="207"/>
      <c r="L72" s="207"/>
      <c r="M72" s="207"/>
      <c r="N72" s="207"/>
      <c r="O72" s="207"/>
      <c r="P72" s="207"/>
      <c r="Q72" s="207"/>
      <c r="R72" s="207"/>
      <c r="S72" s="207"/>
      <c r="T72" s="207"/>
      <c r="U72" s="207"/>
      <c r="V72" s="207"/>
      <c r="W72" s="207"/>
      <c r="X72" s="207"/>
      <c r="Y72" s="207"/>
      <c r="Z72" s="207"/>
      <c r="AA72" s="207"/>
      <c r="AB72" s="207"/>
      <c r="AC72" s="207"/>
      <c r="AD72" s="207"/>
      <c r="AF72" s="207"/>
      <c r="AG72" s="207"/>
      <c r="AH72" s="207"/>
      <c r="AI72" s="207"/>
      <c r="AJ72" s="207"/>
      <c r="AK72" s="207"/>
      <c r="AL72" s="207"/>
      <c r="AM72" s="207"/>
      <c r="AN72" s="207"/>
      <c r="AO72" s="207"/>
      <c r="AP72" s="207"/>
      <c r="AQ72" s="207"/>
      <c r="AR72" s="207"/>
      <c r="AS72" s="207"/>
      <c r="AT72" s="207"/>
      <c r="AU72" s="207"/>
      <c r="AV72" s="207"/>
      <c r="AW72" s="207"/>
      <c r="AX72" s="207"/>
      <c r="AY72" s="207"/>
      <c r="AZ72" s="207"/>
      <c r="BA72" s="207"/>
      <c r="BB72" s="207"/>
      <c r="BC72" s="207"/>
      <c r="BD72" s="207"/>
      <c r="BE72" s="207"/>
      <c r="BF72" s="207"/>
      <c r="BG72" s="207"/>
      <c r="BH72" s="207"/>
      <c r="BI72" s="207"/>
      <c r="BJ72" s="207"/>
      <c r="BK72" s="207"/>
      <c r="BL72" s="207"/>
      <c r="BM72" s="207"/>
      <c r="BN72" s="207"/>
      <c r="BO72" s="207"/>
      <c r="BP72" s="207"/>
      <c r="BQ72" s="207"/>
      <c r="BR72" s="207"/>
      <c r="BS72" s="207"/>
      <c r="BT72" s="207"/>
      <c r="BU72" s="207"/>
      <c r="BV72" s="207"/>
      <c r="BW72" s="207"/>
      <c r="BX72" s="207"/>
      <c r="BY72" s="207"/>
      <c r="BZ72" s="207"/>
      <c r="CA72" s="207"/>
      <c r="CB72" s="207"/>
      <c r="CC72" s="207"/>
      <c r="CD72" s="207"/>
      <c r="CE72" s="207"/>
      <c r="CF72" s="207"/>
      <c r="CG72" s="207"/>
      <c r="CH72" s="207"/>
      <c r="CI72" s="207"/>
      <c r="CJ72" s="207"/>
      <c r="CK72" s="207"/>
      <c r="CL72" s="207"/>
      <c r="CM72" s="207"/>
      <c r="CN72" s="207"/>
      <c r="CO72" s="207"/>
      <c r="CP72" s="207"/>
      <c r="CQ72" s="207"/>
      <c r="CR72" s="207"/>
      <c r="CS72" s="207"/>
      <c r="CT72" s="207"/>
      <c r="CU72" s="207"/>
      <c r="CV72" s="207"/>
      <c r="CW72" s="207"/>
      <c r="CX72" s="207"/>
      <c r="CY72" s="207"/>
      <c r="CZ72" s="207"/>
      <c r="DA72" s="207"/>
      <c r="DB72" s="207"/>
      <c r="DC72" s="207"/>
      <c r="DD72" s="207"/>
      <c r="DE72" s="207"/>
      <c r="DF72" s="207"/>
      <c r="DG72" s="207"/>
      <c r="DH72" s="207"/>
      <c r="DI72" s="207"/>
      <c r="DJ72" s="207"/>
      <c r="DK72" s="207"/>
      <c r="DL72" s="207"/>
      <c r="DM72" s="207"/>
      <c r="DN72" s="207"/>
      <c r="DO72" s="207"/>
      <c r="DP72" s="207"/>
      <c r="DQ72" s="207"/>
      <c r="DR72" s="207"/>
      <c r="DS72" s="207"/>
      <c r="DT72" s="207"/>
      <c r="DU72" s="207"/>
      <c r="DV72" s="207"/>
      <c r="DW72" s="207"/>
      <c r="DX72" s="207"/>
      <c r="DY72" s="207"/>
      <c r="DZ72" s="207"/>
      <c r="EA72" s="207"/>
      <c r="EB72" s="207"/>
      <c r="EC72" s="207"/>
      <c r="ED72" s="207"/>
      <c r="EE72" s="207"/>
      <c r="EF72" s="207"/>
      <c r="EG72" s="207"/>
      <c r="EH72" s="207"/>
      <c r="EI72" s="207"/>
      <c r="EJ72" s="207"/>
      <c r="EK72" s="207"/>
      <c r="EL72" s="207"/>
      <c r="EM72" s="207"/>
      <c r="EN72" s="207"/>
      <c r="EO72" s="207"/>
      <c r="EP72" s="207"/>
      <c r="EQ72" s="207"/>
      <c r="ER72" s="207"/>
      <c r="ES72" s="207"/>
      <c r="ET72" s="207"/>
      <c r="EU72" s="207"/>
      <c r="EV72" s="207"/>
      <c r="EW72" s="207"/>
      <c r="EX72" s="207"/>
      <c r="EY72" s="207"/>
      <c r="EZ72" s="207"/>
      <c r="FA72" s="207"/>
      <c r="FB72" s="207"/>
      <c r="FC72" s="207"/>
      <c r="FD72" s="207"/>
      <c r="FE72" s="207"/>
      <c r="FF72" s="207"/>
      <c r="FG72" s="207"/>
      <c r="FH72" s="207"/>
      <c r="FI72" s="207"/>
      <c r="FJ72" s="207"/>
      <c r="FK72" s="207"/>
      <c r="FL72" s="207"/>
      <c r="FM72" s="207"/>
      <c r="FN72" s="207"/>
      <c r="FO72" s="207"/>
      <c r="FP72" s="207"/>
      <c r="FQ72" s="207"/>
      <c r="FR72" s="207"/>
      <c r="FS72" s="207"/>
      <c r="FT72" s="207"/>
      <c r="FU72" s="207"/>
      <c r="FV72" s="207"/>
      <c r="FW72" s="207"/>
      <c r="FX72" s="207"/>
      <c r="FY72" s="207"/>
      <c r="FZ72" s="207"/>
      <c r="GA72" s="207"/>
      <c r="GB72" s="207"/>
      <c r="GC72" s="207"/>
      <c r="GD72" s="207"/>
      <c r="GE72" s="207"/>
      <c r="GF72" s="207"/>
      <c r="GG72" s="207"/>
      <c r="GH72" s="207"/>
      <c r="GI72" s="207"/>
      <c r="GJ72" s="207"/>
      <c r="GK72" s="207"/>
      <c r="GL72" s="207"/>
      <c r="GM72" s="207"/>
      <c r="GN72" s="207"/>
      <c r="GO72" s="207"/>
      <c r="GP72" s="207"/>
      <c r="GQ72" s="207"/>
      <c r="GR72" s="207"/>
      <c r="GS72" s="207"/>
      <c r="GT72" s="207"/>
      <c r="GU72" s="207"/>
      <c r="GV72" s="207"/>
      <c r="GW72" s="207"/>
      <c r="GX72" s="207"/>
      <c r="GY72" s="207"/>
      <c r="GZ72" s="207"/>
      <c r="HA72" s="207"/>
      <c r="HB72" s="207"/>
      <c r="HC72" s="207"/>
      <c r="HD72" s="207"/>
      <c r="HE72" s="207"/>
      <c r="HF72" s="207"/>
      <c r="HG72" s="207"/>
      <c r="HH72" s="207"/>
      <c r="HI72" s="207"/>
      <c r="HJ72" s="207"/>
      <c r="HK72" s="207"/>
      <c r="HL72" s="207"/>
      <c r="HM72" s="207"/>
      <c r="HN72" s="207"/>
      <c r="HO72" s="207"/>
      <c r="HP72" s="207"/>
      <c r="HQ72" s="207"/>
      <c r="HR72" s="207"/>
      <c r="HS72" s="207"/>
      <c r="HT72" s="207"/>
      <c r="HU72" s="207"/>
      <c r="HV72" s="207"/>
      <c r="HW72" s="207"/>
      <c r="HX72" s="207"/>
      <c r="HY72" s="207"/>
      <c r="HZ72" s="207"/>
      <c r="IA72" s="207"/>
      <c r="IB72" s="207"/>
      <c r="IC72" s="207"/>
      <c r="ID72" s="207"/>
      <c r="IE72" s="207"/>
      <c r="IF72" s="207"/>
      <c r="IG72" s="207"/>
      <c r="IH72" s="207"/>
      <c r="II72" s="207"/>
      <c r="IJ72" s="207"/>
      <c r="IK72" s="207"/>
      <c r="IL72" s="207"/>
      <c r="IM72" s="207"/>
      <c r="IN72" s="207"/>
      <c r="IO72" s="207"/>
      <c r="IP72" s="207"/>
      <c r="IQ72" s="207"/>
      <c r="IR72" s="207"/>
      <c r="IS72" s="207"/>
      <c r="IT72" s="207"/>
      <c r="IU72" s="207"/>
      <c r="IV72" s="207"/>
      <c r="IW72" s="207"/>
      <c r="IX72" s="207"/>
      <c r="IY72" s="207"/>
      <c r="IZ72" s="207"/>
      <c r="JA72" s="207"/>
      <c r="JB72" s="207"/>
      <c r="JC72" s="207"/>
      <c r="JD72" s="207"/>
      <c r="JE72" s="207"/>
      <c r="JF72" s="207"/>
      <c r="JG72" s="207"/>
      <c r="JH72" s="207"/>
      <c r="JI72" s="207"/>
      <c r="JJ72" s="207"/>
      <c r="JK72" s="207"/>
      <c r="JL72" s="207"/>
      <c r="JM72" s="207"/>
      <c r="JN72" s="207"/>
      <c r="JO72" s="207"/>
      <c r="JP72" s="207"/>
      <c r="JQ72" s="207"/>
      <c r="JR72" s="207"/>
      <c r="JS72" s="207"/>
      <c r="JT72" s="207"/>
      <c r="JU72" s="207"/>
      <c r="JV72" s="207"/>
      <c r="JW72" s="207"/>
      <c r="JX72" s="207"/>
      <c r="JY72" s="207"/>
      <c r="JZ72" s="207"/>
      <c r="KA72" s="207"/>
      <c r="KB72" s="207"/>
      <c r="KC72" s="207"/>
      <c r="KD72" s="207"/>
      <c r="KE72" s="207"/>
      <c r="KF72" s="207"/>
      <c r="KG72" s="207"/>
      <c r="KH72" s="207"/>
      <c r="KI72" s="207"/>
      <c r="KJ72" s="207"/>
      <c r="KK72" s="207"/>
      <c r="KL72" s="207"/>
      <c r="KM72" s="207"/>
      <c r="KN72" s="207"/>
      <c r="KO72" s="207"/>
      <c r="KP72" s="207"/>
      <c r="KQ72" s="207"/>
      <c r="KR72" s="207"/>
      <c r="KS72" s="207"/>
      <c r="KT72" s="207"/>
      <c r="KU72" s="207"/>
      <c r="KV72" s="207"/>
      <c r="KW72" s="207"/>
      <c r="KX72" s="207"/>
      <c r="KY72" s="207"/>
      <c r="KZ72" s="207"/>
      <c r="LA72" s="207"/>
      <c r="LB72" s="207"/>
      <c r="LC72" s="207"/>
      <c r="LD72" s="207"/>
      <c r="LE72" s="207"/>
      <c r="LF72" s="207"/>
      <c r="LG72" s="207"/>
      <c r="LH72" s="207"/>
      <c r="LI72" s="207"/>
      <c r="LJ72" s="207"/>
      <c r="LK72" s="207"/>
      <c r="LL72" s="207"/>
      <c r="LM72" s="207"/>
      <c r="LN72" s="207"/>
      <c r="LO72" s="207"/>
      <c r="LP72" s="207"/>
      <c r="LQ72" s="207"/>
      <c r="LR72" s="207"/>
      <c r="LS72" s="207"/>
      <c r="LT72" s="207"/>
      <c r="LU72" s="207"/>
      <c r="LV72" s="207"/>
      <c r="LW72" s="207"/>
      <c r="LX72" s="207"/>
      <c r="LY72" s="207"/>
      <c r="LZ72" s="207"/>
      <c r="MA72" s="207"/>
      <c r="MB72" s="207"/>
      <c r="MC72" s="207"/>
      <c r="MD72" s="207"/>
      <c r="ME72" s="207"/>
      <c r="MF72" s="207"/>
      <c r="MG72" s="207"/>
      <c r="MH72" s="207"/>
      <c r="MI72" s="207"/>
      <c r="MJ72" s="207"/>
      <c r="MK72" s="207"/>
      <c r="ML72" s="207"/>
      <c r="MM72" s="207"/>
      <c r="MN72" s="207"/>
      <c r="MO72" s="207"/>
      <c r="MP72" s="207"/>
      <c r="MQ72" s="207"/>
      <c r="MR72" s="207"/>
      <c r="MS72" s="207"/>
      <c r="MT72" s="207"/>
      <c r="MU72" s="207"/>
      <c r="MV72" s="207"/>
      <c r="MW72" s="207"/>
      <c r="MX72" s="207"/>
      <c r="MY72" s="207"/>
      <c r="MZ72" s="207"/>
      <c r="NA72" s="207"/>
      <c r="NB72" s="207"/>
      <c r="NC72" s="207"/>
      <c r="ND72" s="207"/>
      <c r="NE72" s="207"/>
      <c r="NF72" s="207"/>
      <c r="NG72" s="207"/>
      <c r="NH72" s="207"/>
      <c r="NI72" s="207"/>
      <c r="NJ72" s="207"/>
      <c r="NK72" s="207"/>
      <c r="NL72" s="207"/>
      <c r="NM72" s="207"/>
      <c r="NN72" s="207"/>
      <c r="NO72" s="207"/>
      <c r="NP72" s="207"/>
      <c r="NQ72" s="207"/>
      <c r="NR72" s="207"/>
      <c r="NS72" s="207"/>
      <c r="NT72" s="207"/>
      <c r="NU72" s="207"/>
      <c r="NV72" s="207"/>
      <c r="NW72" s="207"/>
      <c r="NX72" s="207"/>
      <c r="NY72" s="207"/>
      <c r="NZ72" s="207"/>
      <c r="OA72" s="207"/>
      <c r="OB72" s="207"/>
      <c r="OC72" s="207"/>
      <c r="OD72" s="207"/>
      <c r="OE72" s="207"/>
      <c r="OF72" s="207"/>
      <c r="OG72" s="207"/>
      <c r="OH72" s="207"/>
      <c r="OI72" s="207"/>
      <c r="OJ72" s="207"/>
      <c r="OK72" s="207"/>
      <c r="OL72" s="207"/>
      <c r="OM72" s="207"/>
      <c r="ON72" s="207"/>
      <c r="OO72" s="207"/>
      <c r="OP72" s="207"/>
      <c r="OQ72" s="207"/>
      <c r="OR72" s="207"/>
      <c r="OS72" s="207"/>
      <c r="OT72" s="207"/>
      <c r="OU72" s="207"/>
      <c r="OV72" s="207"/>
      <c r="OW72" s="207"/>
      <c r="OX72" s="207"/>
      <c r="OY72" s="207"/>
      <c r="OZ72" s="207"/>
      <c r="PA72" s="207"/>
      <c r="PB72" s="207"/>
      <c r="PC72" s="207"/>
      <c r="PD72" s="207"/>
      <c r="PE72" s="207"/>
      <c r="PF72" s="207"/>
      <c r="PG72" s="207"/>
      <c r="PH72" s="207"/>
      <c r="PI72" s="207"/>
      <c r="PJ72" s="207"/>
      <c r="PK72" s="207"/>
      <c r="PL72" s="207"/>
      <c r="PM72" s="207"/>
      <c r="PN72" s="207"/>
      <c r="PO72" s="207"/>
      <c r="PP72" s="207"/>
      <c r="PQ72" s="207"/>
      <c r="PR72" s="207"/>
      <c r="PS72" s="207"/>
      <c r="PT72" s="207"/>
      <c r="PU72" s="207"/>
      <c r="PV72" s="207"/>
      <c r="PW72" s="207"/>
      <c r="PX72" s="207"/>
      <c r="PY72" s="207"/>
      <c r="PZ72" s="207"/>
      <c r="QA72" s="207"/>
      <c r="QB72" s="207"/>
      <c r="QC72" s="207"/>
      <c r="QD72" s="207"/>
      <c r="QE72" s="207"/>
      <c r="QF72" s="207"/>
      <c r="QG72" s="207"/>
      <c r="QH72" s="207"/>
      <c r="QI72" s="207"/>
      <c r="QJ72" s="207"/>
      <c r="QK72" s="207"/>
      <c r="QL72" s="207"/>
      <c r="QM72" s="207"/>
      <c r="QN72" s="207"/>
      <c r="QO72" s="207"/>
      <c r="QP72" s="207"/>
      <c r="QQ72" s="207"/>
      <c r="QR72" s="207"/>
      <c r="QS72" s="207"/>
      <c r="QT72" s="207"/>
      <c r="QU72" s="207"/>
      <c r="QV72" s="207"/>
      <c r="QW72" s="207"/>
      <c r="QX72" s="207"/>
      <c r="QY72" s="207"/>
      <c r="QZ72" s="207"/>
      <c r="RA72" s="207"/>
      <c r="RB72" s="207"/>
      <c r="RC72" s="207"/>
      <c r="RD72" s="207"/>
      <c r="RE72" s="207"/>
      <c r="RF72" s="207"/>
      <c r="RG72" s="207"/>
      <c r="RH72" s="207"/>
      <c r="RI72" s="207"/>
      <c r="RJ72" s="207"/>
      <c r="RK72" s="207"/>
      <c r="RL72" s="207"/>
      <c r="RM72" s="207"/>
      <c r="RN72" s="207"/>
      <c r="RO72" s="207"/>
      <c r="RP72" s="207"/>
      <c r="RQ72" s="207"/>
      <c r="RR72" s="207"/>
      <c r="RS72" s="207"/>
      <c r="RT72" s="207"/>
      <c r="RU72" s="207"/>
      <c r="RV72" s="207"/>
      <c r="RW72" s="207"/>
      <c r="RX72" s="207"/>
      <c r="RY72" s="207"/>
      <c r="RZ72" s="207"/>
      <c r="SA72" s="207"/>
      <c r="SB72" s="207"/>
      <c r="SC72" s="207"/>
      <c r="SD72" s="207"/>
      <c r="SE72" s="207"/>
      <c r="SF72" s="207"/>
      <c r="SG72" s="207"/>
      <c r="SH72" s="207"/>
      <c r="SI72" s="207"/>
      <c r="SJ72" s="207"/>
      <c r="SK72" s="207"/>
      <c r="SL72" s="207"/>
      <c r="SM72" s="207"/>
      <c r="SN72" s="207"/>
      <c r="SO72" s="207"/>
      <c r="SP72" s="207"/>
      <c r="SQ72" s="207"/>
      <c r="SR72" s="207"/>
      <c r="SS72" s="207"/>
      <c r="ST72" s="207"/>
      <c r="SU72" s="207"/>
      <c r="SV72" s="207"/>
      <c r="SW72" s="207"/>
      <c r="SX72" s="207"/>
      <c r="SY72" s="207"/>
      <c r="SZ72" s="207"/>
      <c r="TA72" s="207"/>
      <c r="TB72" s="207"/>
      <c r="TC72" s="207"/>
      <c r="TD72" s="207"/>
      <c r="TE72" s="207"/>
      <c r="TF72" s="207"/>
      <c r="TG72" s="207"/>
      <c r="TH72" s="207"/>
      <c r="TI72" s="207"/>
      <c r="TJ72" s="207"/>
      <c r="TK72" s="207"/>
      <c r="TL72" s="207"/>
      <c r="TM72" s="207"/>
      <c r="TN72" s="207"/>
      <c r="TO72" s="207"/>
      <c r="TP72" s="207"/>
      <c r="TQ72" s="207"/>
      <c r="TR72" s="207"/>
      <c r="TS72" s="207"/>
      <c r="TT72" s="207"/>
      <c r="TU72" s="207"/>
      <c r="TV72" s="207"/>
      <c r="TW72" s="207"/>
      <c r="TX72" s="207"/>
      <c r="TY72" s="207"/>
      <c r="TZ72" s="207"/>
      <c r="UA72" s="207"/>
      <c r="UB72" s="207"/>
      <c r="UC72" s="207"/>
      <c r="UD72" s="207"/>
      <c r="UE72" s="207"/>
      <c r="UF72" s="207"/>
      <c r="UG72" s="207"/>
      <c r="UH72" s="207"/>
      <c r="UI72" s="207"/>
      <c r="UJ72" s="207"/>
      <c r="UK72" s="207"/>
      <c r="UL72" s="207"/>
      <c r="UM72" s="207"/>
      <c r="UN72" s="207"/>
      <c r="UO72" s="207"/>
      <c r="UP72" s="207"/>
      <c r="UQ72" s="207"/>
      <c r="UR72" s="207"/>
      <c r="US72" s="207"/>
      <c r="UT72" s="207"/>
      <c r="UU72" s="207"/>
      <c r="UV72" s="207"/>
      <c r="UW72" s="207"/>
      <c r="UX72" s="207"/>
      <c r="UY72" s="207"/>
      <c r="UZ72" s="207"/>
      <c r="VA72" s="207"/>
      <c r="VB72" s="207"/>
      <c r="VC72" s="207"/>
      <c r="VD72" s="207"/>
      <c r="VE72" s="207"/>
      <c r="VF72" s="207"/>
      <c r="VG72" s="207"/>
      <c r="VH72" s="207"/>
      <c r="VI72" s="207"/>
      <c r="VJ72" s="207"/>
      <c r="VK72" s="207"/>
      <c r="VL72" s="207"/>
      <c r="VM72" s="207"/>
      <c r="VN72" s="207"/>
      <c r="VO72" s="207"/>
      <c r="VP72" s="207"/>
      <c r="VQ72" s="207"/>
      <c r="VR72" s="207"/>
      <c r="VS72" s="207"/>
      <c r="VT72" s="207"/>
      <c r="VU72" s="207"/>
      <c r="VV72" s="207"/>
      <c r="VW72" s="207"/>
      <c r="VX72" s="207"/>
      <c r="VY72" s="207"/>
      <c r="VZ72" s="207"/>
      <c r="WA72" s="207"/>
      <c r="WB72" s="207"/>
      <c r="WC72" s="207"/>
      <c r="WD72" s="207"/>
      <c r="WE72" s="207"/>
      <c r="WF72" s="207"/>
      <c r="WG72" s="207"/>
      <c r="WH72" s="207"/>
      <c r="WI72" s="207"/>
      <c r="WJ72" s="207"/>
      <c r="WK72" s="207"/>
      <c r="WL72" s="207"/>
      <c r="WM72" s="207"/>
      <c r="WN72" s="207"/>
      <c r="WO72" s="207"/>
      <c r="WP72" s="207"/>
      <c r="WQ72" s="207"/>
      <c r="WR72" s="207"/>
      <c r="WS72" s="207"/>
      <c r="WT72" s="207"/>
      <c r="WU72" s="207"/>
      <c r="WV72" s="207"/>
      <c r="WW72" s="207"/>
      <c r="WX72" s="207"/>
      <c r="WY72" s="207"/>
      <c r="WZ72" s="207"/>
      <c r="XA72" s="207"/>
      <c r="XB72" s="207"/>
      <c r="XC72" s="207"/>
      <c r="XD72" s="207"/>
      <c r="XE72" s="207"/>
      <c r="XF72" s="207"/>
      <c r="XG72" s="207"/>
      <c r="XH72" s="207"/>
      <c r="XI72" s="207"/>
      <c r="XJ72" s="207"/>
      <c r="XK72" s="207"/>
      <c r="XL72" s="207"/>
      <c r="XM72" s="207"/>
      <c r="XN72" s="207"/>
      <c r="XO72" s="207"/>
      <c r="XP72" s="207"/>
      <c r="XQ72" s="207"/>
      <c r="XR72" s="207"/>
      <c r="XS72" s="207"/>
      <c r="XT72" s="207"/>
      <c r="XU72" s="207"/>
      <c r="XV72" s="207"/>
      <c r="XW72" s="207"/>
      <c r="XX72" s="207"/>
      <c r="XY72" s="207"/>
      <c r="XZ72" s="207"/>
      <c r="YA72" s="207"/>
      <c r="YB72" s="207"/>
      <c r="YC72" s="207"/>
      <c r="YD72" s="207"/>
      <c r="YE72" s="207"/>
      <c r="YF72" s="207"/>
      <c r="YG72" s="207"/>
      <c r="YH72" s="207"/>
      <c r="YI72" s="207"/>
      <c r="YJ72" s="207"/>
      <c r="YK72" s="207"/>
      <c r="YL72" s="207"/>
      <c r="YM72" s="207"/>
      <c r="YN72" s="207"/>
      <c r="YO72" s="207"/>
      <c r="YP72" s="207"/>
      <c r="YQ72" s="207"/>
      <c r="YR72" s="207"/>
      <c r="YS72" s="207"/>
      <c r="YT72" s="207"/>
      <c r="YU72" s="207"/>
      <c r="YV72" s="207"/>
      <c r="YW72" s="207"/>
      <c r="YX72" s="207"/>
      <c r="YY72" s="207"/>
      <c r="YZ72" s="207"/>
      <c r="ZA72" s="207"/>
      <c r="ZB72" s="207"/>
      <c r="ZC72" s="207"/>
      <c r="ZD72" s="207"/>
      <c r="ZE72" s="207"/>
      <c r="ZF72" s="207"/>
      <c r="ZG72" s="207"/>
      <c r="ZH72" s="207"/>
      <c r="ZI72" s="207"/>
      <c r="ZJ72" s="207"/>
      <c r="ZK72" s="207"/>
      <c r="ZL72" s="207"/>
      <c r="ZM72" s="207"/>
      <c r="ZN72" s="207"/>
      <c r="ZO72" s="207"/>
      <c r="ZP72" s="207"/>
      <c r="ZQ72" s="207"/>
      <c r="ZR72" s="207"/>
      <c r="ZS72" s="207"/>
      <c r="ZT72" s="207"/>
      <c r="ZU72" s="207"/>
      <c r="ZV72" s="207"/>
      <c r="ZW72" s="207"/>
      <c r="ZX72" s="207"/>
      <c r="ZY72" s="207"/>
      <c r="ZZ72" s="207"/>
      <c r="AAA72" s="207"/>
      <c r="AAB72" s="207"/>
      <c r="AAC72" s="207"/>
      <c r="AAD72" s="207"/>
      <c r="AAE72" s="207"/>
      <c r="AAF72" s="207"/>
      <c r="AAG72" s="207"/>
      <c r="AAH72" s="207"/>
      <c r="AAI72" s="207"/>
      <c r="AAJ72" s="207"/>
      <c r="AAK72" s="207"/>
      <c r="AAL72" s="207"/>
      <c r="AAM72" s="207"/>
      <c r="AAN72" s="207"/>
      <c r="AAO72" s="207"/>
      <c r="AAP72" s="207"/>
      <c r="AAQ72" s="207"/>
      <c r="AAR72" s="207"/>
      <c r="AAS72" s="207"/>
      <c r="AAT72" s="207"/>
      <c r="AAU72" s="207"/>
      <c r="AAV72" s="207"/>
      <c r="AAW72" s="207"/>
      <c r="AAX72" s="207"/>
      <c r="AAY72" s="207"/>
      <c r="AAZ72" s="207"/>
      <c r="ABA72" s="207"/>
      <c r="ABB72" s="207"/>
      <c r="ABC72" s="207"/>
      <c r="ABD72" s="207"/>
      <c r="ABE72" s="207"/>
      <c r="ABF72" s="207"/>
      <c r="ABG72" s="207"/>
      <c r="ABH72" s="207"/>
      <c r="ABI72" s="207"/>
      <c r="ABJ72" s="207"/>
      <c r="ABK72" s="207"/>
      <c r="ABL72" s="207"/>
      <c r="ABM72" s="207"/>
      <c r="ABN72" s="207"/>
      <c r="ABO72" s="207"/>
      <c r="ABP72" s="207"/>
      <c r="ABQ72" s="207"/>
      <c r="ABR72" s="207"/>
      <c r="ABS72" s="207"/>
      <c r="ABT72" s="207"/>
      <c r="ABU72" s="207"/>
      <c r="ABV72" s="207"/>
      <c r="ABW72" s="207"/>
      <c r="ABX72" s="207"/>
      <c r="ABY72" s="207"/>
      <c r="ABZ72" s="207"/>
      <c r="ACA72" s="207"/>
      <c r="ACB72" s="207"/>
      <c r="ACC72" s="207"/>
      <c r="ACD72" s="207"/>
      <c r="ACE72" s="207"/>
      <c r="ACF72" s="207"/>
      <c r="ACG72" s="207"/>
      <c r="ACH72" s="207"/>
      <c r="ACI72" s="207"/>
      <c r="ACJ72" s="207"/>
      <c r="ACK72" s="207"/>
      <c r="ACL72" s="207"/>
      <c r="ACM72" s="207"/>
      <c r="ACN72" s="207"/>
      <c r="ACO72" s="207"/>
      <c r="ACP72" s="207"/>
      <c r="ACQ72" s="207"/>
      <c r="ACR72" s="207"/>
      <c r="ACS72" s="207"/>
      <c r="ACT72" s="207"/>
      <c r="ACU72" s="207"/>
      <c r="ACV72" s="207"/>
      <c r="ACW72" s="207"/>
      <c r="ACX72" s="207"/>
      <c r="ACY72" s="207"/>
      <c r="ACZ72" s="207"/>
      <c r="ADA72" s="207"/>
      <c r="ADB72" s="207"/>
      <c r="ADC72" s="207"/>
      <c r="ADD72" s="207"/>
      <c r="ADE72" s="207"/>
      <c r="ADF72" s="207"/>
      <c r="ADG72" s="207"/>
      <c r="ADH72" s="207"/>
      <c r="ADI72" s="207"/>
      <c r="ADJ72" s="207"/>
      <c r="ADK72" s="207"/>
      <c r="ADL72" s="207"/>
      <c r="ADM72" s="207"/>
      <c r="ADN72" s="207"/>
      <c r="ADO72" s="207"/>
      <c r="ADP72" s="207"/>
      <c r="ADQ72" s="207"/>
      <c r="ADR72" s="207"/>
      <c r="ADS72" s="207"/>
      <c r="ADT72" s="207"/>
      <c r="ADU72" s="207"/>
      <c r="ADV72" s="207"/>
      <c r="ADW72" s="207"/>
      <c r="ADX72" s="207"/>
      <c r="ADY72" s="207"/>
      <c r="ADZ72" s="207"/>
      <c r="AEA72" s="207"/>
      <c r="AEB72" s="207"/>
      <c r="AEC72" s="207"/>
      <c r="AED72" s="207"/>
      <c r="AEE72" s="207"/>
      <c r="AEF72" s="207"/>
      <c r="AEG72" s="207"/>
      <c r="AEH72" s="207"/>
      <c r="AEI72" s="207"/>
      <c r="AEJ72" s="207"/>
      <c r="AEK72" s="207"/>
      <c r="AEL72" s="207"/>
      <c r="AEM72" s="207"/>
      <c r="AEN72" s="207"/>
      <c r="AEO72" s="207"/>
      <c r="AEP72" s="207"/>
      <c r="AEQ72" s="207"/>
      <c r="AER72" s="207"/>
      <c r="AES72" s="207"/>
      <c r="AET72" s="207"/>
      <c r="AEU72" s="207"/>
      <c r="AEV72" s="207"/>
      <c r="AEW72" s="207"/>
      <c r="AEX72" s="207"/>
      <c r="AEY72" s="207"/>
      <c r="AEZ72" s="207"/>
      <c r="AFA72" s="207"/>
      <c r="AFB72" s="207"/>
      <c r="AFC72" s="207"/>
      <c r="AFD72" s="207"/>
      <c r="AFE72" s="207"/>
      <c r="AFF72" s="207"/>
      <c r="AFG72" s="207"/>
      <c r="AFH72" s="207"/>
      <c r="AFI72" s="207"/>
      <c r="AFJ72" s="207"/>
      <c r="AFK72" s="207"/>
      <c r="AFL72" s="207"/>
      <c r="AFM72" s="207"/>
      <c r="AFN72" s="207"/>
      <c r="AFO72" s="207"/>
      <c r="AFP72" s="207"/>
      <c r="AFQ72" s="207"/>
      <c r="AFR72" s="207"/>
      <c r="AFS72" s="207"/>
      <c r="AFT72" s="207"/>
      <c r="AFU72" s="207"/>
      <c r="AFV72" s="207"/>
      <c r="AFW72" s="207"/>
      <c r="AFX72" s="207"/>
      <c r="AFY72" s="207"/>
      <c r="AFZ72" s="207"/>
      <c r="AGA72" s="207"/>
      <c r="AGB72" s="207"/>
      <c r="AGC72" s="207"/>
      <c r="AGD72" s="207"/>
      <c r="AGE72" s="207"/>
      <c r="AGF72" s="207"/>
      <c r="AGG72" s="207"/>
      <c r="AGH72" s="207"/>
      <c r="AGI72" s="207"/>
      <c r="AGJ72" s="207"/>
      <c r="AGK72" s="207"/>
      <c r="AGL72" s="207"/>
      <c r="AGM72" s="207"/>
      <c r="AGN72" s="207"/>
      <c r="AGO72" s="207"/>
      <c r="AGP72" s="207"/>
      <c r="AGQ72" s="207"/>
      <c r="AGR72" s="207"/>
      <c r="AGS72" s="207"/>
      <c r="AGT72" s="207"/>
      <c r="AGU72" s="207"/>
      <c r="AGV72" s="207"/>
      <c r="AGW72" s="207"/>
      <c r="AGX72" s="207"/>
      <c r="AGY72" s="207"/>
      <c r="AGZ72" s="207"/>
      <c r="AHA72" s="207"/>
      <c r="AHB72" s="207"/>
      <c r="AHC72" s="207"/>
      <c r="AHD72" s="207"/>
      <c r="AHE72" s="207"/>
      <c r="AHF72" s="207"/>
      <c r="AHG72" s="207"/>
      <c r="AHH72" s="207"/>
      <c r="AHI72" s="207"/>
      <c r="AHJ72" s="207"/>
      <c r="AHK72" s="207"/>
      <c r="AHL72" s="207"/>
      <c r="AHM72" s="207"/>
      <c r="AHN72" s="207"/>
      <c r="AHO72" s="207"/>
      <c r="AHP72" s="207"/>
      <c r="AHQ72" s="207"/>
      <c r="AHR72" s="207"/>
      <c r="AHS72" s="207"/>
      <c r="AHT72" s="207"/>
      <c r="AHU72" s="207"/>
      <c r="AHV72" s="207"/>
      <c r="AHW72" s="207"/>
      <c r="AHX72" s="207"/>
      <c r="AHY72" s="207"/>
      <c r="AHZ72" s="207"/>
      <c r="AIA72" s="207"/>
      <c r="AIB72" s="207"/>
      <c r="AIC72" s="207"/>
      <c r="AID72" s="207"/>
      <c r="AIE72" s="207"/>
      <c r="AIF72" s="207"/>
      <c r="AIG72" s="207"/>
      <c r="AIH72" s="207"/>
      <c r="AII72" s="207"/>
      <c r="AIJ72" s="207"/>
      <c r="AIK72" s="207"/>
      <c r="AIL72" s="207"/>
      <c r="AIM72" s="207"/>
      <c r="AIN72" s="207"/>
      <c r="AIO72" s="207"/>
      <c r="AIP72" s="207"/>
      <c r="AIQ72" s="207"/>
      <c r="AIR72" s="207"/>
      <c r="AIS72" s="207"/>
      <c r="AIT72" s="207"/>
      <c r="AIU72" s="207"/>
      <c r="AIV72" s="207"/>
      <c r="AIW72" s="207"/>
      <c r="AIX72" s="207"/>
      <c r="AIY72" s="207"/>
      <c r="AIZ72" s="207"/>
      <c r="AJA72" s="207"/>
      <c r="AJB72" s="207"/>
      <c r="AJC72" s="207"/>
      <c r="AJD72" s="207"/>
      <c r="AJE72" s="207"/>
      <c r="AJF72" s="207"/>
      <c r="AJG72" s="207"/>
      <c r="AJH72" s="207"/>
      <c r="AJI72" s="207"/>
      <c r="AJJ72" s="207"/>
      <c r="AJK72" s="207"/>
      <c r="AJL72" s="207"/>
      <c r="AJM72" s="207"/>
      <c r="AJN72" s="207"/>
      <c r="AJO72" s="207"/>
      <c r="AJP72" s="207"/>
      <c r="AJQ72" s="207"/>
      <c r="AJR72" s="207"/>
      <c r="AJS72" s="207"/>
      <c r="AJT72" s="207"/>
      <c r="AJU72" s="207"/>
      <c r="AJV72" s="207"/>
      <c r="AJW72" s="207"/>
      <c r="AJX72" s="207"/>
      <c r="AJY72" s="207"/>
      <c r="AJZ72" s="207"/>
      <c r="AKA72" s="207"/>
      <c r="AKB72" s="207"/>
      <c r="AKC72" s="207"/>
      <c r="AKD72" s="207"/>
      <c r="AKE72" s="207"/>
      <c r="AKF72" s="207"/>
      <c r="AKG72" s="207"/>
      <c r="AKH72" s="207"/>
      <c r="AKI72" s="207"/>
      <c r="AKJ72" s="207"/>
      <c r="AKK72" s="207"/>
      <c r="AKL72" s="207"/>
      <c r="AKM72" s="207"/>
      <c r="AKN72" s="207"/>
      <c r="AKO72" s="207"/>
      <c r="AKP72" s="207"/>
      <c r="AKQ72" s="207"/>
      <c r="AKR72" s="207"/>
      <c r="AKS72" s="207"/>
      <c r="AKT72" s="207"/>
      <c r="AKU72" s="207"/>
      <c r="AKV72" s="207"/>
      <c r="AKW72" s="207"/>
      <c r="AKX72" s="207"/>
      <c r="AKY72" s="207"/>
      <c r="AKZ72" s="207"/>
      <c r="ALA72" s="207"/>
      <c r="ALB72" s="207"/>
      <c r="ALC72" s="207"/>
      <c r="ALD72" s="207"/>
      <c r="ALE72" s="207"/>
      <c r="ALF72" s="207"/>
      <c r="ALG72" s="207"/>
      <c r="ALH72" s="207"/>
      <c r="ALI72" s="207"/>
      <c r="ALJ72" s="207"/>
      <c r="ALK72" s="207"/>
      <c r="ALL72" s="207"/>
      <c r="ALM72" s="207"/>
      <c r="ALN72" s="207"/>
      <c r="ALO72" s="207"/>
      <c r="ALP72" s="207"/>
      <c r="ALQ72" s="207" t="e">
        <v>#N/A</v>
      </c>
    </row>
    <row r="73" spans="1:1005" ht="14.45">
      <c r="A73" s="103"/>
      <c r="B73" s="164"/>
      <c r="C73" s="156"/>
      <c r="D73" s="159"/>
      <c r="E73" s="207"/>
      <c r="F73" s="207"/>
      <c r="G73" s="207"/>
      <c r="H73" s="207"/>
      <c r="I73" s="207"/>
      <c r="J73" s="207"/>
      <c r="K73" s="207"/>
      <c r="L73" s="207"/>
      <c r="M73" s="207"/>
      <c r="N73" s="207"/>
      <c r="O73" s="207"/>
      <c r="P73" s="207"/>
      <c r="Q73" s="207"/>
      <c r="R73" s="207"/>
      <c r="S73" s="207"/>
      <c r="T73" s="207"/>
      <c r="U73" s="207"/>
      <c r="V73" s="207"/>
      <c r="W73" s="207"/>
      <c r="X73" s="207"/>
      <c r="Y73" s="207"/>
      <c r="Z73" s="207"/>
      <c r="AA73" s="207"/>
      <c r="AB73" s="207"/>
      <c r="AC73" s="207"/>
      <c r="AD73" s="207"/>
      <c r="AF73" s="207"/>
      <c r="AG73" s="207"/>
      <c r="AH73" s="207"/>
      <c r="AI73" s="207"/>
      <c r="AJ73" s="207"/>
      <c r="AK73" s="207"/>
      <c r="AL73" s="207"/>
      <c r="AM73" s="207"/>
      <c r="AN73" s="207"/>
      <c r="AO73" s="207"/>
      <c r="AP73" s="207"/>
      <c r="AQ73" s="207"/>
      <c r="AR73" s="207"/>
      <c r="AS73" s="207"/>
      <c r="AT73" s="207"/>
      <c r="AU73" s="207"/>
      <c r="AV73" s="207"/>
      <c r="AW73" s="207"/>
      <c r="AX73" s="207"/>
      <c r="AY73" s="207"/>
      <c r="AZ73" s="207"/>
      <c r="BA73" s="207"/>
      <c r="BB73" s="207"/>
      <c r="BC73" s="207"/>
      <c r="BD73" s="207"/>
      <c r="BE73" s="207"/>
      <c r="BF73" s="207"/>
      <c r="BG73" s="207"/>
      <c r="BH73" s="207"/>
      <c r="BI73" s="207"/>
      <c r="BJ73" s="207"/>
      <c r="BK73" s="207"/>
      <c r="BL73" s="207"/>
      <c r="BM73" s="207"/>
      <c r="BN73" s="207"/>
      <c r="BO73" s="207"/>
      <c r="BP73" s="207"/>
      <c r="BQ73" s="207"/>
      <c r="BR73" s="207"/>
      <c r="BS73" s="207"/>
      <c r="BT73" s="207"/>
      <c r="BU73" s="207"/>
      <c r="BV73" s="207"/>
      <c r="BW73" s="207"/>
      <c r="BX73" s="207"/>
      <c r="BY73" s="207"/>
      <c r="BZ73" s="207"/>
      <c r="CA73" s="207"/>
      <c r="CB73" s="207"/>
      <c r="CC73" s="207"/>
      <c r="CD73" s="207"/>
      <c r="CE73" s="207"/>
      <c r="CF73" s="207"/>
      <c r="CG73" s="207"/>
      <c r="CH73" s="207"/>
      <c r="CI73" s="207"/>
      <c r="CJ73" s="207"/>
      <c r="CK73" s="207"/>
      <c r="CL73" s="207"/>
      <c r="CM73" s="207"/>
      <c r="CN73" s="207"/>
      <c r="CO73" s="207"/>
      <c r="CP73" s="207"/>
      <c r="CQ73" s="207"/>
      <c r="CR73" s="207"/>
      <c r="CS73" s="207"/>
      <c r="CT73" s="207"/>
      <c r="CU73" s="207"/>
      <c r="CV73" s="207"/>
      <c r="CW73" s="207"/>
      <c r="CX73" s="207"/>
      <c r="CY73" s="207"/>
      <c r="CZ73" s="207"/>
      <c r="DA73" s="207"/>
      <c r="DB73" s="207"/>
      <c r="DC73" s="207"/>
      <c r="DD73" s="207"/>
      <c r="DE73" s="207"/>
      <c r="DF73" s="207"/>
      <c r="DG73" s="207"/>
      <c r="DH73" s="207"/>
      <c r="DI73" s="207"/>
      <c r="DJ73" s="207"/>
      <c r="DK73" s="207"/>
      <c r="DL73" s="207"/>
      <c r="DM73" s="207"/>
      <c r="DN73" s="207"/>
      <c r="DO73" s="207"/>
      <c r="DP73" s="207"/>
      <c r="DQ73" s="207"/>
      <c r="DR73" s="207"/>
      <c r="DS73" s="207"/>
      <c r="DT73" s="207"/>
      <c r="DU73" s="207"/>
      <c r="DV73" s="207"/>
      <c r="DW73" s="207"/>
      <c r="DX73" s="207"/>
      <c r="DY73" s="207"/>
      <c r="DZ73" s="207"/>
      <c r="EA73" s="207"/>
      <c r="EB73" s="207"/>
      <c r="EC73" s="207"/>
      <c r="ED73" s="207"/>
      <c r="EE73" s="207"/>
      <c r="EF73" s="207"/>
      <c r="EG73" s="207"/>
      <c r="EH73" s="207"/>
      <c r="EI73" s="207"/>
      <c r="EJ73" s="207"/>
      <c r="EK73" s="207"/>
      <c r="EL73" s="207"/>
      <c r="EM73" s="207"/>
      <c r="EN73" s="207"/>
      <c r="EO73" s="207"/>
      <c r="EP73" s="207"/>
      <c r="EQ73" s="207"/>
      <c r="ER73" s="207"/>
      <c r="ES73" s="207"/>
      <c r="ET73" s="207"/>
      <c r="EU73" s="207"/>
      <c r="EV73" s="207"/>
      <c r="EW73" s="207"/>
      <c r="EX73" s="207"/>
      <c r="EY73" s="207"/>
      <c r="EZ73" s="207"/>
      <c r="FA73" s="207"/>
      <c r="FB73" s="207"/>
      <c r="FC73" s="207"/>
      <c r="FD73" s="207"/>
      <c r="FE73" s="207"/>
      <c r="FF73" s="207"/>
      <c r="FG73" s="207"/>
      <c r="FH73" s="207"/>
      <c r="FI73" s="207"/>
      <c r="FJ73" s="207"/>
      <c r="FK73" s="207"/>
      <c r="FL73" s="207"/>
      <c r="FM73" s="207"/>
      <c r="FN73" s="207"/>
      <c r="FO73" s="207"/>
      <c r="FP73" s="207"/>
      <c r="FQ73" s="207"/>
      <c r="FR73" s="207"/>
      <c r="FS73" s="207"/>
      <c r="FT73" s="207"/>
      <c r="FU73" s="207"/>
      <c r="FV73" s="207"/>
      <c r="FW73" s="207"/>
      <c r="FX73" s="207"/>
      <c r="FY73" s="207"/>
      <c r="FZ73" s="207"/>
      <c r="GA73" s="207"/>
      <c r="GB73" s="207"/>
      <c r="GC73" s="207"/>
      <c r="GD73" s="207"/>
      <c r="GE73" s="207"/>
      <c r="GF73" s="207"/>
      <c r="GG73" s="207"/>
      <c r="GH73" s="207"/>
      <c r="GI73" s="207"/>
      <c r="GJ73" s="207"/>
      <c r="GK73" s="207"/>
      <c r="GL73" s="207"/>
      <c r="GM73" s="207"/>
      <c r="GN73" s="207"/>
      <c r="GO73" s="207"/>
      <c r="GP73" s="207"/>
      <c r="GQ73" s="207"/>
      <c r="GR73" s="207"/>
      <c r="GS73" s="207"/>
      <c r="GT73" s="207"/>
      <c r="GU73" s="207"/>
      <c r="GV73" s="207"/>
      <c r="GW73" s="207"/>
      <c r="GX73" s="207"/>
      <c r="GY73" s="207"/>
      <c r="GZ73" s="207"/>
      <c r="HA73" s="207"/>
      <c r="HB73" s="207"/>
      <c r="HC73" s="207"/>
      <c r="HD73" s="207"/>
      <c r="HE73" s="207"/>
      <c r="HF73" s="207"/>
      <c r="HG73" s="207"/>
      <c r="HH73" s="207"/>
      <c r="HI73" s="207"/>
      <c r="HJ73" s="207"/>
      <c r="HK73" s="207"/>
      <c r="HL73" s="207"/>
      <c r="HM73" s="207"/>
      <c r="HN73" s="207"/>
      <c r="HO73" s="207"/>
      <c r="HP73" s="207"/>
      <c r="HQ73" s="207"/>
      <c r="HR73" s="207"/>
      <c r="HS73" s="207"/>
      <c r="HT73" s="207"/>
      <c r="HU73" s="207"/>
      <c r="HV73" s="207"/>
      <c r="HW73" s="207"/>
      <c r="HX73" s="207"/>
      <c r="HY73" s="207"/>
      <c r="HZ73" s="207"/>
      <c r="IA73" s="207"/>
      <c r="IB73" s="207"/>
      <c r="IC73" s="207"/>
      <c r="ID73" s="207"/>
      <c r="IE73" s="207"/>
      <c r="IF73" s="207"/>
      <c r="IG73" s="207"/>
      <c r="IH73" s="207"/>
      <c r="II73" s="207"/>
      <c r="IJ73" s="207"/>
      <c r="IK73" s="207"/>
      <c r="IL73" s="207"/>
      <c r="IM73" s="207"/>
      <c r="IN73" s="207"/>
      <c r="IO73" s="207"/>
      <c r="IP73" s="207"/>
      <c r="IQ73" s="207"/>
      <c r="IR73" s="207"/>
      <c r="IS73" s="207"/>
      <c r="IT73" s="207"/>
      <c r="IU73" s="207"/>
      <c r="IV73" s="207"/>
      <c r="IW73" s="207"/>
      <c r="IX73" s="207"/>
      <c r="IY73" s="207"/>
      <c r="IZ73" s="207"/>
      <c r="JA73" s="207"/>
      <c r="JB73" s="207"/>
      <c r="JC73" s="207"/>
      <c r="JD73" s="207"/>
      <c r="JE73" s="207"/>
      <c r="JF73" s="207"/>
      <c r="JG73" s="207"/>
      <c r="JH73" s="207"/>
      <c r="JI73" s="207"/>
      <c r="JJ73" s="207"/>
      <c r="JK73" s="207"/>
      <c r="JL73" s="207"/>
      <c r="JM73" s="207"/>
      <c r="JN73" s="207"/>
      <c r="JO73" s="207"/>
      <c r="JP73" s="207"/>
      <c r="JQ73" s="207"/>
      <c r="JR73" s="207"/>
      <c r="JS73" s="207"/>
      <c r="JT73" s="207"/>
      <c r="JU73" s="207"/>
      <c r="JV73" s="207"/>
      <c r="JW73" s="207"/>
      <c r="JX73" s="207"/>
      <c r="JY73" s="207"/>
      <c r="JZ73" s="207"/>
      <c r="KA73" s="207"/>
      <c r="KB73" s="207"/>
      <c r="KC73" s="207"/>
      <c r="KD73" s="207"/>
      <c r="KE73" s="207"/>
      <c r="KF73" s="207"/>
      <c r="KG73" s="207"/>
      <c r="KH73" s="207"/>
      <c r="KI73" s="207"/>
      <c r="KJ73" s="207"/>
      <c r="KK73" s="207"/>
      <c r="KL73" s="207"/>
      <c r="KM73" s="207"/>
      <c r="KN73" s="207"/>
      <c r="KO73" s="207"/>
      <c r="KP73" s="207"/>
      <c r="KQ73" s="207"/>
      <c r="KR73" s="207"/>
      <c r="KS73" s="207"/>
      <c r="KT73" s="207"/>
      <c r="KU73" s="207"/>
      <c r="KV73" s="207"/>
      <c r="KW73" s="207"/>
      <c r="KX73" s="207"/>
      <c r="KY73" s="207"/>
      <c r="KZ73" s="207"/>
      <c r="LA73" s="207"/>
      <c r="LB73" s="207"/>
      <c r="LC73" s="207"/>
      <c r="LD73" s="207"/>
      <c r="LE73" s="207"/>
      <c r="LF73" s="207"/>
      <c r="LG73" s="207"/>
      <c r="LH73" s="207"/>
      <c r="LI73" s="207"/>
      <c r="LJ73" s="207"/>
      <c r="LK73" s="207"/>
      <c r="LL73" s="207"/>
      <c r="LM73" s="207"/>
      <c r="LN73" s="207"/>
      <c r="LO73" s="207"/>
      <c r="LP73" s="207"/>
      <c r="LQ73" s="207"/>
      <c r="LR73" s="207"/>
      <c r="LS73" s="207"/>
      <c r="LT73" s="207"/>
      <c r="LU73" s="207"/>
      <c r="LV73" s="207"/>
      <c r="LW73" s="207"/>
      <c r="LX73" s="207"/>
      <c r="LY73" s="207"/>
      <c r="LZ73" s="207"/>
      <c r="MA73" s="207"/>
      <c r="MB73" s="207"/>
      <c r="MC73" s="207"/>
      <c r="MD73" s="207"/>
      <c r="ME73" s="207"/>
      <c r="MF73" s="207"/>
      <c r="MG73" s="207"/>
      <c r="MH73" s="207"/>
      <c r="MI73" s="207"/>
      <c r="MJ73" s="207"/>
      <c r="MK73" s="207"/>
      <c r="ML73" s="207"/>
      <c r="MM73" s="207"/>
      <c r="MN73" s="207"/>
      <c r="MO73" s="207"/>
      <c r="MP73" s="207"/>
      <c r="MQ73" s="207"/>
      <c r="MR73" s="207"/>
      <c r="MS73" s="207"/>
      <c r="MT73" s="207"/>
      <c r="MU73" s="207"/>
      <c r="MV73" s="207"/>
      <c r="MW73" s="207"/>
      <c r="MX73" s="207"/>
      <c r="MY73" s="207"/>
      <c r="MZ73" s="207"/>
      <c r="NA73" s="207"/>
      <c r="NB73" s="207"/>
      <c r="NC73" s="207"/>
      <c r="ND73" s="207"/>
      <c r="NE73" s="207"/>
      <c r="NF73" s="207"/>
      <c r="NG73" s="207"/>
      <c r="NH73" s="207"/>
      <c r="NI73" s="207"/>
      <c r="NJ73" s="207"/>
      <c r="NK73" s="207"/>
      <c r="NL73" s="207"/>
      <c r="NM73" s="207"/>
      <c r="NN73" s="207"/>
      <c r="NO73" s="207"/>
      <c r="NP73" s="207"/>
      <c r="NQ73" s="207"/>
      <c r="NR73" s="207"/>
      <c r="NS73" s="207"/>
      <c r="NT73" s="207"/>
      <c r="NU73" s="207"/>
      <c r="NV73" s="207"/>
      <c r="NW73" s="207"/>
      <c r="NX73" s="207"/>
      <c r="NY73" s="207"/>
      <c r="NZ73" s="207"/>
      <c r="OA73" s="207"/>
      <c r="OB73" s="207"/>
      <c r="OC73" s="207"/>
      <c r="OD73" s="207"/>
      <c r="OE73" s="207"/>
      <c r="OF73" s="207"/>
      <c r="OG73" s="207"/>
      <c r="OH73" s="207"/>
      <c r="OI73" s="207"/>
      <c r="OJ73" s="207"/>
      <c r="OK73" s="207"/>
      <c r="OL73" s="207"/>
      <c r="OM73" s="207"/>
      <c r="ON73" s="207"/>
      <c r="OO73" s="207"/>
      <c r="OP73" s="207"/>
      <c r="OQ73" s="207"/>
      <c r="OR73" s="207"/>
      <c r="OS73" s="207"/>
      <c r="OT73" s="207"/>
      <c r="OU73" s="207"/>
      <c r="OV73" s="207"/>
      <c r="OW73" s="207"/>
      <c r="OX73" s="207"/>
      <c r="OY73" s="207"/>
      <c r="OZ73" s="207"/>
      <c r="PA73" s="207"/>
      <c r="PB73" s="207"/>
      <c r="PC73" s="207"/>
      <c r="PD73" s="207"/>
      <c r="PE73" s="207"/>
      <c r="PF73" s="207"/>
      <c r="PG73" s="207"/>
      <c r="PH73" s="207"/>
      <c r="PI73" s="207"/>
      <c r="PJ73" s="207"/>
      <c r="PK73" s="207"/>
      <c r="PL73" s="207"/>
      <c r="PM73" s="207"/>
      <c r="PN73" s="207"/>
      <c r="PO73" s="207"/>
      <c r="PP73" s="207"/>
      <c r="PQ73" s="207"/>
      <c r="PR73" s="207"/>
      <c r="PS73" s="207"/>
      <c r="PT73" s="207"/>
      <c r="PU73" s="207"/>
      <c r="PV73" s="207"/>
      <c r="PW73" s="207"/>
      <c r="PX73" s="207"/>
      <c r="PY73" s="207"/>
      <c r="PZ73" s="207"/>
      <c r="QA73" s="207"/>
      <c r="QB73" s="207"/>
      <c r="QC73" s="207"/>
      <c r="QD73" s="207"/>
      <c r="QE73" s="207"/>
      <c r="QF73" s="207"/>
      <c r="QG73" s="207"/>
      <c r="QH73" s="207"/>
      <c r="QI73" s="207"/>
      <c r="QJ73" s="207"/>
      <c r="QK73" s="207"/>
      <c r="QL73" s="207"/>
      <c r="QM73" s="207"/>
      <c r="QN73" s="207"/>
      <c r="QO73" s="207"/>
      <c r="QP73" s="207"/>
      <c r="QQ73" s="207"/>
      <c r="QR73" s="207"/>
      <c r="QS73" s="207"/>
      <c r="QT73" s="207"/>
      <c r="QU73" s="207"/>
      <c r="QV73" s="207"/>
      <c r="QW73" s="207"/>
      <c r="QX73" s="207"/>
      <c r="QY73" s="207"/>
      <c r="QZ73" s="207"/>
      <c r="RA73" s="207"/>
      <c r="RB73" s="207"/>
      <c r="RC73" s="207"/>
      <c r="RD73" s="207"/>
      <c r="RE73" s="207"/>
      <c r="RF73" s="207"/>
      <c r="RG73" s="207"/>
      <c r="RH73" s="207"/>
      <c r="RI73" s="207"/>
      <c r="RJ73" s="207"/>
      <c r="RK73" s="207"/>
      <c r="RL73" s="207"/>
      <c r="RM73" s="207"/>
      <c r="RN73" s="207"/>
      <c r="RO73" s="207"/>
      <c r="RP73" s="207"/>
      <c r="RQ73" s="207"/>
      <c r="RR73" s="207"/>
      <c r="RS73" s="207"/>
      <c r="RT73" s="207"/>
      <c r="RU73" s="207"/>
      <c r="RV73" s="207"/>
      <c r="RW73" s="207"/>
      <c r="RX73" s="207"/>
      <c r="RY73" s="207"/>
      <c r="RZ73" s="207"/>
      <c r="SA73" s="207"/>
      <c r="SB73" s="207"/>
      <c r="SC73" s="207"/>
      <c r="SD73" s="207"/>
      <c r="SE73" s="207"/>
      <c r="SF73" s="207"/>
      <c r="SG73" s="207"/>
      <c r="SH73" s="207"/>
      <c r="SI73" s="207"/>
      <c r="SJ73" s="207"/>
      <c r="SK73" s="207"/>
      <c r="SL73" s="207"/>
      <c r="SM73" s="207"/>
      <c r="SN73" s="207"/>
      <c r="SO73" s="207"/>
      <c r="SP73" s="207"/>
      <c r="SQ73" s="207"/>
      <c r="SR73" s="207"/>
      <c r="SS73" s="207"/>
      <c r="ST73" s="207"/>
      <c r="SU73" s="207"/>
      <c r="SV73" s="207"/>
      <c r="SW73" s="207"/>
      <c r="SX73" s="207"/>
      <c r="SY73" s="207"/>
      <c r="SZ73" s="207"/>
      <c r="TA73" s="207"/>
      <c r="TB73" s="207"/>
      <c r="TC73" s="207"/>
      <c r="TD73" s="207"/>
      <c r="TE73" s="207"/>
      <c r="TF73" s="207"/>
      <c r="TG73" s="207"/>
      <c r="TH73" s="207"/>
      <c r="TI73" s="207"/>
      <c r="TJ73" s="207"/>
      <c r="TK73" s="207"/>
      <c r="TL73" s="207"/>
      <c r="TM73" s="207"/>
      <c r="TN73" s="207"/>
      <c r="TO73" s="207"/>
      <c r="TP73" s="207"/>
      <c r="TQ73" s="207"/>
      <c r="TR73" s="207"/>
      <c r="TS73" s="207"/>
      <c r="TT73" s="207"/>
      <c r="TU73" s="207"/>
      <c r="TV73" s="207"/>
      <c r="TW73" s="207"/>
      <c r="TX73" s="207"/>
      <c r="TY73" s="207"/>
      <c r="TZ73" s="207"/>
      <c r="UA73" s="207"/>
      <c r="UB73" s="207"/>
      <c r="UC73" s="207"/>
      <c r="UD73" s="207"/>
      <c r="UE73" s="207"/>
      <c r="UF73" s="207"/>
      <c r="UG73" s="207"/>
      <c r="UH73" s="207"/>
      <c r="UI73" s="207"/>
      <c r="UJ73" s="207"/>
      <c r="UK73" s="207"/>
      <c r="UL73" s="207"/>
      <c r="UM73" s="207"/>
      <c r="UN73" s="207"/>
      <c r="UO73" s="207"/>
      <c r="UP73" s="207"/>
      <c r="UQ73" s="207"/>
      <c r="UR73" s="207"/>
      <c r="US73" s="207"/>
      <c r="UT73" s="207"/>
      <c r="UU73" s="207"/>
      <c r="UV73" s="207"/>
      <c r="UW73" s="207"/>
      <c r="UX73" s="207"/>
      <c r="UY73" s="207"/>
      <c r="UZ73" s="207"/>
      <c r="VA73" s="207"/>
      <c r="VB73" s="207"/>
      <c r="VC73" s="207"/>
      <c r="VD73" s="207"/>
      <c r="VE73" s="207"/>
      <c r="VF73" s="207"/>
      <c r="VG73" s="207"/>
      <c r="VH73" s="207"/>
      <c r="VI73" s="207"/>
      <c r="VJ73" s="207"/>
      <c r="VK73" s="207"/>
      <c r="VL73" s="207"/>
      <c r="VM73" s="207"/>
      <c r="VN73" s="207"/>
      <c r="VO73" s="207"/>
      <c r="VP73" s="207"/>
      <c r="VQ73" s="207"/>
      <c r="VR73" s="207"/>
      <c r="VS73" s="207"/>
      <c r="VT73" s="207"/>
      <c r="VU73" s="207"/>
      <c r="VV73" s="207"/>
      <c r="VW73" s="207"/>
      <c r="VX73" s="207"/>
      <c r="VY73" s="207"/>
      <c r="VZ73" s="207"/>
      <c r="WA73" s="207"/>
      <c r="WB73" s="207"/>
      <c r="WC73" s="207"/>
      <c r="WD73" s="207"/>
      <c r="WE73" s="207"/>
      <c r="WF73" s="207"/>
      <c r="WG73" s="207"/>
      <c r="WH73" s="207"/>
      <c r="WI73" s="207"/>
      <c r="WJ73" s="207"/>
      <c r="WK73" s="207"/>
      <c r="WL73" s="207"/>
      <c r="WM73" s="207"/>
      <c r="WN73" s="207"/>
      <c r="WO73" s="207"/>
      <c r="WP73" s="207"/>
      <c r="WQ73" s="207"/>
      <c r="WR73" s="207"/>
      <c r="WS73" s="207"/>
      <c r="WT73" s="207"/>
      <c r="WU73" s="207"/>
      <c r="WV73" s="207"/>
      <c r="WW73" s="207"/>
      <c r="WX73" s="207"/>
      <c r="WY73" s="207"/>
      <c r="WZ73" s="207"/>
      <c r="XA73" s="207"/>
      <c r="XB73" s="207"/>
      <c r="XC73" s="207"/>
      <c r="XD73" s="207"/>
      <c r="XE73" s="207"/>
      <c r="XF73" s="207"/>
      <c r="XG73" s="207"/>
      <c r="XH73" s="207"/>
      <c r="XI73" s="207"/>
      <c r="XJ73" s="207"/>
      <c r="XK73" s="207"/>
      <c r="XL73" s="207"/>
      <c r="XM73" s="207"/>
      <c r="XN73" s="207"/>
      <c r="XO73" s="207"/>
      <c r="XP73" s="207"/>
      <c r="XQ73" s="207"/>
      <c r="XR73" s="207"/>
      <c r="XS73" s="207"/>
      <c r="XT73" s="207"/>
      <c r="XU73" s="207"/>
      <c r="XV73" s="207"/>
      <c r="XW73" s="207"/>
      <c r="XX73" s="207"/>
      <c r="XY73" s="207"/>
      <c r="XZ73" s="207"/>
      <c r="YA73" s="207"/>
      <c r="YB73" s="207"/>
      <c r="YC73" s="207"/>
      <c r="YD73" s="207"/>
      <c r="YE73" s="207"/>
      <c r="YF73" s="207"/>
      <c r="YG73" s="207"/>
      <c r="YH73" s="207"/>
      <c r="YI73" s="207"/>
      <c r="YJ73" s="207"/>
      <c r="YK73" s="207"/>
      <c r="YL73" s="207"/>
      <c r="YM73" s="207"/>
      <c r="YN73" s="207"/>
      <c r="YO73" s="207"/>
      <c r="YP73" s="207"/>
      <c r="YQ73" s="207"/>
      <c r="YR73" s="207"/>
      <c r="YS73" s="207"/>
      <c r="YT73" s="207"/>
      <c r="YU73" s="207"/>
      <c r="YV73" s="207"/>
      <c r="YW73" s="207"/>
      <c r="YX73" s="207"/>
      <c r="YY73" s="207"/>
      <c r="YZ73" s="207"/>
      <c r="ZA73" s="207"/>
      <c r="ZB73" s="207"/>
      <c r="ZC73" s="207"/>
      <c r="ZD73" s="207"/>
      <c r="ZE73" s="207"/>
      <c r="ZF73" s="207"/>
      <c r="ZG73" s="207"/>
      <c r="ZH73" s="207"/>
      <c r="ZI73" s="207"/>
      <c r="ZJ73" s="207"/>
      <c r="ZK73" s="207"/>
      <c r="ZL73" s="207"/>
      <c r="ZM73" s="207"/>
      <c r="ZN73" s="207"/>
      <c r="ZO73" s="207"/>
      <c r="ZP73" s="207"/>
      <c r="ZQ73" s="207"/>
      <c r="ZR73" s="207"/>
      <c r="ZS73" s="207"/>
      <c r="ZT73" s="207"/>
      <c r="ZU73" s="207"/>
      <c r="ZV73" s="207"/>
      <c r="ZW73" s="207"/>
      <c r="ZX73" s="207"/>
      <c r="ZY73" s="207"/>
      <c r="ZZ73" s="207"/>
      <c r="AAA73" s="207"/>
      <c r="AAB73" s="207"/>
      <c r="AAC73" s="207"/>
      <c r="AAD73" s="207"/>
      <c r="AAE73" s="207"/>
      <c r="AAF73" s="207"/>
      <c r="AAG73" s="207"/>
      <c r="AAH73" s="207"/>
      <c r="AAI73" s="207"/>
      <c r="AAJ73" s="207"/>
      <c r="AAK73" s="207"/>
      <c r="AAL73" s="207"/>
      <c r="AAM73" s="207"/>
      <c r="AAN73" s="207"/>
      <c r="AAO73" s="207"/>
      <c r="AAP73" s="207"/>
      <c r="AAQ73" s="207"/>
      <c r="AAR73" s="207"/>
      <c r="AAS73" s="207"/>
      <c r="AAT73" s="207"/>
      <c r="AAU73" s="207"/>
      <c r="AAV73" s="207"/>
      <c r="AAW73" s="207"/>
      <c r="AAX73" s="207"/>
      <c r="AAY73" s="207"/>
      <c r="AAZ73" s="207"/>
      <c r="ABA73" s="207"/>
      <c r="ABB73" s="207"/>
      <c r="ABC73" s="207"/>
      <c r="ABD73" s="207"/>
      <c r="ABE73" s="207"/>
      <c r="ABF73" s="207"/>
      <c r="ABG73" s="207"/>
      <c r="ABH73" s="207"/>
      <c r="ABI73" s="207"/>
      <c r="ABJ73" s="207"/>
      <c r="ABK73" s="207"/>
      <c r="ABL73" s="207"/>
      <c r="ABM73" s="207"/>
      <c r="ABN73" s="207"/>
      <c r="ABO73" s="207"/>
      <c r="ABP73" s="207"/>
      <c r="ABQ73" s="207"/>
      <c r="ABR73" s="207"/>
      <c r="ABS73" s="207"/>
      <c r="ABT73" s="207"/>
      <c r="ABU73" s="207"/>
      <c r="ABV73" s="207"/>
      <c r="ABW73" s="207"/>
      <c r="ABX73" s="207"/>
      <c r="ABY73" s="207"/>
      <c r="ABZ73" s="207"/>
      <c r="ACA73" s="207"/>
      <c r="ACB73" s="207"/>
      <c r="ACC73" s="207"/>
      <c r="ACD73" s="207"/>
      <c r="ACE73" s="207"/>
      <c r="ACF73" s="207"/>
      <c r="ACG73" s="207"/>
      <c r="ACH73" s="207"/>
      <c r="ACI73" s="207"/>
      <c r="ACJ73" s="207"/>
      <c r="ACK73" s="207"/>
      <c r="ACL73" s="207"/>
      <c r="ACM73" s="207"/>
      <c r="ACN73" s="207"/>
      <c r="ACO73" s="207"/>
      <c r="ACP73" s="207"/>
      <c r="ACQ73" s="207"/>
      <c r="ACR73" s="207"/>
      <c r="ACS73" s="207"/>
      <c r="ACT73" s="207"/>
      <c r="ACU73" s="207"/>
      <c r="ACV73" s="207"/>
      <c r="ACW73" s="207"/>
      <c r="ACX73" s="207"/>
      <c r="ACY73" s="207"/>
      <c r="ACZ73" s="207"/>
      <c r="ADA73" s="207"/>
      <c r="ADB73" s="207"/>
      <c r="ADC73" s="207"/>
      <c r="ADD73" s="207"/>
      <c r="ADE73" s="207"/>
      <c r="ADF73" s="207"/>
      <c r="ADG73" s="207"/>
      <c r="ADH73" s="207"/>
      <c r="ADI73" s="207"/>
      <c r="ADJ73" s="207"/>
      <c r="ADK73" s="207"/>
      <c r="ADL73" s="207"/>
      <c r="ADM73" s="207"/>
      <c r="ADN73" s="207"/>
      <c r="ADO73" s="207"/>
      <c r="ADP73" s="207"/>
      <c r="ADQ73" s="207"/>
      <c r="ADR73" s="207"/>
      <c r="ADS73" s="207"/>
      <c r="ADT73" s="207"/>
      <c r="ADU73" s="207"/>
      <c r="ADV73" s="207"/>
      <c r="ADW73" s="207"/>
      <c r="ADX73" s="207"/>
      <c r="ADY73" s="207"/>
      <c r="ADZ73" s="207"/>
      <c r="AEA73" s="207"/>
      <c r="AEB73" s="207"/>
      <c r="AEC73" s="207"/>
      <c r="AED73" s="207"/>
      <c r="AEE73" s="207"/>
      <c r="AEF73" s="207"/>
      <c r="AEG73" s="207"/>
      <c r="AEH73" s="207"/>
      <c r="AEI73" s="207"/>
      <c r="AEJ73" s="207"/>
      <c r="AEK73" s="207"/>
      <c r="AEL73" s="207"/>
      <c r="AEM73" s="207"/>
      <c r="AEN73" s="207"/>
      <c r="AEO73" s="207"/>
      <c r="AEP73" s="207"/>
      <c r="AEQ73" s="207"/>
      <c r="AER73" s="207"/>
      <c r="AES73" s="207"/>
      <c r="AET73" s="207"/>
      <c r="AEU73" s="207"/>
      <c r="AEV73" s="207"/>
      <c r="AEW73" s="207"/>
      <c r="AEX73" s="207"/>
      <c r="AEY73" s="207"/>
      <c r="AEZ73" s="207"/>
      <c r="AFA73" s="207"/>
      <c r="AFB73" s="207"/>
      <c r="AFC73" s="207"/>
      <c r="AFD73" s="207"/>
      <c r="AFE73" s="207"/>
      <c r="AFF73" s="207"/>
      <c r="AFG73" s="207"/>
      <c r="AFH73" s="207"/>
      <c r="AFI73" s="207"/>
      <c r="AFJ73" s="207"/>
      <c r="AFK73" s="207"/>
      <c r="AFL73" s="207"/>
      <c r="AFM73" s="207"/>
      <c r="AFN73" s="207"/>
      <c r="AFO73" s="207"/>
      <c r="AFP73" s="207"/>
      <c r="AFQ73" s="207"/>
      <c r="AFR73" s="207"/>
      <c r="AFS73" s="207"/>
      <c r="AFT73" s="207"/>
      <c r="AFU73" s="207"/>
      <c r="AFV73" s="207"/>
      <c r="AFW73" s="207"/>
      <c r="AFX73" s="207"/>
      <c r="AFY73" s="207"/>
      <c r="AFZ73" s="207"/>
      <c r="AGA73" s="207"/>
      <c r="AGB73" s="207"/>
      <c r="AGC73" s="207"/>
      <c r="AGD73" s="207"/>
      <c r="AGE73" s="207"/>
      <c r="AGF73" s="207"/>
      <c r="AGG73" s="207"/>
      <c r="AGH73" s="207"/>
      <c r="AGI73" s="207"/>
      <c r="AGJ73" s="207"/>
      <c r="AGK73" s="207"/>
      <c r="AGL73" s="207"/>
      <c r="AGM73" s="207"/>
      <c r="AGN73" s="207"/>
      <c r="AGO73" s="207"/>
      <c r="AGP73" s="207"/>
      <c r="AGQ73" s="207"/>
      <c r="AGR73" s="207"/>
      <c r="AGS73" s="207"/>
      <c r="AGT73" s="207"/>
      <c r="AGU73" s="207"/>
      <c r="AGV73" s="207"/>
      <c r="AGW73" s="207"/>
      <c r="AGX73" s="207"/>
      <c r="AGY73" s="207"/>
      <c r="AGZ73" s="207"/>
      <c r="AHA73" s="207"/>
      <c r="AHB73" s="207"/>
      <c r="AHC73" s="207"/>
      <c r="AHD73" s="207"/>
      <c r="AHE73" s="207"/>
      <c r="AHF73" s="207"/>
      <c r="AHG73" s="207"/>
      <c r="AHH73" s="207"/>
      <c r="AHI73" s="207"/>
      <c r="AHJ73" s="207"/>
      <c r="AHK73" s="207"/>
      <c r="AHL73" s="207"/>
      <c r="AHM73" s="207"/>
      <c r="AHN73" s="207"/>
      <c r="AHO73" s="207"/>
      <c r="AHP73" s="207"/>
      <c r="AHQ73" s="207"/>
      <c r="AHR73" s="207"/>
      <c r="AHS73" s="207"/>
      <c r="AHT73" s="207"/>
      <c r="AHU73" s="207"/>
      <c r="AHV73" s="207"/>
      <c r="AHW73" s="207"/>
      <c r="AHX73" s="207"/>
      <c r="AHY73" s="207"/>
      <c r="AHZ73" s="207"/>
      <c r="AIA73" s="207"/>
      <c r="AIB73" s="207"/>
      <c r="AIC73" s="207"/>
      <c r="AID73" s="207"/>
      <c r="AIE73" s="207"/>
      <c r="AIF73" s="207"/>
      <c r="AIG73" s="207"/>
      <c r="AIH73" s="207"/>
      <c r="AII73" s="207"/>
      <c r="AIJ73" s="207"/>
      <c r="AIK73" s="207"/>
      <c r="AIL73" s="207"/>
      <c r="AIM73" s="207"/>
      <c r="AIN73" s="207"/>
      <c r="AIO73" s="207"/>
      <c r="AIP73" s="207"/>
      <c r="AIQ73" s="207"/>
      <c r="AIR73" s="207"/>
      <c r="AIS73" s="207"/>
      <c r="AIT73" s="207"/>
      <c r="AIU73" s="207"/>
      <c r="AIV73" s="207"/>
      <c r="AIW73" s="207"/>
      <c r="AIX73" s="207"/>
      <c r="AIY73" s="207"/>
      <c r="AIZ73" s="207"/>
      <c r="AJA73" s="207"/>
      <c r="AJB73" s="207"/>
      <c r="AJC73" s="207"/>
      <c r="AJD73" s="207"/>
      <c r="AJE73" s="207"/>
      <c r="AJF73" s="207"/>
      <c r="AJG73" s="207"/>
      <c r="AJH73" s="207"/>
      <c r="AJI73" s="207"/>
      <c r="AJJ73" s="207"/>
      <c r="AJK73" s="207"/>
      <c r="AJL73" s="207"/>
      <c r="AJM73" s="207"/>
      <c r="AJN73" s="207"/>
      <c r="AJO73" s="207"/>
      <c r="AJP73" s="207"/>
      <c r="AJQ73" s="207"/>
      <c r="AJR73" s="207"/>
      <c r="AJS73" s="207"/>
      <c r="AJT73" s="207"/>
      <c r="AJU73" s="207"/>
      <c r="AJV73" s="207"/>
      <c r="AJW73" s="207"/>
      <c r="AJX73" s="207"/>
      <c r="AJY73" s="207"/>
      <c r="AJZ73" s="207"/>
      <c r="AKA73" s="207"/>
      <c r="AKB73" s="207"/>
      <c r="AKC73" s="207"/>
      <c r="AKD73" s="207"/>
      <c r="AKE73" s="207"/>
      <c r="AKF73" s="207"/>
      <c r="AKG73" s="207"/>
      <c r="AKH73" s="207"/>
      <c r="AKI73" s="207"/>
      <c r="AKJ73" s="207"/>
      <c r="AKK73" s="207"/>
      <c r="AKL73" s="207"/>
      <c r="AKM73" s="207"/>
      <c r="AKN73" s="207"/>
      <c r="AKO73" s="207"/>
      <c r="AKP73" s="207"/>
      <c r="AKQ73" s="207"/>
      <c r="AKR73" s="207"/>
      <c r="AKS73" s="207"/>
      <c r="AKT73" s="207"/>
      <c r="AKU73" s="207"/>
      <c r="AKV73" s="207"/>
      <c r="AKW73" s="207"/>
      <c r="AKX73" s="207"/>
      <c r="AKY73" s="207"/>
      <c r="AKZ73" s="207"/>
      <c r="ALA73" s="207"/>
      <c r="ALB73" s="207"/>
      <c r="ALC73" s="207"/>
      <c r="ALD73" s="207"/>
      <c r="ALE73" s="207"/>
      <c r="ALF73" s="207"/>
      <c r="ALG73" s="207"/>
      <c r="ALH73" s="207"/>
      <c r="ALI73" s="207"/>
      <c r="ALJ73" s="207"/>
      <c r="ALK73" s="207"/>
      <c r="ALL73" s="207"/>
      <c r="ALM73" s="207"/>
      <c r="ALN73" s="207"/>
      <c r="ALO73" s="207"/>
      <c r="ALP73" s="207"/>
      <c r="ALQ73" s="207"/>
    </row>
    <row r="74" spans="1:1005" ht="14.45">
      <c r="A74" s="103"/>
      <c r="B74" s="164"/>
      <c r="C74" s="156"/>
      <c r="D74" s="159"/>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F74" s="207"/>
      <c r="AG74" s="207"/>
      <c r="AH74" s="207"/>
      <c r="AI74" s="207"/>
      <c r="AJ74" s="207"/>
      <c r="AK74" s="207"/>
      <c r="AL74" s="207"/>
      <c r="AM74" s="207"/>
      <c r="AN74" s="207"/>
      <c r="AO74" s="207"/>
      <c r="AP74" s="207"/>
      <c r="AQ74" s="207"/>
      <c r="AR74" s="207"/>
      <c r="AS74" s="207"/>
      <c r="AT74" s="207"/>
      <c r="AU74" s="207"/>
      <c r="AV74" s="207"/>
      <c r="AW74" s="207"/>
      <c r="AX74" s="207"/>
      <c r="AY74" s="207"/>
      <c r="AZ74" s="207"/>
      <c r="BA74" s="207"/>
      <c r="BB74" s="207"/>
      <c r="BC74" s="207"/>
      <c r="BD74" s="207"/>
      <c r="BE74" s="207"/>
      <c r="BF74" s="207"/>
      <c r="BG74" s="207"/>
      <c r="BH74" s="207"/>
      <c r="BI74" s="207"/>
      <c r="BJ74" s="207"/>
      <c r="BK74" s="207"/>
      <c r="BL74" s="207"/>
      <c r="BM74" s="207"/>
      <c r="BN74" s="207"/>
      <c r="BO74" s="207"/>
      <c r="BP74" s="207"/>
      <c r="BQ74" s="207"/>
      <c r="BR74" s="207"/>
      <c r="BS74" s="207"/>
      <c r="BT74" s="207"/>
      <c r="BU74" s="207"/>
      <c r="BV74" s="207"/>
      <c r="BW74" s="207"/>
      <c r="BX74" s="207"/>
      <c r="BY74" s="207"/>
      <c r="BZ74" s="207"/>
      <c r="CA74" s="207"/>
      <c r="CB74" s="207"/>
      <c r="CC74" s="207"/>
      <c r="CD74" s="207"/>
      <c r="CE74" s="207"/>
      <c r="CF74" s="207"/>
      <c r="CG74" s="207"/>
      <c r="CH74" s="207"/>
      <c r="CI74" s="207"/>
      <c r="CJ74" s="207"/>
      <c r="CK74" s="207"/>
      <c r="CL74" s="207"/>
      <c r="CM74" s="207"/>
      <c r="CN74" s="207"/>
      <c r="CO74" s="207"/>
      <c r="CP74" s="207"/>
      <c r="CQ74" s="207"/>
      <c r="CR74" s="207"/>
      <c r="CS74" s="207"/>
      <c r="CT74" s="207"/>
      <c r="CU74" s="207"/>
      <c r="CV74" s="207"/>
      <c r="CW74" s="207"/>
      <c r="CX74" s="207"/>
      <c r="CY74" s="207"/>
      <c r="CZ74" s="207"/>
      <c r="DA74" s="207"/>
      <c r="DB74" s="207"/>
      <c r="DC74" s="207"/>
      <c r="DD74" s="207"/>
      <c r="DE74" s="207"/>
      <c r="DF74" s="207"/>
      <c r="DG74" s="207"/>
      <c r="DH74" s="207"/>
      <c r="DI74" s="207"/>
      <c r="DJ74" s="207"/>
      <c r="DK74" s="207"/>
      <c r="DL74" s="207"/>
      <c r="DM74" s="207"/>
      <c r="DN74" s="207"/>
      <c r="DO74" s="207"/>
      <c r="DP74" s="207"/>
      <c r="DQ74" s="207"/>
      <c r="DR74" s="207"/>
      <c r="DS74" s="207"/>
      <c r="DT74" s="207"/>
      <c r="DU74" s="207"/>
      <c r="DV74" s="207"/>
      <c r="DW74" s="207"/>
      <c r="DX74" s="207"/>
      <c r="DY74" s="207"/>
      <c r="DZ74" s="207"/>
      <c r="EA74" s="207"/>
      <c r="EB74" s="207"/>
      <c r="EC74" s="207"/>
      <c r="ED74" s="207"/>
      <c r="EE74" s="207"/>
      <c r="EF74" s="207"/>
      <c r="EG74" s="207"/>
      <c r="EH74" s="207"/>
      <c r="EI74" s="207"/>
      <c r="EJ74" s="207"/>
      <c r="EK74" s="207"/>
      <c r="EL74" s="207"/>
      <c r="EM74" s="207"/>
      <c r="EN74" s="207"/>
      <c r="EO74" s="207"/>
      <c r="EP74" s="207"/>
      <c r="EQ74" s="207"/>
      <c r="ER74" s="207"/>
      <c r="ES74" s="207"/>
      <c r="ET74" s="207"/>
      <c r="EU74" s="207"/>
      <c r="EV74" s="207"/>
      <c r="EW74" s="207"/>
      <c r="EX74" s="207"/>
      <c r="EY74" s="207"/>
      <c r="EZ74" s="207"/>
      <c r="FA74" s="207"/>
      <c r="FB74" s="207"/>
      <c r="FC74" s="207"/>
      <c r="FD74" s="207"/>
      <c r="FE74" s="207"/>
      <c r="FF74" s="207"/>
      <c r="FG74" s="207"/>
      <c r="FH74" s="207"/>
      <c r="FI74" s="207"/>
      <c r="FJ74" s="207"/>
      <c r="FK74" s="207"/>
      <c r="FL74" s="207"/>
      <c r="FM74" s="207"/>
      <c r="FN74" s="207"/>
      <c r="FO74" s="207"/>
      <c r="FP74" s="207"/>
      <c r="FQ74" s="207"/>
      <c r="FR74" s="207"/>
      <c r="FS74" s="207"/>
      <c r="FT74" s="207"/>
      <c r="FU74" s="207"/>
      <c r="FV74" s="207"/>
      <c r="FW74" s="207"/>
      <c r="FX74" s="207"/>
      <c r="FY74" s="207"/>
      <c r="FZ74" s="207"/>
      <c r="GA74" s="207"/>
      <c r="GB74" s="207"/>
      <c r="GC74" s="207"/>
      <c r="GD74" s="207"/>
      <c r="GE74" s="207"/>
      <c r="GF74" s="207"/>
      <c r="GG74" s="207"/>
      <c r="GH74" s="207"/>
      <c r="GI74" s="207"/>
      <c r="GJ74" s="207"/>
      <c r="GK74" s="207"/>
      <c r="GL74" s="207"/>
      <c r="GM74" s="207"/>
      <c r="GN74" s="207"/>
      <c r="GO74" s="207"/>
      <c r="GP74" s="207"/>
      <c r="GQ74" s="207"/>
      <c r="GR74" s="207"/>
      <c r="GS74" s="207"/>
      <c r="GT74" s="207"/>
      <c r="GU74" s="207"/>
      <c r="GV74" s="207"/>
      <c r="GW74" s="207"/>
      <c r="GX74" s="207"/>
      <c r="GY74" s="207"/>
      <c r="GZ74" s="207"/>
      <c r="HA74" s="207"/>
      <c r="HB74" s="207"/>
      <c r="HC74" s="207"/>
      <c r="HD74" s="207"/>
      <c r="HE74" s="207"/>
      <c r="HF74" s="207"/>
      <c r="HG74" s="207"/>
      <c r="HH74" s="207"/>
      <c r="HI74" s="207"/>
      <c r="HJ74" s="207"/>
      <c r="HK74" s="207"/>
      <c r="HL74" s="207"/>
      <c r="HM74" s="207"/>
      <c r="HN74" s="207"/>
      <c r="HO74" s="207"/>
      <c r="HP74" s="207"/>
      <c r="HQ74" s="207"/>
      <c r="HR74" s="207"/>
      <c r="HS74" s="207"/>
      <c r="HT74" s="207"/>
      <c r="HU74" s="207"/>
      <c r="HV74" s="207"/>
      <c r="HW74" s="207"/>
      <c r="HX74" s="207"/>
      <c r="HY74" s="207"/>
      <c r="HZ74" s="207"/>
      <c r="IA74" s="207"/>
      <c r="IB74" s="207"/>
      <c r="IC74" s="207"/>
      <c r="ID74" s="207"/>
      <c r="IE74" s="207"/>
      <c r="IF74" s="207"/>
      <c r="IG74" s="207"/>
      <c r="IH74" s="207"/>
      <c r="II74" s="207"/>
      <c r="IJ74" s="207"/>
      <c r="IK74" s="207"/>
      <c r="IL74" s="207"/>
      <c r="IM74" s="207"/>
      <c r="IN74" s="207"/>
      <c r="IO74" s="207"/>
      <c r="IP74" s="207"/>
      <c r="IQ74" s="207"/>
      <c r="IR74" s="207"/>
      <c r="IS74" s="207"/>
      <c r="IT74" s="207"/>
      <c r="IU74" s="207"/>
      <c r="IV74" s="207"/>
      <c r="IW74" s="207"/>
      <c r="IX74" s="207"/>
      <c r="IY74" s="207"/>
      <c r="IZ74" s="207"/>
      <c r="JA74" s="207"/>
      <c r="JB74" s="207"/>
      <c r="JC74" s="207"/>
      <c r="JD74" s="207"/>
      <c r="JE74" s="207"/>
      <c r="JF74" s="207"/>
      <c r="JG74" s="207"/>
      <c r="JH74" s="207"/>
      <c r="JI74" s="207"/>
      <c r="JJ74" s="207"/>
      <c r="JK74" s="207"/>
      <c r="JL74" s="207"/>
      <c r="JM74" s="207"/>
      <c r="JN74" s="207"/>
      <c r="JO74" s="207"/>
      <c r="JP74" s="207"/>
      <c r="JQ74" s="207"/>
      <c r="JR74" s="207"/>
      <c r="JS74" s="207"/>
      <c r="JT74" s="207"/>
      <c r="JU74" s="207"/>
      <c r="JV74" s="207"/>
      <c r="JW74" s="207"/>
      <c r="JX74" s="207"/>
      <c r="JY74" s="207"/>
      <c r="JZ74" s="207"/>
      <c r="KA74" s="207"/>
      <c r="KB74" s="207"/>
      <c r="KC74" s="207"/>
      <c r="KD74" s="207"/>
      <c r="KE74" s="207"/>
      <c r="KF74" s="207"/>
      <c r="KG74" s="207"/>
      <c r="KH74" s="207"/>
      <c r="KI74" s="207"/>
      <c r="KJ74" s="207"/>
      <c r="KK74" s="207"/>
      <c r="KL74" s="207"/>
      <c r="KM74" s="207"/>
      <c r="KN74" s="207"/>
      <c r="KO74" s="207"/>
      <c r="KP74" s="207"/>
      <c r="KQ74" s="207"/>
      <c r="KR74" s="207"/>
      <c r="KS74" s="207"/>
      <c r="KT74" s="207"/>
      <c r="KU74" s="207"/>
      <c r="KV74" s="207"/>
      <c r="KW74" s="207"/>
      <c r="KX74" s="207"/>
      <c r="KY74" s="207"/>
      <c r="KZ74" s="207"/>
      <c r="LA74" s="207"/>
      <c r="LB74" s="207"/>
      <c r="LC74" s="207"/>
      <c r="LD74" s="207"/>
      <c r="LE74" s="207"/>
      <c r="LF74" s="207"/>
      <c r="LG74" s="207"/>
      <c r="LH74" s="207"/>
      <c r="LI74" s="207"/>
      <c r="LJ74" s="207"/>
      <c r="LK74" s="207"/>
      <c r="LL74" s="207"/>
      <c r="LM74" s="207"/>
      <c r="LN74" s="207"/>
      <c r="LO74" s="207"/>
      <c r="LP74" s="207"/>
      <c r="LQ74" s="207"/>
      <c r="LR74" s="207"/>
      <c r="LS74" s="207"/>
      <c r="LT74" s="207"/>
      <c r="LU74" s="207"/>
      <c r="LV74" s="207"/>
      <c r="LW74" s="207"/>
      <c r="LX74" s="207"/>
      <c r="LY74" s="207"/>
      <c r="LZ74" s="207"/>
      <c r="MA74" s="207"/>
      <c r="MB74" s="207"/>
      <c r="MC74" s="207"/>
      <c r="MD74" s="207"/>
      <c r="ME74" s="207"/>
      <c r="MF74" s="207"/>
      <c r="MG74" s="207"/>
      <c r="MH74" s="207"/>
      <c r="MI74" s="207"/>
      <c r="MJ74" s="207"/>
      <c r="MK74" s="207"/>
      <c r="ML74" s="207"/>
      <c r="MM74" s="207"/>
      <c r="MN74" s="207"/>
      <c r="MO74" s="207"/>
      <c r="MP74" s="207"/>
      <c r="MQ74" s="207"/>
      <c r="MR74" s="207"/>
      <c r="MS74" s="207"/>
      <c r="MT74" s="207"/>
      <c r="MU74" s="207"/>
      <c r="MV74" s="207"/>
      <c r="MW74" s="207"/>
      <c r="MX74" s="207"/>
      <c r="MY74" s="207"/>
      <c r="MZ74" s="207"/>
      <c r="NA74" s="207"/>
      <c r="NB74" s="207"/>
      <c r="NC74" s="207"/>
      <c r="ND74" s="207"/>
      <c r="NE74" s="207"/>
      <c r="NF74" s="207"/>
      <c r="NG74" s="207"/>
      <c r="NH74" s="207"/>
      <c r="NI74" s="207"/>
      <c r="NJ74" s="207"/>
      <c r="NK74" s="207"/>
      <c r="NL74" s="207"/>
      <c r="NM74" s="207"/>
      <c r="NN74" s="207"/>
      <c r="NO74" s="207"/>
      <c r="NP74" s="207"/>
      <c r="NQ74" s="207"/>
      <c r="NR74" s="207"/>
      <c r="NS74" s="207"/>
      <c r="NT74" s="207"/>
      <c r="NU74" s="207"/>
      <c r="NV74" s="207"/>
      <c r="NW74" s="207"/>
      <c r="NX74" s="207"/>
      <c r="NY74" s="207"/>
      <c r="NZ74" s="207"/>
      <c r="OA74" s="207"/>
      <c r="OB74" s="207"/>
      <c r="OC74" s="207"/>
      <c r="OD74" s="207"/>
      <c r="OE74" s="207"/>
      <c r="OF74" s="207"/>
      <c r="OG74" s="207"/>
      <c r="OH74" s="207"/>
      <c r="OI74" s="207"/>
      <c r="OJ74" s="207"/>
      <c r="OK74" s="207"/>
      <c r="OL74" s="207"/>
      <c r="OM74" s="207"/>
      <c r="ON74" s="207"/>
      <c r="OO74" s="207"/>
      <c r="OP74" s="207"/>
      <c r="OQ74" s="207"/>
      <c r="OR74" s="207"/>
      <c r="OS74" s="207"/>
      <c r="OT74" s="207"/>
      <c r="OU74" s="207"/>
      <c r="OV74" s="207"/>
      <c r="OW74" s="207"/>
      <c r="OX74" s="207"/>
      <c r="OY74" s="207"/>
      <c r="OZ74" s="207"/>
      <c r="PA74" s="207"/>
      <c r="PB74" s="207"/>
      <c r="PC74" s="207"/>
      <c r="PD74" s="207"/>
      <c r="PE74" s="207"/>
      <c r="PF74" s="207"/>
      <c r="PG74" s="207"/>
      <c r="PH74" s="207"/>
      <c r="PI74" s="207"/>
      <c r="PJ74" s="207"/>
      <c r="PK74" s="207"/>
      <c r="PL74" s="207"/>
      <c r="PM74" s="207"/>
      <c r="PN74" s="207"/>
      <c r="PO74" s="207"/>
      <c r="PP74" s="207"/>
      <c r="PQ74" s="207"/>
      <c r="PR74" s="207"/>
      <c r="PS74" s="207"/>
      <c r="PT74" s="207"/>
      <c r="PU74" s="207"/>
      <c r="PV74" s="207"/>
      <c r="PW74" s="207"/>
      <c r="PX74" s="207"/>
      <c r="PY74" s="207"/>
      <c r="PZ74" s="207"/>
      <c r="QA74" s="207"/>
      <c r="QB74" s="207"/>
      <c r="QC74" s="207"/>
      <c r="QD74" s="207"/>
      <c r="QE74" s="207"/>
      <c r="QF74" s="207"/>
      <c r="QG74" s="207"/>
      <c r="QH74" s="207"/>
      <c r="QI74" s="207"/>
      <c r="QJ74" s="207"/>
      <c r="QK74" s="207"/>
      <c r="QL74" s="207"/>
      <c r="QM74" s="207"/>
      <c r="QN74" s="207"/>
      <c r="QO74" s="207"/>
      <c r="QP74" s="207"/>
      <c r="QQ74" s="207"/>
      <c r="QR74" s="207"/>
      <c r="QS74" s="207"/>
      <c r="QT74" s="207"/>
      <c r="QU74" s="207"/>
      <c r="QV74" s="207"/>
      <c r="QW74" s="207"/>
      <c r="QX74" s="207"/>
      <c r="QY74" s="207"/>
      <c r="QZ74" s="207"/>
      <c r="RA74" s="207"/>
      <c r="RB74" s="207"/>
      <c r="RC74" s="207"/>
      <c r="RD74" s="207"/>
      <c r="RE74" s="207"/>
      <c r="RF74" s="207"/>
      <c r="RG74" s="207"/>
      <c r="RH74" s="207"/>
      <c r="RI74" s="207"/>
      <c r="RJ74" s="207"/>
      <c r="RK74" s="207"/>
      <c r="RL74" s="207"/>
      <c r="RM74" s="207"/>
      <c r="RN74" s="207"/>
      <c r="RO74" s="207"/>
      <c r="RP74" s="207"/>
      <c r="RQ74" s="207"/>
      <c r="RR74" s="207"/>
      <c r="RS74" s="207"/>
      <c r="RT74" s="207"/>
      <c r="RU74" s="207"/>
      <c r="RV74" s="207"/>
      <c r="RW74" s="207"/>
      <c r="RX74" s="207"/>
      <c r="RY74" s="207"/>
      <c r="RZ74" s="207"/>
      <c r="SA74" s="207"/>
      <c r="SB74" s="207"/>
      <c r="SC74" s="207"/>
      <c r="SD74" s="207"/>
      <c r="SE74" s="207"/>
      <c r="SF74" s="207"/>
      <c r="SG74" s="207"/>
      <c r="SH74" s="207"/>
      <c r="SI74" s="207"/>
      <c r="SJ74" s="207"/>
      <c r="SK74" s="207"/>
      <c r="SL74" s="207"/>
      <c r="SM74" s="207"/>
      <c r="SN74" s="207"/>
      <c r="SO74" s="207"/>
      <c r="SP74" s="207"/>
      <c r="SQ74" s="207"/>
      <c r="SR74" s="207"/>
      <c r="SS74" s="207"/>
      <c r="ST74" s="207"/>
      <c r="SU74" s="207"/>
      <c r="SV74" s="207"/>
      <c r="SW74" s="207"/>
      <c r="SX74" s="207"/>
      <c r="SY74" s="207"/>
      <c r="SZ74" s="207"/>
      <c r="TA74" s="207"/>
      <c r="TB74" s="207"/>
      <c r="TC74" s="207"/>
      <c r="TD74" s="207"/>
      <c r="TE74" s="207"/>
      <c r="TF74" s="207"/>
      <c r="TG74" s="207"/>
      <c r="TH74" s="207"/>
      <c r="TI74" s="207"/>
      <c r="TJ74" s="207"/>
      <c r="TK74" s="207"/>
      <c r="TL74" s="207"/>
      <c r="TM74" s="207"/>
      <c r="TN74" s="207"/>
      <c r="TO74" s="207"/>
      <c r="TP74" s="207"/>
      <c r="TQ74" s="207"/>
      <c r="TR74" s="207"/>
      <c r="TS74" s="207"/>
      <c r="TT74" s="207"/>
      <c r="TU74" s="207"/>
      <c r="TV74" s="207"/>
      <c r="TW74" s="207"/>
      <c r="TX74" s="207"/>
      <c r="TY74" s="207"/>
      <c r="TZ74" s="207"/>
      <c r="UA74" s="207"/>
      <c r="UB74" s="207"/>
      <c r="UC74" s="207"/>
      <c r="UD74" s="207"/>
      <c r="UE74" s="207"/>
      <c r="UF74" s="207"/>
      <c r="UG74" s="207"/>
      <c r="UH74" s="207"/>
      <c r="UI74" s="207"/>
      <c r="UJ74" s="207"/>
      <c r="UK74" s="207"/>
      <c r="UL74" s="207"/>
      <c r="UM74" s="207"/>
      <c r="UN74" s="207"/>
      <c r="UO74" s="207"/>
      <c r="UP74" s="207"/>
      <c r="UQ74" s="207"/>
      <c r="UR74" s="207"/>
      <c r="US74" s="207"/>
      <c r="UT74" s="207"/>
      <c r="UU74" s="207"/>
      <c r="UV74" s="207"/>
      <c r="UW74" s="207"/>
      <c r="UX74" s="207"/>
      <c r="UY74" s="207"/>
      <c r="UZ74" s="207"/>
      <c r="VA74" s="207"/>
      <c r="VB74" s="207"/>
      <c r="VC74" s="207"/>
      <c r="VD74" s="207"/>
      <c r="VE74" s="207"/>
      <c r="VF74" s="207"/>
      <c r="VG74" s="207"/>
      <c r="VH74" s="207"/>
      <c r="VI74" s="207"/>
      <c r="VJ74" s="207"/>
      <c r="VK74" s="207"/>
      <c r="VL74" s="207"/>
      <c r="VM74" s="207"/>
      <c r="VN74" s="207"/>
      <c r="VO74" s="207"/>
      <c r="VP74" s="207"/>
      <c r="VQ74" s="207"/>
      <c r="VR74" s="207"/>
      <c r="VS74" s="207"/>
      <c r="VT74" s="207"/>
      <c r="VU74" s="207"/>
      <c r="VV74" s="207"/>
      <c r="VW74" s="207"/>
      <c r="VX74" s="207"/>
      <c r="VY74" s="207"/>
      <c r="VZ74" s="207"/>
      <c r="WA74" s="207"/>
      <c r="WB74" s="207"/>
      <c r="WC74" s="207"/>
      <c r="WD74" s="207"/>
      <c r="WE74" s="207"/>
      <c r="WF74" s="207"/>
      <c r="WG74" s="207"/>
      <c r="WH74" s="207"/>
      <c r="WI74" s="207"/>
      <c r="WJ74" s="207"/>
      <c r="WK74" s="207"/>
      <c r="WL74" s="207"/>
      <c r="WM74" s="207"/>
      <c r="WN74" s="207"/>
      <c r="WO74" s="207"/>
      <c r="WP74" s="207"/>
      <c r="WQ74" s="207"/>
      <c r="WR74" s="207"/>
      <c r="WS74" s="207"/>
      <c r="WT74" s="207"/>
      <c r="WU74" s="207"/>
      <c r="WV74" s="207"/>
      <c r="WW74" s="207"/>
      <c r="WX74" s="207"/>
      <c r="WY74" s="207"/>
      <c r="WZ74" s="207"/>
      <c r="XA74" s="207"/>
      <c r="XB74" s="207"/>
      <c r="XC74" s="207"/>
      <c r="XD74" s="207"/>
      <c r="XE74" s="207"/>
      <c r="XF74" s="207"/>
      <c r="XG74" s="207"/>
      <c r="XH74" s="207"/>
      <c r="XI74" s="207"/>
      <c r="XJ74" s="207"/>
      <c r="XK74" s="207"/>
      <c r="XL74" s="207"/>
      <c r="XM74" s="207"/>
      <c r="XN74" s="207"/>
      <c r="XO74" s="207"/>
      <c r="XP74" s="207"/>
      <c r="XQ74" s="207"/>
      <c r="XR74" s="207"/>
      <c r="XS74" s="207"/>
      <c r="XT74" s="207"/>
      <c r="XU74" s="207"/>
      <c r="XV74" s="207"/>
      <c r="XW74" s="207"/>
      <c r="XX74" s="207"/>
      <c r="XY74" s="207"/>
      <c r="XZ74" s="207"/>
      <c r="YA74" s="207"/>
      <c r="YB74" s="207"/>
      <c r="YC74" s="207"/>
      <c r="YD74" s="207"/>
      <c r="YE74" s="207"/>
      <c r="YF74" s="207"/>
      <c r="YG74" s="207"/>
      <c r="YH74" s="207"/>
      <c r="YI74" s="207"/>
      <c r="YJ74" s="207"/>
      <c r="YK74" s="207"/>
      <c r="YL74" s="207"/>
      <c r="YM74" s="207"/>
      <c r="YN74" s="207"/>
      <c r="YO74" s="207"/>
      <c r="YP74" s="207"/>
      <c r="YQ74" s="207"/>
      <c r="YR74" s="207"/>
      <c r="YS74" s="207"/>
      <c r="YT74" s="207"/>
      <c r="YU74" s="207"/>
      <c r="YV74" s="207"/>
      <c r="YW74" s="207"/>
      <c r="YX74" s="207"/>
      <c r="YY74" s="207"/>
      <c r="YZ74" s="207"/>
      <c r="ZA74" s="207"/>
      <c r="ZB74" s="207"/>
      <c r="ZC74" s="207"/>
      <c r="ZD74" s="207"/>
      <c r="ZE74" s="207"/>
      <c r="ZF74" s="207"/>
      <c r="ZG74" s="207"/>
      <c r="ZH74" s="207"/>
      <c r="ZI74" s="207"/>
      <c r="ZJ74" s="207"/>
      <c r="ZK74" s="207"/>
      <c r="ZL74" s="207"/>
      <c r="ZM74" s="207"/>
      <c r="ZN74" s="207"/>
      <c r="ZO74" s="207"/>
      <c r="ZP74" s="207"/>
      <c r="ZQ74" s="207"/>
      <c r="ZR74" s="207"/>
      <c r="ZS74" s="207"/>
      <c r="ZT74" s="207"/>
      <c r="ZU74" s="207"/>
      <c r="ZV74" s="207"/>
      <c r="ZW74" s="207"/>
      <c r="ZX74" s="207"/>
      <c r="ZY74" s="207"/>
      <c r="ZZ74" s="207"/>
      <c r="AAA74" s="207"/>
      <c r="AAB74" s="207"/>
      <c r="AAC74" s="207"/>
      <c r="AAD74" s="207"/>
      <c r="AAE74" s="207"/>
      <c r="AAF74" s="207"/>
      <c r="AAG74" s="207"/>
      <c r="AAH74" s="207"/>
      <c r="AAI74" s="207"/>
      <c r="AAJ74" s="207"/>
      <c r="AAK74" s="207"/>
      <c r="AAL74" s="207"/>
      <c r="AAM74" s="207"/>
      <c r="AAN74" s="207"/>
      <c r="AAO74" s="207"/>
      <c r="AAP74" s="207"/>
      <c r="AAQ74" s="207"/>
      <c r="AAR74" s="207"/>
      <c r="AAS74" s="207"/>
      <c r="AAT74" s="207"/>
      <c r="AAU74" s="207"/>
      <c r="AAV74" s="207"/>
      <c r="AAW74" s="207"/>
      <c r="AAX74" s="207"/>
      <c r="AAY74" s="207"/>
      <c r="AAZ74" s="207"/>
      <c r="ABA74" s="207"/>
      <c r="ABB74" s="207"/>
      <c r="ABC74" s="207"/>
      <c r="ABD74" s="207"/>
      <c r="ABE74" s="207"/>
      <c r="ABF74" s="207"/>
      <c r="ABG74" s="207"/>
      <c r="ABH74" s="207"/>
      <c r="ABI74" s="207"/>
      <c r="ABJ74" s="207"/>
      <c r="ABK74" s="207"/>
      <c r="ABL74" s="207"/>
      <c r="ABM74" s="207"/>
      <c r="ABN74" s="207"/>
      <c r="ABO74" s="207"/>
      <c r="ABP74" s="207"/>
      <c r="ABQ74" s="207"/>
      <c r="ABR74" s="207"/>
      <c r="ABS74" s="207"/>
      <c r="ABT74" s="207"/>
      <c r="ABU74" s="207"/>
      <c r="ABV74" s="207"/>
      <c r="ABW74" s="207"/>
      <c r="ABX74" s="207"/>
      <c r="ABY74" s="207"/>
      <c r="ABZ74" s="207"/>
      <c r="ACA74" s="207"/>
      <c r="ACB74" s="207"/>
      <c r="ACC74" s="207"/>
      <c r="ACD74" s="207"/>
      <c r="ACE74" s="207"/>
      <c r="ACF74" s="207"/>
      <c r="ACG74" s="207"/>
      <c r="ACH74" s="207"/>
      <c r="ACI74" s="207"/>
      <c r="ACJ74" s="207"/>
      <c r="ACK74" s="207"/>
      <c r="ACL74" s="207"/>
      <c r="ACM74" s="207"/>
      <c r="ACN74" s="207"/>
      <c r="ACO74" s="207"/>
      <c r="ACP74" s="207"/>
      <c r="ACQ74" s="207"/>
      <c r="ACR74" s="207"/>
      <c r="ACS74" s="207"/>
      <c r="ACT74" s="207"/>
      <c r="ACU74" s="207"/>
      <c r="ACV74" s="207"/>
      <c r="ACW74" s="207"/>
      <c r="ACX74" s="207"/>
      <c r="ACY74" s="207"/>
      <c r="ACZ74" s="207"/>
      <c r="ADA74" s="207"/>
      <c r="ADB74" s="207"/>
      <c r="ADC74" s="207"/>
      <c r="ADD74" s="207"/>
      <c r="ADE74" s="207"/>
      <c r="ADF74" s="207"/>
      <c r="ADG74" s="207"/>
      <c r="ADH74" s="207"/>
      <c r="ADI74" s="207"/>
      <c r="ADJ74" s="207"/>
      <c r="ADK74" s="207"/>
      <c r="ADL74" s="207"/>
      <c r="ADM74" s="207"/>
      <c r="ADN74" s="207"/>
      <c r="ADO74" s="207"/>
      <c r="ADP74" s="207"/>
      <c r="ADQ74" s="207"/>
      <c r="ADR74" s="207"/>
      <c r="ADS74" s="207"/>
      <c r="ADT74" s="207"/>
      <c r="ADU74" s="207"/>
      <c r="ADV74" s="207"/>
      <c r="ADW74" s="207"/>
      <c r="ADX74" s="207"/>
      <c r="ADY74" s="207"/>
      <c r="ADZ74" s="207"/>
      <c r="AEA74" s="207"/>
      <c r="AEB74" s="207"/>
      <c r="AEC74" s="207"/>
      <c r="AED74" s="207"/>
      <c r="AEE74" s="207"/>
      <c r="AEF74" s="207"/>
      <c r="AEG74" s="207"/>
      <c r="AEH74" s="207"/>
      <c r="AEI74" s="207"/>
      <c r="AEJ74" s="207"/>
      <c r="AEK74" s="207"/>
      <c r="AEL74" s="207"/>
      <c r="AEM74" s="207"/>
      <c r="AEN74" s="207"/>
      <c r="AEO74" s="207"/>
      <c r="AEP74" s="207"/>
      <c r="AEQ74" s="207"/>
      <c r="AER74" s="207"/>
      <c r="AES74" s="207"/>
      <c r="AET74" s="207"/>
      <c r="AEU74" s="207"/>
      <c r="AEV74" s="207"/>
      <c r="AEW74" s="207"/>
      <c r="AEX74" s="207"/>
      <c r="AEY74" s="207"/>
      <c r="AEZ74" s="207"/>
      <c r="AFA74" s="207"/>
      <c r="AFB74" s="207"/>
      <c r="AFC74" s="207"/>
      <c r="AFD74" s="207"/>
      <c r="AFE74" s="207"/>
      <c r="AFF74" s="207"/>
      <c r="AFG74" s="207"/>
      <c r="AFH74" s="207"/>
      <c r="AFI74" s="207"/>
      <c r="AFJ74" s="207"/>
      <c r="AFK74" s="207"/>
      <c r="AFL74" s="207"/>
      <c r="AFM74" s="207"/>
      <c r="AFN74" s="207"/>
      <c r="AFO74" s="207"/>
      <c r="AFP74" s="207"/>
      <c r="AFQ74" s="207"/>
      <c r="AFR74" s="207"/>
      <c r="AFS74" s="207"/>
      <c r="AFT74" s="207"/>
      <c r="AFU74" s="207"/>
      <c r="AFV74" s="207"/>
      <c r="AFW74" s="207"/>
      <c r="AFX74" s="207"/>
      <c r="AFY74" s="207"/>
      <c r="AFZ74" s="207"/>
      <c r="AGA74" s="207"/>
      <c r="AGB74" s="207"/>
      <c r="AGC74" s="207"/>
      <c r="AGD74" s="207"/>
      <c r="AGE74" s="207"/>
      <c r="AGF74" s="207"/>
      <c r="AGG74" s="207"/>
      <c r="AGH74" s="207"/>
      <c r="AGI74" s="207"/>
      <c r="AGJ74" s="207"/>
      <c r="AGK74" s="207"/>
      <c r="AGL74" s="207"/>
      <c r="AGM74" s="207"/>
      <c r="AGN74" s="207"/>
      <c r="AGO74" s="207"/>
      <c r="AGP74" s="207"/>
      <c r="AGQ74" s="207"/>
      <c r="AGR74" s="207"/>
      <c r="AGS74" s="207"/>
      <c r="AGT74" s="207"/>
      <c r="AGU74" s="207"/>
      <c r="AGV74" s="207"/>
      <c r="AGW74" s="207"/>
      <c r="AGX74" s="207"/>
      <c r="AGY74" s="207"/>
      <c r="AGZ74" s="207"/>
      <c r="AHA74" s="207"/>
      <c r="AHB74" s="207"/>
      <c r="AHC74" s="207"/>
      <c r="AHD74" s="207"/>
      <c r="AHE74" s="207"/>
      <c r="AHF74" s="207"/>
      <c r="AHG74" s="207"/>
      <c r="AHH74" s="207"/>
      <c r="AHI74" s="207"/>
      <c r="AHJ74" s="207"/>
      <c r="AHK74" s="207"/>
      <c r="AHL74" s="207"/>
      <c r="AHM74" s="207"/>
      <c r="AHN74" s="207"/>
      <c r="AHO74" s="207"/>
      <c r="AHP74" s="207"/>
      <c r="AHQ74" s="207"/>
      <c r="AHR74" s="207"/>
      <c r="AHS74" s="207"/>
      <c r="AHT74" s="207"/>
      <c r="AHU74" s="207"/>
      <c r="AHV74" s="207"/>
      <c r="AHW74" s="207"/>
      <c r="AHX74" s="207"/>
      <c r="AHY74" s="207"/>
      <c r="AHZ74" s="207"/>
      <c r="AIA74" s="207"/>
      <c r="AIB74" s="207"/>
      <c r="AIC74" s="207"/>
      <c r="AID74" s="207"/>
      <c r="AIE74" s="207"/>
      <c r="AIF74" s="207"/>
      <c r="AIG74" s="207"/>
      <c r="AIH74" s="207"/>
      <c r="AII74" s="207"/>
      <c r="AIJ74" s="207"/>
      <c r="AIK74" s="207"/>
      <c r="AIL74" s="207"/>
      <c r="AIM74" s="207"/>
      <c r="AIN74" s="207"/>
      <c r="AIO74" s="207"/>
      <c r="AIP74" s="207"/>
      <c r="AIQ74" s="207"/>
      <c r="AIR74" s="207"/>
      <c r="AIS74" s="207"/>
      <c r="AIT74" s="207"/>
      <c r="AIU74" s="207"/>
      <c r="AIV74" s="207"/>
      <c r="AIW74" s="207"/>
      <c r="AIX74" s="207"/>
      <c r="AIY74" s="207"/>
      <c r="AIZ74" s="207"/>
      <c r="AJA74" s="207"/>
      <c r="AJB74" s="207"/>
      <c r="AJC74" s="207"/>
      <c r="AJD74" s="207"/>
      <c r="AJE74" s="207"/>
      <c r="AJF74" s="207"/>
      <c r="AJG74" s="207"/>
      <c r="AJH74" s="207"/>
      <c r="AJI74" s="207"/>
      <c r="AJJ74" s="207"/>
      <c r="AJK74" s="207"/>
      <c r="AJL74" s="207"/>
      <c r="AJM74" s="207"/>
      <c r="AJN74" s="207"/>
      <c r="AJO74" s="207"/>
      <c r="AJP74" s="207"/>
      <c r="AJQ74" s="207"/>
      <c r="AJR74" s="207"/>
      <c r="AJS74" s="207"/>
      <c r="AJT74" s="207"/>
      <c r="AJU74" s="207"/>
      <c r="AJV74" s="207"/>
      <c r="AJW74" s="207"/>
      <c r="AJX74" s="207"/>
      <c r="AJY74" s="207"/>
      <c r="AJZ74" s="207"/>
      <c r="AKA74" s="207"/>
      <c r="AKB74" s="207"/>
      <c r="AKC74" s="207"/>
      <c r="AKD74" s="207"/>
      <c r="AKE74" s="207"/>
      <c r="AKF74" s="207"/>
      <c r="AKG74" s="207"/>
      <c r="AKH74" s="207"/>
      <c r="AKI74" s="207"/>
      <c r="AKJ74" s="207"/>
      <c r="AKK74" s="207"/>
      <c r="AKL74" s="207"/>
      <c r="AKM74" s="207"/>
      <c r="AKN74" s="207"/>
      <c r="AKO74" s="207"/>
      <c r="AKP74" s="207"/>
      <c r="AKQ74" s="207"/>
      <c r="AKR74" s="207"/>
      <c r="AKS74" s="207"/>
      <c r="AKT74" s="207"/>
      <c r="AKU74" s="207"/>
      <c r="AKV74" s="207"/>
      <c r="AKW74" s="207"/>
      <c r="AKX74" s="207"/>
      <c r="AKY74" s="207"/>
      <c r="AKZ74" s="207"/>
      <c r="ALA74" s="207"/>
      <c r="ALB74" s="207"/>
      <c r="ALC74" s="207"/>
      <c r="ALD74" s="207"/>
      <c r="ALE74" s="207"/>
      <c r="ALF74" s="207"/>
      <c r="ALG74" s="207"/>
      <c r="ALH74" s="207"/>
      <c r="ALI74" s="207"/>
      <c r="ALJ74" s="207"/>
      <c r="ALK74" s="207"/>
      <c r="ALL74" s="207"/>
      <c r="ALM74" s="207"/>
      <c r="ALN74" s="207"/>
      <c r="ALO74" s="207"/>
      <c r="ALP74" s="207"/>
      <c r="ALQ74" s="207"/>
    </row>
    <row r="75" spans="1:1005" ht="14.45">
      <c r="A75" s="103"/>
      <c r="B75" s="164"/>
      <c r="C75" s="156"/>
      <c r="D75" s="159"/>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F75" s="207"/>
      <c r="AG75" s="207"/>
      <c r="AH75" s="207"/>
      <c r="AI75" s="207"/>
      <c r="AJ75" s="207"/>
      <c r="AK75" s="207"/>
      <c r="AL75" s="207"/>
      <c r="AM75" s="207"/>
      <c r="AN75" s="207"/>
      <c r="AO75" s="207"/>
      <c r="AP75" s="207"/>
      <c r="AQ75" s="207"/>
      <c r="AR75" s="207"/>
      <c r="AS75" s="207"/>
      <c r="AT75" s="207"/>
      <c r="AU75" s="207"/>
      <c r="AV75" s="207"/>
      <c r="AW75" s="207"/>
      <c r="AX75" s="207"/>
      <c r="AY75" s="207"/>
      <c r="AZ75" s="207"/>
      <c r="BA75" s="207"/>
      <c r="BB75" s="207"/>
      <c r="BC75" s="207"/>
      <c r="BD75" s="207"/>
      <c r="BE75" s="207"/>
      <c r="BF75" s="207"/>
      <c r="BG75" s="207"/>
      <c r="BH75" s="207"/>
      <c r="BI75" s="207"/>
      <c r="BJ75" s="207"/>
      <c r="BK75" s="207"/>
      <c r="BL75" s="207"/>
      <c r="BM75" s="207"/>
      <c r="BN75" s="207"/>
      <c r="BO75" s="207"/>
      <c r="BP75" s="207"/>
      <c r="BQ75" s="207"/>
      <c r="BR75" s="207"/>
      <c r="BS75" s="207"/>
      <c r="BT75" s="207"/>
      <c r="BU75" s="207"/>
      <c r="BV75" s="207"/>
      <c r="BW75" s="207"/>
      <c r="BX75" s="207"/>
      <c r="BY75" s="207"/>
      <c r="BZ75" s="207"/>
      <c r="CA75" s="207"/>
      <c r="CB75" s="207"/>
      <c r="CC75" s="207"/>
      <c r="CD75" s="207"/>
      <c r="CE75" s="207"/>
      <c r="CF75" s="207"/>
      <c r="CG75" s="207"/>
      <c r="CH75" s="207"/>
      <c r="CI75" s="207"/>
      <c r="CJ75" s="207"/>
      <c r="CK75" s="207"/>
      <c r="CL75" s="207"/>
      <c r="CM75" s="207"/>
      <c r="CN75" s="207"/>
      <c r="CO75" s="207"/>
      <c r="CP75" s="207"/>
      <c r="CQ75" s="207"/>
      <c r="CR75" s="207"/>
      <c r="CS75" s="207"/>
      <c r="CT75" s="207"/>
      <c r="CU75" s="207"/>
      <c r="CV75" s="207"/>
      <c r="CW75" s="207"/>
      <c r="CX75" s="207"/>
      <c r="CY75" s="207"/>
      <c r="CZ75" s="207"/>
      <c r="DA75" s="207"/>
      <c r="DB75" s="207"/>
      <c r="DC75" s="207"/>
      <c r="DD75" s="207"/>
      <c r="DE75" s="207"/>
      <c r="DF75" s="207"/>
      <c r="DG75" s="207"/>
      <c r="DH75" s="207"/>
      <c r="DI75" s="207"/>
      <c r="DJ75" s="207"/>
      <c r="DK75" s="207"/>
      <c r="DL75" s="207"/>
      <c r="DM75" s="207"/>
      <c r="DN75" s="207"/>
      <c r="DO75" s="207"/>
      <c r="DP75" s="207"/>
      <c r="DQ75" s="207"/>
      <c r="DR75" s="207"/>
      <c r="DS75" s="207"/>
      <c r="DT75" s="207"/>
      <c r="DU75" s="207"/>
      <c r="DV75" s="207"/>
      <c r="DW75" s="207"/>
      <c r="DX75" s="207"/>
      <c r="DY75" s="207"/>
      <c r="DZ75" s="207"/>
      <c r="EA75" s="207"/>
      <c r="EB75" s="207"/>
      <c r="EC75" s="207"/>
      <c r="ED75" s="207"/>
      <c r="EE75" s="207"/>
      <c r="EF75" s="207"/>
      <c r="EG75" s="207"/>
      <c r="EH75" s="207"/>
      <c r="EI75" s="207"/>
      <c r="EJ75" s="207"/>
      <c r="EK75" s="207"/>
      <c r="EL75" s="207"/>
      <c r="EM75" s="207"/>
      <c r="EN75" s="207"/>
      <c r="EO75" s="207"/>
      <c r="EP75" s="207"/>
      <c r="EQ75" s="207"/>
      <c r="ER75" s="207"/>
      <c r="ES75" s="207"/>
      <c r="ET75" s="207"/>
      <c r="EU75" s="207"/>
      <c r="EV75" s="207"/>
      <c r="EW75" s="207"/>
      <c r="EX75" s="207"/>
      <c r="EY75" s="207"/>
      <c r="EZ75" s="207"/>
      <c r="FA75" s="207"/>
      <c r="FB75" s="207"/>
      <c r="FC75" s="207"/>
      <c r="FD75" s="207"/>
      <c r="FE75" s="207"/>
      <c r="FF75" s="207"/>
      <c r="FG75" s="207"/>
      <c r="FH75" s="207"/>
      <c r="FI75" s="207"/>
      <c r="FJ75" s="207"/>
      <c r="FK75" s="207"/>
      <c r="FL75" s="207"/>
      <c r="FM75" s="207"/>
      <c r="FN75" s="207"/>
      <c r="FO75" s="207"/>
      <c r="FP75" s="207"/>
      <c r="FQ75" s="207"/>
      <c r="FR75" s="207"/>
      <c r="FS75" s="207"/>
      <c r="FT75" s="207"/>
      <c r="FU75" s="207"/>
      <c r="FV75" s="207"/>
      <c r="FW75" s="207"/>
      <c r="FX75" s="207"/>
      <c r="FY75" s="207"/>
      <c r="FZ75" s="207"/>
      <c r="GA75" s="207"/>
      <c r="GB75" s="207"/>
      <c r="GC75" s="207"/>
      <c r="GD75" s="207"/>
      <c r="GE75" s="207"/>
      <c r="GF75" s="207"/>
      <c r="GG75" s="207"/>
      <c r="GH75" s="207"/>
      <c r="GI75" s="207"/>
      <c r="GJ75" s="207"/>
      <c r="GK75" s="207"/>
      <c r="GL75" s="207"/>
      <c r="GM75" s="207"/>
      <c r="GN75" s="207"/>
      <c r="GO75" s="207"/>
      <c r="GP75" s="207"/>
      <c r="GQ75" s="207"/>
      <c r="GR75" s="207"/>
      <c r="GS75" s="207"/>
      <c r="GT75" s="207"/>
      <c r="GU75" s="207"/>
      <c r="GV75" s="207"/>
      <c r="GW75" s="207"/>
      <c r="GX75" s="207"/>
      <c r="GY75" s="207"/>
      <c r="GZ75" s="207"/>
      <c r="HA75" s="207"/>
      <c r="HB75" s="207"/>
      <c r="HC75" s="207"/>
      <c r="HD75" s="207"/>
      <c r="HE75" s="207"/>
      <c r="HF75" s="207"/>
      <c r="HG75" s="207"/>
      <c r="HH75" s="207"/>
      <c r="HI75" s="207"/>
      <c r="HJ75" s="207"/>
      <c r="HK75" s="207"/>
      <c r="HL75" s="207"/>
      <c r="HM75" s="207"/>
      <c r="HN75" s="207"/>
      <c r="HO75" s="207"/>
      <c r="HP75" s="207"/>
      <c r="HQ75" s="207"/>
      <c r="HR75" s="207"/>
      <c r="HS75" s="207"/>
      <c r="HT75" s="207"/>
      <c r="HU75" s="207"/>
      <c r="HV75" s="207"/>
      <c r="HW75" s="207"/>
      <c r="HX75" s="207"/>
      <c r="HY75" s="207"/>
      <c r="HZ75" s="207"/>
      <c r="IA75" s="207"/>
      <c r="IB75" s="207"/>
      <c r="IC75" s="207"/>
      <c r="ID75" s="207"/>
      <c r="IE75" s="207"/>
      <c r="IF75" s="207"/>
      <c r="IG75" s="207"/>
      <c r="IH75" s="207"/>
      <c r="II75" s="207"/>
      <c r="IJ75" s="207"/>
      <c r="IK75" s="207"/>
      <c r="IL75" s="207"/>
      <c r="IM75" s="207"/>
      <c r="IN75" s="207"/>
      <c r="IO75" s="207"/>
      <c r="IP75" s="207"/>
      <c r="IQ75" s="207"/>
      <c r="IR75" s="207"/>
      <c r="IS75" s="207"/>
      <c r="IT75" s="207"/>
      <c r="IU75" s="207"/>
      <c r="IV75" s="207"/>
      <c r="IW75" s="207"/>
      <c r="IX75" s="207"/>
      <c r="IY75" s="207"/>
      <c r="IZ75" s="207"/>
      <c r="JA75" s="207"/>
      <c r="JB75" s="207"/>
      <c r="JC75" s="207"/>
      <c r="JD75" s="207"/>
      <c r="JE75" s="207"/>
      <c r="JF75" s="207"/>
      <c r="JG75" s="207"/>
      <c r="JH75" s="207"/>
      <c r="JI75" s="207"/>
      <c r="JJ75" s="207"/>
      <c r="JK75" s="207"/>
      <c r="JL75" s="207"/>
      <c r="JM75" s="207"/>
      <c r="JN75" s="207"/>
      <c r="JO75" s="207"/>
      <c r="JP75" s="207"/>
      <c r="JQ75" s="207"/>
      <c r="JR75" s="207"/>
      <c r="JS75" s="207"/>
      <c r="JT75" s="207"/>
      <c r="JU75" s="207"/>
      <c r="JV75" s="207"/>
      <c r="JW75" s="207"/>
      <c r="JX75" s="207"/>
      <c r="JY75" s="207"/>
      <c r="JZ75" s="207"/>
      <c r="KA75" s="207"/>
      <c r="KB75" s="207"/>
      <c r="KC75" s="207"/>
      <c r="KD75" s="207"/>
      <c r="KE75" s="207"/>
      <c r="KF75" s="207"/>
      <c r="KG75" s="207"/>
      <c r="KH75" s="207"/>
      <c r="KI75" s="207"/>
      <c r="KJ75" s="207"/>
      <c r="KK75" s="207"/>
      <c r="KL75" s="207"/>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P75" s="207"/>
      <c r="PQ75" s="207"/>
      <c r="PR75" s="207"/>
      <c r="PS75" s="207"/>
      <c r="PT75" s="207"/>
      <c r="PU75" s="207"/>
      <c r="PV75" s="207"/>
      <c r="PW75" s="207"/>
      <c r="PX75" s="207"/>
      <c r="PY75" s="207"/>
      <c r="PZ75" s="207"/>
      <c r="QA75" s="207"/>
      <c r="QB75" s="207"/>
      <c r="QC75" s="207"/>
      <c r="QD75" s="207"/>
      <c r="QE75" s="207"/>
      <c r="QF75" s="207"/>
      <c r="QG75" s="207"/>
      <c r="QH75" s="207"/>
      <c r="QI75" s="207"/>
      <c r="QJ75" s="207"/>
      <c r="QK75" s="207"/>
      <c r="QL75" s="207"/>
      <c r="QM75" s="207"/>
      <c r="QN75" s="207"/>
      <c r="QO75" s="207"/>
      <c r="QP75" s="207"/>
      <c r="QQ75" s="207"/>
      <c r="QR75" s="207"/>
      <c r="QS75" s="207"/>
      <c r="QT75" s="207"/>
      <c r="QU75" s="207"/>
      <c r="QV75" s="207"/>
      <c r="QW75" s="207"/>
      <c r="QX75" s="207"/>
      <c r="QY75" s="207"/>
      <c r="QZ75" s="207"/>
      <c r="RA75" s="207"/>
      <c r="RB75" s="207"/>
      <c r="RC75" s="207"/>
      <c r="RD75" s="207"/>
      <c r="RE75" s="207"/>
      <c r="RF75" s="207"/>
      <c r="RG75" s="207"/>
      <c r="RH75" s="207"/>
      <c r="RI75" s="207"/>
      <c r="RJ75" s="207"/>
      <c r="RK75" s="207"/>
      <c r="RL75" s="207"/>
      <c r="RM75" s="207"/>
      <c r="RN75" s="207"/>
      <c r="RO75" s="207"/>
      <c r="RP75" s="207"/>
      <c r="RQ75" s="207"/>
      <c r="RR75" s="207"/>
      <c r="RS75" s="207"/>
      <c r="RT75" s="207"/>
      <c r="RU75" s="207"/>
      <c r="RV75" s="207"/>
      <c r="RW75" s="207"/>
      <c r="RX75" s="207"/>
      <c r="RY75" s="207"/>
      <c r="RZ75" s="207"/>
      <c r="SA75" s="207"/>
      <c r="SB75" s="207"/>
      <c r="SC75" s="207"/>
      <c r="SD75" s="207"/>
      <c r="SE75" s="207"/>
      <c r="SF75" s="207"/>
      <c r="SG75" s="207"/>
      <c r="SH75" s="207"/>
      <c r="SI75" s="207"/>
      <c r="SJ75" s="207"/>
      <c r="SK75" s="207"/>
      <c r="SL75" s="207"/>
      <c r="SM75" s="207"/>
      <c r="SN75" s="207"/>
      <c r="SO75" s="207"/>
      <c r="SP75" s="207"/>
      <c r="SQ75" s="207"/>
      <c r="SR75" s="207"/>
      <c r="SS75" s="207"/>
      <c r="ST75" s="207"/>
      <c r="SU75" s="207"/>
      <c r="SV75" s="207"/>
      <c r="SW75" s="207"/>
      <c r="SX75" s="207"/>
      <c r="SY75" s="207"/>
      <c r="SZ75" s="207"/>
      <c r="TA75" s="207"/>
      <c r="TB75" s="207"/>
      <c r="TC75" s="207"/>
      <c r="TD75" s="207"/>
      <c r="TE75" s="207"/>
      <c r="TF75" s="207"/>
      <c r="TG75" s="207"/>
      <c r="TH75" s="207"/>
      <c r="TI75" s="207"/>
      <c r="TJ75" s="207"/>
      <c r="TK75" s="207"/>
      <c r="TL75" s="207"/>
      <c r="TM75" s="207"/>
      <c r="TN75" s="207"/>
      <c r="TO75" s="207"/>
      <c r="TP75" s="207"/>
      <c r="TQ75" s="207"/>
      <c r="TR75" s="207"/>
      <c r="TS75" s="207"/>
      <c r="TT75" s="207"/>
      <c r="TU75" s="207"/>
      <c r="TV75" s="207"/>
      <c r="TW75" s="207"/>
      <c r="TX75" s="207"/>
      <c r="TY75" s="207"/>
      <c r="TZ75" s="207"/>
      <c r="UA75" s="207"/>
      <c r="UB75" s="207"/>
      <c r="UC75" s="207"/>
      <c r="UD75" s="207"/>
      <c r="UE75" s="207"/>
      <c r="UF75" s="207"/>
      <c r="UG75" s="207"/>
      <c r="UH75" s="207"/>
      <c r="UI75" s="207"/>
      <c r="UJ75" s="207"/>
      <c r="UK75" s="207"/>
      <c r="UL75" s="207"/>
      <c r="UM75" s="207"/>
      <c r="UN75" s="207"/>
      <c r="UO75" s="207"/>
      <c r="UP75" s="207"/>
      <c r="UQ75" s="207"/>
      <c r="UR75" s="207"/>
      <c r="US75" s="207"/>
      <c r="UT75" s="207"/>
      <c r="UU75" s="207"/>
      <c r="UV75" s="207"/>
      <c r="UW75" s="207"/>
      <c r="UX75" s="207"/>
      <c r="UY75" s="207"/>
      <c r="UZ75" s="207"/>
      <c r="VA75" s="207"/>
      <c r="VB75" s="207"/>
      <c r="VC75" s="207"/>
      <c r="VD75" s="207"/>
      <c r="VE75" s="207"/>
      <c r="VF75" s="207"/>
      <c r="VG75" s="207"/>
      <c r="VH75" s="207"/>
      <c r="VI75" s="207"/>
      <c r="VJ75" s="207"/>
      <c r="VK75" s="207"/>
      <c r="VL75" s="207"/>
      <c r="VM75" s="207"/>
      <c r="VN75" s="207"/>
      <c r="VO75" s="207"/>
      <c r="VP75" s="207"/>
      <c r="VQ75" s="207"/>
      <c r="VR75" s="207"/>
      <c r="VS75" s="207"/>
      <c r="VT75" s="207"/>
      <c r="VU75" s="207"/>
      <c r="VV75" s="207"/>
      <c r="VW75" s="207"/>
      <c r="VX75" s="207"/>
      <c r="VY75" s="207"/>
      <c r="VZ75" s="207"/>
      <c r="WA75" s="207"/>
      <c r="WB75" s="207"/>
      <c r="WC75" s="207"/>
      <c r="WD75" s="207"/>
      <c r="WE75" s="207"/>
      <c r="WF75" s="207"/>
      <c r="WG75" s="207"/>
      <c r="WH75" s="207"/>
      <c r="WI75" s="207"/>
      <c r="WJ75" s="207"/>
      <c r="WK75" s="207"/>
      <c r="WL75" s="207"/>
      <c r="WM75" s="207"/>
      <c r="WN75" s="207"/>
      <c r="WO75" s="207"/>
      <c r="WP75" s="207"/>
      <c r="WQ75" s="207"/>
      <c r="WR75" s="207"/>
      <c r="WS75" s="207"/>
      <c r="WT75" s="207"/>
      <c r="WU75" s="207"/>
      <c r="WV75" s="207"/>
      <c r="WW75" s="207"/>
      <c r="WX75" s="207"/>
      <c r="WY75" s="207"/>
      <c r="WZ75" s="207"/>
      <c r="XA75" s="207"/>
      <c r="XB75" s="207"/>
      <c r="XC75" s="207"/>
      <c r="XD75" s="207"/>
      <c r="XE75" s="207"/>
      <c r="XF75" s="207"/>
      <c r="XG75" s="207"/>
      <c r="XH75" s="207"/>
      <c r="XI75" s="207"/>
      <c r="XJ75" s="207"/>
      <c r="XK75" s="207"/>
      <c r="XL75" s="207"/>
      <c r="XM75" s="207"/>
      <c r="XN75" s="207"/>
      <c r="XO75" s="207"/>
      <c r="XP75" s="207"/>
      <c r="XQ75" s="207"/>
      <c r="XR75" s="207"/>
      <c r="XS75" s="207"/>
      <c r="XT75" s="207"/>
      <c r="XU75" s="207"/>
      <c r="XV75" s="207"/>
      <c r="XW75" s="207"/>
      <c r="XX75" s="207"/>
      <c r="XY75" s="207"/>
      <c r="XZ75" s="207"/>
      <c r="YA75" s="207"/>
      <c r="YB75" s="207"/>
      <c r="YC75" s="207"/>
      <c r="YD75" s="207"/>
      <c r="YE75" s="207"/>
      <c r="YF75" s="207"/>
      <c r="YG75" s="207"/>
      <c r="YH75" s="207"/>
      <c r="YI75" s="207"/>
      <c r="YJ75" s="207"/>
      <c r="YK75" s="207"/>
      <c r="YL75" s="207"/>
      <c r="YM75" s="207"/>
      <c r="YN75" s="207"/>
      <c r="YO75" s="207"/>
      <c r="YP75" s="207"/>
      <c r="YQ75" s="207"/>
      <c r="YR75" s="207"/>
      <c r="YS75" s="207"/>
      <c r="YT75" s="207"/>
      <c r="YU75" s="207"/>
      <c r="YV75" s="207"/>
      <c r="YW75" s="207"/>
      <c r="YX75" s="207"/>
      <c r="YY75" s="207"/>
      <c r="YZ75" s="207"/>
      <c r="ZA75" s="207"/>
      <c r="ZB75" s="207"/>
      <c r="ZC75" s="207"/>
      <c r="ZD75" s="207"/>
      <c r="ZE75" s="207"/>
      <c r="ZF75" s="207"/>
      <c r="ZG75" s="207"/>
      <c r="ZH75" s="207"/>
      <c r="ZI75" s="207"/>
      <c r="ZJ75" s="207"/>
      <c r="ZK75" s="207"/>
      <c r="ZL75" s="207"/>
      <c r="ZM75" s="207"/>
      <c r="ZN75" s="207"/>
      <c r="ZO75" s="207"/>
      <c r="ZP75" s="207"/>
      <c r="ZQ75" s="207"/>
      <c r="ZR75" s="207"/>
      <c r="ZS75" s="207"/>
      <c r="ZT75" s="207"/>
      <c r="ZU75" s="207"/>
      <c r="ZV75" s="207"/>
      <c r="ZW75" s="207"/>
      <c r="ZX75" s="207"/>
      <c r="ZY75" s="207"/>
      <c r="ZZ75" s="207"/>
      <c r="AAA75" s="207"/>
      <c r="AAB75" s="207"/>
      <c r="AAC75" s="207"/>
      <c r="AAD75" s="207"/>
      <c r="AAE75" s="207"/>
      <c r="AAF75" s="207"/>
      <c r="AAG75" s="207"/>
      <c r="AAH75" s="207"/>
      <c r="AAI75" s="207"/>
      <c r="AAJ75" s="207"/>
      <c r="AAK75" s="207"/>
      <c r="AAL75" s="207"/>
      <c r="AAM75" s="207"/>
      <c r="AAN75" s="207"/>
      <c r="AAO75" s="207"/>
      <c r="AAP75" s="207"/>
      <c r="AAQ75" s="207"/>
      <c r="AAR75" s="207"/>
      <c r="AAS75" s="207"/>
      <c r="AAT75" s="207"/>
      <c r="AAU75" s="207"/>
      <c r="AAV75" s="207"/>
      <c r="AAW75" s="207"/>
      <c r="AAX75" s="207"/>
      <c r="AAY75" s="207"/>
      <c r="AAZ75" s="207"/>
      <c r="ABA75" s="207"/>
      <c r="ABB75" s="207"/>
      <c r="ABC75" s="207"/>
      <c r="ABD75" s="207"/>
      <c r="ABE75" s="207"/>
      <c r="ABF75" s="207"/>
      <c r="ABG75" s="207"/>
      <c r="ABH75" s="207"/>
      <c r="ABI75" s="207"/>
      <c r="ABJ75" s="207"/>
      <c r="ABK75" s="207"/>
      <c r="ABL75" s="207"/>
      <c r="ABM75" s="207"/>
      <c r="ABN75" s="207"/>
      <c r="ABO75" s="207"/>
      <c r="ABP75" s="207"/>
      <c r="ABQ75" s="207"/>
      <c r="ABR75" s="207"/>
      <c r="ABS75" s="207"/>
      <c r="ABT75" s="207"/>
      <c r="ABU75" s="207"/>
      <c r="ABV75" s="207"/>
      <c r="ABW75" s="207"/>
      <c r="ABX75" s="207"/>
      <c r="ABY75" s="207"/>
      <c r="ABZ75" s="207"/>
      <c r="ACA75" s="207"/>
      <c r="ACB75" s="207"/>
      <c r="ACC75" s="207"/>
      <c r="ACD75" s="207"/>
      <c r="ACE75" s="207"/>
      <c r="ACF75" s="207"/>
      <c r="ACG75" s="207"/>
      <c r="ACH75" s="207"/>
      <c r="ACI75" s="207"/>
      <c r="ACJ75" s="207"/>
      <c r="ACK75" s="207"/>
      <c r="ACL75" s="207"/>
      <c r="ACM75" s="207"/>
      <c r="ACN75" s="207"/>
      <c r="ACO75" s="207"/>
      <c r="ACP75" s="207"/>
      <c r="ACQ75" s="207"/>
      <c r="ACR75" s="207"/>
      <c r="ACS75" s="207"/>
      <c r="ACT75" s="207"/>
      <c r="ACU75" s="207"/>
      <c r="ACV75" s="207"/>
      <c r="ACW75" s="207"/>
      <c r="ACX75" s="207"/>
      <c r="ACY75" s="207"/>
      <c r="ACZ75" s="207"/>
      <c r="ADA75" s="207"/>
      <c r="ADB75" s="207"/>
      <c r="ADC75" s="207"/>
      <c r="ADD75" s="207"/>
      <c r="ADE75" s="207"/>
      <c r="ADF75" s="207"/>
      <c r="ADG75" s="207"/>
      <c r="ADH75" s="207"/>
      <c r="ADI75" s="207"/>
      <c r="ADJ75" s="207"/>
      <c r="ADK75" s="207"/>
      <c r="ADL75" s="207"/>
      <c r="ADM75" s="207"/>
      <c r="ADN75" s="207"/>
      <c r="ADO75" s="207"/>
      <c r="ADP75" s="207"/>
      <c r="ADQ75" s="207"/>
      <c r="ADR75" s="207"/>
      <c r="ADS75" s="207"/>
      <c r="ADT75" s="207"/>
      <c r="ADU75" s="207"/>
      <c r="ADV75" s="207"/>
      <c r="ADW75" s="207"/>
      <c r="ADX75" s="207"/>
      <c r="ADY75" s="207"/>
      <c r="ADZ75" s="207"/>
      <c r="AEA75" s="207"/>
      <c r="AEB75" s="207"/>
      <c r="AEC75" s="207"/>
      <c r="AED75" s="207"/>
      <c r="AEE75" s="207"/>
      <c r="AEF75" s="207"/>
      <c r="AEG75" s="207"/>
      <c r="AEH75" s="207"/>
      <c r="AEI75" s="207"/>
      <c r="AEJ75" s="207"/>
      <c r="AEK75" s="207"/>
      <c r="AEL75" s="207"/>
      <c r="AEM75" s="207"/>
      <c r="AEN75" s="207"/>
      <c r="AEO75" s="207"/>
      <c r="AEP75" s="207"/>
      <c r="AEQ75" s="207"/>
      <c r="AER75" s="207"/>
      <c r="AES75" s="207"/>
      <c r="AET75" s="207"/>
      <c r="AEU75" s="207"/>
      <c r="AEV75" s="207"/>
      <c r="AEW75" s="207"/>
      <c r="AEX75" s="207"/>
      <c r="AEY75" s="207"/>
      <c r="AEZ75" s="207"/>
      <c r="AFA75" s="207"/>
      <c r="AFB75" s="207"/>
      <c r="AFC75" s="207"/>
      <c r="AFD75" s="207"/>
      <c r="AFE75" s="207"/>
      <c r="AFF75" s="207"/>
      <c r="AFG75" s="207"/>
      <c r="AFH75" s="207"/>
      <c r="AFI75" s="207"/>
      <c r="AFJ75" s="207"/>
      <c r="AFK75" s="207"/>
      <c r="AFL75" s="207"/>
      <c r="AFM75" s="207"/>
      <c r="AFN75" s="207"/>
      <c r="AFO75" s="207"/>
      <c r="AFP75" s="207"/>
      <c r="AFQ75" s="207"/>
      <c r="AFR75" s="207"/>
      <c r="AFS75" s="207"/>
      <c r="AFT75" s="207"/>
      <c r="AFU75" s="207"/>
      <c r="AFV75" s="207"/>
      <c r="AFW75" s="207"/>
      <c r="AFX75" s="207"/>
      <c r="AFY75" s="207"/>
      <c r="AFZ75" s="207"/>
      <c r="AGA75" s="207"/>
      <c r="AGB75" s="207"/>
      <c r="AGC75" s="207"/>
      <c r="AGD75" s="207"/>
      <c r="AGE75" s="207"/>
      <c r="AGF75" s="207"/>
      <c r="AGG75" s="207"/>
      <c r="AGH75" s="207"/>
      <c r="AGI75" s="207"/>
      <c r="AGJ75" s="207"/>
      <c r="AGK75" s="207"/>
      <c r="AGL75" s="207"/>
      <c r="AGM75" s="207"/>
      <c r="AGN75" s="207"/>
      <c r="AGO75" s="207"/>
      <c r="AGP75" s="207"/>
      <c r="AGQ75" s="207"/>
      <c r="AGR75" s="207"/>
      <c r="AGS75" s="207"/>
      <c r="AGT75" s="207"/>
      <c r="AGU75" s="207"/>
      <c r="AGV75" s="207"/>
      <c r="AGW75" s="207"/>
      <c r="AGX75" s="207"/>
      <c r="AGY75" s="207"/>
      <c r="AGZ75" s="207"/>
      <c r="AHA75" s="207"/>
      <c r="AHB75" s="207"/>
      <c r="AHC75" s="207"/>
      <c r="AHD75" s="207"/>
      <c r="AHE75" s="207"/>
      <c r="AHF75" s="207"/>
      <c r="AHG75" s="207"/>
      <c r="AHH75" s="207"/>
      <c r="AHI75" s="207"/>
      <c r="AHJ75" s="207"/>
      <c r="AHK75" s="207"/>
      <c r="AHL75" s="207"/>
      <c r="AHM75" s="207"/>
      <c r="AHN75" s="207"/>
      <c r="AHO75" s="207"/>
      <c r="AHP75" s="207"/>
      <c r="AHQ75" s="207"/>
      <c r="AHR75" s="207"/>
      <c r="AHS75" s="207"/>
      <c r="AHT75" s="207"/>
      <c r="AHU75" s="207"/>
      <c r="AHV75" s="207"/>
      <c r="AHW75" s="207"/>
      <c r="AHX75" s="207"/>
      <c r="AHY75" s="207"/>
      <c r="AHZ75" s="207"/>
      <c r="AIA75" s="207"/>
      <c r="AIB75" s="207"/>
      <c r="AIC75" s="207"/>
      <c r="AID75" s="207"/>
      <c r="AIE75" s="207"/>
      <c r="AIF75" s="207"/>
      <c r="AIG75" s="207"/>
      <c r="AIH75" s="207"/>
      <c r="AII75" s="207"/>
      <c r="AIJ75" s="207"/>
      <c r="AIK75" s="207"/>
      <c r="AIL75" s="207"/>
      <c r="AIM75" s="207"/>
      <c r="AIN75" s="207"/>
      <c r="AIO75" s="207"/>
      <c r="AIP75" s="207"/>
      <c r="AIQ75" s="207"/>
      <c r="AIR75" s="207"/>
      <c r="AIS75" s="207"/>
      <c r="AIT75" s="207"/>
      <c r="AIU75" s="207"/>
      <c r="AIV75" s="207"/>
      <c r="AIW75" s="207"/>
      <c r="AIX75" s="207"/>
      <c r="AIY75" s="207"/>
      <c r="AIZ75" s="207"/>
      <c r="AJA75" s="207"/>
      <c r="AJB75" s="207"/>
      <c r="AJC75" s="207"/>
      <c r="AJD75" s="207"/>
      <c r="AJE75" s="207"/>
      <c r="AJF75" s="207"/>
      <c r="AJG75" s="207"/>
      <c r="AJH75" s="207"/>
      <c r="AJI75" s="207"/>
      <c r="AJJ75" s="207"/>
      <c r="AJK75" s="207"/>
      <c r="AJL75" s="207"/>
      <c r="AJM75" s="207"/>
      <c r="AJN75" s="207"/>
      <c r="AJO75" s="207"/>
      <c r="AJP75" s="207"/>
      <c r="AJQ75" s="207"/>
      <c r="AJR75" s="207"/>
      <c r="AJS75" s="207"/>
      <c r="AJT75" s="207"/>
      <c r="AJU75" s="207"/>
      <c r="AJV75" s="207"/>
      <c r="AJW75" s="207"/>
      <c r="AJX75" s="207"/>
      <c r="AJY75" s="207"/>
      <c r="AJZ75" s="207"/>
      <c r="AKA75" s="207"/>
      <c r="AKB75" s="207"/>
      <c r="AKC75" s="207"/>
      <c r="AKD75" s="207"/>
      <c r="AKE75" s="207"/>
      <c r="AKF75" s="207"/>
      <c r="AKG75" s="207"/>
      <c r="AKH75" s="207"/>
      <c r="AKI75" s="207"/>
      <c r="AKJ75" s="207"/>
      <c r="AKK75" s="207"/>
      <c r="AKL75" s="207"/>
      <c r="AKM75" s="207"/>
      <c r="AKN75" s="207"/>
      <c r="AKO75" s="207"/>
      <c r="AKP75" s="207"/>
      <c r="AKQ75" s="207"/>
      <c r="AKR75" s="207"/>
      <c r="AKS75" s="207"/>
      <c r="AKT75" s="207"/>
      <c r="AKU75" s="207"/>
      <c r="AKV75" s="207"/>
      <c r="AKW75" s="207"/>
      <c r="AKX75" s="207"/>
      <c r="AKY75" s="207"/>
      <c r="AKZ75" s="207"/>
      <c r="ALA75" s="207"/>
      <c r="ALB75" s="207"/>
      <c r="ALC75" s="207"/>
      <c r="ALD75" s="207"/>
      <c r="ALE75" s="207"/>
      <c r="ALF75" s="207"/>
      <c r="ALG75" s="207"/>
      <c r="ALH75" s="207"/>
      <c r="ALI75" s="207"/>
      <c r="ALJ75" s="207"/>
      <c r="ALK75" s="207"/>
      <c r="ALL75" s="207"/>
      <c r="ALM75" s="207"/>
      <c r="ALN75" s="207"/>
      <c r="ALO75" s="207"/>
      <c r="ALP75" s="207"/>
      <c r="ALQ75" s="207"/>
    </row>
    <row r="76" spans="1:1005" ht="14.45">
      <c r="A76" s="103"/>
      <c r="B76" s="164"/>
      <c r="C76" s="156"/>
      <c r="D76" s="159"/>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F76" s="207"/>
      <c r="AG76" s="207"/>
      <c r="AH76" s="207"/>
      <c r="AI76" s="207"/>
      <c r="AJ76" s="207"/>
      <c r="AK76" s="207"/>
      <c r="AL76" s="207"/>
      <c r="AM76" s="207"/>
      <c r="AN76" s="207"/>
      <c r="AO76" s="207"/>
      <c r="AP76" s="207"/>
      <c r="AQ76" s="207"/>
      <c r="AR76" s="207"/>
      <c r="AS76" s="207"/>
      <c r="AT76" s="207"/>
      <c r="AU76" s="207"/>
      <c r="AV76" s="207"/>
      <c r="AW76" s="207"/>
      <c r="AX76" s="207"/>
      <c r="AY76" s="207"/>
      <c r="AZ76" s="207"/>
      <c r="BA76" s="207"/>
      <c r="BB76" s="207"/>
      <c r="BC76" s="207"/>
      <c r="BD76" s="207"/>
      <c r="BE76" s="207"/>
      <c r="BF76" s="207"/>
      <c r="BG76" s="207"/>
      <c r="BH76" s="207"/>
      <c r="BI76" s="207"/>
      <c r="BJ76" s="207"/>
      <c r="BK76" s="207"/>
      <c r="BL76" s="207"/>
      <c r="BM76" s="207"/>
      <c r="BN76" s="207"/>
      <c r="BO76" s="207"/>
      <c r="BP76" s="207"/>
      <c r="BQ76" s="207"/>
      <c r="BR76" s="207"/>
      <c r="BS76" s="207"/>
      <c r="BT76" s="207"/>
      <c r="BU76" s="207"/>
      <c r="BV76" s="207"/>
      <c r="BW76" s="207"/>
      <c r="BX76" s="207"/>
      <c r="BY76" s="207"/>
      <c r="BZ76" s="207"/>
      <c r="CA76" s="207"/>
      <c r="CB76" s="207"/>
      <c r="CC76" s="207"/>
      <c r="CD76" s="207"/>
      <c r="CE76" s="207"/>
      <c r="CF76" s="207"/>
      <c r="CG76" s="207"/>
      <c r="CH76" s="207"/>
      <c r="CI76" s="207"/>
      <c r="CJ76" s="207"/>
      <c r="CK76" s="207"/>
      <c r="CL76" s="207"/>
      <c r="CM76" s="207"/>
      <c r="CN76" s="207"/>
      <c r="CO76" s="207"/>
      <c r="CP76" s="207"/>
      <c r="CQ76" s="207"/>
      <c r="CR76" s="207"/>
      <c r="CS76" s="207"/>
      <c r="CT76" s="207"/>
      <c r="CU76" s="207"/>
      <c r="CV76" s="207"/>
      <c r="CW76" s="207"/>
      <c r="CX76" s="207"/>
      <c r="CY76" s="207"/>
      <c r="CZ76" s="207"/>
      <c r="DA76" s="207"/>
      <c r="DB76" s="207"/>
      <c r="DC76" s="207"/>
      <c r="DD76" s="207"/>
      <c r="DE76" s="207"/>
      <c r="DF76" s="207"/>
      <c r="DG76" s="207"/>
      <c r="DH76" s="207"/>
      <c r="DI76" s="207"/>
      <c r="DJ76" s="207"/>
      <c r="DK76" s="207"/>
      <c r="DL76" s="207"/>
      <c r="DM76" s="207"/>
      <c r="DN76" s="207"/>
      <c r="DO76" s="207"/>
      <c r="DP76" s="207"/>
      <c r="DQ76" s="207"/>
      <c r="DR76" s="207"/>
      <c r="DS76" s="207"/>
      <c r="DT76" s="207"/>
      <c r="DU76" s="207"/>
      <c r="DV76" s="207"/>
      <c r="DW76" s="207"/>
      <c r="DX76" s="207"/>
      <c r="DY76" s="207"/>
      <c r="DZ76" s="207"/>
      <c r="EA76" s="207"/>
      <c r="EB76" s="207"/>
      <c r="EC76" s="207"/>
      <c r="ED76" s="207"/>
      <c r="EE76" s="207"/>
      <c r="EF76" s="207"/>
      <c r="EG76" s="207"/>
      <c r="EH76" s="207"/>
      <c r="EI76" s="207"/>
      <c r="EJ76" s="207"/>
      <c r="EK76" s="207"/>
      <c r="EL76" s="207"/>
      <c r="EM76" s="207"/>
      <c r="EN76" s="207"/>
      <c r="EO76" s="207"/>
      <c r="EP76" s="207"/>
      <c r="EQ76" s="207"/>
      <c r="ER76" s="207"/>
      <c r="ES76" s="207"/>
      <c r="ET76" s="207"/>
      <c r="EU76" s="207"/>
      <c r="EV76" s="207"/>
      <c r="EW76" s="207"/>
      <c r="EX76" s="207"/>
      <c r="EY76" s="207"/>
      <c r="EZ76" s="207"/>
      <c r="FA76" s="207"/>
      <c r="FB76" s="207"/>
      <c r="FC76" s="207"/>
      <c r="FD76" s="207"/>
      <c r="FE76" s="207"/>
      <c r="FF76" s="207"/>
      <c r="FG76" s="207"/>
      <c r="FH76" s="207"/>
      <c r="FI76" s="207"/>
      <c r="FJ76" s="207"/>
      <c r="FK76" s="207"/>
      <c r="FL76" s="207"/>
      <c r="FM76" s="207"/>
      <c r="FN76" s="207"/>
      <c r="FO76" s="207"/>
      <c r="FP76" s="207"/>
      <c r="FQ76" s="207"/>
      <c r="FR76" s="207"/>
      <c r="FS76" s="207"/>
      <c r="FT76" s="207"/>
      <c r="FU76" s="207"/>
      <c r="FV76" s="207"/>
      <c r="FW76" s="207"/>
      <c r="FX76" s="207"/>
      <c r="FY76" s="207"/>
      <c r="FZ76" s="207"/>
      <c r="GA76" s="207"/>
      <c r="GB76" s="207"/>
      <c r="GC76" s="207"/>
      <c r="GD76" s="207"/>
      <c r="GE76" s="207"/>
      <c r="GF76" s="207"/>
      <c r="GG76" s="207"/>
      <c r="GH76" s="207"/>
      <c r="GI76" s="207"/>
      <c r="GJ76" s="207"/>
      <c r="GK76" s="207"/>
      <c r="GL76" s="207"/>
      <c r="GM76" s="207"/>
      <c r="GN76" s="207"/>
      <c r="GO76" s="207"/>
      <c r="GP76" s="207"/>
      <c r="GQ76" s="207"/>
      <c r="GR76" s="207"/>
      <c r="GS76" s="207"/>
      <c r="GT76" s="207"/>
      <c r="GU76" s="207"/>
      <c r="GV76" s="207"/>
      <c r="GW76" s="207"/>
      <c r="GX76" s="207"/>
      <c r="GY76" s="207"/>
      <c r="GZ76" s="207"/>
      <c r="HA76" s="207"/>
      <c r="HB76" s="207"/>
      <c r="HC76" s="207"/>
      <c r="HD76" s="207"/>
      <c r="HE76" s="207"/>
      <c r="HF76" s="207"/>
      <c r="HG76" s="207"/>
      <c r="HH76" s="207"/>
      <c r="HI76" s="207"/>
      <c r="HJ76" s="207"/>
      <c r="HK76" s="207"/>
      <c r="HL76" s="207"/>
      <c r="HM76" s="207"/>
      <c r="HN76" s="207"/>
      <c r="HO76" s="207"/>
      <c r="HP76" s="207"/>
      <c r="HQ76" s="207"/>
      <c r="HR76" s="207"/>
      <c r="HS76" s="207"/>
      <c r="HT76" s="207"/>
      <c r="HU76" s="207"/>
      <c r="HV76" s="207"/>
      <c r="HW76" s="207"/>
      <c r="HX76" s="207"/>
      <c r="HY76" s="207"/>
      <c r="HZ76" s="207"/>
      <c r="IA76" s="207"/>
      <c r="IB76" s="207"/>
      <c r="IC76" s="207"/>
      <c r="ID76" s="207"/>
      <c r="IE76" s="207"/>
      <c r="IF76" s="207"/>
      <c r="IG76" s="207"/>
      <c r="IH76" s="207"/>
      <c r="II76" s="207"/>
      <c r="IJ76" s="207"/>
      <c r="IK76" s="207"/>
      <c r="IL76" s="207"/>
      <c r="IM76" s="207"/>
      <c r="IN76" s="207"/>
      <c r="IO76" s="207"/>
      <c r="IP76" s="207"/>
      <c r="IQ76" s="207"/>
      <c r="IR76" s="207"/>
      <c r="IS76" s="207"/>
      <c r="IT76" s="207"/>
      <c r="IU76" s="207"/>
      <c r="IV76" s="207"/>
      <c r="IW76" s="207"/>
      <c r="IX76" s="207"/>
      <c r="IY76" s="207"/>
      <c r="IZ76" s="207"/>
      <c r="JA76" s="207"/>
      <c r="JB76" s="207"/>
      <c r="JC76" s="207"/>
      <c r="JD76" s="207"/>
      <c r="JE76" s="207"/>
      <c r="JF76" s="207"/>
      <c r="JG76" s="207"/>
      <c r="JH76" s="207"/>
      <c r="JI76" s="207"/>
      <c r="JJ76" s="207"/>
      <c r="JK76" s="207"/>
      <c r="JL76" s="207"/>
      <c r="JM76" s="207"/>
      <c r="JN76" s="207"/>
      <c r="JO76" s="207"/>
      <c r="JP76" s="207"/>
      <c r="JQ76" s="207"/>
      <c r="JR76" s="207"/>
      <c r="JS76" s="207"/>
      <c r="JT76" s="207"/>
      <c r="JU76" s="207"/>
      <c r="JV76" s="207"/>
      <c r="JW76" s="207"/>
      <c r="JX76" s="207"/>
      <c r="JY76" s="207"/>
      <c r="JZ76" s="207"/>
      <c r="KA76" s="207"/>
      <c r="KB76" s="207"/>
      <c r="KC76" s="207"/>
      <c r="KD76" s="207"/>
      <c r="KE76" s="207"/>
      <c r="KF76" s="207"/>
      <c r="KG76" s="207"/>
      <c r="KH76" s="207"/>
      <c r="KI76" s="207"/>
      <c r="KJ76" s="207"/>
      <c r="KK76" s="207"/>
      <c r="KL76" s="207"/>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P76" s="207"/>
      <c r="PQ76" s="207"/>
      <c r="PR76" s="207"/>
      <c r="PS76" s="207"/>
      <c r="PT76" s="207"/>
      <c r="PU76" s="207"/>
      <c r="PV76" s="207"/>
      <c r="PW76" s="207"/>
      <c r="PX76" s="207"/>
      <c r="PY76" s="207"/>
      <c r="PZ76" s="207"/>
      <c r="QA76" s="207"/>
      <c r="QB76" s="207"/>
      <c r="QC76" s="207"/>
      <c r="QD76" s="207"/>
      <c r="QE76" s="207"/>
      <c r="QF76" s="207"/>
      <c r="QG76" s="207"/>
      <c r="QH76" s="207"/>
      <c r="QI76" s="207"/>
      <c r="QJ76" s="207"/>
      <c r="QK76" s="207"/>
      <c r="QL76" s="207"/>
      <c r="QM76" s="207"/>
      <c r="QN76" s="207"/>
      <c r="QO76" s="207"/>
      <c r="QP76" s="207"/>
      <c r="QQ76" s="207"/>
      <c r="QR76" s="207"/>
      <c r="QS76" s="207"/>
      <c r="QT76" s="207"/>
      <c r="QU76" s="207"/>
      <c r="QV76" s="207"/>
      <c r="QW76" s="207"/>
      <c r="QX76" s="207"/>
      <c r="QY76" s="207"/>
      <c r="QZ76" s="207"/>
      <c r="RA76" s="207"/>
      <c r="RB76" s="207"/>
      <c r="RC76" s="207"/>
      <c r="RD76" s="207"/>
      <c r="RE76" s="207"/>
      <c r="RF76" s="207"/>
      <c r="RG76" s="207"/>
      <c r="RH76" s="207"/>
      <c r="RI76" s="207"/>
      <c r="RJ76" s="207"/>
      <c r="RK76" s="207"/>
      <c r="RL76" s="207"/>
      <c r="RM76" s="207"/>
      <c r="RN76" s="207"/>
      <c r="RO76" s="207"/>
      <c r="RP76" s="207"/>
      <c r="RQ76" s="207"/>
      <c r="RR76" s="207"/>
      <c r="RS76" s="207"/>
      <c r="RT76" s="207"/>
      <c r="RU76" s="207"/>
      <c r="RV76" s="207"/>
      <c r="RW76" s="207"/>
      <c r="RX76" s="207"/>
      <c r="RY76" s="207"/>
      <c r="RZ76" s="207"/>
      <c r="SA76" s="207"/>
      <c r="SB76" s="207"/>
      <c r="SC76" s="207"/>
      <c r="SD76" s="207"/>
      <c r="SE76" s="207"/>
      <c r="SF76" s="207"/>
      <c r="SG76" s="207"/>
      <c r="SH76" s="207"/>
      <c r="SI76" s="207"/>
      <c r="SJ76" s="207"/>
      <c r="SK76" s="207"/>
      <c r="SL76" s="207"/>
      <c r="SM76" s="207"/>
      <c r="SN76" s="207"/>
      <c r="SO76" s="207"/>
      <c r="SP76" s="207"/>
      <c r="SQ76" s="207"/>
      <c r="SR76" s="207"/>
      <c r="SS76" s="207"/>
      <c r="ST76" s="207"/>
      <c r="SU76" s="207"/>
      <c r="SV76" s="207"/>
      <c r="SW76" s="207"/>
      <c r="SX76" s="207"/>
      <c r="SY76" s="207"/>
      <c r="SZ76" s="207"/>
      <c r="TA76" s="207"/>
      <c r="TB76" s="207"/>
      <c r="TC76" s="207"/>
      <c r="TD76" s="207"/>
      <c r="TE76" s="207"/>
      <c r="TF76" s="207"/>
      <c r="TG76" s="207"/>
      <c r="TH76" s="207"/>
      <c r="TI76" s="207"/>
      <c r="TJ76" s="207"/>
      <c r="TK76" s="207"/>
      <c r="TL76" s="207"/>
      <c r="TM76" s="207"/>
      <c r="TN76" s="207"/>
      <c r="TO76" s="207"/>
      <c r="TP76" s="207"/>
      <c r="TQ76" s="207"/>
      <c r="TR76" s="207"/>
      <c r="TS76" s="207"/>
      <c r="TT76" s="207"/>
      <c r="TU76" s="207"/>
      <c r="TV76" s="207"/>
      <c r="TW76" s="207"/>
      <c r="TX76" s="207"/>
      <c r="TY76" s="207"/>
      <c r="TZ76" s="207"/>
      <c r="UA76" s="207"/>
      <c r="UB76" s="207"/>
      <c r="UC76" s="207"/>
      <c r="UD76" s="207"/>
      <c r="UE76" s="207"/>
      <c r="UF76" s="207"/>
      <c r="UG76" s="207"/>
      <c r="UH76" s="207"/>
      <c r="UI76" s="207"/>
      <c r="UJ76" s="207"/>
      <c r="UK76" s="207"/>
      <c r="UL76" s="207"/>
      <c r="UM76" s="207"/>
      <c r="UN76" s="207"/>
      <c r="UO76" s="207"/>
      <c r="UP76" s="207"/>
      <c r="UQ76" s="207"/>
      <c r="UR76" s="207"/>
      <c r="US76" s="207"/>
      <c r="UT76" s="207"/>
      <c r="UU76" s="207"/>
      <c r="UV76" s="207"/>
      <c r="UW76" s="207"/>
      <c r="UX76" s="207"/>
      <c r="UY76" s="207"/>
      <c r="UZ76" s="207"/>
      <c r="VA76" s="207"/>
      <c r="VB76" s="207"/>
      <c r="VC76" s="207"/>
      <c r="VD76" s="207"/>
      <c r="VE76" s="207"/>
      <c r="VF76" s="207"/>
      <c r="VG76" s="207"/>
      <c r="VH76" s="207"/>
      <c r="VI76" s="207"/>
      <c r="VJ76" s="207"/>
      <c r="VK76" s="207"/>
      <c r="VL76" s="207"/>
      <c r="VM76" s="207"/>
      <c r="VN76" s="207"/>
      <c r="VO76" s="207"/>
      <c r="VP76" s="207"/>
      <c r="VQ76" s="207"/>
      <c r="VR76" s="207"/>
      <c r="VS76" s="207"/>
      <c r="VT76" s="207"/>
      <c r="VU76" s="207"/>
      <c r="VV76" s="207"/>
      <c r="VW76" s="207"/>
      <c r="VX76" s="207"/>
      <c r="VY76" s="207"/>
      <c r="VZ76" s="207"/>
      <c r="WA76" s="207"/>
      <c r="WB76" s="207"/>
      <c r="WC76" s="207"/>
      <c r="WD76" s="207"/>
      <c r="WE76" s="207"/>
      <c r="WF76" s="207"/>
      <c r="WG76" s="207"/>
      <c r="WH76" s="207"/>
      <c r="WI76" s="207"/>
      <c r="WJ76" s="207"/>
      <c r="WK76" s="207"/>
      <c r="WL76" s="207"/>
      <c r="WM76" s="207"/>
      <c r="WN76" s="207"/>
      <c r="WO76" s="207"/>
      <c r="WP76" s="207"/>
      <c r="WQ76" s="207"/>
      <c r="WR76" s="207"/>
      <c r="WS76" s="207"/>
      <c r="WT76" s="207"/>
      <c r="WU76" s="207"/>
      <c r="WV76" s="207"/>
      <c r="WW76" s="207"/>
      <c r="WX76" s="207"/>
      <c r="WY76" s="207"/>
      <c r="WZ76" s="207"/>
      <c r="XA76" s="207"/>
      <c r="XB76" s="207"/>
      <c r="XC76" s="207"/>
      <c r="XD76" s="207"/>
      <c r="XE76" s="207"/>
      <c r="XF76" s="207"/>
      <c r="XG76" s="207"/>
      <c r="XH76" s="207"/>
      <c r="XI76" s="207"/>
      <c r="XJ76" s="207"/>
      <c r="XK76" s="207"/>
      <c r="XL76" s="207"/>
      <c r="XM76" s="207"/>
      <c r="XN76" s="207"/>
      <c r="XO76" s="207"/>
      <c r="XP76" s="207"/>
      <c r="XQ76" s="207"/>
      <c r="XR76" s="207"/>
      <c r="XS76" s="207"/>
      <c r="XT76" s="207"/>
      <c r="XU76" s="207"/>
      <c r="XV76" s="207"/>
      <c r="XW76" s="207"/>
      <c r="XX76" s="207"/>
      <c r="XY76" s="207"/>
      <c r="XZ76" s="207"/>
      <c r="YA76" s="207"/>
      <c r="YB76" s="207"/>
      <c r="YC76" s="207"/>
      <c r="YD76" s="207"/>
      <c r="YE76" s="207"/>
      <c r="YF76" s="207"/>
      <c r="YG76" s="207"/>
      <c r="YH76" s="207"/>
      <c r="YI76" s="207"/>
      <c r="YJ76" s="207"/>
      <c r="YK76" s="207"/>
      <c r="YL76" s="207"/>
      <c r="YM76" s="207"/>
      <c r="YN76" s="207"/>
      <c r="YO76" s="207"/>
      <c r="YP76" s="207"/>
      <c r="YQ76" s="207"/>
      <c r="YR76" s="207"/>
      <c r="YS76" s="207"/>
      <c r="YT76" s="207"/>
      <c r="YU76" s="207"/>
      <c r="YV76" s="207"/>
      <c r="YW76" s="207"/>
      <c r="YX76" s="207"/>
      <c r="YY76" s="207"/>
      <c r="YZ76" s="207"/>
      <c r="ZA76" s="207"/>
      <c r="ZB76" s="207"/>
      <c r="ZC76" s="207"/>
      <c r="ZD76" s="207"/>
      <c r="ZE76" s="207"/>
      <c r="ZF76" s="207"/>
      <c r="ZG76" s="207"/>
      <c r="ZH76" s="207"/>
      <c r="ZI76" s="207"/>
      <c r="ZJ76" s="207"/>
      <c r="ZK76" s="207"/>
      <c r="ZL76" s="207"/>
      <c r="ZM76" s="207"/>
      <c r="ZN76" s="207"/>
      <c r="ZO76" s="207"/>
      <c r="ZP76" s="207"/>
      <c r="ZQ76" s="207"/>
      <c r="ZR76" s="207"/>
      <c r="ZS76" s="207"/>
      <c r="ZT76" s="207"/>
      <c r="ZU76" s="207"/>
      <c r="ZV76" s="207"/>
      <c r="ZW76" s="207"/>
      <c r="ZX76" s="207"/>
      <c r="ZY76" s="207"/>
      <c r="ZZ76" s="207"/>
      <c r="AAA76" s="207"/>
      <c r="AAB76" s="207"/>
      <c r="AAC76" s="207"/>
      <c r="AAD76" s="207"/>
      <c r="AAE76" s="207"/>
      <c r="AAF76" s="207"/>
      <c r="AAG76" s="207"/>
      <c r="AAH76" s="207"/>
      <c r="AAI76" s="207"/>
      <c r="AAJ76" s="207"/>
      <c r="AAK76" s="207"/>
      <c r="AAL76" s="207"/>
      <c r="AAM76" s="207"/>
      <c r="AAN76" s="207"/>
      <c r="AAO76" s="207"/>
      <c r="AAP76" s="207"/>
      <c r="AAQ76" s="207"/>
      <c r="AAR76" s="207"/>
      <c r="AAS76" s="207"/>
      <c r="AAT76" s="207"/>
      <c r="AAU76" s="207"/>
      <c r="AAV76" s="207"/>
      <c r="AAW76" s="207"/>
      <c r="AAX76" s="207"/>
      <c r="AAY76" s="207"/>
      <c r="AAZ76" s="207"/>
      <c r="ABA76" s="207"/>
      <c r="ABB76" s="207"/>
      <c r="ABC76" s="207"/>
      <c r="ABD76" s="207"/>
      <c r="ABE76" s="207"/>
      <c r="ABF76" s="207"/>
      <c r="ABG76" s="207"/>
      <c r="ABH76" s="207"/>
      <c r="ABI76" s="207"/>
      <c r="ABJ76" s="207"/>
      <c r="ABK76" s="207"/>
      <c r="ABL76" s="207"/>
      <c r="ABM76" s="207"/>
      <c r="ABN76" s="207"/>
      <c r="ABO76" s="207"/>
      <c r="ABP76" s="207"/>
      <c r="ABQ76" s="207"/>
      <c r="ABR76" s="207"/>
      <c r="ABS76" s="207"/>
      <c r="ABT76" s="207"/>
      <c r="ABU76" s="207"/>
      <c r="ABV76" s="207"/>
      <c r="ABW76" s="207"/>
      <c r="ABX76" s="207"/>
      <c r="ABY76" s="207"/>
      <c r="ABZ76" s="207"/>
      <c r="ACA76" s="207"/>
      <c r="ACB76" s="207"/>
      <c r="ACC76" s="207"/>
      <c r="ACD76" s="207"/>
      <c r="ACE76" s="207"/>
      <c r="ACF76" s="207"/>
      <c r="ACG76" s="207"/>
      <c r="ACH76" s="207"/>
      <c r="ACI76" s="207"/>
      <c r="ACJ76" s="207"/>
      <c r="ACK76" s="207"/>
      <c r="ACL76" s="207"/>
      <c r="ACM76" s="207"/>
      <c r="ACN76" s="207"/>
      <c r="ACO76" s="207"/>
      <c r="ACP76" s="207"/>
      <c r="ACQ76" s="207"/>
      <c r="ACR76" s="207"/>
      <c r="ACS76" s="207"/>
      <c r="ACT76" s="207"/>
      <c r="ACU76" s="207"/>
      <c r="ACV76" s="207"/>
      <c r="ACW76" s="207"/>
      <c r="ACX76" s="207"/>
      <c r="ACY76" s="207"/>
      <c r="ACZ76" s="207"/>
      <c r="ADA76" s="207"/>
      <c r="ADB76" s="207"/>
      <c r="ADC76" s="207"/>
      <c r="ADD76" s="207"/>
      <c r="ADE76" s="207"/>
      <c r="ADF76" s="207"/>
      <c r="ADG76" s="207"/>
      <c r="ADH76" s="207"/>
      <c r="ADI76" s="207"/>
      <c r="ADJ76" s="207"/>
      <c r="ADK76" s="207"/>
      <c r="ADL76" s="207"/>
      <c r="ADM76" s="207"/>
      <c r="ADN76" s="207"/>
      <c r="ADO76" s="207"/>
      <c r="ADP76" s="207"/>
      <c r="ADQ76" s="207"/>
      <c r="ADR76" s="207"/>
      <c r="ADS76" s="207"/>
      <c r="ADT76" s="207"/>
      <c r="ADU76" s="207"/>
      <c r="ADV76" s="207"/>
      <c r="ADW76" s="207"/>
      <c r="ADX76" s="207"/>
      <c r="ADY76" s="207"/>
      <c r="ADZ76" s="207"/>
      <c r="AEA76" s="207"/>
      <c r="AEB76" s="207"/>
      <c r="AEC76" s="207"/>
      <c r="AED76" s="207"/>
      <c r="AEE76" s="207"/>
      <c r="AEF76" s="207"/>
      <c r="AEG76" s="207"/>
      <c r="AEH76" s="207"/>
      <c r="AEI76" s="207"/>
      <c r="AEJ76" s="207"/>
      <c r="AEK76" s="207"/>
      <c r="AEL76" s="207"/>
      <c r="AEM76" s="207"/>
      <c r="AEN76" s="207"/>
      <c r="AEO76" s="207"/>
      <c r="AEP76" s="207"/>
      <c r="AEQ76" s="207"/>
      <c r="AER76" s="207"/>
      <c r="AES76" s="207"/>
      <c r="AET76" s="207"/>
      <c r="AEU76" s="207"/>
      <c r="AEV76" s="207"/>
      <c r="AEW76" s="207"/>
      <c r="AEX76" s="207"/>
      <c r="AEY76" s="207"/>
      <c r="AEZ76" s="207"/>
      <c r="AFA76" s="207"/>
      <c r="AFB76" s="207"/>
      <c r="AFC76" s="207"/>
      <c r="AFD76" s="207"/>
      <c r="AFE76" s="207"/>
      <c r="AFF76" s="207"/>
      <c r="AFG76" s="207"/>
      <c r="AFH76" s="207"/>
      <c r="AFI76" s="207"/>
      <c r="AFJ76" s="207"/>
      <c r="AFK76" s="207"/>
      <c r="AFL76" s="207"/>
      <c r="AFM76" s="207"/>
      <c r="AFN76" s="207"/>
      <c r="AFO76" s="207"/>
      <c r="AFP76" s="207"/>
      <c r="AFQ76" s="207"/>
      <c r="AFR76" s="207"/>
      <c r="AFS76" s="207"/>
      <c r="AFT76" s="207"/>
      <c r="AFU76" s="207"/>
      <c r="AFV76" s="207"/>
      <c r="AFW76" s="207"/>
      <c r="AFX76" s="207"/>
      <c r="AFY76" s="207"/>
      <c r="AFZ76" s="207"/>
      <c r="AGA76" s="207"/>
      <c r="AGB76" s="207"/>
      <c r="AGC76" s="207"/>
      <c r="AGD76" s="207"/>
      <c r="AGE76" s="207"/>
      <c r="AGF76" s="207"/>
      <c r="AGG76" s="207"/>
      <c r="AGH76" s="207"/>
      <c r="AGI76" s="207"/>
      <c r="AGJ76" s="207"/>
      <c r="AGK76" s="207"/>
      <c r="AGL76" s="207"/>
      <c r="AGM76" s="207"/>
      <c r="AGN76" s="207"/>
      <c r="AGO76" s="207"/>
      <c r="AGP76" s="207"/>
      <c r="AGQ76" s="207"/>
      <c r="AGR76" s="207"/>
      <c r="AGS76" s="207"/>
      <c r="AGT76" s="207"/>
      <c r="AGU76" s="207"/>
      <c r="AGV76" s="207"/>
      <c r="AGW76" s="207"/>
      <c r="AGX76" s="207"/>
      <c r="AGY76" s="207"/>
      <c r="AGZ76" s="207"/>
      <c r="AHA76" s="207"/>
      <c r="AHB76" s="207"/>
      <c r="AHC76" s="207"/>
      <c r="AHD76" s="207"/>
      <c r="AHE76" s="207"/>
      <c r="AHF76" s="207"/>
      <c r="AHG76" s="207"/>
      <c r="AHH76" s="207"/>
      <c r="AHI76" s="207"/>
      <c r="AHJ76" s="207"/>
      <c r="AHK76" s="207"/>
      <c r="AHL76" s="207"/>
      <c r="AHM76" s="207"/>
      <c r="AHN76" s="207"/>
      <c r="AHO76" s="207"/>
      <c r="AHP76" s="207"/>
      <c r="AHQ76" s="207"/>
      <c r="AHR76" s="207"/>
      <c r="AHS76" s="207"/>
      <c r="AHT76" s="207"/>
      <c r="AHU76" s="207"/>
      <c r="AHV76" s="207"/>
      <c r="AHW76" s="207"/>
      <c r="AHX76" s="207"/>
      <c r="AHY76" s="207"/>
      <c r="AHZ76" s="207"/>
      <c r="AIA76" s="207"/>
      <c r="AIB76" s="207"/>
      <c r="AIC76" s="207"/>
      <c r="AID76" s="207"/>
      <c r="AIE76" s="207"/>
      <c r="AIF76" s="207"/>
      <c r="AIG76" s="207"/>
      <c r="AIH76" s="207"/>
      <c r="AII76" s="207"/>
      <c r="AIJ76" s="207"/>
      <c r="AIK76" s="207"/>
      <c r="AIL76" s="207"/>
      <c r="AIM76" s="207"/>
      <c r="AIN76" s="207"/>
      <c r="AIO76" s="207"/>
      <c r="AIP76" s="207"/>
      <c r="AIQ76" s="207"/>
      <c r="AIR76" s="207"/>
      <c r="AIS76" s="207"/>
      <c r="AIT76" s="207"/>
      <c r="AIU76" s="207"/>
      <c r="AIV76" s="207"/>
      <c r="AIW76" s="207"/>
      <c r="AIX76" s="207"/>
      <c r="AIY76" s="207"/>
      <c r="AIZ76" s="207"/>
      <c r="AJA76" s="207"/>
      <c r="AJB76" s="207"/>
      <c r="AJC76" s="207"/>
      <c r="AJD76" s="207"/>
      <c r="AJE76" s="207"/>
      <c r="AJF76" s="207"/>
      <c r="AJG76" s="207"/>
      <c r="AJH76" s="207"/>
      <c r="AJI76" s="207"/>
      <c r="AJJ76" s="207"/>
      <c r="AJK76" s="207"/>
      <c r="AJL76" s="207"/>
      <c r="AJM76" s="207"/>
      <c r="AJN76" s="207"/>
      <c r="AJO76" s="207"/>
      <c r="AJP76" s="207"/>
      <c r="AJQ76" s="207"/>
      <c r="AJR76" s="207"/>
      <c r="AJS76" s="207"/>
      <c r="AJT76" s="207"/>
      <c r="AJU76" s="207"/>
      <c r="AJV76" s="207"/>
      <c r="AJW76" s="207"/>
      <c r="AJX76" s="207"/>
      <c r="AJY76" s="207"/>
      <c r="AJZ76" s="207"/>
      <c r="AKA76" s="207"/>
      <c r="AKB76" s="207"/>
      <c r="AKC76" s="207"/>
      <c r="AKD76" s="207"/>
      <c r="AKE76" s="207"/>
      <c r="AKF76" s="207"/>
      <c r="AKG76" s="207"/>
      <c r="AKH76" s="207"/>
      <c r="AKI76" s="207"/>
      <c r="AKJ76" s="207"/>
      <c r="AKK76" s="207"/>
      <c r="AKL76" s="207"/>
      <c r="AKM76" s="207"/>
      <c r="AKN76" s="207"/>
      <c r="AKO76" s="207"/>
      <c r="AKP76" s="207"/>
      <c r="AKQ76" s="207"/>
      <c r="AKR76" s="207"/>
      <c r="AKS76" s="207"/>
      <c r="AKT76" s="207"/>
      <c r="AKU76" s="207"/>
      <c r="AKV76" s="207"/>
      <c r="AKW76" s="207"/>
      <c r="AKX76" s="207"/>
      <c r="AKY76" s="207"/>
      <c r="AKZ76" s="207"/>
      <c r="ALA76" s="207"/>
      <c r="ALB76" s="207"/>
      <c r="ALC76" s="207"/>
      <c r="ALD76" s="207"/>
      <c r="ALE76" s="207"/>
      <c r="ALF76" s="207"/>
      <c r="ALG76" s="207"/>
      <c r="ALH76" s="207"/>
      <c r="ALI76" s="207"/>
      <c r="ALJ76" s="207"/>
      <c r="ALK76" s="207"/>
      <c r="ALL76" s="207"/>
      <c r="ALM76" s="207"/>
      <c r="ALN76" s="207"/>
      <c r="ALO76" s="207"/>
      <c r="ALP76" s="207"/>
      <c r="ALQ76" s="207"/>
    </row>
    <row r="77" spans="1:1005" ht="14.45">
      <c r="A77" s="103"/>
      <c r="B77" s="164"/>
      <c r="C77" s="156"/>
      <c r="D77" s="159"/>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F77" s="207"/>
      <c r="AG77" s="207"/>
      <c r="AH77" s="207"/>
      <c r="AI77" s="207"/>
      <c r="AJ77" s="207"/>
      <c r="AK77" s="207"/>
      <c r="AL77" s="207"/>
      <c r="AM77" s="207"/>
      <c r="AN77" s="207"/>
      <c r="AO77" s="207"/>
      <c r="AP77" s="207"/>
      <c r="AQ77" s="207"/>
      <c r="AR77" s="207"/>
      <c r="AS77" s="207"/>
      <c r="AT77" s="207"/>
      <c r="AU77" s="207"/>
      <c r="AV77" s="207"/>
      <c r="AW77" s="207"/>
      <c r="AX77" s="207"/>
      <c r="AY77" s="207"/>
      <c r="AZ77" s="207"/>
      <c r="BA77" s="207"/>
      <c r="BB77" s="207"/>
      <c r="BC77" s="207"/>
      <c r="BD77" s="207"/>
      <c r="BE77" s="207"/>
      <c r="BF77" s="207"/>
      <c r="BG77" s="207"/>
      <c r="BH77" s="207"/>
      <c r="BI77" s="207"/>
      <c r="BJ77" s="207"/>
      <c r="BK77" s="207"/>
      <c r="BL77" s="207"/>
      <c r="BM77" s="207"/>
      <c r="BN77" s="207"/>
      <c r="BO77" s="207"/>
      <c r="BP77" s="207"/>
      <c r="BQ77" s="207"/>
      <c r="BR77" s="207"/>
      <c r="BS77" s="207"/>
      <c r="BT77" s="207"/>
      <c r="BU77" s="207"/>
      <c r="BV77" s="207"/>
      <c r="BW77" s="207"/>
      <c r="BX77" s="207"/>
      <c r="BY77" s="207"/>
      <c r="BZ77" s="207"/>
      <c r="CA77" s="207"/>
      <c r="CB77" s="207"/>
      <c r="CC77" s="207"/>
      <c r="CD77" s="207"/>
      <c r="CE77" s="207"/>
      <c r="CF77" s="207"/>
      <c r="CG77" s="207"/>
      <c r="CH77" s="207"/>
      <c r="CI77" s="207"/>
      <c r="CJ77" s="207"/>
      <c r="CK77" s="207"/>
      <c r="CL77" s="207"/>
      <c r="CM77" s="207"/>
      <c r="CN77" s="207"/>
      <c r="CO77" s="207"/>
      <c r="CP77" s="207"/>
      <c r="CQ77" s="207"/>
      <c r="CR77" s="207"/>
      <c r="CS77" s="207"/>
      <c r="CT77" s="207"/>
      <c r="CU77" s="207"/>
      <c r="CV77" s="207"/>
      <c r="CW77" s="207"/>
      <c r="CX77" s="207"/>
      <c r="CY77" s="207"/>
      <c r="CZ77" s="207"/>
      <c r="DA77" s="207"/>
      <c r="DB77" s="207"/>
      <c r="DC77" s="207"/>
      <c r="DD77" s="207"/>
      <c r="DE77" s="207"/>
      <c r="DF77" s="207"/>
      <c r="DG77" s="207"/>
      <c r="DH77" s="207"/>
      <c r="DI77" s="207"/>
      <c r="DJ77" s="207"/>
      <c r="DK77" s="207"/>
      <c r="DL77" s="207"/>
      <c r="DM77" s="207"/>
      <c r="DN77" s="207"/>
      <c r="DO77" s="207"/>
      <c r="DP77" s="207"/>
      <c r="DQ77" s="207"/>
      <c r="DR77" s="207"/>
      <c r="DS77" s="207"/>
      <c r="DT77" s="207"/>
      <c r="DU77" s="207"/>
      <c r="DV77" s="207"/>
      <c r="DW77" s="207"/>
      <c r="DX77" s="207"/>
      <c r="DY77" s="207"/>
      <c r="DZ77" s="207"/>
      <c r="EA77" s="207"/>
      <c r="EB77" s="207"/>
      <c r="EC77" s="207"/>
      <c r="ED77" s="207"/>
      <c r="EE77" s="207"/>
      <c r="EF77" s="207"/>
      <c r="EG77" s="207"/>
      <c r="EH77" s="207"/>
      <c r="EI77" s="207"/>
      <c r="EJ77" s="207"/>
      <c r="EK77" s="207"/>
      <c r="EL77" s="207"/>
      <c r="EM77" s="207"/>
      <c r="EN77" s="207"/>
      <c r="EO77" s="207"/>
      <c r="EP77" s="207"/>
      <c r="EQ77" s="207"/>
      <c r="ER77" s="207"/>
      <c r="ES77" s="207"/>
      <c r="ET77" s="207"/>
      <c r="EU77" s="207"/>
      <c r="EV77" s="207"/>
      <c r="EW77" s="207"/>
      <c r="EX77" s="207"/>
      <c r="EY77" s="207"/>
      <c r="EZ77" s="207"/>
      <c r="FA77" s="207"/>
      <c r="FB77" s="207"/>
      <c r="FC77" s="207"/>
      <c r="FD77" s="207"/>
      <c r="FE77" s="207"/>
      <c r="FF77" s="207"/>
      <c r="FG77" s="207"/>
      <c r="FH77" s="207"/>
      <c r="FI77" s="207"/>
      <c r="FJ77" s="207"/>
      <c r="FK77" s="207"/>
      <c r="FL77" s="207"/>
      <c r="FM77" s="207"/>
      <c r="FN77" s="207"/>
      <c r="FO77" s="207"/>
      <c r="FP77" s="207"/>
      <c r="FQ77" s="207"/>
      <c r="FR77" s="207"/>
      <c r="FS77" s="207"/>
      <c r="FT77" s="207"/>
      <c r="FU77" s="207"/>
      <c r="FV77" s="207"/>
      <c r="FW77" s="207"/>
      <c r="FX77" s="207"/>
      <c r="FY77" s="207"/>
      <c r="FZ77" s="207"/>
      <c r="GA77" s="207"/>
      <c r="GB77" s="207"/>
      <c r="GC77" s="207"/>
      <c r="GD77" s="207"/>
      <c r="GE77" s="207"/>
      <c r="GF77" s="207"/>
      <c r="GG77" s="207"/>
      <c r="GH77" s="207"/>
      <c r="GI77" s="207"/>
      <c r="GJ77" s="207"/>
      <c r="GK77" s="207"/>
      <c r="GL77" s="207"/>
      <c r="GM77" s="207"/>
      <c r="GN77" s="207"/>
      <c r="GO77" s="207"/>
      <c r="GP77" s="207"/>
      <c r="GQ77" s="207"/>
      <c r="GR77" s="207"/>
      <c r="GS77" s="207"/>
      <c r="GT77" s="207"/>
      <c r="GU77" s="207"/>
      <c r="GV77" s="207"/>
      <c r="GW77" s="207"/>
      <c r="GX77" s="207"/>
      <c r="GY77" s="207"/>
      <c r="GZ77" s="207"/>
      <c r="HA77" s="207"/>
      <c r="HB77" s="207"/>
      <c r="HC77" s="207"/>
      <c r="HD77" s="207"/>
      <c r="HE77" s="207"/>
      <c r="HF77" s="207"/>
      <c r="HG77" s="207"/>
      <c r="HH77" s="207"/>
      <c r="HI77" s="207"/>
      <c r="HJ77" s="207"/>
      <c r="HK77" s="207"/>
      <c r="HL77" s="207"/>
      <c r="HM77" s="207"/>
      <c r="HN77" s="207"/>
      <c r="HO77" s="207"/>
      <c r="HP77" s="207"/>
      <c r="HQ77" s="207"/>
      <c r="HR77" s="207"/>
      <c r="HS77" s="207"/>
      <c r="HT77" s="207"/>
      <c r="HU77" s="207"/>
      <c r="HV77" s="207"/>
      <c r="HW77" s="207"/>
      <c r="HX77" s="207"/>
      <c r="HY77" s="207"/>
      <c r="HZ77" s="207"/>
      <c r="IA77" s="207"/>
      <c r="IB77" s="207"/>
      <c r="IC77" s="207"/>
      <c r="ID77" s="207"/>
      <c r="IE77" s="207"/>
      <c r="IF77" s="207"/>
      <c r="IG77" s="207"/>
      <c r="IH77" s="207"/>
      <c r="II77" s="207"/>
      <c r="IJ77" s="207"/>
      <c r="IK77" s="207"/>
      <c r="IL77" s="207"/>
      <c r="IM77" s="207"/>
      <c r="IN77" s="207"/>
      <c r="IO77" s="207"/>
      <c r="IP77" s="207"/>
      <c r="IQ77" s="207"/>
      <c r="IR77" s="207"/>
      <c r="IS77" s="207"/>
      <c r="IT77" s="207"/>
      <c r="IU77" s="207"/>
      <c r="IV77" s="207"/>
      <c r="IW77" s="207"/>
      <c r="IX77" s="207"/>
      <c r="IY77" s="207"/>
      <c r="IZ77" s="207"/>
      <c r="JA77" s="207"/>
      <c r="JB77" s="207"/>
      <c r="JC77" s="207"/>
      <c r="JD77" s="207"/>
      <c r="JE77" s="207"/>
      <c r="JF77" s="207"/>
      <c r="JG77" s="207"/>
      <c r="JH77" s="207"/>
      <c r="JI77" s="207"/>
      <c r="JJ77" s="207"/>
      <c r="JK77" s="207"/>
      <c r="JL77" s="207"/>
      <c r="JM77" s="207"/>
      <c r="JN77" s="207"/>
      <c r="JO77" s="207"/>
      <c r="JP77" s="207"/>
      <c r="JQ77" s="207"/>
      <c r="JR77" s="207"/>
      <c r="JS77" s="207"/>
      <c r="JT77" s="207"/>
      <c r="JU77" s="207"/>
      <c r="JV77" s="207"/>
      <c r="JW77" s="207"/>
      <c r="JX77" s="207"/>
      <c r="JY77" s="207"/>
      <c r="JZ77" s="207"/>
      <c r="KA77" s="207"/>
      <c r="KB77" s="207"/>
      <c r="KC77" s="207"/>
      <c r="KD77" s="207"/>
      <c r="KE77" s="207"/>
      <c r="KF77" s="207"/>
      <c r="KG77" s="207"/>
      <c r="KH77" s="207"/>
      <c r="KI77" s="207"/>
      <c r="KJ77" s="207"/>
      <c r="KK77" s="207"/>
      <c r="KL77" s="207"/>
      <c r="KM77" s="207"/>
      <c r="KN77" s="207"/>
      <c r="KO77" s="207"/>
      <c r="KP77" s="207"/>
      <c r="KQ77" s="207"/>
      <c r="KR77" s="207"/>
      <c r="KS77" s="207"/>
      <c r="KT77" s="207"/>
      <c r="KU77" s="207"/>
      <c r="KV77" s="207"/>
      <c r="KW77" s="207"/>
      <c r="KX77" s="207"/>
      <c r="KY77" s="207"/>
      <c r="KZ77" s="207"/>
      <c r="LA77" s="207"/>
      <c r="LB77" s="207"/>
      <c r="LC77" s="207"/>
      <c r="LD77" s="207"/>
      <c r="LE77" s="207"/>
      <c r="LF77" s="207"/>
      <c r="LG77" s="207"/>
      <c r="LH77" s="207"/>
      <c r="LI77" s="207"/>
      <c r="LJ77" s="207"/>
      <c r="LK77" s="207"/>
      <c r="LL77" s="207"/>
      <c r="LM77" s="207"/>
      <c r="LN77" s="207"/>
      <c r="LO77" s="207"/>
      <c r="LP77" s="207"/>
      <c r="LQ77" s="207"/>
      <c r="LR77" s="207"/>
      <c r="LS77" s="207"/>
      <c r="LT77" s="207"/>
      <c r="LU77" s="207"/>
      <c r="LV77" s="207"/>
      <c r="LW77" s="207"/>
      <c r="LX77" s="207"/>
      <c r="LY77" s="207"/>
      <c r="LZ77" s="207"/>
      <c r="MA77" s="207"/>
      <c r="MB77" s="207"/>
      <c r="MC77" s="207"/>
      <c r="MD77" s="207"/>
      <c r="ME77" s="207"/>
      <c r="MF77" s="207"/>
      <c r="MG77" s="207"/>
      <c r="MH77" s="207"/>
      <c r="MI77" s="207"/>
      <c r="MJ77" s="207"/>
      <c r="MK77" s="207"/>
      <c r="ML77" s="207"/>
      <c r="MM77" s="207"/>
      <c r="MN77" s="207"/>
      <c r="MO77" s="207"/>
      <c r="MP77" s="207"/>
      <c r="MQ77" s="207"/>
      <c r="MR77" s="207"/>
      <c r="MS77" s="207"/>
      <c r="MT77" s="207"/>
      <c r="MU77" s="207"/>
      <c r="MV77" s="207"/>
      <c r="MW77" s="207"/>
      <c r="MX77" s="207"/>
      <c r="MY77" s="207"/>
      <c r="MZ77" s="207"/>
      <c r="NA77" s="207"/>
      <c r="NB77" s="207"/>
      <c r="NC77" s="207"/>
      <c r="ND77" s="207"/>
      <c r="NE77" s="207"/>
      <c r="NF77" s="207"/>
      <c r="NG77" s="207"/>
      <c r="NH77" s="207"/>
      <c r="NI77" s="207"/>
      <c r="NJ77" s="207"/>
      <c r="NK77" s="207"/>
      <c r="NL77" s="207"/>
      <c r="NM77" s="207"/>
      <c r="NN77" s="207"/>
      <c r="NO77" s="207"/>
      <c r="NP77" s="207"/>
      <c r="NQ77" s="207"/>
      <c r="NR77" s="207"/>
      <c r="NS77" s="207"/>
      <c r="NT77" s="207"/>
      <c r="NU77" s="207"/>
      <c r="NV77" s="207"/>
      <c r="NW77" s="207"/>
      <c r="NX77" s="207"/>
      <c r="NY77" s="207"/>
      <c r="NZ77" s="207"/>
      <c r="OA77" s="207"/>
      <c r="OB77" s="207"/>
      <c r="OC77" s="207"/>
      <c r="OD77" s="207"/>
      <c r="OE77" s="207"/>
      <c r="OF77" s="207"/>
      <c r="OG77" s="207"/>
      <c r="OH77" s="207"/>
      <c r="OI77" s="207"/>
      <c r="OJ77" s="207"/>
      <c r="OK77" s="207"/>
      <c r="OL77" s="207"/>
      <c r="OM77" s="207"/>
      <c r="ON77" s="207"/>
      <c r="OO77" s="207"/>
      <c r="OP77" s="207"/>
      <c r="OQ77" s="207"/>
      <c r="OR77" s="207"/>
      <c r="OS77" s="207"/>
      <c r="OT77" s="207"/>
      <c r="OU77" s="207"/>
      <c r="OV77" s="207"/>
      <c r="OW77" s="207"/>
      <c r="OX77" s="207"/>
      <c r="OY77" s="207"/>
      <c r="OZ77" s="207"/>
      <c r="PA77" s="207"/>
      <c r="PB77" s="207"/>
      <c r="PC77" s="207"/>
      <c r="PD77" s="207"/>
      <c r="PE77" s="207"/>
      <c r="PF77" s="207"/>
      <c r="PG77" s="207"/>
      <c r="PH77" s="207"/>
      <c r="PI77" s="207"/>
      <c r="PJ77" s="207"/>
      <c r="PK77" s="207"/>
      <c r="PL77" s="207"/>
      <c r="PM77" s="207"/>
      <c r="PN77" s="207"/>
      <c r="PO77" s="207"/>
      <c r="PP77" s="207"/>
      <c r="PQ77" s="207"/>
      <c r="PR77" s="207"/>
      <c r="PS77" s="207"/>
      <c r="PT77" s="207"/>
      <c r="PU77" s="207"/>
      <c r="PV77" s="207"/>
      <c r="PW77" s="207"/>
      <c r="PX77" s="207"/>
      <c r="PY77" s="207"/>
      <c r="PZ77" s="207"/>
      <c r="QA77" s="207"/>
      <c r="QB77" s="207"/>
      <c r="QC77" s="207"/>
      <c r="QD77" s="207"/>
      <c r="QE77" s="207"/>
      <c r="QF77" s="207"/>
      <c r="QG77" s="207"/>
      <c r="QH77" s="207"/>
      <c r="QI77" s="207"/>
      <c r="QJ77" s="207"/>
      <c r="QK77" s="207"/>
      <c r="QL77" s="207"/>
      <c r="QM77" s="207"/>
      <c r="QN77" s="207"/>
      <c r="QO77" s="207"/>
      <c r="QP77" s="207"/>
      <c r="QQ77" s="207"/>
      <c r="QR77" s="207"/>
      <c r="QS77" s="207"/>
      <c r="QT77" s="207"/>
      <c r="QU77" s="207"/>
      <c r="QV77" s="207"/>
      <c r="QW77" s="207"/>
      <c r="QX77" s="207"/>
      <c r="QY77" s="207"/>
      <c r="QZ77" s="207"/>
      <c r="RA77" s="207"/>
      <c r="RB77" s="207"/>
      <c r="RC77" s="207"/>
      <c r="RD77" s="207"/>
      <c r="RE77" s="207"/>
      <c r="RF77" s="207"/>
      <c r="RG77" s="207"/>
      <c r="RH77" s="207"/>
      <c r="RI77" s="207"/>
      <c r="RJ77" s="207"/>
      <c r="RK77" s="207"/>
      <c r="RL77" s="207"/>
      <c r="RM77" s="207"/>
      <c r="RN77" s="207"/>
      <c r="RO77" s="207"/>
      <c r="RP77" s="207"/>
      <c r="RQ77" s="207"/>
      <c r="RR77" s="207"/>
      <c r="RS77" s="207"/>
      <c r="RT77" s="207"/>
      <c r="RU77" s="207"/>
      <c r="RV77" s="207"/>
      <c r="RW77" s="207"/>
      <c r="RX77" s="207"/>
      <c r="RY77" s="207"/>
      <c r="RZ77" s="207"/>
      <c r="SA77" s="207"/>
      <c r="SB77" s="207"/>
      <c r="SC77" s="207"/>
      <c r="SD77" s="207"/>
      <c r="SE77" s="207"/>
      <c r="SF77" s="207"/>
      <c r="SG77" s="207"/>
      <c r="SH77" s="207"/>
      <c r="SI77" s="207"/>
      <c r="SJ77" s="207"/>
      <c r="SK77" s="207"/>
      <c r="SL77" s="207"/>
      <c r="SM77" s="207"/>
      <c r="SN77" s="207"/>
      <c r="SO77" s="207"/>
      <c r="SP77" s="207"/>
      <c r="SQ77" s="207"/>
      <c r="SR77" s="207"/>
      <c r="SS77" s="207"/>
      <c r="ST77" s="207"/>
      <c r="SU77" s="207"/>
      <c r="SV77" s="207"/>
      <c r="SW77" s="207"/>
      <c r="SX77" s="207"/>
      <c r="SY77" s="207"/>
      <c r="SZ77" s="207"/>
      <c r="TA77" s="207"/>
      <c r="TB77" s="207"/>
      <c r="TC77" s="207"/>
      <c r="TD77" s="207"/>
      <c r="TE77" s="207"/>
      <c r="TF77" s="207"/>
      <c r="TG77" s="207"/>
      <c r="TH77" s="207"/>
      <c r="TI77" s="207"/>
      <c r="TJ77" s="207"/>
      <c r="TK77" s="207"/>
      <c r="TL77" s="207"/>
      <c r="TM77" s="207"/>
      <c r="TN77" s="207"/>
      <c r="TO77" s="207"/>
      <c r="TP77" s="207"/>
      <c r="TQ77" s="207"/>
      <c r="TR77" s="207"/>
      <c r="TS77" s="207"/>
      <c r="TT77" s="207"/>
      <c r="TU77" s="207"/>
      <c r="TV77" s="207"/>
      <c r="TW77" s="207"/>
      <c r="TX77" s="207"/>
      <c r="TY77" s="207"/>
      <c r="TZ77" s="207"/>
      <c r="UA77" s="207"/>
      <c r="UB77" s="207"/>
      <c r="UC77" s="207"/>
      <c r="UD77" s="207"/>
      <c r="UE77" s="207"/>
      <c r="UF77" s="207"/>
      <c r="UG77" s="207"/>
      <c r="UH77" s="207"/>
      <c r="UI77" s="207"/>
      <c r="UJ77" s="207"/>
      <c r="UK77" s="207"/>
      <c r="UL77" s="207"/>
      <c r="UM77" s="207"/>
      <c r="UN77" s="207"/>
      <c r="UO77" s="207"/>
      <c r="UP77" s="207"/>
      <c r="UQ77" s="207"/>
      <c r="UR77" s="207"/>
      <c r="US77" s="207"/>
      <c r="UT77" s="207"/>
      <c r="UU77" s="207"/>
      <c r="UV77" s="207"/>
      <c r="UW77" s="207"/>
      <c r="UX77" s="207"/>
      <c r="UY77" s="207"/>
      <c r="UZ77" s="207"/>
      <c r="VA77" s="207"/>
      <c r="VB77" s="207"/>
      <c r="VC77" s="207"/>
      <c r="VD77" s="207"/>
      <c r="VE77" s="207"/>
      <c r="VF77" s="207"/>
      <c r="VG77" s="207"/>
      <c r="VH77" s="207"/>
      <c r="VI77" s="207"/>
      <c r="VJ77" s="207"/>
      <c r="VK77" s="207"/>
      <c r="VL77" s="207"/>
      <c r="VM77" s="207"/>
      <c r="VN77" s="207"/>
      <c r="VO77" s="207"/>
      <c r="VP77" s="207"/>
      <c r="VQ77" s="207"/>
      <c r="VR77" s="207"/>
      <c r="VS77" s="207"/>
      <c r="VT77" s="207"/>
      <c r="VU77" s="207"/>
      <c r="VV77" s="207"/>
      <c r="VW77" s="207"/>
      <c r="VX77" s="207"/>
      <c r="VY77" s="207"/>
      <c r="VZ77" s="207"/>
      <c r="WA77" s="207"/>
      <c r="WB77" s="207"/>
      <c r="WC77" s="207"/>
      <c r="WD77" s="207"/>
      <c r="WE77" s="207"/>
      <c r="WF77" s="207"/>
      <c r="WG77" s="207"/>
      <c r="WH77" s="207"/>
      <c r="WI77" s="207"/>
      <c r="WJ77" s="207"/>
      <c r="WK77" s="207"/>
      <c r="WL77" s="207"/>
      <c r="WM77" s="207"/>
      <c r="WN77" s="207"/>
      <c r="WO77" s="207"/>
      <c r="WP77" s="207"/>
      <c r="WQ77" s="207"/>
      <c r="WR77" s="207"/>
      <c r="WS77" s="207"/>
      <c r="WT77" s="207"/>
      <c r="WU77" s="207"/>
      <c r="WV77" s="207"/>
      <c r="WW77" s="207"/>
      <c r="WX77" s="207"/>
      <c r="WY77" s="207"/>
      <c r="WZ77" s="207"/>
      <c r="XA77" s="207"/>
      <c r="XB77" s="207"/>
      <c r="XC77" s="207"/>
      <c r="XD77" s="207"/>
      <c r="XE77" s="207"/>
      <c r="XF77" s="207"/>
      <c r="XG77" s="207"/>
      <c r="XH77" s="207"/>
      <c r="XI77" s="207"/>
      <c r="XJ77" s="207"/>
      <c r="XK77" s="207"/>
      <c r="XL77" s="207"/>
      <c r="XM77" s="207"/>
      <c r="XN77" s="207"/>
      <c r="XO77" s="207"/>
      <c r="XP77" s="207"/>
      <c r="XQ77" s="207"/>
      <c r="XR77" s="207"/>
      <c r="XS77" s="207"/>
      <c r="XT77" s="207"/>
      <c r="XU77" s="207"/>
      <c r="XV77" s="207"/>
      <c r="XW77" s="207"/>
      <c r="XX77" s="207"/>
      <c r="XY77" s="207"/>
      <c r="XZ77" s="207"/>
      <c r="YA77" s="207"/>
      <c r="YB77" s="207"/>
      <c r="YC77" s="207"/>
      <c r="YD77" s="207"/>
      <c r="YE77" s="207"/>
      <c r="YF77" s="207"/>
      <c r="YG77" s="207"/>
      <c r="YH77" s="207"/>
      <c r="YI77" s="207"/>
      <c r="YJ77" s="207"/>
      <c r="YK77" s="207"/>
      <c r="YL77" s="207"/>
      <c r="YM77" s="207"/>
      <c r="YN77" s="207"/>
      <c r="YO77" s="207"/>
      <c r="YP77" s="207"/>
      <c r="YQ77" s="207"/>
      <c r="YR77" s="207"/>
      <c r="YS77" s="207"/>
      <c r="YT77" s="207"/>
      <c r="YU77" s="207"/>
      <c r="YV77" s="207"/>
      <c r="YW77" s="207"/>
      <c r="YX77" s="207"/>
      <c r="YY77" s="207"/>
      <c r="YZ77" s="207"/>
      <c r="ZA77" s="207"/>
      <c r="ZB77" s="207"/>
      <c r="ZC77" s="207"/>
      <c r="ZD77" s="207"/>
      <c r="ZE77" s="207"/>
      <c r="ZF77" s="207"/>
      <c r="ZG77" s="207"/>
      <c r="ZH77" s="207"/>
      <c r="ZI77" s="207"/>
      <c r="ZJ77" s="207"/>
      <c r="ZK77" s="207"/>
      <c r="ZL77" s="207"/>
      <c r="ZM77" s="207"/>
      <c r="ZN77" s="207"/>
      <c r="ZO77" s="207"/>
      <c r="ZP77" s="207"/>
      <c r="ZQ77" s="207"/>
      <c r="ZR77" s="207"/>
      <c r="ZS77" s="207"/>
      <c r="ZT77" s="207"/>
      <c r="ZU77" s="207"/>
      <c r="ZV77" s="207"/>
      <c r="ZW77" s="207"/>
      <c r="ZX77" s="207"/>
      <c r="ZY77" s="207"/>
      <c r="ZZ77" s="207"/>
      <c r="AAA77" s="207"/>
      <c r="AAB77" s="207"/>
      <c r="AAC77" s="207"/>
      <c r="AAD77" s="207"/>
      <c r="AAE77" s="207"/>
      <c r="AAF77" s="207"/>
      <c r="AAG77" s="207"/>
      <c r="AAH77" s="207"/>
      <c r="AAI77" s="207"/>
      <c r="AAJ77" s="207"/>
      <c r="AAK77" s="207"/>
      <c r="AAL77" s="207"/>
      <c r="AAM77" s="207"/>
      <c r="AAN77" s="207"/>
      <c r="AAO77" s="207"/>
      <c r="AAP77" s="207"/>
      <c r="AAQ77" s="207"/>
      <c r="AAR77" s="207"/>
      <c r="AAS77" s="207"/>
      <c r="AAT77" s="207"/>
      <c r="AAU77" s="207"/>
      <c r="AAV77" s="207"/>
      <c r="AAW77" s="207"/>
      <c r="AAX77" s="207"/>
      <c r="AAY77" s="207"/>
      <c r="AAZ77" s="207"/>
      <c r="ABA77" s="207"/>
      <c r="ABB77" s="207"/>
      <c r="ABC77" s="207"/>
      <c r="ABD77" s="207"/>
      <c r="ABE77" s="207"/>
      <c r="ABF77" s="207"/>
      <c r="ABG77" s="207"/>
      <c r="ABH77" s="207"/>
      <c r="ABI77" s="207"/>
      <c r="ABJ77" s="207"/>
      <c r="ABK77" s="207"/>
      <c r="ABL77" s="207"/>
      <c r="ABM77" s="207"/>
      <c r="ABN77" s="207"/>
      <c r="ABO77" s="207"/>
      <c r="ABP77" s="207"/>
      <c r="ABQ77" s="207"/>
      <c r="ABR77" s="207"/>
      <c r="ABS77" s="207"/>
      <c r="ABT77" s="207"/>
      <c r="ABU77" s="207"/>
      <c r="ABV77" s="207"/>
      <c r="ABW77" s="207"/>
      <c r="ABX77" s="207"/>
      <c r="ABY77" s="207"/>
      <c r="ABZ77" s="207"/>
      <c r="ACA77" s="207"/>
      <c r="ACB77" s="207"/>
      <c r="ACC77" s="207"/>
      <c r="ACD77" s="207"/>
      <c r="ACE77" s="207"/>
      <c r="ACF77" s="207"/>
      <c r="ACG77" s="207"/>
      <c r="ACH77" s="207"/>
      <c r="ACI77" s="207"/>
      <c r="ACJ77" s="207"/>
      <c r="ACK77" s="207"/>
      <c r="ACL77" s="207"/>
      <c r="ACM77" s="207"/>
      <c r="ACN77" s="207"/>
      <c r="ACO77" s="207"/>
      <c r="ACP77" s="207"/>
      <c r="ACQ77" s="207"/>
      <c r="ACR77" s="207"/>
      <c r="ACS77" s="207"/>
      <c r="ACT77" s="207"/>
      <c r="ACU77" s="207"/>
      <c r="ACV77" s="207"/>
      <c r="ACW77" s="207"/>
      <c r="ACX77" s="207"/>
      <c r="ACY77" s="207"/>
      <c r="ACZ77" s="207"/>
      <c r="ADA77" s="207"/>
      <c r="ADB77" s="207"/>
      <c r="ADC77" s="207"/>
      <c r="ADD77" s="207"/>
      <c r="ADE77" s="207"/>
      <c r="ADF77" s="207"/>
      <c r="ADG77" s="207"/>
      <c r="ADH77" s="207"/>
      <c r="ADI77" s="207"/>
      <c r="ADJ77" s="207"/>
      <c r="ADK77" s="207"/>
      <c r="ADL77" s="207"/>
      <c r="ADM77" s="207"/>
      <c r="ADN77" s="207"/>
      <c r="ADO77" s="207"/>
      <c r="ADP77" s="207"/>
      <c r="ADQ77" s="207"/>
      <c r="ADR77" s="207"/>
      <c r="ADS77" s="207"/>
      <c r="ADT77" s="207"/>
      <c r="ADU77" s="207"/>
      <c r="ADV77" s="207"/>
      <c r="ADW77" s="207"/>
      <c r="ADX77" s="207"/>
      <c r="ADY77" s="207"/>
      <c r="ADZ77" s="207"/>
      <c r="AEA77" s="207"/>
      <c r="AEB77" s="207"/>
      <c r="AEC77" s="207"/>
      <c r="AED77" s="207"/>
      <c r="AEE77" s="207"/>
      <c r="AEF77" s="207"/>
      <c r="AEG77" s="207"/>
      <c r="AEH77" s="207"/>
      <c r="AEI77" s="207"/>
      <c r="AEJ77" s="207"/>
      <c r="AEK77" s="207"/>
      <c r="AEL77" s="207"/>
      <c r="AEM77" s="207"/>
      <c r="AEN77" s="207"/>
      <c r="AEO77" s="207"/>
      <c r="AEP77" s="207"/>
      <c r="AEQ77" s="207"/>
      <c r="AER77" s="207"/>
      <c r="AES77" s="207"/>
      <c r="AET77" s="207"/>
      <c r="AEU77" s="207"/>
      <c r="AEV77" s="207"/>
      <c r="AEW77" s="207"/>
      <c r="AEX77" s="207"/>
      <c r="AEY77" s="207"/>
      <c r="AEZ77" s="207"/>
      <c r="AFA77" s="207"/>
      <c r="AFB77" s="207"/>
      <c r="AFC77" s="207"/>
      <c r="AFD77" s="207"/>
      <c r="AFE77" s="207"/>
      <c r="AFF77" s="207"/>
      <c r="AFG77" s="207"/>
      <c r="AFH77" s="207"/>
      <c r="AFI77" s="207"/>
      <c r="AFJ77" s="207"/>
      <c r="AFK77" s="207"/>
      <c r="AFL77" s="207"/>
      <c r="AFM77" s="207"/>
      <c r="AFN77" s="207"/>
      <c r="AFO77" s="207"/>
      <c r="AFP77" s="207"/>
      <c r="AFQ77" s="207"/>
      <c r="AFR77" s="207"/>
      <c r="AFS77" s="207"/>
      <c r="AFT77" s="207"/>
      <c r="AFU77" s="207"/>
      <c r="AFV77" s="207"/>
      <c r="AFW77" s="207"/>
      <c r="AFX77" s="207"/>
      <c r="AFY77" s="207"/>
      <c r="AFZ77" s="207"/>
      <c r="AGA77" s="207"/>
      <c r="AGB77" s="207"/>
      <c r="AGC77" s="207"/>
      <c r="AGD77" s="207"/>
      <c r="AGE77" s="207"/>
      <c r="AGF77" s="207"/>
      <c r="AGG77" s="207"/>
      <c r="AGH77" s="207"/>
      <c r="AGI77" s="207"/>
      <c r="AGJ77" s="207"/>
      <c r="AGK77" s="207"/>
      <c r="AGL77" s="207"/>
      <c r="AGM77" s="207"/>
      <c r="AGN77" s="207"/>
      <c r="AGO77" s="207"/>
      <c r="AGP77" s="207"/>
      <c r="AGQ77" s="207"/>
      <c r="AGR77" s="207"/>
      <c r="AGS77" s="207"/>
      <c r="AGT77" s="207"/>
      <c r="AGU77" s="207"/>
      <c r="AGV77" s="207"/>
      <c r="AGW77" s="207"/>
      <c r="AGX77" s="207"/>
      <c r="AGY77" s="207"/>
      <c r="AGZ77" s="207"/>
      <c r="AHA77" s="207"/>
      <c r="AHB77" s="207"/>
      <c r="AHC77" s="207"/>
      <c r="AHD77" s="207"/>
      <c r="AHE77" s="207"/>
      <c r="AHF77" s="207"/>
      <c r="AHG77" s="207"/>
      <c r="AHH77" s="207"/>
      <c r="AHI77" s="207"/>
      <c r="AHJ77" s="207"/>
      <c r="AHK77" s="207"/>
      <c r="AHL77" s="207"/>
      <c r="AHM77" s="207"/>
      <c r="AHN77" s="207"/>
      <c r="AHO77" s="207"/>
      <c r="AHP77" s="207"/>
      <c r="AHQ77" s="207"/>
      <c r="AHR77" s="207"/>
      <c r="AHS77" s="207"/>
      <c r="AHT77" s="207"/>
      <c r="AHU77" s="207"/>
      <c r="AHV77" s="207"/>
      <c r="AHW77" s="207"/>
      <c r="AHX77" s="207"/>
      <c r="AHY77" s="207"/>
      <c r="AHZ77" s="207"/>
      <c r="AIA77" s="207"/>
      <c r="AIB77" s="207"/>
      <c r="AIC77" s="207"/>
      <c r="AID77" s="207"/>
      <c r="AIE77" s="207"/>
      <c r="AIF77" s="207"/>
      <c r="AIG77" s="207"/>
      <c r="AIH77" s="207"/>
      <c r="AII77" s="207"/>
      <c r="AIJ77" s="207"/>
      <c r="AIK77" s="207"/>
      <c r="AIL77" s="207"/>
      <c r="AIM77" s="207"/>
      <c r="AIN77" s="207"/>
      <c r="AIO77" s="207"/>
      <c r="AIP77" s="207"/>
      <c r="AIQ77" s="207"/>
      <c r="AIR77" s="207"/>
      <c r="AIS77" s="207"/>
      <c r="AIT77" s="207"/>
      <c r="AIU77" s="207"/>
      <c r="AIV77" s="207"/>
      <c r="AIW77" s="207"/>
      <c r="AIX77" s="207"/>
      <c r="AIY77" s="207"/>
      <c r="AIZ77" s="207"/>
      <c r="AJA77" s="207"/>
      <c r="AJB77" s="207"/>
      <c r="AJC77" s="207"/>
      <c r="AJD77" s="207"/>
      <c r="AJE77" s="207"/>
      <c r="AJF77" s="207"/>
      <c r="AJG77" s="207"/>
      <c r="AJH77" s="207"/>
      <c r="AJI77" s="207"/>
      <c r="AJJ77" s="207"/>
      <c r="AJK77" s="207"/>
      <c r="AJL77" s="207"/>
      <c r="AJM77" s="207"/>
      <c r="AJN77" s="207"/>
      <c r="AJO77" s="207"/>
      <c r="AJP77" s="207"/>
      <c r="AJQ77" s="207"/>
      <c r="AJR77" s="207"/>
      <c r="AJS77" s="207"/>
      <c r="AJT77" s="207"/>
      <c r="AJU77" s="207"/>
      <c r="AJV77" s="207"/>
      <c r="AJW77" s="207"/>
      <c r="AJX77" s="207"/>
      <c r="AJY77" s="207"/>
      <c r="AJZ77" s="207"/>
      <c r="AKA77" s="207"/>
      <c r="AKB77" s="207"/>
      <c r="AKC77" s="207"/>
      <c r="AKD77" s="207"/>
      <c r="AKE77" s="207"/>
      <c r="AKF77" s="207"/>
      <c r="AKG77" s="207"/>
      <c r="AKH77" s="207"/>
      <c r="AKI77" s="207"/>
      <c r="AKJ77" s="207"/>
      <c r="AKK77" s="207"/>
      <c r="AKL77" s="207"/>
      <c r="AKM77" s="207"/>
      <c r="AKN77" s="207"/>
      <c r="AKO77" s="207"/>
      <c r="AKP77" s="207"/>
      <c r="AKQ77" s="207"/>
      <c r="AKR77" s="207"/>
      <c r="AKS77" s="207"/>
      <c r="AKT77" s="207"/>
      <c r="AKU77" s="207"/>
      <c r="AKV77" s="207"/>
      <c r="AKW77" s="207"/>
      <c r="AKX77" s="207"/>
      <c r="AKY77" s="207"/>
      <c r="AKZ77" s="207"/>
      <c r="ALA77" s="207"/>
      <c r="ALB77" s="207"/>
      <c r="ALC77" s="207"/>
      <c r="ALD77" s="207"/>
      <c r="ALE77" s="207"/>
      <c r="ALF77" s="207"/>
      <c r="ALG77" s="207"/>
      <c r="ALH77" s="207"/>
      <c r="ALI77" s="207"/>
      <c r="ALJ77" s="207"/>
      <c r="ALK77" s="207"/>
      <c r="ALL77" s="207"/>
      <c r="ALM77" s="207"/>
      <c r="ALN77" s="207"/>
      <c r="ALO77" s="207"/>
      <c r="ALP77" s="207"/>
      <c r="ALQ77" s="207"/>
    </row>
    <row r="78" spans="1:1005" ht="14.45">
      <c r="A78" s="103"/>
      <c r="B78" s="164"/>
      <c r="C78" s="156"/>
      <c r="D78" s="159"/>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F78" s="207"/>
      <c r="AG78" s="207"/>
      <c r="AH78" s="207"/>
      <c r="AI78" s="207"/>
      <c r="AJ78" s="207"/>
      <c r="AK78" s="207"/>
      <c r="AL78" s="207"/>
      <c r="AM78" s="207"/>
      <c r="AN78" s="207"/>
      <c r="AO78" s="207"/>
      <c r="AP78" s="207"/>
      <c r="AQ78" s="207"/>
      <c r="AR78" s="207"/>
      <c r="AS78" s="207"/>
      <c r="AT78" s="207"/>
      <c r="AU78" s="207"/>
      <c r="AV78" s="207"/>
      <c r="AW78" s="207"/>
      <c r="AX78" s="207"/>
      <c r="AY78" s="207"/>
      <c r="AZ78" s="207"/>
      <c r="BA78" s="207"/>
      <c r="BB78" s="207"/>
      <c r="BC78" s="207"/>
      <c r="BD78" s="207"/>
      <c r="BE78" s="207"/>
      <c r="BF78" s="207"/>
      <c r="BG78" s="207"/>
      <c r="BH78" s="207"/>
      <c r="BI78" s="207"/>
      <c r="BJ78" s="207"/>
      <c r="BK78" s="207"/>
      <c r="BL78" s="207"/>
      <c r="BM78" s="207"/>
      <c r="BN78" s="207"/>
      <c r="BO78" s="207"/>
      <c r="BP78" s="207"/>
      <c r="BQ78" s="207"/>
      <c r="BR78" s="207"/>
      <c r="BS78" s="207"/>
      <c r="BT78" s="207"/>
      <c r="BU78" s="207"/>
      <c r="BV78" s="207"/>
      <c r="BW78" s="207"/>
      <c r="BX78" s="207"/>
      <c r="BY78" s="207"/>
      <c r="BZ78" s="207"/>
      <c r="CA78" s="207"/>
      <c r="CB78" s="207"/>
      <c r="CC78" s="207"/>
      <c r="CD78" s="207"/>
      <c r="CE78" s="207"/>
      <c r="CF78" s="207"/>
      <c r="CG78" s="207"/>
      <c r="CH78" s="207"/>
      <c r="CI78" s="207"/>
      <c r="CJ78" s="207"/>
      <c r="CK78" s="207"/>
      <c r="CL78" s="207"/>
      <c r="CM78" s="207"/>
      <c r="CN78" s="207"/>
      <c r="CO78" s="207"/>
      <c r="CP78" s="207"/>
      <c r="CQ78" s="207"/>
      <c r="CR78" s="207"/>
      <c r="CS78" s="207"/>
      <c r="CT78" s="207"/>
      <c r="CU78" s="207"/>
      <c r="CV78" s="207"/>
      <c r="CW78" s="207"/>
      <c r="CX78" s="207"/>
      <c r="CY78" s="207"/>
      <c r="CZ78" s="207"/>
      <c r="DA78" s="207"/>
      <c r="DB78" s="207"/>
      <c r="DC78" s="207"/>
      <c r="DD78" s="207"/>
      <c r="DE78" s="207"/>
      <c r="DF78" s="207"/>
      <c r="DG78" s="207"/>
      <c r="DH78" s="207"/>
      <c r="DI78" s="207"/>
      <c r="DJ78" s="207"/>
      <c r="DK78" s="207"/>
      <c r="DL78" s="207"/>
      <c r="DM78" s="207"/>
      <c r="DN78" s="207"/>
      <c r="DO78" s="207"/>
      <c r="DP78" s="207"/>
      <c r="DQ78" s="207"/>
      <c r="DR78" s="207"/>
      <c r="DS78" s="207"/>
      <c r="DT78" s="207"/>
      <c r="DU78" s="207"/>
      <c r="DV78" s="207"/>
      <c r="DW78" s="207"/>
      <c r="DX78" s="207"/>
      <c r="DY78" s="207"/>
      <c r="DZ78" s="207"/>
      <c r="EA78" s="207"/>
      <c r="EB78" s="207"/>
      <c r="EC78" s="207"/>
      <c r="ED78" s="207"/>
      <c r="EE78" s="207"/>
      <c r="EF78" s="207"/>
      <c r="EG78" s="207"/>
      <c r="EH78" s="207"/>
      <c r="EI78" s="207"/>
      <c r="EJ78" s="207"/>
      <c r="EK78" s="207"/>
      <c r="EL78" s="207"/>
      <c r="EM78" s="207"/>
      <c r="EN78" s="207"/>
      <c r="EO78" s="207"/>
      <c r="EP78" s="207"/>
      <c r="EQ78" s="207"/>
      <c r="ER78" s="207"/>
      <c r="ES78" s="207"/>
      <c r="ET78" s="207"/>
      <c r="EU78" s="207"/>
      <c r="EV78" s="207"/>
      <c r="EW78" s="207"/>
      <c r="EX78" s="207"/>
      <c r="EY78" s="207"/>
      <c r="EZ78" s="207"/>
      <c r="FA78" s="207"/>
      <c r="FB78" s="207"/>
      <c r="FC78" s="207"/>
      <c r="FD78" s="207"/>
      <c r="FE78" s="207"/>
      <c r="FF78" s="207"/>
      <c r="FG78" s="207"/>
      <c r="FH78" s="207"/>
      <c r="FI78" s="207"/>
      <c r="FJ78" s="207"/>
      <c r="FK78" s="207"/>
      <c r="FL78" s="207"/>
      <c r="FM78" s="207"/>
      <c r="FN78" s="207"/>
      <c r="FO78" s="207"/>
      <c r="FP78" s="207"/>
      <c r="FQ78" s="207"/>
      <c r="FR78" s="207"/>
      <c r="FS78" s="207"/>
      <c r="FT78" s="207"/>
      <c r="FU78" s="207"/>
      <c r="FV78" s="207"/>
      <c r="FW78" s="207"/>
      <c r="FX78" s="207"/>
      <c r="FY78" s="207"/>
      <c r="FZ78" s="207"/>
      <c r="GA78" s="207"/>
      <c r="GB78" s="207"/>
      <c r="GC78" s="207"/>
      <c r="GD78" s="207"/>
      <c r="GE78" s="207"/>
      <c r="GF78" s="207"/>
      <c r="GG78" s="207"/>
      <c r="GH78" s="207"/>
      <c r="GI78" s="207"/>
      <c r="GJ78" s="207"/>
      <c r="GK78" s="207"/>
      <c r="GL78" s="207"/>
      <c r="GM78" s="207"/>
      <c r="GN78" s="207"/>
      <c r="GO78" s="207"/>
      <c r="GP78" s="207"/>
      <c r="GQ78" s="207"/>
      <c r="GR78" s="207"/>
      <c r="GS78" s="207"/>
      <c r="GT78" s="207"/>
      <c r="GU78" s="207"/>
      <c r="GV78" s="207"/>
      <c r="GW78" s="207"/>
      <c r="GX78" s="207"/>
      <c r="GY78" s="207"/>
      <c r="GZ78" s="207"/>
      <c r="HA78" s="207"/>
      <c r="HB78" s="207"/>
      <c r="HC78" s="207"/>
      <c r="HD78" s="207"/>
      <c r="HE78" s="207"/>
      <c r="HF78" s="207"/>
      <c r="HG78" s="207"/>
      <c r="HH78" s="207"/>
      <c r="HI78" s="207"/>
      <c r="HJ78" s="207"/>
      <c r="HK78" s="207"/>
      <c r="HL78" s="207"/>
      <c r="HM78" s="207"/>
      <c r="HN78" s="207"/>
      <c r="HO78" s="207"/>
      <c r="HP78" s="207"/>
      <c r="HQ78" s="207"/>
      <c r="HR78" s="207"/>
      <c r="HS78" s="207"/>
      <c r="HT78" s="207"/>
      <c r="HU78" s="207"/>
      <c r="HV78" s="207"/>
      <c r="HW78" s="207"/>
      <c r="HX78" s="207"/>
      <c r="HY78" s="207"/>
      <c r="HZ78" s="207"/>
      <c r="IA78" s="207"/>
      <c r="IB78" s="207"/>
      <c r="IC78" s="207"/>
      <c r="ID78" s="207"/>
      <c r="IE78" s="207"/>
      <c r="IF78" s="207"/>
      <c r="IG78" s="207"/>
      <c r="IH78" s="207"/>
      <c r="II78" s="207"/>
      <c r="IJ78" s="207"/>
      <c r="IK78" s="207"/>
      <c r="IL78" s="207"/>
      <c r="IM78" s="207"/>
      <c r="IN78" s="207"/>
      <c r="IO78" s="207"/>
      <c r="IP78" s="207"/>
      <c r="IQ78" s="207"/>
      <c r="IR78" s="207"/>
      <c r="IS78" s="207"/>
      <c r="IT78" s="207"/>
      <c r="IU78" s="207"/>
      <c r="IV78" s="207"/>
      <c r="IW78" s="207"/>
      <c r="IX78" s="207"/>
      <c r="IY78" s="207"/>
      <c r="IZ78" s="207"/>
      <c r="JA78" s="207"/>
      <c r="JB78" s="207"/>
      <c r="JC78" s="207"/>
      <c r="JD78" s="207"/>
      <c r="JE78" s="207"/>
      <c r="JF78" s="207"/>
      <c r="JG78" s="207"/>
      <c r="JH78" s="207"/>
      <c r="JI78" s="207"/>
      <c r="JJ78" s="207"/>
      <c r="JK78" s="207"/>
      <c r="JL78" s="207"/>
      <c r="JM78" s="207"/>
      <c r="JN78" s="207"/>
      <c r="JO78" s="207"/>
      <c r="JP78" s="207"/>
      <c r="JQ78" s="207"/>
      <c r="JR78" s="207"/>
      <c r="JS78" s="207"/>
      <c r="JT78" s="207"/>
      <c r="JU78" s="207"/>
      <c r="JV78" s="207"/>
      <c r="JW78" s="207"/>
      <c r="JX78" s="207"/>
      <c r="JY78" s="207"/>
      <c r="JZ78" s="207"/>
      <c r="KA78" s="207"/>
      <c r="KB78" s="207"/>
      <c r="KC78" s="207"/>
      <c r="KD78" s="207"/>
      <c r="KE78" s="207"/>
      <c r="KF78" s="207"/>
      <c r="KG78" s="207"/>
      <c r="KH78" s="207"/>
      <c r="KI78" s="207"/>
      <c r="KJ78" s="207"/>
      <c r="KK78" s="207"/>
      <c r="KL78" s="207"/>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P78" s="207"/>
      <c r="PQ78" s="207"/>
      <c r="PR78" s="207"/>
      <c r="PS78" s="207"/>
      <c r="PT78" s="207"/>
      <c r="PU78" s="207"/>
      <c r="PV78" s="207"/>
      <c r="PW78" s="207"/>
      <c r="PX78" s="207"/>
      <c r="PY78" s="207"/>
      <c r="PZ78" s="207"/>
      <c r="QA78" s="207"/>
      <c r="QB78" s="207"/>
      <c r="QC78" s="207"/>
      <c r="QD78" s="207"/>
      <c r="QE78" s="207"/>
      <c r="QF78" s="207"/>
      <c r="QG78" s="207"/>
      <c r="QH78" s="207"/>
      <c r="QI78" s="207"/>
      <c r="QJ78" s="207"/>
      <c r="QK78" s="207"/>
      <c r="QL78" s="207"/>
      <c r="QM78" s="207"/>
      <c r="QN78" s="207"/>
      <c r="QO78" s="207"/>
      <c r="QP78" s="207"/>
      <c r="QQ78" s="207"/>
      <c r="QR78" s="207"/>
      <c r="QS78" s="207"/>
      <c r="QT78" s="207"/>
      <c r="QU78" s="207"/>
      <c r="QV78" s="207"/>
      <c r="QW78" s="207"/>
      <c r="QX78" s="207"/>
      <c r="QY78" s="207"/>
      <c r="QZ78" s="207"/>
      <c r="RA78" s="207"/>
      <c r="RB78" s="207"/>
      <c r="RC78" s="207"/>
      <c r="RD78" s="207"/>
      <c r="RE78" s="207"/>
      <c r="RF78" s="207"/>
      <c r="RG78" s="207"/>
      <c r="RH78" s="207"/>
      <c r="RI78" s="207"/>
      <c r="RJ78" s="207"/>
      <c r="RK78" s="207"/>
      <c r="RL78" s="207"/>
      <c r="RM78" s="207"/>
      <c r="RN78" s="207"/>
      <c r="RO78" s="207"/>
      <c r="RP78" s="207"/>
      <c r="RQ78" s="207"/>
      <c r="RR78" s="207"/>
      <c r="RS78" s="207"/>
      <c r="RT78" s="207"/>
      <c r="RU78" s="207"/>
      <c r="RV78" s="207"/>
      <c r="RW78" s="207"/>
      <c r="RX78" s="207"/>
      <c r="RY78" s="207"/>
      <c r="RZ78" s="207"/>
      <c r="SA78" s="207"/>
      <c r="SB78" s="207"/>
      <c r="SC78" s="207"/>
      <c r="SD78" s="207"/>
      <c r="SE78" s="207"/>
      <c r="SF78" s="207"/>
      <c r="SG78" s="207"/>
      <c r="SH78" s="207"/>
      <c r="SI78" s="207"/>
      <c r="SJ78" s="207"/>
      <c r="SK78" s="207"/>
      <c r="SL78" s="207"/>
      <c r="SM78" s="207"/>
      <c r="SN78" s="207"/>
      <c r="SO78" s="207"/>
      <c r="SP78" s="207"/>
      <c r="SQ78" s="207"/>
      <c r="SR78" s="207"/>
      <c r="SS78" s="207"/>
      <c r="ST78" s="207"/>
      <c r="SU78" s="207"/>
      <c r="SV78" s="207"/>
      <c r="SW78" s="207"/>
      <c r="SX78" s="207"/>
      <c r="SY78" s="207"/>
      <c r="SZ78" s="207"/>
      <c r="TA78" s="207"/>
      <c r="TB78" s="207"/>
      <c r="TC78" s="207"/>
      <c r="TD78" s="207"/>
      <c r="TE78" s="207"/>
      <c r="TF78" s="207"/>
      <c r="TG78" s="207"/>
      <c r="TH78" s="207"/>
      <c r="TI78" s="207"/>
      <c r="TJ78" s="207"/>
      <c r="TK78" s="207"/>
      <c r="TL78" s="207"/>
      <c r="TM78" s="207"/>
      <c r="TN78" s="207"/>
      <c r="TO78" s="207"/>
      <c r="TP78" s="207"/>
      <c r="TQ78" s="207"/>
      <c r="TR78" s="207"/>
      <c r="TS78" s="207"/>
      <c r="TT78" s="207"/>
      <c r="TU78" s="207"/>
      <c r="TV78" s="207"/>
      <c r="TW78" s="207"/>
      <c r="TX78" s="207"/>
      <c r="TY78" s="207"/>
      <c r="TZ78" s="207"/>
      <c r="UA78" s="207"/>
      <c r="UB78" s="207"/>
      <c r="UC78" s="207"/>
      <c r="UD78" s="207"/>
      <c r="UE78" s="207"/>
      <c r="UF78" s="207"/>
      <c r="UG78" s="207"/>
      <c r="UH78" s="207"/>
      <c r="UI78" s="207"/>
      <c r="UJ78" s="207"/>
      <c r="UK78" s="207"/>
      <c r="UL78" s="207"/>
      <c r="UM78" s="207"/>
      <c r="UN78" s="207"/>
      <c r="UO78" s="207"/>
      <c r="UP78" s="207"/>
      <c r="UQ78" s="207"/>
      <c r="UR78" s="207"/>
      <c r="US78" s="207"/>
      <c r="UT78" s="207"/>
      <c r="UU78" s="207"/>
      <c r="UV78" s="207"/>
      <c r="UW78" s="207"/>
      <c r="UX78" s="207"/>
      <c r="UY78" s="207"/>
      <c r="UZ78" s="207"/>
      <c r="VA78" s="207"/>
      <c r="VB78" s="207"/>
      <c r="VC78" s="207"/>
      <c r="VD78" s="207"/>
      <c r="VE78" s="207"/>
      <c r="VF78" s="207"/>
      <c r="VG78" s="207"/>
      <c r="VH78" s="207"/>
      <c r="VI78" s="207"/>
      <c r="VJ78" s="207"/>
      <c r="VK78" s="207"/>
      <c r="VL78" s="207"/>
      <c r="VM78" s="207"/>
      <c r="VN78" s="207"/>
      <c r="VO78" s="207"/>
      <c r="VP78" s="207"/>
      <c r="VQ78" s="207"/>
      <c r="VR78" s="207"/>
      <c r="VS78" s="207"/>
      <c r="VT78" s="207"/>
      <c r="VU78" s="207"/>
      <c r="VV78" s="207"/>
      <c r="VW78" s="207"/>
      <c r="VX78" s="207"/>
      <c r="VY78" s="207"/>
      <c r="VZ78" s="207"/>
      <c r="WA78" s="207"/>
      <c r="WB78" s="207"/>
      <c r="WC78" s="207"/>
      <c r="WD78" s="207"/>
      <c r="WE78" s="207"/>
      <c r="WF78" s="207"/>
      <c r="WG78" s="207"/>
      <c r="WH78" s="207"/>
      <c r="WI78" s="207"/>
      <c r="WJ78" s="207"/>
      <c r="WK78" s="207"/>
      <c r="WL78" s="207"/>
      <c r="WM78" s="207"/>
      <c r="WN78" s="207"/>
      <c r="WO78" s="207"/>
      <c r="WP78" s="207"/>
      <c r="WQ78" s="207"/>
      <c r="WR78" s="207"/>
      <c r="WS78" s="207"/>
      <c r="WT78" s="207"/>
      <c r="WU78" s="207"/>
      <c r="WV78" s="207"/>
      <c r="WW78" s="207"/>
      <c r="WX78" s="207"/>
      <c r="WY78" s="207"/>
      <c r="WZ78" s="207"/>
      <c r="XA78" s="207"/>
      <c r="XB78" s="207"/>
      <c r="XC78" s="207"/>
      <c r="XD78" s="207"/>
      <c r="XE78" s="207"/>
      <c r="XF78" s="207"/>
      <c r="XG78" s="207"/>
      <c r="XH78" s="207"/>
      <c r="XI78" s="207"/>
      <c r="XJ78" s="207"/>
      <c r="XK78" s="207"/>
      <c r="XL78" s="207"/>
      <c r="XM78" s="207"/>
      <c r="XN78" s="207"/>
      <c r="XO78" s="207"/>
      <c r="XP78" s="207"/>
      <c r="XQ78" s="207"/>
      <c r="XR78" s="207"/>
      <c r="XS78" s="207"/>
      <c r="XT78" s="207"/>
      <c r="XU78" s="207"/>
      <c r="XV78" s="207"/>
      <c r="XW78" s="207"/>
      <c r="XX78" s="207"/>
      <c r="XY78" s="207"/>
      <c r="XZ78" s="207"/>
      <c r="YA78" s="207"/>
      <c r="YB78" s="207"/>
      <c r="YC78" s="207"/>
      <c r="YD78" s="207"/>
      <c r="YE78" s="207"/>
      <c r="YF78" s="207"/>
      <c r="YG78" s="207"/>
      <c r="YH78" s="207"/>
      <c r="YI78" s="207"/>
      <c r="YJ78" s="207"/>
      <c r="YK78" s="207"/>
      <c r="YL78" s="207"/>
      <c r="YM78" s="207"/>
      <c r="YN78" s="207"/>
      <c r="YO78" s="207"/>
      <c r="YP78" s="207"/>
      <c r="YQ78" s="207"/>
      <c r="YR78" s="207"/>
      <c r="YS78" s="207"/>
      <c r="YT78" s="207"/>
      <c r="YU78" s="207"/>
      <c r="YV78" s="207"/>
      <c r="YW78" s="207"/>
      <c r="YX78" s="207"/>
      <c r="YY78" s="207"/>
      <c r="YZ78" s="207"/>
      <c r="ZA78" s="207"/>
      <c r="ZB78" s="207"/>
      <c r="ZC78" s="207"/>
      <c r="ZD78" s="207"/>
      <c r="ZE78" s="207"/>
      <c r="ZF78" s="207"/>
      <c r="ZG78" s="207"/>
      <c r="ZH78" s="207"/>
      <c r="ZI78" s="207"/>
      <c r="ZJ78" s="207"/>
      <c r="ZK78" s="207"/>
      <c r="ZL78" s="207"/>
      <c r="ZM78" s="207"/>
      <c r="ZN78" s="207"/>
      <c r="ZO78" s="207"/>
      <c r="ZP78" s="207"/>
      <c r="ZQ78" s="207"/>
      <c r="ZR78" s="207"/>
      <c r="ZS78" s="207"/>
      <c r="ZT78" s="207"/>
      <c r="ZU78" s="207"/>
      <c r="ZV78" s="207"/>
      <c r="ZW78" s="207"/>
      <c r="ZX78" s="207"/>
      <c r="ZY78" s="207"/>
      <c r="ZZ78" s="207"/>
      <c r="AAA78" s="207"/>
      <c r="AAB78" s="207"/>
      <c r="AAC78" s="207"/>
      <c r="AAD78" s="207"/>
      <c r="AAE78" s="207"/>
      <c r="AAF78" s="207"/>
      <c r="AAG78" s="207"/>
      <c r="AAH78" s="207"/>
      <c r="AAI78" s="207"/>
      <c r="AAJ78" s="207"/>
      <c r="AAK78" s="207"/>
      <c r="AAL78" s="207"/>
      <c r="AAM78" s="207"/>
      <c r="AAN78" s="207"/>
      <c r="AAO78" s="207"/>
      <c r="AAP78" s="207"/>
      <c r="AAQ78" s="207"/>
      <c r="AAR78" s="207"/>
      <c r="AAS78" s="207"/>
      <c r="AAT78" s="207"/>
      <c r="AAU78" s="207"/>
      <c r="AAV78" s="207"/>
      <c r="AAW78" s="207"/>
      <c r="AAX78" s="207"/>
      <c r="AAY78" s="207"/>
      <c r="AAZ78" s="207"/>
      <c r="ABA78" s="207"/>
      <c r="ABB78" s="207"/>
      <c r="ABC78" s="207"/>
      <c r="ABD78" s="207"/>
      <c r="ABE78" s="207"/>
      <c r="ABF78" s="207"/>
      <c r="ABG78" s="207"/>
      <c r="ABH78" s="207"/>
      <c r="ABI78" s="207"/>
      <c r="ABJ78" s="207"/>
      <c r="ABK78" s="207"/>
      <c r="ABL78" s="207"/>
      <c r="ABM78" s="207"/>
      <c r="ABN78" s="207"/>
      <c r="ABO78" s="207"/>
      <c r="ABP78" s="207"/>
      <c r="ABQ78" s="207"/>
      <c r="ABR78" s="207"/>
      <c r="ABS78" s="207"/>
      <c r="ABT78" s="207"/>
      <c r="ABU78" s="207"/>
      <c r="ABV78" s="207"/>
      <c r="ABW78" s="207"/>
      <c r="ABX78" s="207"/>
      <c r="ABY78" s="207"/>
      <c r="ABZ78" s="207"/>
      <c r="ACA78" s="207"/>
      <c r="ACB78" s="207"/>
      <c r="ACC78" s="207"/>
      <c r="ACD78" s="207"/>
      <c r="ACE78" s="207"/>
      <c r="ACF78" s="207"/>
      <c r="ACG78" s="207"/>
      <c r="ACH78" s="207"/>
      <c r="ACI78" s="207"/>
      <c r="ACJ78" s="207"/>
      <c r="ACK78" s="207"/>
      <c r="ACL78" s="207"/>
      <c r="ACM78" s="207"/>
      <c r="ACN78" s="207"/>
      <c r="ACO78" s="207"/>
      <c r="ACP78" s="207"/>
      <c r="ACQ78" s="207"/>
      <c r="ACR78" s="207"/>
      <c r="ACS78" s="207"/>
      <c r="ACT78" s="207"/>
      <c r="ACU78" s="207"/>
      <c r="ACV78" s="207"/>
      <c r="ACW78" s="207"/>
      <c r="ACX78" s="207"/>
      <c r="ACY78" s="207"/>
      <c r="ACZ78" s="207"/>
      <c r="ADA78" s="207"/>
      <c r="ADB78" s="207"/>
      <c r="ADC78" s="207"/>
      <c r="ADD78" s="207"/>
      <c r="ADE78" s="207"/>
      <c r="ADF78" s="207"/>
      <c r="ADG78" s="207"/>
      <c r="ADH78" s="207"/>
      <c r="ADI78" s="207"/>
      <c r="ADJ78" s="207"/>
      <c r="ADK78" s="207"/>
      <c r="ADL78" s="207"/>
      <c r="ADM78" s="207"/>
      <c r="ADN78" s="207"/>
      <c r="ADO78" s="207"/>
      <c r="ADP78" s="207"/>
      <c r="ADQ78" s="207"/>
      <c r="ADR78" s="207"/>
      <c r="ADS78" s="207"/>
      <c r="ADT78" s="207"/>
      <c r="ADU78" s="207"/>
      <c r="ADV78" s="207"/>
      <c r="ADW78" s="207"/>
      <c r="ADX78" s="207"/>
      <c r="ADY78" s="207"/>
      <c r="ADZ78" s="207"/>
      <c r="AEA78" s="207"/>
      <c r="AEB78" s="207"/>
      <c r="AEC78" s="207"/>
      <c r="AED78" s="207"/>
      <c r="AEE78" s="207"/>
      <c r="AEF78" s="207"/>
      <c r="AEG78" s="207"/>
      <c r="AEH78" s="207"/>
      <c r="AEI78" s="207"/>
      <c r="AEJ78" s="207"/>
      <c r="AEK78" s="207"/>
      <c r="AEL78" s="207"/>
      <c r="AEM78" s="207"/>
      <c r="AEN78" s="207"/>
      <c r="AEO78" s="207"/>
      <c r="AEP78" s="207"/>
      <c r="AEQ78" s="207"/>
      <c r="AER78" s="207"/>
      <c r="AES78" s="207"/>
      <c r="AET78" s="207"/>
      <c r="AEU78" s="207"/>
      <c r="AEV78" s="207"/>
      <c r="AEW78" s="207"/>
      <c r="AEX78" s="207"/>
      <c r="AEY78" s="207"/>
      <c r="AEZ78" s="207"/>
      <c r="AFA78" s="207"/>
      <c r="AFB78" s="207"/>
      <c r="AFC78" s="207"/>
      <c r="AFD78" s="207"/>
      <c r="AFE78" s="207"/>
      <c r="AFF78" s="207"/>
      <c r="AFG78" s="207"/>
      <c r="AFH78" s="207"/>
      <c r="AFI78" s="207"/>
      <c r="AFJ78" s="207"/>
      <c r="AFK78" s="207"/>
      <c r="AFL78" s="207"/>
      <c r="AFM78" s="207"/>
      <c r="AFN78" s="207"/>
      <c r="AFO78" s="207"/>
      <c r="AFP78" s="207"/>
      <c r="AFQ78" s="207"/>
      <c r="AFR78" s="207"/>
      <c r="AFS78" s="207"/>
      <c r="AFT78" s="207"/>
      <c r="AFU78" s="207"/>
      <c r="AFV78" s="207"/>
      <c r="AFW78" s="207"/>
      <c r="AFX78" s="207"/>
      <c r="AFY78" s="207"/>
      <c r="AFZ78" s="207"/>
      <c r="AGA78" s="207"/>
      <c r="AGB78" s="207"/>
      <c r="AGC78" s="207"/>
      <c r="AGD78" s="207"/>
      <c r="AGE78" s="207"/>
      <c r="AGF78" s="207"/>
      <c r="AGG78" s="207"/>
      <c r="AGH78" s="207"/>
      <c r="AGI78" s="207"/>
      <c r="AGJ78" s="207"/>
      <c r="AGK78" s="207"/>
      <c r="AGL78" s="207"/>
      <c r="AGM78" s="207"/>
      <c r="AGN78" s="207"/>
      <c r="AGO78" s="207"/>
      <c r="AGP78" s="207"/>
      <c r="AGQ78" s="207"/>
      <c r="AGR78" s="207"/>
      <c r="AGS78" s="207"/>
      <c r="AGT78" s="207"/>
      <c r="AGU78" s="207"/>
      <c r="AGV78" s="207"/>
      <c r="AGW78" s="207"/>
      <c r="AGX78" s="207"/>
      <c r="AGY78" s="207"/>
      <c r="AGZ78" s="207"/>
      <c r="AHA78" s="207"/>
      <c r="AHB78" s="207"/>
      <c r="AHC78" s="207"/>
      <c r="AHD78" s="207"/>
      <c r="AHE78" s="207"/>
      <c r="AHF78" s="207"/>
      <c r="AHG78" s="207"/>
      <c r="AHH78" s="207"/>
      <c r="AHI78" s="207"/>
      <c r="AHJ78" s="207"/>
      <c r="AHK78" s="207"/>
      <c r="AHL78" s="207"/>
      <c r="AHM78" s="207"/>
      <c r="AHN78" s="207"/>
      <c r="AHO78" s="207"/>
      <c r="AHP78" s="207"/>
      <c r="AHQ78" s="207"/>
      <c r="AHR78" s="207"/>
      <c r="AHS78" s="207"/>
      <c r="AHT78" s="207"/>
      <c r="AHU78" s="207"/>
      <c r="AHV78" s="207"/>
      <c r="AHW78" s="207"/>
      <c r="AHX78" s="207"/>
      <c r="AHY78" s="207"/>
      <c r="AHZ78" s="207"/>
      <c r="AIA78" s="207"/>
      <c r="AIB78" s="207"/>
      <c r="AIC78" s="207"/>
      <c r="AID78" s="207"/>
      <c r="AIE78" s="207"/>
      <c r="AIF78" s="207"/>
      <c r="AIG78" s="207"/>
      <c r="AIH78" s="207"/>
      <c r="AII78" s="207"/>
      <c r="AIJ78" s="207"/>
      <c r="AIK78" s="207"/>
      <c r="AIL78" s="207"/>
      <c r="AIM78" s="207"/>
      <c r="AIN78" s="207"/>
      <c r="AIO78" s="207"/>
      <c r="AIP78" s="207"/>
      <c r="AIQ78" s="207"/>
      <c r="AIR78" s="207"/>
      <c r="AIS78" s="207"/>
      <c r="AIT78" s="207"/>
      <c r="AIU78" s="207"/>
      <c r="AIV78" s="207"/>
      <c r="AIW78" s="207"/>
      <c r="AIX78" s="207"/>
      <c r="AIY78" s="207"/>
      <c r="AIZ78" s="207"/>
      <c r="AJA78" s="207"/>
      <c r="AJB78" s="207"/>
      <c r="AJC78" s="207"/>
      <c r="AJD78" s="207"/>
      <c r="AJE78" s="207"/>
      <c r="AJF78" s="207"/>
      <c r="AJG78" s="207"/>
      <c r="AJH78" s="207"/>
      <c r="AJI78" s="207"/>
      <c r="AJJ78" s="207"/>
      <c r="AJK78" s="207"/>
      <c r="AJL78" s="207"/>
      <c r="AJM78" s="207"/>
      <c r="AJN78" s="207"/>
      <c r="AJO78" s="207"/>
      <c r="AJP78" s="207"/>
      <c r="AJQ78" s="207"/>
      <c r="AJR78" s="207"/>
      <c r="AJS78" s="207"/>
      <c r="AJT78" s="207"/>
      <c r="AJU78" s="207"/>
      <c r="AJV78" s="207"/>
      <c r="AJW78" s="207"/>
      <c r="AJX78" s="207"/>
      <c r="AJY78" s="207"/>
      <c r="AJZ78" s="207"/>
      <c r="AKA78" s="207"/>
      <c r="AKB78" s="207"/>
      <c r="AKC78" s="207"/>
      <c r="AKD78" s="207"/>
      <c r="AKE78" s="207"/>
      <c r="AKF78" s="207"/>
      <c r="AKG78" s="207"/>
      <c r="AKH78" s="207"/>
      <c r="AKI78" s="207"/>
      <c r="AKJ78" s="207"/>
      <c r="AKK78" s="207"/>
      <c r="AKL78" s="207"/>
      <c r="AKM78" s="207"/>
      <c r="AKN78" s="207"/>
      <c r="AKO78" s="207"/>
      <c r="AKP78" s="207"/>
      <c r="AKQ78" s="207"/>
      <c r="AKR78" s="207"/>
      <c r="AKS78" s="207"/>
      <c r="AKT78" s="207"/>
      <c r="AKU78" s="207"/>
      <c r="AKV78" s="207"/>
      <c r="AKW78" s="207"/>
      <c r="AKX78" s="207"/>
      <c r="AKY78" s="207"/>
      <c r="AKZ78" s="207"/>
      <c r="ALA78" s="207"/>
      <c r="ALB78" s="207"/>
      <c r="ALC78" s="207"/>
      <c r="ALD78" s="207"/>
      <c r="ALE78" s="207"/>
      <c r="ALF78" s="207"/>
      <c r="ALG78" s="207"/>
      <c r="ALH78" s="207"/>
      <c r="ALI78" s="207"/>
      <c r="ALJ78" s="207"/>
      <c r="ALK78" s="207"/>
      <c r="ALL78" s="207"/>
      <c r="ALM78" s="207"/>
      <c r="ALN78" s="207"/>
      <c r="ALO78" s="207"/>
      <c r="ALP78" s="207"/>
      <c r="ALQ78" s="207"/>
    </row>
    <row r="79" spans="1:1005" ht="14.45">
      <c r="A79" s="103"/>
      <c r="B79" s="164"/>
      <c r="C79" s="156"/>
      <c r="D79" s="159"/>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F79" s="207"/>
      <c r="AG79" s="207"/>
      <c r="AH79" s="207"/>
      <c r="AI79" s="207"/>
      <c r="AJ79" s="207"/>
      <c r="AK79" s="207"/>
      <c r="AL79" s="207"/>
      <c r="AM79" s="207"/>
      <c r="AN79" s="207"/>
      <c r="AO79" s="207"/>
      <c r="AP79" s="207"/>
      <c r="AQ79" s="207"/>
      <c r="AR79" s="207"/>
      <c r="AS79" s="207"/>
      <c r="AT79" s="207"/>
      <c r="AU79" s="207"/>
      <c r="AV79" s="207"/>
      <c r="AW79" s="207"/>
      <c r="AX79" s="207"/>
      <c r="AY79" s="207"/>
      <c r="AZ79" s="207"/>
      <c r="BA79" s="207"/>
      <c r="BB79" s="207"/>
      <c r="BC79" s="207"/>
      <c r="BD79" s="207"/>
      <c r="BE79" s="207"/>
      <c r="BF79" s="207"/>
      <c r="BG79" s="207"/>
      <c r="BH79" s="207"/>
      <c r="BI79" s="207"/>
      <c r="BJ79" s="207"/>
      <c r="BK79" s="207"/>
      <c r="BL79" s="207"/>
      <c r="BM79" s="207"/>
      <c r="BN79" s="207"/>
      <c r="BO79" s="207"/>
      <c r="BP79" s="207"/>
      <c r="BQ79" s="207"/>
      <c r="BR79" s="207"/>
      <c r="BS79" s="207"/>
      <c r="BT79" s="207"/>
      <c r="BU79" s="207"/>
      <c r="BV79" s="207"/>
      <c r="BW79" s="207"/>
      <c r="BX79" s="207"/>
      <c r="BY79" s="207"/>
      <c r="BZ79" s="207"/>
      <c r="CA79" s="207"/>
      <c r="CB79" s="207"/>
      <c r="CC79" s="207"/>
      <c r="CD79" s="207"/>
      <c r="CE79" s="207"/>
      <c r="CF79" s="207"/>
      <c r="CG79" s="207"/>
      <c r="CH79" s="207"/>
      <c r="CI79" s="207"/>
      <c r="CJ79" s="207"/>
      <c r="CK79" s="207"/>
      <c r="CL79" s="207"/>
      <c r="CM79" s="207"/>
      <c r="CN79" s="207"/>
      <c r="CO79" s="207"/>
      <c r="CP79" s="207"/>
      <c r="CQ79" s="207"/>
      <c r="CR79" s="207"/>
      <c r="CS79" s="207"/>
      <c r="CT79" s="207"/>
      <c r="CU79" s="207"/>
      <c r="CV79" s="207"/>
      <c r="CW79" s="207"/>
      <c r="CX79" s="207"/>
      <c r="CY79" s="207"/>
      <c r="CZ79" s="207"/>
      <c r="DA79" s="207"/>
      <c r="DB79" s="207"/>
      <c r="DC79" s="207"/>
      <c r="DD79" s="207"/>
      <c r="DE79" s="207"/>
      <c r="DF79" s="207"/>
      <c r="DG79" s="207"/>
      <c r="DH79" s="207"/>
      <c r="DI79" s="207"/>
      <c r="DJ79" s="207"/>
      <c r="DK79" s="207"/>
      <c r="DL79" s="207"/>
      <c r="DM79" s="207"/>
      <c r="DN79" s="207"/>
      <c r="DO79" s="207"/>
      <c r="DP79" s="207"/>
      <c r="DQ79" s="207"/>
      <c r="DR79" s="207"/>
      <c r="DS79" s="207"/>
      <c r="DT79" s="207"/>
      <c r="DU79" s="207"/>
      <c r="DV79" s="207"/>
      <c r="DW79" s="207"/>
      <c r="DX79" s="207"/>
      <c r="DY79" s="207"/>
      <c r="DZ79" s="207"/>
      <c r="EA79" s="207"/>
      <c r="EB79" s="207"/>
      <c r="EC79" s="207"/>
      <c r="ED79" s="207"/>
      <c r="EE79" s="207"/>
      <c r="EF79" s="207"/>
      <c r="EG79" s="207"/>
      <c r="EH79" s="207"/>
      <c r="EI79" s="207"/>
      <c r="EJ79" s="207"/>
      <c r="EK79" s="207"/>
      <c r="EL79" s="207"/>
      <c r="EM79" s="207"/>
      <c r="EN79" s="207"/>
      <c r="EO79" s="207"/>
      <c r="EP79" s="207"/>
      <c r="EQ79" s="207"/>
      <c r="ER79" s="207"/>
      <c r="ES79" s="207"/>
      <c r="ET79" s="207"/>
      <c r="EU79" s="207"/>
      <c r="EV79" s="207"/>
      <c r="EW79" s="207"/>
      <c r="EX79" s="207"/>
      <c r="EY79" s="207"/>
      <c r="EZ79" s="207"/>
      <c r="FA79" s="207"/>
      <c r="FB79" s="207"/>
      <c r="FC79" s="207"/>
      <c r="FD79" s="207"/>
      <c r="FE79" s="207"/>
      <c r="FF79" s="207"/>
      <c r="FG79" s="207"/>
      <c r="FH79" s="207"/>
      <c r="FI79" s="207"/>
      <c r="FJ79" s="207"/>
      <c r="FK79" s="207"/>
      <c r="FL79" s="207"/>
      <c r="FM79" s="207"/>
      <c r="FN79" s="207"/>
      <c r="FO79" s="207"/>
      <c r="FP79" s="207"/>
      <c r="FQ79" s="207"/>
      <c r="FR79" s="207"/>
      <c r="FS79" s="207"/>
      <c r="FT79" s="207"/>
      <c r="FU79" s="207"/>
      <c r="FV79" s="207"/>
      <c r="FW79" s="207"/>
      <c r="FX79" s="207"/>
      <c r="FY79" s="207"/>
      <c r="FZ79" s="207"/>
      <c r="GA79" s="207"/>
      <c r="GB79" s="207"/>
      <c r="GC79" s="207"/>
      <c r="GD79" s="207"/>
      <c r="GE79" s="207"/>
      <c r="GF79" s="207"/>
      <c r="GG79" s="207"/>
      <c r="GH79" s="207"/>
      <c r="GI79" s="207"/>
      <c r="GJ79" s="207"/>
      <c r="GK79" s="207"/>
      <c r="GL79" s="207"/>
      <c r="GM79" s="207"/>
      <c r="GN79" s="207"/>
      <c r="GO79" s="207"/>
      <c r="GP79" s="207"/>
      <c r="GQ79" s="207"/>
      <c r="GR79" s="207"/>
      <c r="GS79" s="207"/>
      <c r="GT79" s="207"/>
      <c r="GU79" s="207"/>
      <c r="GV79" s="207"/>
      <c r="GW79" s="207"/>
      <c r="GX79" s="207"/>
      <c r="GY79" s="207"/>
      <c r="GZ79" s="207"/>
      <c r="HA79" s="207"/>
      <c r="HB79" s="207"/>
      <c r="HC79" s="207"/>
      <c r="HD79" s="207"/>
      <c r="HE79" s="207"/>
      <c r="HF79" s="207"/>
      <c r="HG79" s="207"/>
      <c r="HH79" s="207"/>
      <c r="HI79" s="207"/>
      <c r="HJ79" s="207"/>
      <c r="HK79" s="207"/>
      <c r="HL79" s="207"/>
      <c r="HM79" s="207"/>
      <c r="HN79" s="207"/>
      <c r="HO79" s="207"/>
      <c r="HP79" s="207"/>
      <c r="HQ79" s="207"/>
      <c r="HR79" s="207"/>
      <c r="HS79" s="207"/>
      <c r="HT79" s="207"/>
      <c r="HU79" s="207"/>
      <c r="HV79" s="207"/>
      <c r="HW79" s="207"/>
      <c r="HX79" s="207"/>
      <c r="HY79" s="207"/>
      <c r="HZ79" s="207"/>
      <c r="IA79" s="207"/>
      <c r="IB79" s="207"/>
      <c r="IC79" s="207"/>
      <c r="ID79" s="207"/>
      <c r="IE79" s="207"/>
      <c r="IF79" s="207"/>
      <c r="IG79" s="207"/>
      <c r="IH79" s="207"/>
      <c r="II79" s="207"/>
      <c r="IJ79" s="207"/>
      <c r="IK79" s="207"/>
      <c r="IL79" s="207"/>
      <c r="IM79" s="207"/>
      <c r="IN79" s="207"/>
      <c r="IO79" s="207"/>
      <c r="IP79" s="207"/>
      <c r="IQ79" s="207"/>
      <c r="IR79" s="207"/>
      <c r="IS79" s="207"/>
      <c r="IT79" s="207"/>
      <c r="IU79" s="207"/>
      <c r="IV79" s="207"/>
      <c r="IW79" s="207"/>
      <c r="IX79" s="207"/>
      <c r="IY79" s="207"/>
      <c r="IZ79" s="207"/>
      <c r="JA79" s="207"/>
      <c r="JB79" s="207"/>
      <c r="JC79" s="207"/>
      <c r="JD79" s="207"/>
      <c r="JE79" s="207"/>
      <c r="JF79" s="207"/>
      <c r="JG79" s="207"/>
      <c r="JH79" s="207"/>
      <c r="JI79" s="207"/>
      <c r="JJ79" s="207"/>
      <c r="JK79" s="207"/>
      <c r="JL79" s="207"/>
      <c r="JM79" s="207"/>
      <c r="JN79" s="207"/>
      <c r="JO79" s="207"/>
      <c r="JP79" s="207"/>
      <c r="JQ79" s="207"/>
      <c r="JR79" s="207"/>
      <c r="JS79" s="207"/>
      <c r="JT79" s="207"/>
      <c r="JU79" s="207"/>
      <c r="JV79" s="207"/>
      <c r="JW79" s="207"/>
      <c r="JX79" s="207"/>
      <c r="JY79" s="207"/>
      <c r="JZ79" s="207"/>
      <c r="KA79" s="207"/>
      <c r="KB79" s="207"/>
      <c r="KC79" s="207"/>
      <c r="KD79" s="207"/>
      <c r="KE79" s="207"/>
      <c r="KF79" s="207"/>
      <c r="KG79" s="207"/>
      <c r="KH79" s="207"/>
      <c r="KI79" s="207"/>
      <c r="KJ79" s="207"/>
      <c r="KK79" s="207"/>
      <c r="KL79" s="207"/>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P79" s="207"/>
      <c r="PQ79" s="207"/>
      <c r="PR79" s="207"/>
      <c r="PS79" s="207"/>
      <c r="PT79" s="207"/>
      <c r="PU79" s="207"/>
      <c r="PV79" s="207"/>
      <c r="PW79" s="207"/>
      <c r="PX79" s="207"/>
      <c r="PY79" s="207"/>
      <c r="PZ79" s="207"/>
      <c r="QA79" s="207"/>
      <c r="QB79" s="207"/>
      <c r="QC79" s="207"/>
      <c r="QD79" s="207"/>
      <c r="QE79" s="207"/>
      <c r="QF79" s="207"/>
      <c r="QG79" s="207"/>
      <c r="QH79" s="207"/>
      <c r="QI79" s="207"/>
      <c r="QJ79" s="207"/>
      <c r="QK79" s="207"/>
      <c r="QL79" s="207"/>
      <c r="QM79" s="207"/>
      <c r="QN79" s="207"/>
      <c r="QO79" s="207"/>
      <c r="QP79" s="207"/>
      <c r="QQ79" s="207"/>
      <c r="QR79" s="207"/>
      <c r="QS79" s="207"/>
      <c r="QT79" s="207"/>
      <c r="QU79" s="207"/>
      <c r="QV79" s="207"/>
      <c r="QW79" s="207"/>
      <c r="QX79" s="207"/>
      <c r="QY79" s="207"/>
      <c r="QZ79" s="207"/>
      <c r="RA79" s="207"/>
      <c r="RB79" s="207"/>
      <c r="RC79" s="207"/>
      <c r="RD79" s="207"/>
      <c r="RE79" s="207"/>
      <c r="RF79" s="207"/>
      <c r="RG79" s="207"/>
      <c r="RH79" s="207"/>
      <c r="RI79" s="207"/>
      <c r="RJ79" s="207"/>
      <c r="RK79" s="207"/>
      <c r="RL79" s="207"/>
      <c r="RM79" s="207"/>
      <c r="RN79" s="207"/>
      <c r="RO79" s="207"/>
      <c r="RP79" s="207"/>
      <c r="RQ79" s="207"/>
      <c r="RR79" s="207"/>
      <c r="RS79" s="207"/>
      <c r="RT79" s="207"/>
      <c r="RU79" s="207"/>
      <c r="RV79" s="207"/>
      <c r="RW79" s="207"/>
      <c r="RX79" s="207"/>
      <c r="RY79" s="207"/>
      <c r="RZ79" s="207"/>
      <c r="SA79" s="207"/>
      <c r="SB79" s="207"/>
      <c r="SC79" s="207"/>
      <c r="SD79" s="207"/>
      <c r="SE79" s="207"/>
      <c r="SF79" s="207"/>
      <c r="SG79" s="207"/>
      <c r="SH79" s="207"/>
      <c r="SI79" s="207"/>
      <c r="SJ79" s="207"/>
      <c r="SK79" s="207"/>
      <c r="SL79" s="207"/>
      <c r="SM79" s="207"/>
      <c r="SN79" s="207"/>
      <c r="SO79" s="207"/>
      <c r="SP79" s="207"/>
      <c r="SQ79" s="207"/>
      <c r="SR79" s="207"/>
      <c r="SS79" s="207"/>
      <c r="ST79" s="207"/>
      <c r="SU79" s="207"/>
      <c r="SV79" s="207"/>
      <c r="SW79" s="207"/>
      <c r="SX79" s="207"/>
      <c r="SY79" s="207"/>
      <c r="SZ79" s="207"/>
      <c r="TA79" s="207"/>
      <c r="TB79" s="207"/>
      <c r="TC79" s="207"/>
      <c r="TD79" s="207"/>
      <c r="TE79" s="207"/>
      <c r="TF79" s="207"/>
      <c r="TG79" s="207"/>
      <c r="TH79" s="207"/>
      <c r="TI79" s="207"/>
      <c r="TJ79" s="207"/>
      <c r="TK79" s="207"/>
      <c r="TL79" s="207"/>
      <c r="TM79" s="207"/>
      <c r="TN79" s="207"/>
      <c r="TO79" s="207"/>
      <c r="TP79" s="207"/>
      <c r="TQ79" s="207"/>
      <c r="TR79" s="207"/>
      <c r="TS79" s="207"/>
      <c r="TT79" s="207"/>
      <c r="TU79" s="207"/>
      <c r="TV79" s="207"/>
      <c r="TW79" s="207"/>
      <c r="TX79" s="207"/>
      <c r="TY79" s="207"/>
      <c r="TZ79" s="207"/>
      <c r="UA79" s="207"/>
      <c r="UB79" s="207"/>
      <c r="UC79" s="207"/>
      <c r="UD79" s="207"/>
      <c r="UE79" s="207"/>
      <c r="UF79" s="207"/>
      <c r="UG79" s="207"/>
      <c r="UH79" s="207"/>
      <c r="UI79" s="207"/>
      <c r="UJ79" s="207"/>
      <c r="UK79" s="207"/>
      <c r="UL79" s="207"/>
      <c r="UM79" s="207"/>
      <c r="UN79" s="207"/>
      <c r="UO79" s="207"/>
      <c r="UP79" s="207"/>
      <c r="UQ79" s="207"/>
      <c r="UR79" s="207"/>
      <c r="US79" s="207"/>
      <c r="UT79" s="207"/>
      <c r="UU79" s="207"/>
      <c r="UV79" s="207"/>
      <c r="UW79" s="207"/>
      <c r="UX79" s="207"/>
      <c r="UY79" s="207"/>
      <c r="UZ79" s="207"/>
      <c r="VA79" s="207"/>
      <c r="VB79" s="207"/>
      <c r="VC79" s="207"/>
      <c r="VD79" s="207"/>
      <c r="VE79" s="207"/>
      <c r="VF79" s="207"/>
      <c r="VG79" s="207"/>
      <c r="VH79" s="207"/>
      <c r="VI79" s="207"/>
      <c r="VJ79" s="207"/>
      <c r="VK79" s="207"/>
      <c r="VL79" s="207"/>
      <c r="VM79" s="207"/>
      <c r="VN79" s="207"/>
      <c r="VO79" s="207"/>
      <c r="VP79" s="207"/>
      <c r="VQ79" s="207"/>
      <c r="VR79" s="207"/>
      <c r="VS79" s="207"/>
      <c r="VT79" s="207"/>
      <c r="VU79" s="207"/>
      <c r="VV79" s="207"/>
      <c r="VW79" s="207"/>
      <c r="VX79" s="207"/>
      <c r="VY79" s="207"/>
      <c r="VZ79" s="207"/>
      <c r="WA79" s="207"/>
      <c r="WB79" s="207"/>
      <c r="WC79" s="207"/>
      <c r="WD79" s="207"/>
      <c r="WE79" s="207"/>
      <c r="WF79" s="207"/>
      <c r="WG79" s="207"/>
      <c r="WH79" s="207"/>
      <c r="WI79" s="207"/>
      <c r="WJ79" s="207"/>
      <c r="WK79" s="207"/>
      <c r="WL79" s="207"/>
      <c r="WM79" s="207"/>
      <c r="WN79" s="207"/>
      <c r="WO79" s="207"/>
      <c r="WP79" s="207"/>
      <c r="WQ79" s="207"/>
      <c r="WR79" s="207"/>
      <c r="WS79" s="207"/>
      <c r="WT79" s="207"/>
      <c r="WU79" s="207"/>
      <c r="WV79" s="207"/>
      <c r="WW79" s="207"/>
      <c r="WX79" s="207"/>
      <c r="WY79" s="207"/>
      <c r="WZ79" s="207"/>
      <c r="XA79" s="207"/>
      <c r="XB79" s="207"/>
      <c r="XC79" s="207"/>
      <c r="XD79" s="207"/>
      <c r="XE79" s="207"/>
      <c r="XF79" s="207"/>
      <c r="XG79" s="207"/>
      <c r="XH79" s="207"/>
      <c r="XI79" s="207"/>
      <c r="XJ79" s="207"/>
      <c r="XK79" s="207"/>
      <c r="XL79" s="207"/>
      <c r="XM79" s="207"/>
      <c r="XN79" s="207"/>
      <c r="XO79" s="207"/>
      <c r="XP79" s="207"/>
      <c r="XQ79" s="207"/>
      <c r="XR79" s="207"/>
      <c r="XS79" s="207"/>
      <c r="XT79" s="207"/>
      <c r="XU79" s="207"/>
      <c r="XV79" s="207"/>
      <c r="XW79" s="207"/>
      <c r="XX79" s="207"/>
      <c r="XY79" s="207"/>
      <c r="XZ79" s="207"/>
      <c r="YA79" s="207"/>
      <c r="YB79" s="207"/>
      <c r="YC79" s="207"/>
      <c r="YD79" s="207"/>
      <c r="YE79" s="207"/>
      <c r="YF79" s="207"/>
      <c r="YG79" s="207"/>
      <c r="YH79" s="207"/>
      <c r="YI79" s="207"/>
      <c r="YJ79" s="207"/>
      <c r="YK79" s="207"/>
      <c r="YL79" s="207"/>
      <c r="YM79" s="207"/>
      <c r="YN79" s="207"/>
      <c r="YO79" s="207"/>
      <c r="YP79" s="207"/>
      <c r="YQ79" s="207"/>
      <c r="YR79" s="207"/>
      <c r="YS79" s="207"/>
      <c r="YT79" s="207"/>
      <c r="YU79" s="207"/>
      <c r="YV79" s="207"/>
      <c r="YW79" s="207"/>
      <c r="YX79" s="207"/>
      <c r="YY79" s="207"/>
      <c r="YZ79" s="207"/>
      <c r="ZA79" s="207"/>
      <c r="ZB79" s="207"/>
      <c r="ZC79" s="207"/>
      <c r="ZD79" s="207"/>
      <c r="ZE79" s="207"/>
      <c r="ZF79" s="207"/>
      <c r="ZG79" s="207"/>
      <c r="ZH79" s="207"/>
      <c r="ZI79" s="207"/>
      <c r="ZJ79" s="207"/>
      <c r="ZK79" s="207"/>
      <c r="ZL79" s="207"/>
      <c r="ZM79" s="207"/>
      <c r="ZN79" s="207"/>
      <c r="ZO79" s="207"/>
      <c r="ZP79" s="207"/>
      <c r="ZQ79" s="207"/>
      <c r="ZR79" s="207"/>
      <c r="ZS79" s="207"/>
      <c r="ZT79" s="207"/>
      <c r="ZU79" s="207"/>
      <c r="ZV79" s="207"/>
      <c r="ZW79" s="207"/>
      <c r="ZX79" s="207"/>
      <c r="ZY79" s="207"/>
      <c r="ZZ79" s="207"/>
      <c r="AAA79" s="207"/>
      <c r="AAB79" s="207"/>
      <c r="AAC79" s="207"/>
      <c r="AAD79" s="207"/>
      <c r="AAE79" s="207"/>
      <c r="AAF79" s="207"/>
      <c r="AAG79" s="207"/>
      <c r="AAH79" s="207"/>
      <c r="AAI79" s="207"/>
      <c r="AAJ79" s="207"/>
      <c r="AAK79" s="207"/>
      <c r="AAL79" s="207"/>
      <c r="AAM79" s="207"/>
      <c r="AAN79" s="207"/>
      <c r="AAO79" s="207"/>
      <c r="AAP79" s="207"/>
      <c r="AAQ79" s="207"/>
      <c r="AAR79" s="207"/>
      <c r="AAS79" s="207"/>
      <c r="AAT79" s="207"/>
      <c r="AAU79" s="207"/>
      <c r="AAV79" s="207"/>
      <c r="AAW79" s="207"/>
      <c r="AAX79" s="207"/>
      <c r="AAY79" s="207"/>
      <c r="AAZ79" s="207"/>
      <c r="ABA79" s="207"/>
      <c r="ABB79" s="207"/>
      <c r="ABC79" s="207"/>
      <c r="ABD79" s="207"/>
      <c r="ABE79" s="207"/>
      <c r="ABF79" s="207"/>
      <c r="ABG79" s="207"/>
      <c r="ABH79" s="207"/>
      <c r="ABI79" s="207"/>
      <c r="ABJ79" s="207"/>
      <c r="ABK79" s="207"/>
      <c r="ABL79" s="207"/>
      <c r="ABM79" s="207"/>
      <c r="ABN79" s="207"/>
      <c r="ABO79" s="207"/>
      <c r="ABP79" s="207"/>
      <c r="ABQ79" s="207"/>
      <c r="ABR79" s="207"/>
      <c r="ABS79" s="207"/>
      <c r="ABT79" s="207"/>
      <c r="ABU79" s="207"/>
      <c r="ABV79" s="207"/>
      <c r="ABW79" s="207"/>
      <c r="ABX79" s="207"/>
      <c r="ABY79" s="207"/>
      <c r="ABZ79" s="207"/>
      <c r="ACA79" s="207"/>
      <c r="ACB79" s="207"/>
      <c r="ACC79" s="207"/>
      <c r="ACD79" s="207"/>
      <c r="ACE79" s="207"/>
      <c r="ACF79" s="207"/>
      <c r="ACG79" s="207"/>
      <c r="ACH79" s="207"/>
      <c r="ACI79" s="207"/>
      <c r="ACJ79" s="207"/>
      <c r="ACK79" s="207"/>
      <c r="ACL79" s="207"/>
      <c r="ACM79" s="207"/>
      <c r="ACN79" s="207"/>
      <c r="ACO79" s="207"/>
      <c r="ACP79" s="207"/>
      <c r="ACQ79" s="207"/>
      <c r="ACR79" s="207"/>
      <c r="ACS79" s="207"/>
      <c r="ACT79" s="207"/>
      <c r="ACU79" s="207"/>
      <c r="ACV79" s="207"/>
      <c r="ACW79" s="207"/>
      <c r="ACX79" s="207"/>
      <c r="ACY79" s="207"/>
      <c r="ACZ79" s="207"/>
      <c r="ADA79" s="207"/>
      <c r="ADB79" s="207"/>
      <c r="ADC79" s="207"/>
      <c r="ADD79" s="207"/>
      <c r="ADE79" s="207"/>
      <c r="ADF79" s="207"/>
      <c r="ADG79" s="207"/>
      <c r="ADH79" s="207"/>
      <c r="ADI79" s="207"/>
      <c r="ADJ79" s="207"/>
      <c r="ADK79" s="207"/>
      <c r="ADL79" s="207"/>
      <c r="ADM79" s="207"/>
      <c r="ADN79" s="207"/>
      <c r="ADO79" s="207"/>
      <c r="ADP79" s="207"/>
      <c r="ADQ79" s="207"/>
      <c r="ADR79" s="207"/>
      <c r="ADS79" s="207"/>
      <c r="ADT79" s="207"/>
      <c r="ADU79" s="207"/>
      <c r="ADV79" s="207"/>
      <c r="ADW79" s="207"/>
      <c r="ADX79" s="207"/>
      <c r="ADY79" s="207"/>
      <c r="ADZ79" s="207"/>
      <c r="AEA79" s="207"/>
      <c r="AEB79" s="207"/>
      <c r="AEC79" s="207"/>
      <c r="AED79" s="207"/>
      <c r="AEE79" s="207"/>
      <c r="AEF79" s="207"/>
      <c r="AEG79" s="207"/>
      <c r="AEH79" s="207"/>
      <c r="AEI79" s="207"/>
      <c r="AEJ79" s="207"/>
      <c r="AEK79" s="207"/>
      <c r="AEL79" s="207"/>
      <c r="AEM79" s="207"/>
      <c r="AEN79" s="207"/>
      <c r="AEO79" s="207"/>
      <c r="AEP79" s="207"/>
      <c r="AEQ79" s="207"/>
      <c r="AER79" s="207"/>
      <c r="AES79" s="207"/>
      <c r="AET79" s="207"/>
      <c r="AEU79" s="207"/>
      <c r="AEV79" s="207"/>
      <c r="AEW79" s="207"/>
      <c r="AEX79" s="207"/>
      <c r="AEY79" s="207"/>
      <c r="AEZ79" s="207"/>
      <c r="AFA79" s="207"/>
      <c r="AFB79" s="207"/>
      <c r="AFC79" s="207"/>
      <c r="AFD79" s="207"/>
      <c r="AFE79" s="207"/>
      <c r="AFF79" s="207"/>
      <c r="AFG79" s="207"/>
      <c r="AFH79" s="207"/>
      <c r="AFI79" s="207"/>
      <c r="AFJ79" s="207"/>
      <c r="AFK79" s="207"/>
      <c r="AFL79" s="207"/>
      <c r="AFM79" s="207"/>
      <c r="AFN79" s="207"/>
      <c r="AFO79" s="207"/>
      <c r="AFP79" s="207"/>
      <c r="AFQ79" s="207"/>
      <c r="AFR79" s="207"/>
      <c r="AFS79" s="207"/>
      <c r="AFT79" s="207"/>
      <c r="AFU79" s="207"/>
      <c r="AFV79" s="207"/>
      <c r="AFW79" s="207"/>
      <c r="AFX79" s="207"/>
      <c r="AFY79" s="207"/>
      <c r="AFZ79" s="207"/>
      <c r="AGA79" s="207"/>
      <c r="AGB79" s="207"/>
      <c r="AGC79" s="207"/>
      <c r="AGD79" s="207"/>
      <c r="AGE79" s="207"/>
      <c r="AGF79" s="207"/>
      <c r="AGG79" s="207"/>
      <c r="AGH79" s="207"/>
      <c r="AGI79" s="207"/>
      <c r="AGJ79" s="207"/>
      <c r="AGK79" s="207"/>
      <c r="AGL79" s="207"/>
      <c r="AGM79" s="207"/>
      <c r="AGN79" s="207"/>
      <c r="AGO79" s="207"/>
      <c r="AGP79" s="207"/>
      <c r="AGQ79" s="207"/>
      <c r="AGR79" s="207"/>
      <c r="AGS79" s="207"/>
      <c r="AGT79" s="207"/>
      <c r="AGU79" s="207"/>
      <c r="AGV79" s="207"/>
      <c r="AGW79" s="207"/>
      <c r="AGX79" s="207"/>
      <c r="AGY79" s="207"/>
      <c r="AGZ79" s="207"/>
      <c r="AHA79" s="207"/>
      <c r="AHB79" s="207"/>
      <c r="AHC79" s="207"/>
      <c r="AHD79" s="207"/>
      <c r="AHE79" s="207"/>
      <c r="AHF79" s="207"/>
      <c r="AHG79" s="207"/>
      <c r="AHH79" s="207"/>
      <c r="AHI79" s="207"/>
      <c r="AHJ79" s="207"/>
      <c r="AHK79" s="207"/>
      <c r="AHL79" s="207"/>
      <c r="AHM79" s="207"/>
      <c r="AHN79" s="207"/>
      <c r="AHO79" s="207"/>
      <c r="AHP79" s="207"/>
      <c r="AHQ79" s="207"/>
      <c r="AHR79" s="207"/>
      <c r="AHS79" s="207"/>
      <c r="AHT79" s="207"/>
      <c r="AHU79" s="207"/>
      <c r="AHV79" s="207"/>
      <c r="AHW79" s="207"/>
      <c r="AHX79" s="207"/>
      <c r="AHY79" s="207"/>
      <c r="AHZ79" s="207"/>
      <c r="AIA79" s="207"/>
      <c r="AIB79" s="207"/>
      <c r="AIC79" s="207"/>
      <c r="AID79" s="207"/>
      <c r="AIE79" s="207"/>
      <c r="AIF79" s="207"/>
      <c r="AIG79" s="207"/>
      <c r="AIH79" s="207"/>
      <c r="AII79" s="207"/>
      <c r="AIJ79" s="207"/>
      <c r="AIK79" s="207"/>
      <c r="AIL79" s="207"/>
      <c r="AIM79" s="207"/>
      <c r="AIN79" s="207"/>
      <c r="AIO79" s="207"/>
      <c r="AIP79" s="207"/>
      <c r="AIQ79" s="207"/>
      <c r="AIR79" s="207"/>
      <c r="AIS79" s="207"/>
      <c r="AIT79" s="207"/>
      <c r="AIU79" s="207"/>
      <c r="AIV79" s="207"/>
      <c r="AIW79" s="207"/>
      <c r="AIX79" s="207"/>
      <c r="AIY79" s="207"/>
      <c r="AIZ79" s="207"/>
      <c r="AJA79" s="207"/>
      <c r="AJB79" s="207"/>
      <c r="AJC79" s="207"/>
      <c r="AJD79" s="207"/>
      <c r="AJE79" s="207"/>
      <c r="AJF79" s="207"/>
      <c r="AJG79" s="207"/>
      <c r="AJH79" s="207"/>
      <c r="AJI79" s="207"/>
      <c r="AJJ79" s="207"/>
      <c r="AJK79" s="207"/>
      <c r="AJL79" s="207"/>
      <c r="AJM79" s="207"/>
      <c r="AJN79" s="207"/>
      <c r="AJO79" s="207"/>
      <c r="AJP79" s="207"/>
      <c r="AJQ79" s="207"/>
      <c r="AJR79" s="207"/>
      <c r="AJS79" s="207"/>
      <c r="AJT79" s="207"/>
      <c r="AJU79" s="207"/>
      <c r="AJV79" s="207"/>
      <c r="AJW79" s="207"/>
      <c r="AJX79" s="207"/>
      <c r="AJY79" s="207"/>
      <c r="AJZ79" s="207"/>
      <c r="AKA79" s="207"/>
      <c r="AKB79" s="207"/>
      <c r="AKC79" s="207"/>
      <c r="AKD79" s="207"/>
      <c r="AKE79" s="207"/>
      <c r="AKF79" s="207"/>
      <c r="AKG79" s="207"/>
      <c r="AKH79" s="207"/>
      <c r="AKI79" s="207"/>
      <c r="AKJ79" s="207"/>
      <c r="AKK79" s="207"/>
      <c r="AKL79" s="207"/>
      <c r="AKM79" s="207"/>
      <c r="AKN79" s="207"/>
      <c r="AKO79" s="207"/>
      <c r="AKP79" s="207"/>
      <c r="AKQ79" s="207"/>
      <c r="AKR79" s="207"/>
      <c r="AKS79" s="207"/>
      <c r="AKT79" s="207"/>
      <c r="AKU79" s="207"/>
      <c r="AKV79" s="207"/>
      <c r="AKW79" s="207"/>
      <c r="AKX79" s="207"/>
      <c r="AKY79" s="207"/>
      <c r="AKZ79" s="207"/>
      <c r="ALA79" s="207"/>
      <c r="ALB79" s="207"/>
      <c r="ALC79" s="207"/>
      <c r="ALD79" s="207"/>
      <c r="ALE79" s="207"/>
      <c r="ALF79" s="207"/>
      <c r="ALG79" s="207"/>
      <c r="ALH79" s="207"/>
      <c r="ALI79" s="207"/>
      <c r="ALJ79" s="207"/>
      <c r="ALK79" s="207"/>
      <c r="ALL79" s="207"/>
      <c r="ALM79" s="207"/>
      <c r="ALN79" s="207"/>
      <c r="ALO79" s="207"/>
      <c r="ALP79" s="207"/>
      <c r="ALQ79" s="207"/>
    </row>
    <row r="80" spans="1:1005" ht="14.45">
      <c r="A80" s="103"/>
      <c r="B80" s="164"/>
      <c r="C80" s="156"/>
      <c r="D80" s="159"/>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F80" s="207"/>
      <c r="AG80" s="207"/>
      <c r="AH80" s="207"/>
      <c r="AI80" s="207"/>
      <c r="AJ80" s="207"/>
      <c r="AK80" s="207"/>
      <c r="AL80" s="207"/>
      <c r="AM80" s="207"/>
      <c r="AN80" s="207"/>
      <c r="AO80" s="207"/>
      <c r="AP80" s="207"/>
      <c r="AQ80" s="207"/>
      <c r="AR80" s="207"/>
      <c r="AS80" s="207"/>
      <c r="AT80" s="207"/>
      <c r="AU80" s="207"/>
      <c r="AV80" s="207"/>
      <c r="AW80" s="207"/>
      <c r="AX80" s="207"/>
      <c r="AY80" s="207"/>
      <c r="AZ80" s="207"/>
      <c r="BA80" s="207"/>
      <c r="BB80" s="207"/>
      <c r="BC80" s="207"/>
      <c r="BD80" s="207"/>
      <c r="BE80" s="207"/>
      <c r="BF80" s="207"/>
      <c r="BG80" s="207"/>
      <c r="BH80" s="207"/>
      <c r="BI80" s="207"/>
      <c r="BJ80" s="207"/>
      <c r="BK80" s="207"/>
      <c r="BL80" s="207"/>
      <c r="BM80" s="207"/>
      <c r="BN80" s="207"/>
      <c r="BO80" s="207"/>
      <c r="BP80" s="207"/>
      <c r="BQ80" s="207"/>
      <c r="BR80" s="207"/>
      <c r="BS80" s="207"/>
      <c r="BT80" s="207"/>
      <c r="BU80" s="207"/>
      <c r="BV80" s="207"/>
      <c r="BW80" s="207"/>
      <c r="BX80" s="207"/>
      <c r="BY80" s="207"/>
      <c r="BZ80" s="207"/>
      <c r="CA80" s="207"/>
      <c r="CB80" s="207"/>
      <c r="CC80" s="207"/>
      <c r="CD80" s="207"/>
      <c r="CE80" s="207"/>
      <c r="CF80" s="207"/>
      <c r="CG80" s="207"/>
      <c r="CH80" s="207"/>
      <c r="CI80" s="207"/>
      <c r="CJ80" s="207"/>
      <c r="CK80" s="207"/>
      <c r="CL80" s="207"/>
      <c r="CM80" s="207"/>
      <c r="CN80" s="207"/>
      <c r="CO80" s="207"/>
      <c r="CP80" s="207"/>
      <c r="CQ80" s="207"/>
      <c r="CR80" s="207"/>
      <c r="CS80" s="207"/>
      <c r="CT80" s="207"/>
      <c r="CU80" s="207"/>
      <c r="CV80" s="207"/>
      <c r="CW80" s="207"/>
      <c r="CX80" s="207"/>
      <c r="CY80" s="207"/>
      <c r="CZ80" s="207"/>
      <c r="DA80" s="207"/>
      <c r="DB80" s="207"/>
      <c r="DC80" s="207"/>
      <c r="DD80" s="207"/>
      <c r="DE80" s="207"/>
      <c r="DF80" s="207"/>
      <c r="DG80" s="207"/>
      <c r="DH80" s="207"/>
      <c r="DI80" s="207"/>
      <c r="DJ80" s="207"/>
      <c r="DK80" s="207"/>
      <c r="DL80" s="207"/>
      <c r="DM80" s="207"/>
      <c r="DN80" s="207"/>
      <c r="DO80" s="207"/>
      <c r="DP80" s="207"/>
      <c r="DQ80" s="207"/>
      <c r="DR80" s="207"/>
      <c r="DS80" s="207"/>
      <c r="DT80" s="207"/>
      <c r="DU80" s="207"/>
      <c r="DV80" s="207"/>
      <c r="DW80" s="207"/>
      <c r="DX80" s="207"/>
      <c r="DY80" s="207"/>
      <c r="DZ80" s="207"/>
      <c r="EA80" s="207"/>
      <c r="EB80" s="207"/>
      <c r="EC80" s="207"/>
      <c r="ED80" s="207"/>
      <c r="EE80" s="207"/>
      <c r="EF80" s="207"/>
      <c r="EG80" s="207"/>
      <c r="EH80" s="207"/>
      <c r="EI80" s="207"/>
      <c r="EJ80" s="207"/>
      <c r="EK80" s="207"/>
      <c r="EL80" s="207"/>
      <c r="EM80" s="207"/>
      <c r="EN80" s="207"/>
      <c r="EO80" s="207"/>
      <c r="EP80" s="207"/>
      <c r="EQ80" s="207"/>
      <c r="ER80" s="207"/>
      <c r="ES80" s="207"/>
      <c r="ET80" s="207"/>
      <c r="EU80" s="207"/>
      <c r="EV80" s="207"/>
      <c r="EW80" s="207"/>
      <c r="EX80" s="207"/>
      <c r="EY80" s="207"/>
      <c r="EZ80" s="207"/>
      <c r="FA80" s="207"/>
      <c r="FB80" s="207"/>
      <c r="FC80" s="207"/>
      <c r="FD80" s="207"/>
      <c r="FE80" s="207"/>
      <c r="FF80" s="207"/>
      <c r="FG80" s="207"/>
      <c r="FH80" s="207"/>
      <c r="FI80" s="207"/>
      <c r="FJ80" s="207"/>
      <c r="FK80" s="207"/>
      <c r="FL80" s="207"/>
      <c r="FM80" s="207"/>
      <c r="FN80" s="207"/>
      <c r="FO80" s="207"/>
      <c r="FP80" s="207"/>
      <c r="FQ80" s="207"/>
      <c r="FR80" s="207"/>
      <c r="FS80" s="207"/>
      <c r="FT80" s="207"/>
      <c r="FU80" s="207"/>
      <c r="FV80" s="207"/>
      <c r="FW80" s="207"/>
      <c r="FX80" s="207"/>
      <c r="FY80" s="207"/>
      <c r="FZ80" s="207"/>
      <c r="GA80" s="207"/>
      <c r="GB80" s="207"/>
      <c r="GC80" s="207"/>
      <c r="GD80" s="207"/>
      <c r="GE80" s="207"/>
      <c r="GF80" s="207"/>
      <c r="GG80" s="207"/>
      <c r="GH80" s="207"/>
      <c r="GI80" s="207"/>
      <c r="GJ80" s="207"/>
      <c r="GK80" s="207"/>
      <c r="GL80" s="207"/>
      <c r="GM80" s="207"/>
      <c r="GN80" s="207"/>
      <c r="GO80" s="207"/>
      <c r="GP80" s="207"/>
      <c r="GQ80" s="207"/>
      <c r="GR80" s="207"/>
      <c r="GS80" s="207"/>
      <c r="GT80" s="207"/>
      <c r="GU80" s="207"/>
      <c r="GV80" s="207"/>
      <c r="GW80" s="207"/>
      <c r="GX80" s="207"/>
      <c r="GY80" s="207"/>
      <c r="GZ80" s="207"/>
      <c r="HA80" s="207"/>
      <c r="HB80" s="207"/>
      <c r="HC80" s="207"/>
      <c r="HD80" s="207"/>
      <c r="HE80" s="207"/>
      <c r="HF80" s="207"/>
      <c r="HG80" s="207"/>
      <c r="HH80" s="207"/>
      <c r="HI80" s="207"/>
      <c r="HJ80" s="207"/>
      <c r="HK80" s="207"/>
      <c r="HL80" s="207"/>
      <c r="HM80" s="207"/>
      <c r="HN80" s="207"/>
      <c r="HO80" s="207"/>
      <c r="HP80" s="207"/>
      <c r="HQ80" s="207"/>
      <c r="HR80" s="207"/>
      <c r="HS80" s="207"/>
      <c r="HT80" s="207"/>
      <c r="HU80" s="207"/>
      <c r="HV80" s="207"/>
      <c r="HW80" s="207"/>
      <c r="HX80" s="207"/>
      <c r="HY80" s="207"/>
      <c r="HZ80" s="207"/>
      <c r="IA80" s="207"/>
      <c r="IB80" s="207"/>
      <c r="IC80" s="207"/>
      <c r="ID80" s="207"/>
      <c r="IE80" s="207"/>
      <c r="IF80" s="207"/>
      <c r="IG80" s="207"/>
      <c r="IH80" s="207"/>
      <c r="II80" s="207"/>
      <c r="IJ80" s="207"/>
      <c r="IK80" s="207"/>
      <c r="IL80" s="207"/>
      <c r="IM80" s="207"/>
      <c r="IN80" s="207"/>
      <c r="IO80" s="207"/>
      <c r="IP80" s="207"/>
      <c r="IQ80" s="207"/>
      <c r="IR80" s="207"/>
      <c r="IS80" s="207"/>
      <c r="IT80" s="207"/>
      <c r="IU80" s="207"/>
      <c r="IV80" s="207"/>
      <c r="IW80" s="207"/>
      <c r="IX80" s="207"/>
      <c r="IY80" s="207"/>
      <c r="IZ80" s="207"/>
      <c r="JA80" s="207"/>
      <c r="JB80" s="207"/>
      <c r="JC80" s="207"/>
      <c r="JD80" s="207"/>
      <c r="JE80" s="207"/>
      <c r="JF80" s="207"/>
      <c r="JG80" s="207"/>
      <c r="JH80" s="207"/>
      <c r="JI80" s="207"/>
      <c r="JJ80" s="207"/>
      <c r="JK80" s="207"/>
      <c r="JL80" s="207"/>
      <c r="JM80" s="207"/>
      <c r="JN80" s="207"/>
      <c r="JO80" s="207"/>
      <c r="JP80" s="207"/>
      <c r="JQ80" s="207"/>
      <c r="JR80" s="207"/>
      <c r="JS80" s="207"/>
      <c r="JT80" s="207"/>
      <c r="JU80" s="207"/>
      <c r="JV80" s="207"/>
      <c r="JW80" s="207"/>
      <c r="JX80" s="207"/>
      <c r="JY80" s="207"/>
      <c r="JZ80" s="207"/>
      <c r="KA80" s="207"/>
      <c r="KB80" s="207"/>
      <c r="KC80" s="207"/>
      <c r="KD80" s="207"/>
      <c r="KE80" s="207"/>
      <c r="KF80" s="207"/>
      <c r="KG80" s="207"/>
      <c r="KH80" s="207"/>
      <c r="KI80" s="207"/>
      <c r="KJ80" s="207"/>
      <c r="KK80" s="207"/>
      <c r="KL80" s="207"/>
      <c r="KM80" s="207"/>
      <c r="KN80" s="207"/>
      <c r="KO80" s="207"/>
      <c r="KP80" s="207"/>
      <c r="KQ80" s="207"/>
      <c r="KR80" s="207"/>
      <c r="KS80" s="207"/>
      <c r="KT80" s="207"/>
      <c r="KU80" s="207"/>
      <c r="KV80" s="207"/>
      <c r="KW80" s="207"/>
      <c r="KX80" s="207"/>
      <c r="KY80" s="207"/>
      <c r="KZ80" s="207"/>
      <c r="LA80" s="207"/>
      <c r="LB80" s="207"/>
      <c r="LC80" s="207"/>
      <c r="LD80" s="207"/>
      <c r="LE80" s="207"/>
      <c r="LF80" s="207"/>
      <c r="LG80" s="207"/>
      <c r="LH80" s="207"/>
      <c r="LI80" s="207"/>
      <c r="LJ80" s="207"/>
      <c r="LK80" s="207"/>
      <c r="LL80" s="207"/>
      <c r="LM80" s="207"/>
      <c r="LN80" s="207"/>
      <c r="LO80" s="207"/>
      <c r="LP80" s="207"/>
      <c r="LQ80" s="207"/>
      <c r="LR80" s="207"/>
      <c r="LS80" s="207"/>
      <c r="LT80" s="207"/>
      <c r="LU80" s="207"/>
      <c r="LV80" s="207"/>
      <c r="LW80" s="207"/>
      <c r="LX80" s="207"/>
      <c r="LY80" s="207"/>
      <c r="LZ80" s="207"/>
      <c r="MA80" s="207"/>
      <c r="MB80" s="207"/>
      <c r="MC80" s="207"/>
      <c r="MD80" s="207"/>
      <c r="ME80" s="207"/>
      <c r="MF80" s="207"/>
      <c r="MG80" s="207"/>
      <c r="MH80" s="207"/>
      <c r="MI80" s="207"/>
      <c r="MJ80" s="207"/>
      <c r="MK80" s="207"/>
      <c r="ML80" s="207"/>
      <c r="MM80" s="207"/>
      <c r="MN80" s="207"/>
      <c r="MO80" s="207"/>
      <c r="MP80" s="207"/>
      <c r="MQ80" s="207"/>
      <c r="MR80" s="207"/>
      <c r="MS80" s="207"/>
      <c r="MT80" s="207"/>
      <c r="MU80" s="207"/>
      <c r="MV80" s="207"/>
      <c r="MW80" s="207"/>
      <c r="MX80" s="207"/>
      <c r="MY80" s="207"/>
      <c r="MZ80" s="207"/>
      <c r="NA80" s="207"/>
      <c r="NB80" s="207"/>
      <c r="NC80" s="207"/>
      <c r="ND80" s="207"/>
      <c r="NE80" s="207"/>
      <c r="NF80" s="207"/>
      <c r="NG80" s="207"/>
      <c r="NH80" s="207"/>
      <c r="NI80" s="207"/>
      <c r="NJ80" s="207"/>
      <c r="NK80" s="207"/>
      <c r="NL80" s="207"/>
      <c r="NM80" s="207"/>
      <c r="NN80" s="207"/>
      <c r="NO80" s="207"/>
      <c r="NP80" s="207"/>
      <c r="NQ80" s="207"/>
      <c r="NR80" s="207"/>
      <c r="NS80" s="207"/>
      <c r="NT80" s="207"/>
      <c r="NU80" s="207"/>
      <c r="NV80" s="207"/>
      <c r="NW80" s="207"/>
      <c r="NX80" s="207"/>
      <c r="NY80" s="207"/>
      <c r="NZ80" s="207"/>
      <c r="OA80" s="207"/>
      <c r="OB80" s="207"/>
      <c r="OC80" s="207"/>
      <c r="OD80" s="207"/>
      <c r="OE80" s="207"/>
      <c r="OF80" s="207"/>
      <c r="OG80" s="207"/>
      <c r="OH80" s="207"/>
      <c r="OI80" s="207"/>
      <c r="OJ80" s="207"/>
      <c r="OK80" s="207"/>
      <c r="OL80" s="207"/>
      <c r="OM80" s="207"/>
      <c r="ON80" s="207"/>
      <c r="OO80" s="207"/>
      <c r="OP80" s="207"/>
      <c r="OQ80" s="207"/>
      <c r="OR80" s="207"/>
      <c r="OS80" s="207"/>
      <c r="OT80" s="207"/>
      <c r="OU80" s="207"/>
      <c r="OV80" s="207"/>
      <c r="OW80" s="207"/>
      <c r="OX80" s="207"/>
      <c r="OY80" s="207"/>
      <c r="OZ80" s="207"/>
      <c r="PA80" s="207"/>
      <c r="PB80" s="207"/>
      <c r="PC80" s="207"/>
      <c r="PD80" s="207"/>
      <c r="PE80" s="207"/>
      <c r="PF80" s="207"/>
      <c r="PG80" s="207"/>
      <c r="PH80" s="207"/>
      <c r="PI80" s="207"/>
      <c r="PJ80" s="207"/>
      <c r="PK80" s="207"/>
      <c r="PL80" s="207"/>
      <c r="PM80" s="207"/>
      <c r="PN80" s="207"/>
      <c r="PO80" s="207"/>
      <c r="PP80" s="207"/>
      <c r="PQ80" s="207"/>
      <c r="PR80" s="207"/>
      <c r="PS80" s="207"/>
      <c r="PT80" s="207"/>
      <c r="PU80" s="207"/>
      <c r="PV80" s="207"/>
      <c r="PW80" s="207"/>
      <c r="PX80" s="207"/>
      <c r="PY80" s="207"/>
      <c r="PZ80" s="207"/>
      <c r="QA80" s="207"/>
      <c r="QB80" s="207"/>
      <c r="QC80" s="207"/>
      <c r="QD80" s="207"/>
      <c r="QE80" s="207"/>
      <c r="QF80" s="207"/>
      <c r="QG80" s="207"/>
      <c r="QH80" s="207"/>
      <c r="QI80" s="207"/>
      <c r="QJ80" s="207"/>
      <c r="QK80" s="207"/>
      <c r="QL80" s="207"/>
      <c r="QM80" s="207"/>
      <c r="QN80" s="207"/>
      <c r="QO80" s="207"/>
      <c r="QP80" s="207"/>
      <c r="QQ80" s="207"/>
      <c r="QR80" s="207"/>
      <c r="QS80" s="207"/>
      <c r="QT80" s="207"/>
      <c r="QU80" s="207"/>
      <c r="QV80" s="207"/>
      <c r="QW80" s="207"/>
      <c r="QX80" s="207"/>
      <c r="QY80" s="207"/>
      <c r="QZ80" s="207"/>
      <c r="RA80" s="207"/>
      <c r="RB80" s="207"/>
      <c r="RC80" s="207"/>
      <c r="RD80" s="207"/>
      <c r="RE80" s="207"/>
      <c r="RF80" s="207"/>
      <c r="RG80" s="207"/>
      <c r="RH80" s="207"/>
      <c r="RI80" s="207"/>
      <c r="RJ80" s="207"/>
      <c r="RK80" s="207"/>
      <c r="RL80" s="207"/>
      <c r="RM80" s="207"/>
      <c r="RN80" s="207"/>
      <c r="RO80" s="207"/>
      <c r="RP80" s="207"/>
      <c r="RQ80" s="207"/>
      <c r="RR80" s="207"/>
      <c r="RS80" s="207"/>
      <c r="RT80" s="207"/>
      <c r="RU80" s="207"/>
      <c r="RV80" s="207"/>
      <c r="RW80" s="207"/>
      <c r="RX80" s="207"/>
      <c r="RY80" s="207"/>
      <c r="RZ80" s="207"/>
      <c r="SA80" s="207"/>
      <c r="SB80" s="207"/>
      <c r="SC80" s="207"/>
      <c r="SD80" s="207"/>
      <c r="SE80" s="207"/>
      <c r="SF80" s="207"/>
      <c r="SG80" s="207"/>
      <c r="SH80" s="207"/>
      <c r="SI80" s="207"/>
      <c r="SJ80" s="207"/>
      <c r="SK80" s="207"/>
      <c r="SL80" s="207"/>
      <c r="SM80" s="207"/>
      <c r="SN80" s="207"/>
      <c r="SO80" s="207"/>
      <c r="SP80" s="207"/>
      <c r="SQ80" s="207"/>
      <c r="SR80" s="207"/>
      <c r="SS80" s="207"/>
      <c r="ST80" s="207"/>
      <c r="SU80" s="207"/>
      <c r="SV80" s="207"/>
      <c r="SW80" s="207"/>
      <c r="SX80" s="207"/>
      <c r="SY80" s="207"/>
      <c r="SZ80" s="207"/>
      <c r="TA80" s="207"/>
      <c r="TB80" s="207"/>
      <c r="TC80" s="207"/>
      <c r="TD80" s="207"/>
      <c r="TE80" s="207"/>
      <c r="TF80" s="207"/>
      <c r="TG80" s="207"/>
      <c r="TH80" s="207"/>
      <c r="TI80" s="207"/>
      <c r="TJ80" s="207"/>
      <c r="TK80" s="207"/>
      <c r="TL80" s="207"/>
      <c r="TM80" s="207"/>
      <c r="TN80" s="207"/>
      <c r="TO80" s="207"/>
      <c r="TP80" s="207"/>
      <c r="TQ80" s="207"/>
      <c r="TR80" s="207"/>
      <c r="TS80" s="207"/>
      <c r="TT80" s="207"/>
      <c r="TU80" s="207"/>
      <c r="TV80" s="207"/>
      <c r="TW80" s="207"/>
      <c r="TX80" s="207"/>
      <c r="TY80" s="207"/>
      <c r="TZ80" s="207"/>
      <c r="UA80" s="207"/>
      <c r="UB80" s="207"/>
      <c r="UC80" s="207"/>
      <c r="UD80" s="207"/>
      <c r="UE80" s="207"/>
      <c r="UF80" s="207"/>
      <c r="UG80" s="207"/>
      <c r="UH80" s="207"/>
      <c r="UI80" s="207"/>
      <c r="UJ80" s="207"/>
      <c r="UK80" s="207"/>
      <c r="UL80" s="207"/>
      <c r="UM80" s="207"/>
      <c r="UN80" s="207"/>
      <c r="UO80" s="207"/>
      <c r="UP80" s="207"/>
      <c r="UQ80" s="207"/>
      <c r="UR80" s="207"/>
      <c r="US80" s="207"/>
      <c r="UT80" s="207"/>
      <c r="UU80" s="207"/>
      <c r="UV80" s="207"/>
      <c r="UW80" s="207"/>
      <c r="UX80" s="207"/>
      <c r="UY80" s="207"/>
      <c r="UZ80" s="207"/>
      <c r="VA80" s="207"/>
      <c r="VB80" s="207"/>
      <c r="VC80" s="207"/>
      <c r="VD80" s="207"/>
      <c r="VE80" s="207"/>
      <c r="VF80" s="207"/>
      <c r="VG80" s="207"/>
      <c r="VH80" s="207"/>
      <c r="VI80" s="207"/>
      <c r="VJ80" s="207"/>
      <c r="VK80" s="207"/>
      <c r="VL80" s="207"/>
      <c r="VM80" s="207"/>
      <c r="VN80" s="207"/>
      <c r="VO80" s="207"/>
      <c r="VP80" s="207"/>
      <c r="VQ80" s="207"/>
      <c r="VR80" s="207"/>
      <c r="VS80" s="207"/>
      <c r="VT80" s="207"/>
      <c r="VU80" s="207"/>
      <c r="VV80" s="207"/>
      <c r="VW80" s="207"/>
      <c r="VX80" s="207"/>
      <c r="VY80" s="207"/>
      <c r="VZ80" s="207"/>
      <c r="WA80" s="207"/>
      <c r="WB80" s="207"/>
      <c r="WC80" s="207"/>
      <c r="WD80" s="207"/>
      <c r="WE80" s="207"/>
      <c r="WF80" s="207"/>
      <c r="WG80" s="207"/>
      <c r="WH80" s="207"/>
      <c r="WI80" s="207"/>
      <c r="WJ80" s="207"/>
      <c r="WK80" s="207"/>
      <c r="WL80" s="207"/>
      <c r="WM80" s="207"/>
      <c r="WN80" s="207"/>
      <c r="WO80" s="207"/>
      <c r="WP80" s="207"/>
      <c r="WQ80" s="207"/>
      <c r="WR80" s="207"/>
      <c r="WS80" s="207"/>
      <c r="WT80" s="207"/>
      <c r="WU80" s="207"/>
      <c r="WV80" s="207"/>
      <c r="WW80" s="207"/>
      <c r="WX80" s="207"/>
      <c r="WY80" s="207"/>
      <c r="WZ80" s="207"/>
      <c r="XA80" s="207"/>
      <c r="XB80" s="207"/>
      <c r="XC80" s="207"/>
      <c r="XD80" s="207"/>
      <c r="XE80" s="207"/>
      <c r="XF80" s="207"/>
      <c r="XG80" s="207"/>
      <c r="XH80" s="207"/>
      <c r="XI80" s="207"/>
      <c r="XJ80" s="207"/>
      <c r="XK80" s="207"/>
      <c r="XL80" s="207"/>
      <c r="XM80" s="207"/>
      <c r="XN80" s="207"/>
      <c r="XO80" s="207"/>
      <c r="XP80" s="207"/>
      <c r="XQ80" s="207"/>
      <c r="XR80" s="207"/>
      <c r="XS80" s="207"/>
      <c r="XT80" s="207"/>
      <c r="XU80" s="207"/>
      <c r="XV80" s="207"/>
      <c r="XW80" s="207"/>
      <c r="XX80" s="207"/>
      <c r="XY80" s="207"/>
      <c r="XZ80" s="207"/>
      <c r="YA80" s="207"/>
      <c r="YB80" s="207"/>
      <c r="YC80" s="207"/>
      <c r="YD80" s="207"/>
      <c r="YE80" s="207"/>
      <c r="YF80" s="207"/>
      <c r="YG80" s="207"/>
      <c r="YH80" s="207"/>
      <c r="YI80" s="207"/>
      <c r="YJ80" s="207"/>
      <c r="YK80" s="207"/>
      <c r="YL80" s="207"/>
      <c r="YM80" s="207"/>
      <c r="YN80" s="207"/>
      <c r="YO80" s="207"/>
      <c r="YP80" s="207"/>
      <c r="YQ80" s="207"/>
      <c r="YR80" s="207"/>
      <c r="YS80" s="207"/>
      <c r="YT80" s="207"/>
      <c r="YU80" s="207"/>
      <c r="YV80" s="207"/>
      <c r="YW80" s="207"/>
      <c r="YX80" s="207"/>
      <c r="YY80" s="207"/>
      <c r="YZ80" s="207"/>
      <c r="ZA80" s="207"/>
      <c r="ZB80" s="207"/>
      <c r="ZC80" s="207"/>
      <c r="ZD80" s="207"/>
      <c r="ZE80" s="207"/>
      <c r="ZF80" s="207"/>
      <c r="ZG80" s="207"/>
      <c r="ZH80" s="207"/>
      <c r="ZI80" s="207"/>
      <c r="ZJ80" s="207"/>
      <c r="ZK80" s="207"/>
      <c r="ZL80" s="207"/>
      <c r="ZM80" s="207"/>
      <c r="ZN80" s="207"/>
      <c r="ZO80" s="207"/>
      <c r="ZP80" s="207"/>
      <c r="ZQ80" s="207"/>
      <c r="ZR80" s="207"/>
      <c r="ZS80" s="207"/>
      <c r="ZT80" s="207"/>
      <c r="ZU80" s="207"/>
      <c r="ZV80" s="207"/>
      <c r="ZW80" s="207"/>
      <c r="ZX80" s="207"/>
      <c r="ZY80" s="207"/>
      <c r="ZZ80" s="207"/>
      <c r="AAA80" s="207"/>
      <c r="AAB80" s="207"/>
      <c r="AAC80" s="207"/>
      <c r="AAD80" s="207"/>
      <c r="AAE80" s="207"/>
      <c r="AAF80" s="207"/>
      <c r="AAG80" s="207"/>
      <c r="AAH80" s="207"/>
      <c r="AAI80" s="207"/>
      <c r="AAJ80" s="207"/>
      <c r="AAK80" s="207"/>
      <c r="AAL80" s="207"/>
      <c r="AAM80" s="207"/>
      <c r="AAN80" s="207"/>
      <c r="AAO80" s="207"/>
      <c r="AAP80" s="207"/>
      <c r="AAQ80" s="207"/>
      <c r="AAR80" s="207"/>
      <c r="AAS80" s="207"/>
      <c r="AAT80" s="207"/>
      <c r="AAU80" s="207"/>
      <c r="AAV80" s="207"/>
      <c r="AAW80" s="207"/>
      <c r="AAX80" s="207"/>
      <c r="AAY80" s="207"/>
      <c r="AAZ80" s="207"/>
      <c r="ABA80" s="207"/>
      <c r="ABB80" s="207"/>
      <c r="ABC80" s="207"/>
      <c r="ABD80" s="207"/>
      <c r="ABE80" s="207"/>
      <c r="ABF80" s="207"/>
      <c r="ABG80" s="207"/>
      <c r="ABH80" s="207"/>
      <c r="ABI80" s="207"/>
      <c r="ABJ80" s="207"/>
      <c r="ABK80" s="207"/>
      <c r="ABL80" s="207"/>
      <c r="ABM80" s="207"/>
      <c r="ABN80" s="207"/>
      <c r="ABO80" s="207"/>
      <c r="ABP80" s="207"/>
      <c r="ABQ80" s="207"/>
      <c r="ABR80" s="207"/>
      <c r="ABS80" s="207"/>
      <c r="ABT80" s="207"/>
      <c r="ABU80" s="207"/>
      <c r="ABV80" s="207"/>
      <c r="ABW80" s="207"/>
      <c r="ABX80" s="207"/>
      <c r="ABY80" s="207"/>
      <c r="ABZ80" s="207"/>
      <c r="ACA80" s="207"/>
      <c r="ACB80" s="207"/>
      <c r="ACC80" s="207"/>
      <c r="ACD80" s="207"/>
      <c r="ACE80" s="207"/>
      <c r="ACF80" s="207"/>
      <c r="ACG80" s="207"/>
      <c r="ACH80" s="207"/>
      <c r="ACI80" s="207"/>
      <c r="ACJ80" s="207"/>
      <c r="ACK80" s="207"/>
      <c r="ACL80" s="207"/>
      <c r="ACM80" s="207"/>
      <c r="ACN80" s="207"/>
      <c r="ACO80" s="207"/>
      <c r="ACP80" s="207"/>
      <c r="ACQ80" s="207"/>
      <c r="ACR80" s="207"/>
      <c r="ACS80" s="207"/>
      <c r="ACT80" s="207"/>
      <c r="ACU80" s="207"/>
      <c r="ACV80" s="207"/>
      <c r="ACW80" s="207"/>
      <c r="ACX80" s="207"/>
      <c r="ACY80" s="207"/>
      <c r="ACZ80" s="207"/>
      <c r="ADA80" s="207"/>
      <c r="ADB80" s="207"/>
      <c r="ADC80" s="207"/>
      <c r="ADD80" s="207"/>
      <c r="ADE80" s="207"/>
      <c r="ADF80" s="207"/>
      <c r="ADG80" s="207"/>
      <c r="ADH80" s="207"/>
      <c r="ADI80" s="207"/>
      <c r="ADJ80" s="207"/>
      <c r="ADK80" s="207"/>
      <c r="ADL80" s="207"/>
      <c r="ADM80" s="207"/>
      <c r="ADN80" s="207"/>
      <c r="ADO80" s="207"/>
      <c r="ADP80" s="207"/>
      <c r="ADQ80" s="207"/>
      <c r="ADR80" s="207"/>
      <c r="ADS80" s="207"/>
      <c r="ADT80" s="207"/>
      <c r="ADU80" s="207"/>
      <c r="ADV80" s="207"/>
      <c r="ADW80" s="207"/>
      <c r="ADX80" s="207"/>
      <c r="ADY80" s="207"/>
      <c r="ADZ80" s="207"/>
      <c r="AEA80" s="207"/>
      <c r="AEB80" s="207"/>
      <c r="AEC80" s="207"/>
      <c r="AED80" s="207"/>
      <c r="AEE80" s="207"/>
      <c r="AEF80" s="207"/>
      <c r="AEG80" s="207"/>
      <c r="AEH80" s="207"/>
      <c r="AEI80" s="207"/>
      <c r="AEJ80" s="207"/>
      <c r="AEK80" s="207"/>
      <c r="AEL80" s="207"/>
      <c r="AEM80" s="207"/>
      <c r="AEN80" s="207"/>
      <c r="AEO80" s="207"/>
      <c r="AEP80" s="207"/>
      <c r="AEQ80" s="207"/>
      <c r="AER80" s="207"/>
      <c r="AES80" s="207"/>
      <c r="AET80" s="207"/>
      <c r="AEU80" s="207"/>
      <c r="AEV80" s="207"/>
      <c r="AEW80" s="207"/>
      <c r="AEX80" s="207"/>
      <c r="AEY80" s="207"/>
      <c r="AEZ80" s="207"/>
      <c r="AFA80" s="207"/>
      <c r="AFB80" s="207"/>
      <c r="AFC80" s="207"/>
      <c r="AFD80" s="207"/>
      <c r="AFE80" s="207"/>
      <c r="AFF80" s="207"/>
      <c r="AFG80" s="207"/>
      <c r="AFH80" s="207"/>
      <c r="AFI80" s="207"/>
      <c r="AFJ80" s="207"/>
      <c r="AFK80" s="207"/>
      <c r="AFL80" s="207"/>
      <c r="AFM80" s="207"/>
      <c r="AFN80" s="207"/>
      <c r="AFO80" s="207"/>
      <c r="AFP80" s="207"/>
      <c r="AFQ80" s="207"/>
      <c r="AFR80" s="207"/>
      <c r="AFS80" s="207"/>
      <c r="AFT80" s="207"/>
      <c r="AFU80" s="207"/>
      <c r="AFV80" s="207"/>
      <c r="AFW80" s="207"/>
      <c r="AFX80" s="207"/>
      <c r="AFY80" s="207"/>
      <c r="AFZ80" s="207"/>
      <c r="AGA80" s="207"/>
      <c r="AGB80" s="207"/>
      <c r="AGC80" s="207"/>
      <c r="AGD80" s="207"/>
      <c r="AGE80" s="207"/>
      <c r="AGF80" s="207"/>
      <c r="AGG80" s="207"/>
      <c r="AGH80" s="207"/>
      <c r="AGI80" s="207"/>
      <c r="AGJ80" s="207"/>
      <c r="AGK80" s="207"/>
      <c r="AGL80" s="207"/>
      <c r="AGM80" s="207"/>
      <c r="AGN80" s="207"/>
      <c r="AGO80" s="207"/>
      <c r="AGP80" s="207"/>
      <c r="AGQ80" s="207"/>
      <c r="AGR80" s="207"/>
      <c r="AGS80" s="207"/>
      <c r="AGT80" s="207"/>
      <c r="AGU80" s="207"/>
      <c r="AGV80" s="207"/>
      <c r="AGW80" s="207"/>
      <c r="AGX80" s="207"/>
      <c r="AGY80" s="207"/>
      <c r="AGZ80" s="207"/>
      <c r="AHA80" s="207"/>
      <c r="AHB80" s="207"/>
      <c r="AHC80" s="207"/>
      <c r="AHD80" s="207"/>
      <c r="AHE80" s="207"/>
      <c r="AHF80" s="207"/>
      <c r="AHG80" s="207"/>
      <c r="AHH80" s="207"/>
      <c r="AHI80" s="207"/>
      <c r="AHJ80" s="207"/>
      <c r="AHK80" s="207"/>
      <c r="AHL80" s="207"/>
      <c r="AHM80" s="207"/>
      <c r="AHN80" s="207"/>
      <c r="AHO80" s="207"/>
      <c r="AHP80" s="207"/>
      <c r="AHQ80" s="207"/>
      <c r="AHR80" s="207"/>
      <c r="AHS80" s="207"/>
      <c r="AHT80" s="207"/>
      <c r="AHU80" s="207"/>
      <c r="AHV80" s="207"/>
      <c r="AHW80" s="207"/>
      <c r="AHX80" s="207"/>
      <c r="AHY80" s="207"/>
      <c r="AHZ80" s="207"/>
      <c r="AIA80" s="207"/>
      <c r="AIB80" s="207"/>
      <c r="AIC80" s="207"/>
      <c r="AID80" s="207"/>
      <c r="AIE80" s="207"/>
      <c r="AIF80" s="207"/>
      <c r="AIG80" s="207"/>
      <c r="AIH80" s="207"/>
      <c r="AII80" s="207"/>
      <c r="AIJ80" s="207"/>
      <c r="AIK80" s="207"/>
      <c r="AIL80" s="207"/>
      <c r="AIM80" s="207"/>
      <c r="AIN80" s="207"/>
      <c r="AIO80" s="207"/>
      <c r="AIP80" s="207"/>
      <c r="AIQ80" s="207"/>
      <c r="AIR80" s="207"/>
      <c r="AIS80" s="207"/>
      <c r="AIT80" s="207"/>
      <c r="AIU80" s="207"/>
      <c r="AIV80" s="207"/>
      <c r="AIW80" s="207"/>
      <c r="AIX80" s="207"/>
      <c r="AIY80" s="207"/>
      <c r="AIZ80" s="207"/>
      <c r="AJA80" s="207"/>
      <c r="AJB80" s="207"/>
      <c r="AJC80" s="207"/>
      <c r="AJD80" s="207"/>
      <c r="AJE80" s="207"/>
      <c r="AJF80" s="207"/>
      <c r="AJG80" s="207"/>
      <c r="AJH80" s="207"/>
      <c r="AJI80" s="207"/>
      <c r="AJJ80" s="207"/>
      <c r="AJK80" s="207"/>
      <c r="AJL80" s="207"/>
      <c r="AJM80" s="207"/>
      <c r="AJN80" s="207"/>
      <c r="AJO80" s="207"/>
      <c r="AJP80" s="207"/>
      <c r="AJQ80" s="207"/>
      <c r="AJR80" s="207"/>
      <c r="AJS80" s="207"/>
      <c r="AJT80" s="207"/>
      <c r="AJU80" s="207"/>
      <c r="AJV80" s="207"/>
      <c r="AJW80" s="207"/>
      <c r="AJX80" s="207"/>
      <c r="AJY80" s="207"/>
      <c r="AJZ80" s="207"/>
      <c r="AKA80" s="207"/>
      <c r="AKB80" s="207"/>
      <c r="AKC80" s="207"/>
      <c r="AKD80" s="207"/>
      <c r="AKE80" s="207"/>
      <c r="AKF80" s="207"/>
      <c r="AKG80" s="207"/>
      <c r="AKH80" s="207"/>
      <c r="AKI80" s="207"/>
      <c r="AKJ80" s="207"/>
      <c r="AKK80" s="207"/>
      <c r="AKL80" s="207"/>
      <c r="AKM80" s="207"/>
      <c r="AKN80" s="207"/>
      <c r="AKO80" s="207"/>
      <c r="AKP80" s="207"/>
      <c r="AKQ80" s="207"/>
      <c r="AKR80" s="207"/>
      <c r="AKS80" s="207"/>
      <c r="AKT80" s="207"/>
      <c r="AKU80" s="207"/>
      <c r="AKV80" s="207"/>
      <c r="AKW80" s="207"/>
      <c r="AKX80" s="207"/>
      <c r="AKY80" s="207"/>
      <c r="AKZ80" s="207"/>
      <c r="ALA80" s="207"/>
      <c r="ALB80" s="207"/>
      <c r="ALC80" s="207"/>
      <c r="ALD80" s="207"/>
      <c r="ALE80" s="207"/>
      <c r="ALF80" s="207"/>
      <c r="ALG80" s="207"/>
      <c r="ALH80" s="207"/>
      <c r="ALI80" s="207"/>
      <c r="ALJ80" s="207"/>
      <c r="ALK80" s="207"/>
      <c r="ALL80" s="207"/>
      <c r="ALM80" s="207"/>
      <c r="ALN80" s="207"/>
      <c r="ALO80" s="207"/>
      <c r="ALP80" s="207"/>
      <c r="ALQ80" s="207"/>
    </row>
    <row r="81" spans="1:4" ht="12.75" customHeight="1">
      <c r="A81" s="103"/>
      <c r="B81" s="171"/>
      <c r="C81" s="200"/>
      <c r="D81" s="22"/>
    </row>
    <row r="82" spans="1:4" ht="12.75" customHeight="1">
      <c r="A82" s="103"/>
      <c r="B82" s="171"/>
      <c r="C82" s="200"/>
      <c r="D82" s="22"/>
    </row>
    <row r="83" spans="1:4" ht="12.75" customHeight="1">
      <c r="A83" s="103"/>
      <c r="B83" s="171"/>
      <c r="C83" s="200"/>
      <c r="D83" s="22"/>
    </row>
    <row r="84" spans="1:4" ht="12.75" customHeight="1">
      <c r="A84" s="103"/>
      <c r="B84" s="171"/>
      <c r="C84" s="200"/>
      <c r="D84" s="22"/>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5703125" defaultRowHeight="12.75" customHeight="1"/>
  <cols>
    <col min="1" max="4" width="7.5703125" style="2" customWidth="1"/>
    <col min="5" max="5" width="7" customWidth="1"/>
    <col min="6" max="15" width="8" customWidth="1"/>
    <col min="16" max="19" width="7" customWidth="1"/>
    <col min="20" max="26" width="8" customWidth="1"/>
    <col min="27" max="30" width="7" customWidth="1"/>
    <col min="31" max="31" width="8.42578125" style="1" customWidth="1"/>
    <col min="32" max="54" width="9.42578125" customWidth="1"/>
  </cols>
  <sheetData>
    <row r="1" spans="1:51" s="2" customFormat="1" ht="14.45">
      <c r="A1" s="29"/>
      <c r="B1" s="225"/>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5"/>
      <c r="AF1" s="225"/>
      <c r="AG1" s="225"/>
      <c r="AH1" s="225"/>
      <c r="AI1" s="195"/>
      <c r="AJ1" s="195"/>
      <c r="AK1" s="195"/>
      <c r="AL1" s="195"/>
      <c r="AM1" s="195"/>
      <c r="AN1" s="195"/>
      <c r="AO1" s="195"/>
      <c r="AP1" s="195"/>
      <c r="AQ1" s="195"/>
      <c r="AR1" s="195"/>
      <c r="AS1" s="195"/>
      <c r="AT1" s="195"/>
      <c r="AU1" s="195"/>
      <c r="AV1" s="195"/>
      <c r="AW1" s="195"/>
      <c r="AX1" s="195"/>
      <c r="AY1" s="195"/>
    </row>
    <row r="2" spans="1:51" s="2" customFormat="1" ht="14.45">
      <c r="A2" s="29"/>
      <c r="B2" s="202" t="s">
        <v>1</v>
      </c>
      <c r="C2" s="202" t="s">
        <v>2</v>
      </c>
      <c r="D2" s="202" t="s">
        <v>3</v>
      </c>
      <c r="E2" s="202">
        <v>1991</v>
      </c>
      <c r="F2" s="202">
        <v>1992</v>
      </c>
      <c r="G2" s="202">
        <v>1993</v>
      </c>
      <c r="H2" s="202">
        <v>1994</v>
      </c>
      <c r="I2" s="202">
        <v>1995</v>
      </c>
      <c r="J2" s="202">
        <v>1996</v>
      </c>
      <c r="K2" s="202">
        <v>1997</v>
      </c>
      <c r="L2" s="202">
        <v>1998</v>
      </c>
      <c r="M2" s="202">
        <v>1999</v>
      </c>
      <c r="N2" s="202">
        <v>2000</v>
      </c>
      <c r="O2" s="202">
        <v>2001</v>
      </c>
      <c r="P2" s="202">
        <v>2002</v>
      </c>
      <c r="Q2" s="202">
        <v>2003</v>
      </c>
      <c r="R2" s="202">
        <v>2004</v>
      </c>
      <c r="S2" s="202">
        <v>2005</v>
      </c>
      <c r="T2" s="202">
        <v>2006</v>
      </c>
      <c r="U2" s="202">
        <v>2007</v>
      </c>
      <c r="V2" s="202">
        <v>2008</v>
      </c>
      <c r="W2" s="202">
        <v>2009</v>
      </c>
      <c r="X2" s="202">
        <v>2010</v>
      </c>
      <c r="Y2" s="202">
        <v>2011</v>
      </c>
      <c r="Z2" s="202">
        <v>2012</v>
      </c>
      <c r="AA2" s="202">
        <v>2013</v>
      </c>
      <c r="AB2" s="202">
        <v>2014</v>
      </c>
      <c r="AC2" s="202">
        <v>2015</v>
      </c>
      <c r="AD2" s="202">
        <v>2016</v>
      </c>
      <c r="AE2" s="202">
        <v>2017</v>
      </c>
      <c r="AF2" s="202">
        <v>2018</v>
      </c>
      <c r="AG2" s="202">
        <v>2019</v>
      </c>
      <c r="AH2" s="202">
        <v>2020</v>
      </c>
      <c r="AI2" s="195"/>
      <c r="AJ2" s="195"/>
      <c r="AK2" s="195"/>
      <c r="AL2" s="195"/>
      <c r="AM2" s="195"/>
      <c r="AN2" s="195"/>
      <c r="AO2" s="195"/>
      <c r="AP2" s="195"/>
      <c r="AQ2" s="195"/>
      <c r="AR2" s="195"/>
      <c r="AS2" s="195"/>
      <c r="AT2" s="195"/>
      <c r="AU2" s="195"/>
      <c r="AV2" s="195"/>
      <c r="AW2" s="195"/>
      <c r="AX2" s="195"/>
      <c r="AY2" s="195"/>
    </row>
    <row r="3" spans="1:51" s="2" customFormat="1" ht="14.45">
      <c r="A3" s="30"/>
      <c r="B3" s="28" t="s">
        <v>8</v>
      </c>
      <c r="C3" s="28" t="s">
        <v>9</v>
      </c>
      <c r="D3" s="28" t="s">
        <v>10</v>
      </c>
      <c r="E3" s="28" t="s">
        <v>11</v>
      </c>
      <c r="F3" s="28" t="s">
        <v>12</v>
      </c>
      <c r="G3" s="28" t="s">
        <v>13</v>
      </c>
      <c r="H3" s="28" t="s">
        <v>14</v>
      </c>
      <c r="I3" s="28" t="s">
        <v>15</v>
      </c>
      <c r="J3" s="28" t="s">
        <v>16</v>
      </c>
      <c r="K3" s="28" t="s">
        <v>17</v>
      </c>
      <c r="L3" s="28" t="s">
        <v>18</v>
      </c>
      <c r="M3" s="28" t="s">
        <v>19</v>
      </c>
      <c r="N3" s="28" t="s">
        <v>20</v>
      </c>
      <c r="O3" s="28" t="s">
        <v>21</v>
      </c>
      <c r="P3" s="28" t="s">
        <v>22</v>
      </c>
      <c r="Q3" s="28" t="s">
        <v>23</v>
      </c>
      <c r="R3" s="28" t="s">
        <v>24</v>
      </c>
      <c r="S3" s="28" t="s">
        <v>25</v>
      </c>
      <c r="T3" s="28" t="s">
        <v>26</v>
      </c>
      <c r="U3" s="28" t="s">
        <v>27</v>
      </c>
      <c r="V3" s="28" t="s">
        <v>28</v>
      </c>
      <c r="W3" s="28" t="s">
        <v>29</v>
      </c>
      <c r="X3" s="28" t="s">
        <v>30</v>
      </c>
      <c r="Y3" s="28" t="s">
        <v>31</v>
      </c>
      <c r="Z3" s="28" t="s">
        <v>32</v>
      </c>
      <c r="AA3" s="28" t="s">
        <v>33</v>
      </c>
      <c r="AB3" s="28" t="s">
        <v>34</v>
      </c>
      <c r="AC3" s="28" t="s">
        <v>35</v>
      </c>
      <c r="AD3" s="28" t="s">
        <v>36</v>
      </c>
      <c r="AE3" s="28" t="s">
        <v>37</v>
      </c>
      <c r="AF3" s="28" t="s">
        <v>38</v>
      </c>
      <c r="AG3" s="28" t="s">
        <v>39</v>
      </c>
      <c r="AH3" s="28" t="s">
        <v>40</v>
      </c>
      <c r="AI3" s="195"/>
      <c r="AJ3" s="195"/>
      <c r="AK3" s="195"/>
      <c r="AL3" s="195"/>
      <c r="AM3" s="195"/>
      <c r="AN3" s="195"/>
      <c r="AO3" s="195"/>
      <c r="AP3" s="195"/>
      <c r="AQ3" s="195"/>
      <c r="AR3" s="195"/>
      <c r="AS3" s="195"/>
      <c r="AT3" s="195"/>
      <c r="AU3" s="195"/>
      <c r="AV3" s="195"/>
      <c r="AW3" s="195"/>
      <c r="AX3" s="195"/>
      <c r="AY3" s="195"/>
    </row>
    <row r="4" spans="1:51" ht="14.85" customHeight="1">
      <c r="A4" s="174">
        <v>46143</v>
      </c>
      <c r="B4" s="172">
        <v>53</v>
      </c>
      <c r="C4" s="173">
        <v>26</v>
      </c>
      <c r="D4" s="157">
        <v>36</v>
      </c>
      <c r="E4">
        <v>36.281999999999996</v>
      </c>
      <c r="F4">
        <v>49.222999999999999</v>
      </c>
      <c r="G4">
        <v>39.546999999999997</v>
      </c>
      <c r="H4">
        <v>37.106000000000002</v>
      </c>
      <c r="I4">
        <v>28.376999999999999</v>
      </c>
      <c r="J4">
        <v>34.767000000000003</v>
      </c>
      <c r="K4">
        <v>39.942999999999998</v>
      </c>
      <c r="L4">
        <v>32.17</v>
      </c>
      <c r="M4">
        <v>31.048999999999999</v>
      </c>
      <c r="N4">
        <v>36.21</v>
      </c>
      <c r="O4">
        <v>36.378</v>
      </c>
      <c r="P4">
        <v>31.135000000000002</v>
      </c>
      <c r="Q4">
        <v>37.621000000000002</v>
      </c>
      <c r="R4">
        <v>35.340000000000003</v>
      </c>
      <c r="S4">
        <v>32.725000000000001</v>
      </c>
      <c r="T4">
        <v>35.79</v>
      </c>
      <c r="U4">
        <v>45.819000000000003</v>
      </c>
      <c r="V4">
        <v>37.393999999999998</v>
      </c>
      <c r="W4">
        <v>39.5</v>
      </c>
      <c r="X4">
        <v>28.768000000000001</v>
      </c>
      <c r="Y4">
        <v>33.091999999999999</v>
      </c>
      <c r="Z4">
        <v>35.363</v>
      </c>
      <c r="AA4">
        <v>35.491</v>
      </c>
      <c r="AB4">
        <v>40.920999999999999</v>
      </c>
      <c r="AC4">
        <v>46.384999999999998</v>
      </c>
      <c r="AD4">
        <v>36.314999999999998</v>
      </c>
      <c r="AE4">
        <v>38.220999999999997</v>
      </c>
      <c r="AF4">
        <v>34.347999999999999</v>
      </c>
      <c r="AG4">
        <v>28.369</v>
      </c>
      <c r="AH4" s="207">
        <v>34.612000000000002</v>
      </c>
      <c r="AI4" s="207"/>
      <c r="AJ4" s="207"/>
      <c r="AK4" s="207"/>
      <c r="AL4" s="207"/>
      <c r="AM4" s="207"/>
      <c r="AN4" s="207"/>
      <c r="AO4" s="207"/>
      <c r="AP4" s="207"/>
      <c r="AQ4" s="207"/>
      <c r="AR4" s="207"/>
      <c r="AS4" s="207"/>
      <c r="AT4" s="207"/>
      <c r="AU4" s="207"/>
      <c r="AV4" s="207"/>
      <c r="AW4" s="207"/>
      <c r="AX4" s="207"/>
      <c r="AY4" s="207"/>
    </row>
    <row r="5" spans="1:51" ht="14.85" customHeight="1">
      <c r="A5" s="174">
        <v>46174</v>
      </c>
      <c r="B5" s="163">
        <v>23</v>
      </c>
      <c r="C5" s="155">
        <v>12</v>
      </c>
      <c r="D5" s="158">
        <v>16</v>
      </c>
      <c r="E5">
        <v>22.532</v>
      </c>
      <c r="F5">
        <v>21.873999999999999</v>
      </c>
      <c r="G5">
        <v>19.134</v>
      </c>
      <c r="H5">
        <v>16.446000000000002</v>
      </c>
      <c r="I5">
        <v>35.710999999999999</v>
      </c>
      <c r="J5">
        <v>12.483000000000001</v>
      </c>
      <c r="K5">
        <v>22.024000000000001</v>
      </c>
      <c r="L5">
        <v>13.025</v>
      </c>
      <c r="M5">
        <v>23.382000000000001</v>
      </c>
      <c r="N5">
        <v>11.805999999999999</v>
      </c>
      <c r="O5">
        <v>11.541</v>
      </c>
      <c r="P5">
        <v>12.486000000000001</v>
      </c>
      <c r="Q5">
        <v>15.862</v>
      </c>
      <c r="R5">
        <v>10.821</v>
      </c>
      <c r="S5">
        <v>13.718999999999999</v>
      </c>
      <c r="T5">
        <v>12.294</v>
      </c>
      <c r="U5">
        <v>17.146000000000001</v>
      </c>
      <c r="V5">
        <v>18.707000000000001</v>
      </c>
      <c r="W5">
        <v>13.907</v>
      </c>
      <c r="X5">
        <v>13.943</v>
      </c>
      <c r="Y5">
        <v>27.704999999999998</v>
      </c>
      <c r="Z5">
        <v>11.163</v>
      </c>
      <c r="AA5">
        <v>13.939</v>
      </c>
      <c r="AB5">
        <v>18.445</v>
      </c>
      <c r="AC5">
        <v>60.704999999999998</v>
      </c>
      <c r="AD5">
        <v>21.39</v>
      </c>
      <c r="AE5">
        <v>16.138000000000002</v>
      </c>
      <c r="AF5">
        <v>11.858000000000001</v>
      </c>
      <c r="AG5">
        <v>33.444000000000003</v>
      </c>
      <c r="AH5" s="207">
        <v>11.75</v>
      </c>
      <c r="AI5" s="207"/>
      <c r="AJ5" s="207"/>
      <c r="AK5" s="207"/>
      <c r="AL5" s="207"/>
      <c r="AM5" s="207"/>
      <c r="AN5" s="207"/>
      <c r="AO5" s="207"/>
      <c r="AP5" s="207"/>
      <c r="AQ5" s="207"/>
      <c r="AR5" s="207"/>
      <c r="AS5" s="207"/>
      <c r="AT5" s="207"/>
      <c r="AU5" s="207"/>
      <c r="AV5" s="207"/>
      <c r="AW5" s="207"/>
      <c r="AX5" s="207"/>
      <c r="AY5" s="207"/>
    </row>
    <row r="6" spans="1:51" ht="14.85" customHeight="1">
      <c r="A6" s="174">
        <v>46204</v>
      </c>
      <c r="B6" s="163">
        <v>10</v>
      </c>
      <c r="C6" s="155">
        <v>5</v>
      </c>
      <c r="D6" s="158">
        <v>7</v>
      </c>
      <c r="E6">
        <v>9.5820000000000007</v>
      </c>
      <c r="F6">
        <v>10.231999999999999</v>
      </c>
      <c r="G6">
        <v>6.9960000000000004</v>
      </c>
      <c r="H6">
        <v>6.98</v>
      </c>
      <c r="I6">
        <v>14.465999999999999</v>
      </c>
      <c r="J6">
        <v>7.2850000000000001</v>
      </c>
      <c r="K6">
        <v>9.8670000000000009</v>
      </c>
      <c r="L6">
        <v>8.0559999999999992</v>
      </c>
      <c r="M6">
        <v>19.350000000000001</v>
      </c>
      <c r="N6">
        <v>5.5229999999999997</v>
      </c>
      <c r="O6">
        <v>6.0190000000000001</v>
      </c>
      <c r="P6">
        <v>5.6929999999999996</v>
      </c>
      <c r="Q6">
        <v>6.9130000000000003</v>
      </c>
      <c r="R6">
        <v>6.5730000000000004</v>
      </c>
      <c r="S6">
        <v>6.35</v>
      </c>
      <c r="T6">
        <v>8.9610000000000003</v>
      </c>
      <c r="U6">
        <v>8.6359999999999992</v>
      </c>
      <c r="V6">
        <v>8.4060000000000006</v>
      </c>
      <c r="W6">
        <v>7.0039999999999996</v>
      </c>
      <c r="X6">
        <v>6.476</v>
      </c>
      <c r="Y6">
        <v>8.9689999999999994</v>
      </c>
      <c r="Z6">
        <v>6.827</v>
      </c>
      <c r="AA6">
        <v>6.9039999999999999</v>
      </c>
      <c r="AB6">
        <v>7.1639999999999997</v>
      </c>
      <c r="AC6">
        <v>16.402000000000001</v>
      </c>
      <c r="AD6">
        <v>6.9939999999999998</v>
      </c>
      <c r="AE6">
        <v>6.76</v>
      </c>
      <c r="AF6">
        <v>5.6070000000000002</v>
      </c>
      <c r="AG6">
        <v>9.0649999999999995</v>
      </c>
      <c r="AH6" s="207">
        <v>6.9279999999999999</v>
      </c>
      <c r="AI6" s="207"/>
      <c r="AJ6" s="207"/>
      <c r="AK6" s="207"/>
      <c r="AL6" s="207"/>
      <c r="AM6" s="207"/>
      <c r="AN6" s="207"/>
      <c r="AO6" s="207"/>
      <c r="AP6" s="207"/>
      <c r="AQ6" s="207"/>
      <c r="AR6" s="207"/>
      <c r="AS6" s="207"/>
      <c r="AT6" s="207"/>
      <c r="AU6" s="207"/>
      <c r="AV6" s="207"/>
      <c r="AW6" s="207"/>
      <c r="AX6" s="207"/>
      <c r="AY6" s="207"/>
    </row>
    <row r="7" spans="1:51" ht="14.85" customHeight="1">
      <c r="A7" s="174">
        <v>46235</v>
      </c>
      <c r="B7" s="163">
        <v>11</v>
      </c>
      <c r="C7" s="155">
        <v>6</v>
      </c>
      <c r="D7" s="158">
        <v>7</v>
      </c>
      <c r="E7">
        <v>6.6619999999999999</v>
      </c>
      <c r="F7">
        <v>11.473000000000001</v>
      </c>
      <c r="G7">
        <v>7.7140000000000004</v>
      </c>
      <c r="H7">
        <v>6.0810000000000004</v>
      </c>
      <c r="I7">
        <v>8.5850000000000009</v>
      </c>
      <c r="J7">
        <v>5.6239999999999997</v>
      </c>
      <c r="K7">
        <v>11.643000000000001</v>
      </c>
      <c r="L7">
        <v>6.7089999999999996</v>
      </c>
      <c r="M7">
        <v>28.998999999999999</v>
      </c>
      <c r="N7">
        <v>5.444</v>
      </c>
      <c r="O7">
        <v>11.773999999999999</v>
      </c>
      <c r="P7">
        <v>4.7519999999999998</v>
      </c>
      <c r="Q7">
        <v>7.2910000000000004</v>
      </c>
      <c r="R7">
        <v>4.593</v>
      </c>
      <c r="S7">
        <v>8.0050000000000008</v>
      </c>
      <c r="T7">
        <v>8.4109999999999996</v>
      </c>
      <c r="U7">
        <v>20.585000000000001</v>
      </c>
      <c r="V7">
        <v>6.1289999999999996</v>
      </c>
      <c r="W7">
        <v>4.6529999999999996</v>
      </c>
      <c r="X7">
        <v>7.5629999999999997</v>
      </c>
      <c r="Y7">
        <v>6.0380000000000003</v>
      </c>
      <c r="Z7">
        <v>5.0090000000000003</v>
      </c>
      <c r="AA7">
        <v>8.1110000000000007</v>
      </c>
      <c r="AB7">
        <v>7.45</v>
      </c>
      <c r="AC7">
        <v>9.0069999999999997</v>
      </c>
      <c r="AD7">
        <v>8.4719999999999995</v>
      </c>
      <c r="AE7">
        <v>6.1260000000000003</v>
      </c>
      <c r="AF7">
        <v>4.2</v>
      </c>
      <c r="AG7">
        <v>4.7050000000000001</v>
      </c>
      <c r="AH7" s="207">
        <v>5.4219999999999997</v>
      </c>
      <c r="AI7" s="207"/>
      <c r="AJ7" s="207"/>
      <c r="AK7" s="207"/>
      <c r="AL7" s="207"/>
      <c r="AM7" s="207"/>
      <c r="AN7" s="207"/>
      <c r="AO7" s="207"/>
      <c r="AP7" s="207"/>
      <c r="AQ7" s="207"/>
      <c r="AR7" s="207"/>
      <c r="AS7" s="207"/>
      <c r="AT7" s="207"/>
      <c r="AU7" s="207"/>
      <c r="AV7" s="207"/>
      <c r="AW7" s="207"/>
      <c r="AX7" s="207"/>
      <c r="AY7" s="207"/>
    </row>
    <row r="8" spans="1:51" ht="14.85" customHeight="1">
      <c r="A8" s="174">
        <v>46266</v>
      </c>
      <c r="B8" s="163">
        <v>17</v>
      </c>
      <c r="C8" s="155">
        <v>10</v>
      </c>
      <c r="D8" s="158">
        <v>8</v>
      </c>
      <c r="E8">
        <v>20.946000000000002</v>
      </c>
      <c r="F8">
        <v>10.265000000000001</v>
      </c>
      <c r="G8">
        <v>11.57</v>
      </c>
      <c r="H8">
        <v>11.101000000000001</v>
      </c>
      <c r="I8">
        <v>7.6349999999999998</v>
      </c>
      <c r="J8">
        <v>6.5289999999999999</v>
      </c>
      <c r="K8">
        <v>18.315000000000001</v>
      </c>
      <c r="L8">
        <v>6.9630000000000001</v>
      </c>
      <c r="M8">
        <v>22.422000000000001</v>
      </c>
      <c r="N8">
        <v>5.5640000000000001</v>
      </c>
      <c r="O8">
        <v>6.2670000000000003</v>
      </c>
      <c r="P8">
        <v>9.8040000000000003</v>
      </c>
      <c r="Q8">
        <v>17.212</v>
      </c>
      <c r="R8">
        <v>13.557</v>
      </c>
      <c r="S8">
        <v>6.7009999999999996</v>
      </c>
      <c r="T8">
        <v>10.097</v>
      </c>
      <c r="U8">
        <v>14.823</v>
      </c>
      <c r="V8">
        <v>8.657</v>
      </c>
      <c r="W8">
        <v>5.016</v>
      </c>
      <c r="X8">
        <v>6.915</v>
      </c>
      <c r="Y8">
        <v>5.923</v>
      </c>
      <c r="Z8">
        <v>4.5540000000000003</v>
      </c>
      <c r="AA8">
        <v>26.23</v>
      </c>
      <c r="AB8">
        <v>11.323</v>
      </c>
      <c r="AC8">
        <v>8.1539999999999999</v>
      </c>
      <c r="AD8">
        <v>7.8460000000000001</v>
      </c>
      <c r="AE8">
        <v>4.694</v>
      </c>
      <c r="AF8">
        <v>3.948</v>
      </c>
      <c r="AG8">
        <v>4.327</v>
      </c>
      <c r="AH8" s="207">
        <v>4.7910000000000004</v>
      </c>
      <c r="AI8" s="207"/>
      <c r="AJ8" s="207"/>
      <c r="AK8" s="207"/>
      <c r="AL8" s="207"/>
      <c r="AM8" s="207"/>
      <c r="AN8" s="207"/>
      <c r="AO8" s="207"/>
      <c r="AP8" s="207"/>
      <c r="AQ8" s="207"/>
      <c r="AR8" s="207"/>
      <c r="AS8" s="207"/>
      <c r="AT8" s="207"/>
      <c r="AU8" s="207"/>
      <c r="AV8" s="207"/>
      <c r="AW8" s="207"/>
      <c r="AX8" s="207"/>
      <c r="AY8" s="207"/>
    </row>
    <row r="9" spans="1:51" ht="14.85" customHeight="1">
      <c r="A9" s="174">
        <v>46296</v>
      </c>
      <c r="B9" s="163">
        <v>17</v>
      </c>
      <c r="C9" s="155">
        <v>10</v>
      </c>
      <c r="D9" s="158">
        <v>9</v>
      </c>
      <c r="E9">
        <v>9.1010000000000009</v>
      </c>
      <c r="F9">
        <v>6.3940000000000001</v>
      </c>
      <c r="G9">
        <v>7.2380000000000004</v>
      </c>
      <c r="H9">
        <v>9.1959999999999997</v>
      </c>
      <c r="I9">
        <v>8.1359999999999992</v>
      </c>
      <c r="J9">
        <v>10.500999999999999</v>
      </c>
      <c r="K9">
        <v>23.561</v>
      </c>
      <c r="L9">
        <v>7.181</v>
      </c>
      <c r="M9">
        <v>10.542</v>
      </c>
      <c r="N9">
        <v>6.1849999999999996</v>
      </c>
      <c r="O9">
        <v>4.9320000000000004</v>
      </c>
      <c r="P9">
        <v>10.407</v>
      </c>
      <c r="Q9">
        <v>8.8390000000000004</v>
      </c>
      <c r="R9">
        <v>16.914000000000001</v>
      </c>
      <c r="S9">
        <v>15.163</v>
      </c>
      <c r="T9">
        <v>30.539000000000001</v>
      </c>
      <c r="U9">
        <v>14.676</v>
      </c>
      <c r="V9">
        <v>7.1210000000000004</v>
      </c>
      <c r="W9">
        <v>5.7709999999999999</v>
      </c>
      <c r="X9">
        <v>9.9209999999999994</v>
      </c>
      <c r="Y9">
        <v>8.5969999999999995</v>
      </c>
      <c r="Z9">
        <v>4.1680000000000001</v>
      </c>
      <c r="AA9">
        <v>16.492999999999999</v>
      </c>
      <c r="AB9">
        <v>20.513000000000002</v>
      </c>
      <c r="AC9">
        <v>9.0020000000000007</v>
      </c>
      <c r="AD9">
        <v>7.516</v>
      </c>
      <c r="AE9">
        <v>5.7939999999999996</v>
      </c>
      <c r="AF9">
        <v>4.9329999999999998</v>
      </c>
      <c r="AG9">
        <v>4.1669999999999998</v>
      </c>
      <c r="AH9" s="207">
        <v>4.8470000000000004</v>
      </c>
      <c r="AI9" s="207"/>
      <c r="AJ9" s="207"/>
      <c r="AK9" s="207"/>
      <c r="AL9" s="207"/>
      <c r="AM9" s="207"/>
      <c r="AN9" s="207"/>
      <c r="AO9" s="207"/>
      <c r="AP9" s="207"/>
      <c r="AQ9" s="207"/>
      <c r="AR9" s="207"/>
      <c r="AS9" s="207"/>
      <c r="AT9" s="207"/>
      <c r="AU9" s="207"/>
      <c r="AV9" s="207"/>
      <c r="AW9" s="207"/>
      <c r="AX9" s="207"/>
      <c r="AY9" s="207"/>
    </row>
    <row r="10" spans="1:51" ht="14.85" customHeight="1">
      <c r="A10" s="174">
        <v>46327</v>
      </c>
      <c r="B10" s="163">
        <v>9</v>
      </c>
      <c r="C10" s="155">
        <v>8</v>
      </c>
      <c r="D10" s="158">
        <v>8</v>
      </c>
      <c r="E10">
        <v>5.7610000000000001</v>
      </c>
      <c r="F10">
        <v>4.9820000000000002</v>
      </c>
      <c r="G10">
        <v>4.9290000000000003</v>
      </c>
      <c r="H10">
        <v>6.7480000000000002</v>
      </c>
      <c r="I10">
        <v>6.165</v>
      </c>
      <c r="J10">
        <v>6.6260000000000003</v>
      </c>
      <c r="K10">
        <v>10.090999999999999</v>
      </c>
      <c r="L10">
        <v>6.375</v>
      </c>
      <c r="M10">
        <v>6.093</v>
      </c>
      <c r="N10">
        <v>4.7809999999999997</v>
      </c>
      <c r="O10">
        <v>4.3170000000000002</v>
      </c>
      <c r="P10">
        <v>6.2649999999999997</v>
      </c>
      <c r="Q10">
        <v>5.4429999999999996</v>
      </c>
      <c r="R10">
        <v>9.3469999999999995</v>
      </c>
      <c r="S10">
        <v>10.484999999999999</v>
      </c>
      <c r="T10">
        <v>12.746</v>
      </c>
      <c r="U10">
        <v>7.5039999999999996</v>
      </c>
      <c r="V10">
        <v>6.1680000000000001</v>
      </c>
      <c r="W10">
        <v>5.1260000000000003</v>
      </c>
      <c r="X10">
        <v>7.343</v>
      </c>
      <c r="Y10">
        <v>6.2880000000000003</v>
      </c>
      <c r="Z10">
        <v>3.6760000000000002</v>
      </c>
      <c r="AA10">
        <v>8.375</v>
      </c>
      <c r="AB10">
        <v>9.5690000000000008</v>
      </c>
      <c r="AC10">
        <v>6.6710000000000003</v>
      </c>
      <c r="AD10">
        <v>4.931</v>
      </c>
      <c r="AE10">
        <v>4.5010000000000003</v>
      </c>
      <c r="AF10">
        <v>4.5110000000000001</v>
      </c>
      <c r="AG10">
        <v>3.7330000000000001</v>
      </c>
      <c r="AH10" s="207">
        <v>5.2670000000000003</v>
      </c>
      <c r="AI10" s="207"/>
      <c r="AJ10" s="207"/>
      <c r="AK10" s="207"/>
      <c r="AL10" s="207"/>
      <c r="AM10" s="207"/>
      <c r="AN10" s="207"/>
      <c r="AO10" s="207"/>
      <c r="AP10" s="207"/>
      <c r="AQ10" s="207"/>
      <c r="AR10" s="207"/>
      <c r="AS10" s="207"/>
      <c r="AT10" s="207"/>
      <c r="AU10" s="207"/>
      <c r="AV10" s="207"/>
      <c r="AW10" s="207"/>
      <c r="AX10" s="207"/>
      <c r="AY10" s="207"/>
    </row>
    <row r="11" spans="1:51" ht="14.85" customHeight="1">
      <c r="A11" s="174">
        <v>46357</v>
      </c>
      <c r="B11" s="163">
        <v>6</v>
      </c>
      <c r="C11" s="155">
        <v>6</v>
      </c>
      <c r="D11" s="158">
        <v>7</v>
      </c>
      <c r="E11">
        <v>4.7380000000000004</v>
      </c>
      <c r="F11">
        <v>4.3929999999999998</v>
      </c>
      <c r="G11">
        <v>4.2439999999999998</v>
      </c>
      <c r="H11">
        <v>4.7240000000000002</v>
      </c>
      <c r="I11">
        <v>5.1929999999999996</v>
      </c>
      <c r="J11">
        <v>4.9909999999999997</v>
      </c>
      <c r="K11">
        <v>6.157</v>
      </c>
      <c r="L11">
        <v>5.3979999999999997</v>
      </c>
      <c r="M11">
        <v>4.9630000000000001</v>
      </c>
      <c r="N11">
        <v>3.9950000000000001</v>
      </c>
      <c r="O11">
        <v>3.706</v>
      </c>
      <c r="P11">
        <v>4.8520000000000003</v>
      </c>
      <c r="Q11">
        <v>4.6559999999999997</v>
      </c>
      <c r="R11">
        <v>6.0039999999999996</v>
      </c>
      <c r="S11">
        <v>6.165</v>
      </c>
      <c r="T11">
        <v>7.2789999999999999</v>
      </c>
      <c r="U11">
        <v>5.7430000000000003</v>
      </c>
      <c r="V11">
        <v>4.9390000000000001</v>
      </c>
      <c r="W11">
        <v>3.9340000000000002</v>
      </c>
      <c r="X11">
        <v>4.82</v>
      </c>
      <c r="Y11">
        <v>4.8949999999999996</v>
      </c>
      <c r="Z11">
        <v>3.5979999999999999</v>
      </c>
      <c r="AA11">
        <v>5.8179999999999996</v>
      </c>
      <c r="AB11">
        <v>6.1989999999999998</v>
      </c>
      <c r="AC11">
        <v>5.4029999999999996</v>
      </c>
      <c r="AD11">
        <v>4.1130000000000004</v>
      </c>
      <c r="AE11">
        <v>4.0419999999999998</v>
      </c>
      <c r="AF11">
        <v>3.6720000000000002</v>
      </c>
      <c r="AG11">
        <v>3.5590000000000002</v>
      </c>
      <c r="AH11" s="207">
        <v>4.3419999999999996</v>
      </c>
      <c r="AI11" s="207"/>
      <c r="AJ11" s="207"/>
      <c r="AK11" s="207"/>
      <c r="AL11" s="207"/>
      <c r="AM11" s="207"/>
      <c r="AN11" s="207"/>
      <c r="AO11" s="207"/>
      <c r="AP11" s="207"/>
      <c r="AQ11" s="207"/>
      <c r="AR11" s="207"/>
      <c r="AS11" s="207"/>
      <c r="AT11" s="207"/>
      <c r="AU11" s="207"/>
      <c r="AV11" s="207"/>
      <c r="AW11" s="207"/>
      <c r="AX11" s="207"/>
      <c r="AY11" s="207"/>
    </row>
    <row r="12" spans="1:51" ht="14.85" customHeight="1">
      <c r="A12" s="174">
        <v>46388</v>
      </c>
      <c r="B12" s="163">
        <v>6</v>
      </c>
      <c r="C12" s="155">
        <v>6</v>
      </c>
      <c r="D12" s="158">
        <v>6</v>
      </c>
      <c r="E12">
        <v>4.1479999999999997</v>
      </c>
      <c r="F12">
        <v>3.9260000000000002</v>
      </c>
      <c r="G12">
        <v>3.907</v>
      </c>
      <c r="H12">
        <v>4.0220000000000002</v>
      </c>
      <c r="I12">
        <v>4.2679999999999998</v>
      </c>
      <c r="J12">
        <v>4.093</v>
      </c>
      <c r="K12">
        <v>4.9249999999999998</v>
      </c>
      <c r="L12">
        <v>4.2460000000000004</v>
      </c>
      <c r="M12">
        <v>4.5389999999999997</v>
      </c>
      <c r="N12">
        <v>3.641</v>
      </c>
      <c r="O12">
        <v>3.3730000000000002</v>
      </c>
      <c r="P12">
        <v>4.1280000000000001</v>
      </c>
      <c r="Q12">
        <v>4.0110000000000001</v>
      </c>
      <c r="R12">
        <v>5.1100000000000003</v>
      </c>
      <c r="S12">
        <v>4.8170000000000002</v>
      </c>
      <c r="T12">
        <v>5.4169999999999998</v>
      </c>
      <c r="U12">
        <v>4.6779999999999999</v>
      </c>
      <c r="V12">
        <v>3.9710000000000001</v>
      </c>
      <c r="W12">
        <v>3.4260000000000002</v>
      </c>
      <c r="X12">
        <v>3.9220000000000002</v>
      </c>
      <c r="Y12">
        <v>4.5380000000000003</v>
      </c>
      <c r="Z12">
        <v>3.2879999999999998</v>
      </c>
      <c r="AA12">
        <v>4.9050000000000002</v>
      </c>
      <c r="AB12">
        <v>5.2110000000000003</v>
      </c>
      <c r="AC12">
        <v>4.5640000000000001</v>
      </c>
      <c r="AD12">
        <v>3.7360000000000002</v>
      </c>
      <c r="AE12">
        <v>3.5910000000000002</v>
      </c>
      <c r="AF12">
        <v>3.2639999999999998</v>
      </c>
      <c r="AG12">
        <v>3.3140000000000001</v>
      </c>
      <c r="AH12" s="207">
        <v>3.53</v>
      </c>
      <c r="AI12" s="207"/>
      <c r="AJ12" s="207"/>
      <c r="AK12" s="207"/>
      <c r="AL12" s="207"/>
      <c r="AM12" s="207"/>
      <c r="AN12" s="207"/>
      <c r="AO12" s="207"/>
      <c r="AP12" s="207"/>
      <c r="AQ12" s="207"/>
      <c r="AR12" s="207"/>
      <c r="AS12" s="207"/>
      <c r="AT12" s="207"/>
      <c r="AU12" s="207"/>
      <c r="AV12" s="207"/>
      <c r="AW12" s="207"/>
      <c r="AX12" s="207"/>
      <c r="AY12" s="207"/>
    </row>
    <row r="13" spans="1:51" ht="14.85" customHeight="1">
      <c r="A13" s="174">
        <v>46419</v>
      </c>
      <c r="B13" s="163">
        <v>5</v>
      </c>
      <c r="C13" s="155">
        <v>5</v>
      </c>
      <c r="D13" s="158">
        <v>5</v>
      </c>
      <c r="E13">
        <v>3.6859999999999999</v>
      </c>
      <c r="F13">
        <v>3.246</v>
      </c>
      <c r="G13">
        <v>3.2320000000000002</v>
      </c>
      <c r="H13">
        <v>4.5919999999999996</v>
      </c>
      <c r="I13">
        <v>4.6230000000000002</v>
      </c>
      <c r="J13">
        <v>3.3370000000000002</v>
      </c>
      <c r="K13">
        <v>3.9620000000000002</v>
      </c>
      <c r="L13">
        <v>3.746</v>
      </c>
      <c r="M13">
        <v>4.1360000000000001</v>
      </c>
      <c r="N13">
        <v>2.9849999999999999</v>
      </c>
      <c r="O13">
        <v>2.9340000000000002</v>
      </c>
      <c r="P13">
        <v>3.9060000000000001</v>
      </c>
      <c r="Q13">
        <v>3.4159999999999999</v>
      </c>
      <c r="R13">
        <v>4.2930000000000001</v>
      </c>
      <c r="S13">
        <v>3.8620000000000001</v>
      </c>
      <c r="T13">
        <v>5.23</v>
      </c>
      <c r="U13">
        <v>3.669</v>
      </c>
      <c r="V13">
        <v>3.5070000000000001</v>
      </c>
      <c r="W13">
        <v>2.8210000000000002</v>
      </c>
      <c r="X13">
        <v>3.206</v>
      </c>
      <c r="Y13">
        <v>3.43</v>
      </c>
      <c r="Z13">
        <v>2.8879999999999999</v>
      </c>
      <c r="AA13">
        <v>4.7889999999999997</v>
      </c>
      <c r="AB13">
        <v>6.18</v>
      </c>
      <c r="AC13">
        <v>5.1660000000000004</v>
      </c>
      <c r="AD13">
        <v>3.7549999999999999</v>
      </c>
      <c r="AE13">
        <v>3.3759999999999999</v>
      </c>
      <c r="AF13">
        <v>2.7010000000000001</v>
      </c>
      <c r="AG13">
        <v>2.843</v>
      </c>
      <c r="AH13" s="207">
        <v>3.3650000000000002</v>
      </c>
      <c r="AI13" s="207"/>
      <c r="AJ13" s="207"/>
      <c r="AK13" s="207"/>
      <c r="AL13" s="207"/>
      <c r="AM13" s="207"/>
      <c r="AN13" s="207"/>
      <c r="AO13" s="207"/>
      <c r="AP13" s="207"/>
      <c r="AQ13" s="207"/>
      <c r="AR13" s="207"/>
      <c r="AS13" s="207"/>
      <c r="AT13" s="207"/>
      <c r="AU13" s="207"/>
      <c r="AV13" s="207"/>
      <c r="AW13" s="207"/>
      <c r="AX13" s="207"/>
      <c r="AY13" s="207"/>
    </row>
    <row r="14" spans="1:51" ht="14.85" customHeight="1">
      <c r="A14" s="174">
        <v>46447</v>
      </c>
      <c r="B14" s="163">
        <v>11</v>
      </c>
      <c r="C14" s="155">
        <v>8</v>
      </c>
      <c r="D14" s="158">
        <v>10</v>
      </c>
      <c r="E14">
        <v>5.3040000000000003</v>
      </c>
      <c r="F14">
        <v>5.2930000000000001</v>
      </c>
      <c r="G14">
        <v>6.6769999999999996</v>
      </c>
      <c r="H14">
        <v>9.1969999999999992</v>
      </c>
      <c r="I14">
        <v>5.4279999999999999</v>
      </c>
      <c r="J14">
        <v>11.965</v>
      </c>
      <c r="K14">
        <v>6.38</v>
      </c>
      <c r="L14">
        <v>6.3959999999999999</v>
      </c>
      <c r="M14">
        <v>5.2830000000000004</v>
      </c>
      <c r="N14">
        <v>6.0069999999999997</v>
      </c>
      <c r="O14">
        <v>3.9790000000000001</v>
      </c>
      <c r="P14">
        <v>5.7590000000000003</v>
      </c>
      <c r="Q14">
        <v>11.269</v>
      </c>
      <c r="R14">
        <v>7.7549999999999999</v>
      </c>
      <c r="S14">
        <v>5.0730000000000004</v>
      </c>
      <c r="T14">
        <v>15.912000000000001</v>
      </c>
      <c r="U14">
        <v>4.609</v>
      </c>
      <c r="V14">
        <v>6.359</v>
      </c>
      <c r="W14">
        <v>3.226</v>
      </c>
      <c r="X14">
        <v>5.0369999999999999</v>
      </c>
      <c r="Y14">
        <v>7.1769999999999996</v>
      </c>
      <c r="Z14">
        <v>4.2169999999999996</v>
      </c>
      <c r="AA14">
        <v>7.3650000000000002</v>
      </c>
      <c r="AB14">
        <v>11.307</v>
      </c>
      <c r="AC14">
        <v>7.7759999999999998</v>
      </c>
      <c r="AD14">
        <v>10.414</v>
      </c>
      <c r="AE14">
        <v>4.0380000000000003</v>
      </c>
      <c r="AF14">
        <v>3.4089999999999998</v>
      </c>
      <c r="AG14">
        <v>4.21</v>
      </c>
      <c r="AH14" s="207">
        <v>3.5369999999999999</v>
      </c>
      <c r="AI14" s="207"/>
      <c r="AJ14" s="207"/>
      <c r="AK14" s="207"/>
      <c r="AL14" s="207"/>
      <c r="AM14" s="207"/>
      <c r="AN14" s="207"/>
      <c r="AO14" s="207"/>
      <c r="AP14" s="207"/>
      <c r="AQ14" s="207"/>
      <c r="AR14" s="207"/>
      <c r="AS14" s="207"/>
      <c r="AT14" s="207"/>
      <c r="AU14" s="207"/>
      <c r="AV14" s="207"/>
      <c r="AW14" s="207"/>
      <c r="AX14" s="207"/>
      <c r="AY14" s="207"/>
    </row>
    <row r="15" spans="1:51" ht="14.85" customHeight="1">
      <c r="A15" s="174">
        <v>46478</v>
      </c>
      <c r="B15" s="163">
        <v>28</v>
      </c>
      <c r="C15" s="155">
        <v>20</v>
      </c>
      <c r="D15" s="158">
        <v>23</v>
      </c>
      <c r="E15">
        <v>31.138000000000002</v>
      </c>
      <c r="F15">
        <v>15.89</v>
      </c>
      <c r="G15">
        <v>23.388000000000002</v>
      </c>
      <c r="H15">
        <v>15.895</v>
      </c>
      <c r="I15">
        <v>15.103999999999999</v>
      </c>
      <c r="J15">
        <v>24.044</v>
      </c>
      <c r="K15">
        <v>12.67</v>
      </c>
      <c r="L15">
        <v>13.602</v>
      </c>
      <c r="M15">
        <v>24.573</v>
      </c>
      <c r="N15">
        <v>27.030999999999999</v>
      </c>
      <c r="O15">
        <v>14.205</v>
      </c>
      <c r="P15">
        <v>16.335999999999999</v>
      </c>
      <c r="Q15">
        <v>35.899000000000001</v>
      </c>
      <c r="R15">
        <v>27.911999999999999</v>
      </c>
      <c r="S15">
        <v>22.5</v>
      </c>
      <c r="T15">
        <v>25.114999999999998</v>
      </c>
      <c r="U15">
        <v>12.984</v>
      </c>
      <c r="V15">
        <v>14.473000000000001</v>
      </c>
      <c r="W15">
        <v>12.118</v>
      </c>
      <c r="X15">
        <v>13.288</v>
      </c>
      <c r="Y15">
        <v>30.306999999999999</v>
      </c>
      <c r="Z15">
        <v>8.7460000000000004</v>
      </c>
      <c r="AA15">
        <v>20.914999999999999</v>
      </c>
      <c r="AB15">
        <v>17.187999999999999</v>
      </c>
      <c r="AC15">
        <v>17.526</v>
      </c>
      <c r="AD15">
        <v>24.295000000000002</v>
      </c>
      <c r="AE15">
        <v>11.571</v>
      </c>
      <c r="AF15">
        <v>18.544</v>
      </c>
      <c r="AG15">
        <v>11.175000000000001</v>
      </c>
      <c r="AH15" s="207">
        <v>7.726</v>
      </c>
      <c r="AI15" s="207"/>
      <c r="AJ15" s="207"/>
      <c r="AK15" s="207"/>
      <c r="AL15" s="207"/>
      <c r="AM15" s="207"/>
      <c r="AN15" s="207"/>
      <c r="AO15" s="207"/>
      <c r="AP15" s="207"/>
      <c r="AQ15" s="207"/>
      <c r="AR15" s="207"/>
      <c r="AS15" s="207"/>
      <c r="AT15" s="207"/>
      <c r="AU15" s="207"/>
      <c r="AV15" s="207"/>
      <c r="AW15" s="207"/>
      <c r="AX15" s="207"/>
      <c r="AY15" s="207"/>
    </row>
    <row r="16" spans="1:51" ht="14.85" customHeight="1">
      <c r="A16" s="174">
        <v>46508</v>
      </c>
      <c r="B16" s="163">
        <v>78</v>
      </c>
      <c r="C16" s="155">
        <v>56</v>
      </c>
      <c r="D16" s="158">
        <v>68</v>
      </c>
      <c r="E16">
        <v>80.334999999999994</v>
      </c>
      <c r="F16">
        <v>88.57</v>
      </c>
      <c r="G16">
        <v>69.557000000000002</v>
      </c>
      <c r="H16">
        <v>52.220999999999997</v>
      </c>
      <c r="I16">
        <v>62.345999999999997</v>
      </c>
      <c r="J16">
        <v>91.019000000000005</v>
      </c>
      <c r="K16">
        <v>61.378</v>
      </c>
      <c r="L16">
        <v>61.026000000000003</v>
      </c>
      <c r="M16">
        <v>62.844000000000001</v>
      </c>
      <c r="N16">
        <v>106.14</v>
      </c>
      <c r="O16">
        <v>25.204000000000001</v>
      </c>
      <c r="P16">
        <v>60.110999999999997</v>
      </c>
      <c r="Q16">
        <v>82.3</v>
      </c>
      <c r="R16">
        <v>111.021</v>
      </c>
      <c r="S16">
        <v>62.741</v>
      </c>
      <c r="T16">
        <v>76.403999999999996</v>
      </c>
      <c r="U16">
        <v>75.16</v>
      </c>
      <c r="V16">
        <v>89.87</v>
      </c>
      <c r="W16">
        <v>45.761000000000003</v>
      </c>
      <c r="X16">
        <v>49.789000000000001</v>
      </c>
      <c r="Y16">
        <v>60.779000000000003</v>
      </c>
      <c r="Z16">
        <v>39.448999999999998</v>
      </c>
      <c r="AA16">
        <v>63.323</v>
      </c>
      <c r="AB16">
        <v>47.258000000000003</v>
      </c>
      <c r="AC16">
        <v>51.902999999999999</v>
      </c>
      <c r="AD16">
        <v>59.628999999999998</v>
      </c>
      <c r="AE16">
        <v>33.298000000000002</v>
      </c>
      <c r="AF16">
        <v>59.142000000000003</v>
      </c>
      <c r="AG16">
        <v>57.070999999999998</v>
      </c>
      <c r="AH16" s="207">
        <v>46.947000000000003</v>
      </c>
      <c r="AI16" s="207"/>
      <c r="AJ16" s="207"/>
      <c r="AK16" s="207"/>
      <c r="AL16" s="207"/>
      <c r="AM16" s="207"/>
      <c r="AN16" s="207"/>
      <c r="AO16" s="207"/>
      <c r="AP16" s="207"/>
      <c r="AQ16" s="207"/>
      <c r="AR16" s="207"/>
      <c r="AS16" s="207"/>
      <c r="AT16" s="207"/>
      <c r="AU16" s="207"/>
      <c r="AV16" s="207"/>
      <c r="AW16" s="207"/>
      <c r="AX16" s="207"/>
      <c r="AY16" s="207"/>
    </row>
    <row r="17" spans="1:51" ht="14.85" customHeight="1">
      <c r="A17" s="174">
        <v>46539</v>
      </c>
      <c r="B17" s="163">
        <v>84</v>
      </c>
      <c r="C17" s="155">
        <v>40</v>
      </c>
      <c r="D17" s="158">
        <v>62</v>
      </c>
      <c r="E17">
        <v>46.34</v>
      </c>
      <c r="F17">
        <v>105.762</v>
      </c>
      <c r="G17">
        <v>64.495000000000005</v>
      </c>
      <c r="H17">
        <v>121.33199999999999</v>
      </c>
      <c r="I17">
        <v>31.356000000000002</v>
      </c>
      <c r="J17">
        <v>118.33499999999999</v>
      </c>
      <c r="K17">
        <v>54.921999999999997</v>
      </c>
      <c r="L17">
        <v>101.396</v>
      </c>
      <c r="M17">
        <v>29.018999999999998</v>
      </c>
      <c r="N17">
        <v>64.447999999999993</v>
      </c>
      <c r="O17">
        <v>10.821999999999999</v>
      </c>
      <c r="P17">
        <v>42.941000000000003</v>
      </c>
      <c r="Q17">
        <v>46.121000000000002</v>
      </c>
      <c r="R17">
        <v>108.107</v>
      </c>
      <c r="S17">
        <v>32.704000000000001</v>
      </c>
      <c r="T17">
        <v>58.357999999999997</v>
      </c>
      <c r="U17">
        <v>98.203000000000003</v>
      </c>
      <c r="V17">
        <v>47.499000000000002</v>
      </c>
      <c r="W17">
        <v>61.347000000000001</v>
      </c>
      <c r="X17">
        <v>93.165000000000006</v>
      </c>
      <c r="Y17">
        <v>27.969000000000001</v>
      </c>
      <c r="Z17">
        <v>30.972000000000001</v>
      </c>
      <c r="AA17">
        <v>74.584000000000003</v>
      </c>
      <c r="AB17">
        <v>91.954999999999998</v>
      </c>
      <c r="AC17">
        <v>76.346000000000004</v>
      </c>
      <c r="AD17">
        <v>76.421999999999997</v>
      </c>
      <c r="AE17">
        <v>11.196</v>
      </c>
      <c r="AF17">
        <v>125.53400000000001</v>
      </c>
      <c r="AG17">
        <v>36.518999999999998</v>
      </c>
      <c r="AH17" s="207">
        <v>74.509</v>
      </c>
      <c r="AI17" s="207"/>
      <c r="AJ17" s="207"/>
      <c r="AK17" s="207"/>
      <c r="AL17" s="207"/>
      <c r="AM17" s="207"/>
      <c r="AN17" s="207"/>
      <c r="AO17" s="207"/>
      <c r="AP17" s="207"/>
      <c r="AQ17" s="207"/>
      <c r="AR17" s="207"/>
      <c r="AS17" s="207"/>
      <c r="AT17" s="207"/>
      <c r="AU17" s="207"/>
      <c r="AV17" s="207"/>
      <c r="AW17" s="207"/>
      <c r="AX17" s="207"/>
      <c r="AY17" s="207"/>
    </row>
    <row r="18" spans="1:51" ht="14.85" customHeight="1">
      <c r="A18" s="174">
        <v>46569</v>
      </c>
      <c r="B18" s="163">
        <v>33</v>
      </c>
      <c r="C18" s="155">
        <v>13</v>
      </c>
      <c r="D18" s="158">
        <v>21</v>
      </c>
      <c r="E18">
        <v>18.832999999999998</v>
      </c>
      <c r="F18">
        <v>36.005000000000003</v>
      </c>
      <c r="G18">
        <v>14.731999999999999</v>
      </c>
      <c r="H18">
        <v>81.707999999999998</v>
      </c>
      <c r="I18">
        <v>12.262</v>
      </c>
      <c r="J18">
        <v>33.813000000000002</v>
      </c>
      <c r="K18">
        <v>24.911000000000001</v>
      </c>
      <c r="L18">
        <v>72.626000000000005</v>
      </c>
      <c r="M18">
        <v>8.7680000000000007</v>
      </c>
      <c r="N18">
        <v>19.158000000000001</v>
      </c>
      <c r="O18">
        <v>5.1820000000000004</v>
      </c>
      <c r="P18">
        <v>11.972</v>
      </c>
      <c r="Q18">
        <v>15.509</v>
      </c>
      <c r="R18">
        <v>37.695999999999998</v>
      </c>
      <c r="S18">
        <v>14.314</v>
      </c>
      <c r="T18">
        <v>18.7</v>
      </c>
      <c r="U18">
        <v>32.023000000000003</v>
      </c>
      <c r="V18">
        <v>15.500999999999999</v>
      </c>
      <c r="W18">
        <v>15.023</v>
      </c>
      <c r="X18">
        <v>29.837</v>
      </c>
      <c r="Y18">
        <v>11.58</v>
      </c>
      <c r="Z18">
        <v>10.949</v>
      </c>
      <c r="AA18">
        <v>17.658000000000001</v>
      </c>
      <c r="AB18">
        <v>23.556999999999999</v>
      </c>
      <c r="AC18">
        <v>15.997999999999999</v>
      </c>
      <c r="AD18">
        <v>18.727</v>
      </c>
      <c r="AE18">
        <v>5.1189999999999998</v>
      </c>
      <c r="AF18">
        <v>52.158000000000001</v>
      </c>
      <c r="AG18">
        <v>10.833</v>
      </c>
      <c r="AH18" s="207">
        <v>26.71</v>
      </c>
      <c r="AI18" s="207"/>
      <c r="AJ18" s="207"/>
      <c r="AK18" s="207"/>
      <c r="AL18" s="207"/>
      <c r="AM18" s="207"/>
      <c r="AN18" s="207"/>
      <c r="AO18" s="207"/>
      <c r="AP18" s="207"/>
      <c r="AQ18" s="207"/>
      <c r="AR18" s="207"/>
      <c r="AS18" s="207"/>
      <c r="AT18" s="207"/>
      <c r="AU18" s="207"/>
      <c r="AV18" s="207"/>
      <c r="AW18" s="207"/>
      <c r="AX18" s="207"/>
      <c r="AY18" s="207"/>
    </row>
    <row r="19" spans="1:51" ht="14.85" customHeight="1">
      <c r="A19" s="174">
        <v>46600</v>
      </c>
      <c r="B19" s="163">
        <v>20</v>
      </c>
      <c r="C19" s="155">
        <v>12</v>
      </c>
      <c r="D19" s="158">
        <v>15</v>
      </c>
      <c r="E19">
        <v>16.244</v>
      </c>
      <c r="F19">
        <v>16.562999999999999</v>
      </c>
      <c r="G19">
        <v>9.0969999999999995</v>
      </c>
      <c r="H19">
        <v>23.498999999999999</v>
      </c>
      <c r="I19">
        <v>7.484</v>
      </c>
      <c r="J19">
        <v>24.013999999999999</v>
      </c>
      <c r="K19">
        <v>12.54</v>
      </c>
      <c r="L19">
        <v>44.521000000000001</v>
      </c>
      <c r="M19">
        <v>7.0869999999999997</v>
      </c>
      <c r="N19">
        <v>21.518000000000001</v>
      </c>
      <c r="O19">
        <v>4.3899999999999997</v>
      </c>
      <c r="P19">
        <v>9.7789999999999999</v>
      </c>
      <c r="Q19">
        <v>7.45</v>
      </c>
      <c r="R19">
        <v>19.856999999999999</v>
      </c>
      <c r="S19">
        <v>11.35</v>
      </c>
      <c r="T19">
        <v>28.753</v>
      </c>
      <c r="U19">
        <v>13.803000000000001</v>
      </c>
      <c r="V19">
        <v>6.8819999999999997</v>
      </c>
      <c r="W19">
        <v>11.842000000000001</v>
      </c>
      <c r="X19">
        <v>11.718999999999999</v>
      </c>
      <c r="Y19">
        <v>6.992</v>
      </c>
      <c r="Z19">
        <v>10.004</v>
      </c>
      <c r="AA19">
        <v>12.112</v>
      </c>
      <c r="AB19">
        <v>11.275</v>
      </c>
      <c r="AC19">
        <v>12.609</v>
      </c>
      <c r="AD19">
        <v>10.994999999999999</v>
      </c>
      <c r="AE19">
        <v>3.927</v>
      </c>
      <c r="AF19">
        <v>12.398999999999999</v>
      </c>
      <c r="AG19">
        <v>6.76</v>
      </c>
      <c r="AH19" s="207">
        <v>11.997999999999999</v>
      </c>
      <c r="AI19" s="207"/>
      <c r="AJ19" s="207"/>
      <c r="AK19" s="207"/>
      <c r="AL19" s="207"/>
      <c r="AM19" s="207"/>
      <c r="AN19" s="207"/>
      <c r="AO19" s="207"/>
      <c r="AP19" s="207"/>
      <c r="AQ19" s="207"/>
      <c r="AR19" s="207"/>
      <c r="AS19" s="207"/>
      <c r="AT19" s="207"/>
      <c r="AU19" s="207"/>
      <c r="AV19" s="207"/>
      <c r="AW19" s="207"/>
      <c r="AX19" s="207"/>
      <c r="AY19" s="207"/>
    </row>
    <row r="20" spans="1:51" ht="14.85" customHeight="1">
      <c r="A20" s="174">
        <v>46631</v>
      </c>
      <c r="B20" s="163">
        <v>19</v>
      </c>
      <c r="C20" s="155">
        <v>11</v>
      </c>
      <c r="D20" s="158">
        <v>16</v>
      </c>
      <c r="E20">
        <v>12.683</v>
      </c>
      <c r="F20">
        <v>17.523</v>
      </c>
      <c r="G20">
        <v>14.276</v>
      </c>
      <c r="H20">
        <v>13.888</v>
      </c>
      <c r="I20">
        <v>7.6139999999999999</v>
      </c>
      <c r="J20">
        <v>24.946000000000002</v>
      </c>
      <c r="K20">
        <v>10.207000000000001</v>
      </c>
      <c r="L20">
        <v>27.236000000000001</v>
      </c>
      <c r="M20">
        <v>6.6970000000000001</v>
      </c>
      <c r="N20">
        <v>9.5709999999999997</v>
      </c>
      <c r="O20">
        <v>8.81</v>
      </c>
      <c r="P20">
        <v>20.085000000000001</v>
      </c>
      <c r="Q20">
        <v>17.251000000000001</v>
      </c>
      <c r="R20">
        <v>12.084</v>
      </c>
      <c r="S20">
        <v>11.952999999999999</v>
      </c>
      <c r="T20">
        <v>17.738</v>
      </c>
      <c r="U20">
        <v>13.193</v>
      </c>
      <c r="V20">
        <v>6.5060000000000002</v>
      </c>
      <c r="W20">
        <v>8.9280000000000008</v>
      </c>
      <c r="X20">
        <v>8.3650000000000002</v>
      </c>
      <c r="Y20">
        <v>5.5880000000000001</v>
      </c>
      <c r="Z20">
        <v>28.007999999999999</v>
      </c>
      <c r="AA20">
        <v>14.625999999999999</v>
      </c>
      <c r="AB20">
        <v>8.9290000000000003</v>
      </c>
      <c r="AC20">
        <v>10.106</v>
      </c>
      <c r="AD20">
        <v>6.6669999999999998</v>
      </c>
      <c r="AE20">
        <v>3.3279999999999998</v>
      </c>
      <c r="AF20">
        <v>6.9450000000000003</v>
      </c>
      <c r="AG20">
        <v>5.577</v>
      </c>
      <c r="AH20" s="207">
        <v>26.619</v>
      </c>
      <c r="AI20" s="207"/>
      <c r="AJ20" s="207"/>
      <c r="AK20" s="207"/>
      <c r="AL20" s="207"/>
      <c r="AM20" s="207"/>
      <c r="AN20" s="207"/>
      <c r="AO20" s="207"/>
      <c r="AP20" s="207"/>
      <c r="AQ20" s="207"/>
      <c r="AR20" s="207"/>
      <c r="AS20" s="207"/>
      <c r="AT20" s="207"/>
      <c r="AU20" s="207"/>
      <c r="AV20" s="207"/>
      <c r="AW20" s="207"/>
      <c r="AX20" s="207"/>
      <c r="AY20" s="207"/>
    </row>
    <row r="21" spans="1:51" ht="14.85" customHeight="1">
      <c r="A21" s="174">
        <v>46661</v>
      </c>
      <c r="B21" s="163">
        <v>15</v>
      </c>
      <c r="C21" s="155">
        <v>10</v>
      </c>
      <c r="D21" s="158">
        <v>13</v>
      </c>
      <c r="E21">
        <v>7.585</v>
      </c>
      <c r="F21">
        <v>10.129</v>
      </c>
      <c r="G21">
        <v>11.06</v>
      </c>
      <c r="H21">
        <v>11.881</v>
      </c>
      <c r="I21">
        <v>11.789</v>
      </c>
      <c r="J21">
        <v>27.613</v>
      </c>
      <c r="K21">
        <v>9.5350000000000001</v>
      </c>
      <c r="L21">
        <v>12.178000000000001</v>
      </c>
      <c r="M21">
        <v>7.1239999999999997</v>
      </c>
      <c r="N21">
        <v>7.02</v>
      </c>
      <c r="O21">
        <v>9.3529999999999998</v>
      </c>
      <c r="P21">
        <v>9.8369999999999997</v>
      </c>
      <c r="Q21">
        <v>19.948</v>
      </c>
      <c r="R21">
        <v>20.507999999999999</v>
      </c>
      <c r="S21">
        <v>33.295000000000002</v>
      </c>
      <c r="T21">
        <v>16.257999999999999</v>
      </c>
      <c r="U21">
        <v>9.8759999999999994</v>
      </c>
      <c r="V21">
        <v>7.0659999999999998</v>
      </c>
      <c r="W21">
        <v>11.804</v>
      </c>
      <c r="X21">
        <v>10.698</v>
      </c>
      <c r="Y21">
        <v>4.8940000000000001</v>
      </c>
      <c r="Z21">
        <v>16.818000000000001</v>
      </c>
      <c r="AA21">
        <v>23.795999999999999</v>
      </c>
      <c r="AB21">
        <v>9.375</v>
      </c>
      <c r="AC21">
        <v>9.1969999999999992</v>
      </c>
      <c r="AD21">
        <v>7.6130000000000004</v>
      </c>
      <c r="AE21">
        <v>4.149</v>
      </c>
      <c r="AF21">
        <v>5.9939999999999998</v>
      </c>
      <c r="AG21">
        <v>5.46</v>
      </c>
      <c r="AH21" s="207">
        <v>10.359</v>
      </c>
      <c r="AI21" s="207"/>
      <c r="AJ21" s="207"/>
      <c r="AK21" s="207"/>
      <c r="AL21" s="207"/>
      <c r="AM21" s="207"/>
      <c r="AN21" s="207"/>
      <c r="AO21" s="207"/>
      <c r="AP21" s="207"/>
      <c r="AQ21" s="207"/>
      <c r="AR21" s="207"/>
      <c r="AS21" s="207"/>
      <c r="AT21" s="207"/>
      <c r="AU21" s="207"/>
      <c r="AV21" s="207"/>
      <c r="AW21" s="207"/>
      <c r="AX21" s="207"/>
      <c r="AY21" s="207"/>
    </row>
    <row r="22" spans="1:51" ht="14.85" customHeight="1">
      <c r="A22" s="174">
        <v>46692</v>
      </c>
      <c r="B22" s="163">
        <v>10</v>
      </c>
      <c r="C22" s="155">
        <v>8</v>
      </c>
      <c r="D22" s="158">
        <v>9</v>
      </c>
      <c r="E22">
        <v>5.8860000000000001</v>
      </c>
      <c r="F22">
        <v>6.8689999999999998</v>
      </c>
      <c r="G22">
        <v>7.9809999999999999</v>
      </c>
      <c r="H22">
        <v>8.4320000000000004</v>
      </c>
      <c r="I22">
        <v>7.2720000000000002</v>
      </c>
      <c r="J22">
        <v>11.897</v>
      </c>
      <c r="K22">
        <v>8.1170000000000009</v>
      </c>
      <c r="L22">
        <v>7.1849999999999996</v>
      </c>
      <c r="M22">
        <v>5.476</v>
      </c>
      <c r="N22">
        <v>5.9720000000000004</v>
      </c>
      <c r="O22">
        <v>5.5259999999999998</v>
      </c>
      <c r="P22">
        <v>6.0380000000000003</v>
      </c>
      <c r="Q22">
        <v>10.936999999999999</v>
      </c>
      <c r="R22">
        <v>13.414</v>
      </c>
      <c r="S22">
        <v>13.472</v>
      </c>
      <c r="T22">
        <v>8.3469999999999995</v>
      </c>
      <c r="U22">
        <v>8.3140000000000001</v>
      </c>
      <c r="V22">
        <v>6.38</v>
      </c>
      <c r="W22">
        <v>8.5180000000000007</v>
      </c>
      <c r="X22">
        <v>7.7169999999999996</v>
      </c>
      <c r="Y22">
        <v>4.282</v>
      </c>
      <c r="Z22">
        <v>8.4290000000000003</v>
      </c>
      <c r="AA22">
        <v>10.93</v>
      </c>
      <c r="AB22">
        <v>6.8869999999999996</v>
      </c>
      <c r="AC22">
        <v>5.9989999999999997</v>
      </c>
      <c r="AD22">
        <v>5.8449999999999998</v>
      </c>
      <c r="AE22">
        <v>3.8490000000000002</v>
      </c>
      <c r="AF22">
        <v>5.2969999999999997</v>
      </c>
      <c r="AG22">
        <v>5.7990000000000004</v>
      </c>
      <c r="AH22" s="207">
        <v>6.5759999999999996</v>
      </c>
      <c r="AI22" s="207"/>
      <c r="AJ22" s="207"/>
      <c r="AK22" s="207"/>
      <c r="AL22" s="207"/>
      <c r="AM22" s="207"/>
      <c r="AN22" s="207"/>
      <c r="AO22" s="207"/>
      <c r="AP22" s="207"/>
      <c r="AQ22" s="207"/>
      <c r="AR22" s="207"/>
      <c r="AS22" s="207"/>
      <c r="AT22" s="207"/>
      <c r="AU22" s="207"/>
      <c r="AV22" s="207"/>
      <c r="AW22" s="207"/>
      <c r="AX22" s="207"/>
      <c r="AY22" s="207"/>
    </row>
    <row r="23" spans="1:51" ht="14.85" customHeight="1">
      <c r="A23" s="174">
        <v>46722</v>
      </c>
      <c r="B23" s="163">
        <v>7</v>
      </c>
      <c r="C23" s="155">
        <v>7</v>
      </c>
      <c r="D23" s="158">
        <v>7</v>
      </c>
      <c r="E23">
        <v>5.1779999999999999</v>
      </c>
      <c r="F23">
        <v>5.9459999999999997</v>
      </c>
      <c r="G23">
        <v>5.6630000000000003</v>
      </c>
      <c r="H23">
        <v>6.9939999999999998</v>
      </c>
      <c r="I23">
        <v>5.4509999999999996</v>
      </c>
      <c r="J23">
        <v>7.5330000000000004</v>
      </c>
      <c r="K23">
        <v>6.7919999999999998</v>
      </c>
      <c r="L23">
        <v>5.9130000000000003</v>
      </c>
      <c r="M23">
        <v>4.6120000000000001</v>
      </c>
      <c r="N23">
        <v>5.141</v>
      </c>
      <c r="O23">
        <v>4.2060000000000004</v>
      </c>
      <c r="P23">
        <v>5.1539999999999999</v>
      </c>
      <c r="Q23">
        <v>7.1189999999999998</v>
      </c>
      <c r="R23">
        <v>8.1790000000000003</v>
      </c>
      <c r="S23">
        <v>7.702</v>
      </c>
      <c r="T23">
        <v>6.4489999999999998</v>
      </c>
      <c r="U23">
        <v>6.617</v>
      </c>
      <c r="V23">
        <v>4.8739999999999997</v>
      </c>
      <c r="W23">
        <v>5.593</v>
      </c>
      <c r="X23">
        <v>5.9820000000000002</v>
      </c>
      <c r="Y23">
        <v>4.1639999999999997</v>
      </c>
      <c r="Z23">
        <v>5.8179999999999996</v>
      </c>
      <c r="AA23">
        <v>7.1890000000000001</v>
      </c>
      <c r="AB23">
        <v>5.5579999999999998</v>
      </c>
      <c r="AC23">
        <v>5.01</v>
      </c>
      <c r="AD23">
        <v>5.4160000000000004</v>
      </c>
      <c r="AE23">
        <v>3.1030000000000002</v>
      </c>
      <c r="AF23">
        <v>5.032</v>
      </c>
      <c r="AG23">
        <v>4.7729999999999997</v>
      </c>
      <c r="AH23" s="207">
        <v>5.3869999999999996</v>
      </c>
      <c r="AI23" s="207"/>
      <c r="AJ23" s="207"/>
      <c r="AK23" s="207"/>
      <c r="AL23" s="207"/>
      <c r="AM23" s="207"/>
      <c r="AN23" s="207"/>
      <c r="AO23" s="207"/>
      <c r="AP23" s="207"/>
      <c r="AQ23" s="207"/>
      <c r="AR23" s="207"/>
      <c r="AS23" s="207"/>
      <c r="AT23" s="207"/>
      <c r="AU23" s="207"/>
      <c r="AV23" s="207"/>
      <c r="AW23" s="207"/>
      <c r="AX23" s="207"/>
      <c r="AY23" s="207"/>
    </row>
    <row r="24" spans="1:51" ht="14.85" customHeight="1">
      <c r="A24" s="174">
        <v>46753</v>
      </c>
      <c r="B24" s="163">
        <v>6</v>
      </c>
      <c r="C24" s="155">
        <v>6</v>
      </c>
      <c r="D24" s="158">
        <v>6</v>
      </c>
      <c r="E24">
        <v>4.6239999999999997</v>
      </c>
      <c r="F24">
        <v>5.4480000000000004</v>
      </c>
      <c r="G24">
        <v>4.835</v>
      </c>
      <c r="H24">
        <v>5.8079999999999998</v>
      </c>
      <c r="I24">
        <v>4.476</v>
      </c>
      <c r="J24">
        <v>6.133</v>
      </c>
      <c r="K24">
        <v>5.3890000000000002</v>
      </c>
      <c r="L24">
        <v>5.4180000000000001</v>
      </c>
      <c r="M24">
        <v>4.1950000000000003</v>
      </c>
      <c r="N24">
        <v>4.6749999999999998</v>
      </c>
      <c r="O24">
        <v>3.556</v>
      </c>
      <c r="P24">
        <v>4.4489999999999998</v>
      </c>
      <c r="Q24">
        <v>6.1</v>
      </c>
      <c r="R24">
        <v>6.524</v>
      </c>
      <c r="S24">
        <v>5.7409999999999997</v>
      </c>
      <c r="T24">
        <v>5.2729999999999997</v>
      </c>
      <c r="U24">
        <v>5.3810000000000002</v>
      </c>
      <c r="V24">
        <v>4.2110000000000003</v>
      </c>
      <c r="W24">
        <v>4.5540000000000003</v>
      </c>
      <c r="X24">
        <v>5.4829999999999997</v>
      </c>
      <c r="Y24">
        <v>3.8</v>
      </c>
      <c r="Z24">
        <v>4.8899999999999997</v>
      </c>
      <c r="AA24">
        <v>6.06</v>
      </c>
      <c r="AB24">
        <v>4.694</v>
      </c>
      <c r="AC24">
        <v>4.5359999999999996</v>
      </c>
      <c r="AD24">
        <v>4.7229999999999999</v>
      </c>
      <c r="AE24">
        <v>2.754</v>
      </c>
      <c r="AF24">
        <v>4.6689999999999996</v>
      </c>
      <c r="AG24">
        <v>3.9049999999999998</v>
      </c>
      <c r="AH24" s="207">
        <v>4.7350000000000003</v>
      </c>
      <c r="AI24" s="207"/>
      <c r="AJ24" s="207"/>
      <c r="AK24" s="207"/>
      <c r="AL24" s="207"/>
      <c r="AM24" s="207"/>
      <c r="AN24" s="207"/>
      <c r="AO24" s="207"/>
      <c r="AP24" s="207"/>
      <c r="AQ24" s="207"/>
      <c r="AR24" s="207"/>
      <c r="AS24" s="207"/>
      <c r="AT24" s="207"/>
      <c r="AU24" s="207"/>
      <c r="AV24" s="207"/>
      <c r="AW24" s="207"/>
      <c r="AX24" s="207"/>
      <c r="AY24" s="207"/>
    </row>
    <row r="25" spans="1:51" ht="14.85" customHeight="1">
      <c r="A25" s="174">
        <v>46784</v>
      </c>
      <c r="B25" s="163">
        <v>5</v>
      </c>
      <c r="C25" s="155">
        <v>5</v>
      </c>
      <c r="D25" s="158">
        <v>5</v>
      </c>
      <c r="E25">
        <v>3.952</v>
      </c>
      <c r="F25">
        <v>4.6520000000000001</v>
      </c>
      <c r="G25">
        <v>5.6550000000000002</v>
      </c>
      <c r="H25">
        <v>6.3410000000000002</v>
      </c>
      <c r="I25">
        <v>3.77</v>
      </c>
      <c r="J25">
        <v>5.12</v>
      </c>
      <c r="K25">
        <v>4.9349999999999996</v>
      </c>
      <c r="L25">
        <v>5.0810000000000004</v>
      </c>
      <c r="M25">
        <v>3.5670000000000002</v>
      </c>
      <c r="N25">
        <v>4.18</v>
      </c>
      <c r="O25">
        <v>3.52</v>
      </c>
      <c r="P25">
        <v>3.94</v>
      </c>
      <c r="Q25">
        <v>5.2809999999999997</v>
      </c>
      <c r="R25">
        <v>5.5170000000000003</v>
      </c>
      <c r="S25">
        <v>5.7709999999999999</v>
      </c>
      <c r="T25">
        <v>4.2889999999999997</v>
      </c>
      <c r="U25">
        <v>4.9029999999999996</v>
      </c>
      <c r="V25">
        <v>3.5750000000000002</v>
      </c>
      <c r="W25">
        <v>3.8410000000000002</v>
      </c>
      <c r="X25">
        <v>4.3019999999999996</v>
      </c>
      <c r="Y25">
        <v>3.4239999999999999</v>
      </c>
      <c r="Z25">
        <v>5.0030000000000001</v>
      </c>
      <c r="AA25">
        <v>7.2409999999999997</v>
      </c>
      <c r="AB25">
        <v>5.5410000000000004</v>
      </c>
      <c r="AC25">
        <v>4.63</v>
      </c>
      <c r="AD25">
        <v>4.4489999999999998</v>
      </c>
      <c r="AE25">
        <v>2.3580000000000001</v>
      </c>
      <c r="AF25">
        <v>4.1219999999999999</v>
      </c>
      <c r="AG25">
        <v>3.8159999999999998</v>
      </c>
      <c r="AH25" s="207">
        <v>4.3280000000000003</v>
      </c>
      <c r="AI25" s="207"/>
      <c r="AJ25" s="207"/>
      <c r="AK25" s="207"/>
      <c r="AL25" s="207"/>
      <c r="AM25" s="207"/>
      <c r="AN25" s="207"/>
      <c r="AO25" s="207"/>
      <c r="AP25" s="207"/>
      <c r="AQ25" s="207"/>
      <c r="AR25" s="207"/>
      <c r="AS25" s="207"/>
      <c r="AT25" s="207"/>
      <c r="AU25" s="207"/>
      <c r="AV25" s="207"/>
      <c r="AW25" s="207"/>
      <c r="AX25" s="207"/>
      <c r="AY25" s="207"/>
    </row>
    <row r="26" spans="1:51" ht="14.85" customHeight="1">
      <c r="A26" s="174">
        <v>46813</v>
      </c>
      <c r="B26" s="163">
        <v>10</v>
      </c>
      <c r="C26" s="155">
        <v>10</v>
      </c>
      <c r="D26" s="158">
        <v>10</v>
      </c>
      <c r="E26">
        <v>6.258</v>
      </c>
      <c r="F26">
        <v>8.8320000000000007</v>
      </c>
      <c r="G26">
        <v>10.404</v>
      </c>
      <c r="H26">
        <v>7.0039999999999996</v>
      </c>
      <c r="I26">
        <v>12.819000000000001</v>
      </c>
      <c r="J26">
        <v>7.9349999999999996</v>
      </c>
      <c r="K26">
        <v>7.8789999999999996</v>
      </c>
      <c r="L26">
        <v>6.1989999999999998</v>
      </c>
      <c r="M26">
        <v>6.81</v>
      </c>
      <c r="N26">
        <v>5.4180000000000001</v>
      </c>
      <c r="O26">
        <v>5.2329999999999997</v>
      </c>
      <c r="P26">
        <v>12.234</v>
      </c>
      <c r="Q26">
        <v>8.9529999999999994</v>
      </c>
      <c r="R26">
        <v>6.734</v>
      </c>
      <c r="S26">
        <v>16.829999999999998</v>
      </c>
      <c r="T26">
        <v>5.2949999999999999</v>
      </c>
      <c r="U26">
        <v>8.0909999999999993</v>
      </c>
      <c r="V26">
        <v>3.9750000000000001</v>
      </c>
      <c r="W26">
        <v>5.7960000000000003</v>
      </c>
      <c r="X26">
        <v>8.3360000000000003</v>
      </c>
      <c r="Y26">
        <v>4.835</v>
      </c>
      <c r="Z26">
        <v>7.4029999999999996</v>
      </c>
      <c r="AA26">
        <v>13.204000000000001</v>
      </c>
      <c r="AB26">
        <v>7.9749999999999996</v>
      </c>
      <c r="AC26">
        <v>11.923</v>
      </c>
      <c r="AD26">
        <v>5.109</v>
      </c>
      <c r="AE26">
        <v>2.972</v>
      </c>
      <c r="AF26">
        <v>5.665</v>
      </c>
      <c r="AG26">
        <v>3.8769999999999998</v>
      </c>
      <c r="AH26" s="207">
        <v>6.2949999999999999</v>
      </c>
      <c r="AI26" s="207"/>
      <c r="AJ26" s="207"/>
      <c r="AK26" s="207"/>
      <c r="AL26" s="207"/>
      <c r="AM26" s="207"/>
      <c r="AN26" s="207"/>
      <c r="AO26" s="207"/>
      <c r="AP26" s="207"/>
      <c r="AQ26" s="207"/>
      <c r="AR26" s="207"/>
      <c r="AS26" s="207"/>
      <c r="AT26" s="207"/>
      <c r="AU26" s="207"/>
      <c r="AV26" s="207"/>
      <c r="AW26" s="207"/>
      <c r="AX26" s="207"/>
      <c r="AY26" s="207"/>
    </row>
    <row r="27" spans="1:51" ht="14.45">
      <c r="A27" s="174">
        <v>46844</v>
      </c>
      <c r="B27" s="163">
        <v>23</v>
      </c>
      <c r="C27" s="155">
        <v>23</v>
      </c>
      <c r="D27" s="158">
        <v>23</v>
      </c>
      <c r="E27">
        <v>18.597000000000001</v>
      </c>
      <c r="F27">
        <v>27.588000000000001</v>
      </c>
      <c r="G27">
        <v>18.152000000000001</v>
      </c>
      <c r="H27">
        <v>18.172000000000001</v>
      </c>
      <c r="I27">
        <v>24.827999999999999</v>
      </c>
      <c r="J27">
        <v>15.606</v>
      </c>
      <c r="K27">
        <v>16.175999999999998</v>
      </c>
      <c r="L27">
        <v>26.954000000000001</v>
      </c>
      <c r="M27">
        <v>30.652999999999999</v>
      </c>
      <c r="N27">
        <v>16.312999999999999</v>
      </c>
      <c r="O27">
        <v>15.868</v>
      </c>
      <c r="P27">
        <v>37.966000000000001</v>
      </c>
      <c r="Q27">
        <v>30.893999999999998</v>
      </c>
      <c r="R27">
        <v>27.03</v>
      </c>
      <c r="S27">
        <v>27.184999999999999</v>
      </c>
      <c r="T27">
        <v>14.122</v>
      </c>
      <c r="U27">
        <v>18.277999999999999</v>
      </c>
      <c r="V27">
        <v>13.661</v>
      </c>
      <c r="W27">
        <v>14.583</v>
      </c>
      <c r="X27">
        <v>33.643999999999998</v>
      </c>
      <c r="Y27">
        <v>9.9239999999999995</v>
      </c>
      <c r="Z27">
        <v>21.010999999999999</v>
      </c>
      <c r="AA27">
        <v>18.402000000000001</v>
      </c>
      <c r="AB27">
        <v>17.757999999999999</v>
      </c>
      <c r="AC27">
        <v>25.786000000000001</v>
      </c>
      <c r="AD27">
        <v>13.776</v>
      </c>
      <c r="AE27">
        <v>18.690999999999999</v>
      </c>
      <c r="AF27">
        <v>13.429</v>
      </c>
      <c r="AG27">
        <v>8.109</v>
      </c>
      <c r="AH27" s="207">
        <v>34.947000000000003</v>
      </c>
      <c r="AI27" s="207"/>
      <c r="AJ27" s="207"/>
      <c r="AK27" s="207"/>
      <c r="AL27" s="207"/>
      <c r="AM27" s="207"/>
      <c r="AN27" s="207"/>
      <c r="AO27" s="207"/>
      <c r="AP27" s="207"/>
      <c r="AQ27" s="207"/>
      <c r="AR27" s="207"/>
      <c r="AS27" s="207"/>
      <c r="AT27" s="207"/>
      <c r="AU27" s="207"/>
      <c r="AV27" s="207"/>
      <c r="AW27" s="207"/>
      <c r="AX27" s="207"/>
      <c r="AY27" s="207"/>
    </row>
    <row r="28" spans="1:51" ht="14.85" customHeight="1">
      <c r="A28" s="174">
        <v>46874</v>
      </c>
      <c r="B28" s="163">
        <v>68</v>
      </c>
      <c r="C28" s="155">
        <v>68</v>
      </c>
      <c r="D28" s="158">
        <v>68</v>
      </c>
      <c r="E28">
        <v>94.725999999999999</v>
      </c>
      <c r="F28">
        <v>76.983000000000004</v>
      </c>
      <c r="G28">
        <v>55.773000000000003</v>
      </c>
      <c r="H28">
        <v>67.191999999999993</v>
      </c>
      <c r="I28">
        <v>96.072999999999993</v>
      </c>
      <c r="J28">
        <v>66.727000000000004</v>
      </c>
      <c r="K28">
        <v>66.94</v>
      </c>
      <c r="L28">
        <v>65.028999999999996</v>
      </c>
      <c r="M28">
        <v>109.643</v>
      </c>
      <c r="N28">
        <v>27.402999999999999</v>
      </c>
      <c r="O28">
        <v>61.377000000000002</v>
      </c>
      <c r="P28">
        <v>85.867999999999995</v>
      </c>
      <c r="Q28">
        <v>118.125</v>
      </c>
      <c r="R28">
        <v>67.599000000000004</v>
      </c>
      <c r="S28">
        <v>78.183000000000007</v>
      </c>
      <c r="T28">
        <v>77.551000000000002</v>
      </c>
      <c r="U28">
        <v>95.659000000000006</v>
      </c>
      <c r="V28">
        <v>50.514000000000003</v>
      </c>
      <c r="W28">
        <v>53.728999999999999</v>
      </c>
      <c r="X28">
        <v>64.418000000000006</v>
      </c>
      <c r="Y28">
        <v>42.05</v>
      </c>
      <c r="Z28">
        <v>66.978999999999999</v>
      </c>
      <c r="AA28">
        <v>50.848999999999997</v>
      </c>
      <c r="AB28">
        <v>52.276000000000003</v>
      </c>
      <c r="AC28">
        <v>64.141000000000005</v>
      </c>
      <c r="AD28">
        <v>35.646000000000001</v>
      </c>
      <c r="AE28">
        <v>57.255000000000003</v>
      </c>
      <c r="AF28">
        <v>62.552999999999997</v>
      </c>
      <c r="AG28">
        <v>50.475000000000001</v>
      </c>
      <c r="AH28" s="207">
        <v>81.590999999999994</v>
      </c>
      <c r="AI28" s="207"/>
      <c r="AJ28" s="207"/>
      <c r="AK28" s="207"/>
      <c r="AL28" s="207"/>
      <c r="AM28" s="207"/>
      <c r="AN28" s="207"/>
      <c r="AO28" s="207"/>
      <c r="AP28" s="207"/>
      <c r="AQ28" s="207"/>
      <c r="AR28" s="207"/>
      <c r="AS28" s="207"/>
      <c r="AT28" s="207"/>
      <c r="AU28" s="207"/>
      <c r="AV28" s="207"/>
      <c r="AW28" s="207"/>
      <c r="AX28" s="207"/>
      <c r="AY28" s="207"/>
    </row>
    <row r="29" spans="1:51" ht="14.85" customHeight="1">
      <c r="A29" s="174">
        <v>46905</v>
      </c>
      <c r="B29" s="163">
        <v>62</v>
      </c>
      <c r="C29" s="155">
        <v>62</v>
      </c>
      <c r="D29" s="158">
        <v>62</v>
      </c>
      <c r="E29">
        <v>105.158</v>
      </c>
      <c r="F29">
        <v>64.022999999999996</v>
      </c>
      <c r="G29">
        <v>126.03400000000001</v>
      </c>
      <c r="H29">
        <v>33.034999999999997</v>
      </c>
      <c r="I29">
        <v>117.443</v>
      </c>
      <c r="J29">
        <v>54.884999999999998</v>
      </c>
      <c r="K29">
        <v>104.2</v>
      </c>
      <c r="L29">
        <v>29.61</v>
      </c>
      <c r="M29">
        <v>63.396000000000001</v>
      </c>
      <c r="N29">
        <v>11.435</v>
      </c>
      <c r="O29">
        <v>40.170999999999999</v>
      </c>
      <c r="P29">
        <v>48.704999999999998</v>
      </c>
      <c r="Q29">
        <v>107.422</v>
      </c>
      <c r="R29">
        <v>33.213999999999999</v>
      </c>
      <c r="S29">
        <v>57.451999999999998</v>
      </c>
      <c r="T29">
        <v>99.412000000000006</v>
      </c>
      <c r="U29">
        <v>47.735999999999997</v>
      </c>
      <c r="V29">
        <v>61.642000000000003</v>
      </c>
      <c r="W29">
        <v>95.072000000000003</v>
      </c>
      <c r="X29">
        <v>29.408999999999999</v>
      </c>
      <c r="Y29">
        <v>31.183</v>
      </c>
      <c r="Z29">
        <v>72.183000000000007</v>
      </c>
      <c r="AA29">
        <v>92</v>
      </c>
      <c r="AB29">
        <v>76.590999999999994</v>
      </c>
      <c r="AC29">
        <v>76.664000000000001</v>
      </c>
      <c r="AD29">
        <v>11.585000000000001</v>
      </c>
      <c r="AE29">
        <v>127.41</v>
      </c>
      <c r="AF29">
        <v>38.155999999999999</v>
      </c>
      <c r="AG29">
        <v>75.647999999999996</v>
      </c>
      <c r="AH29" s="207">
        <v>46.28</v>
      </c>
      <c r="AI29" s="207"/>
      <c r="AJ29" s="207"/>
      <c r="AK29" s="207"/>
      <c r="AL29" s="207"/>
      <c r="AM29" s="207"/>
      <c r="AN29" s="207"/>
      <c r="AO29" s="207"/>
      <c r="AP29" s="207"/>
      <c r="AQ29" s="207"/>
      <c r="AR29" s="207"/>
      <c r="AS29" s="207"/>
      <c r="AT29" s="207"/>
      <c r="AU29" s="207"/>
      <c r="AV29" s="207"/>
      <c r="AW29" s="207"/>
      <c r="AX29" s="207"/>
      <c r="AY29" s="207"/>
    </row>
    <row r="30" spans="1:51" ht="14.85" customHeight="1">
      <c r="A30" s="174">
        <v>46935</v>
      </c>
      <c r="B30" s="163">
        <v>21</v>
      </c>
      <c r="C30" s="155">
        <v>21</v>
      </c>
      <c r="D30" s="158">
        <v>21</v>
      </c>
      <c r="E30">
        <v>34.030999999999999</v>
      </c>
      <c r="F30">
        <v>14.647</v>
      </c>
      <c r="G30">
        <v>78.963999999999999</v>
      </c>
      <c r="H30">
        <v>12.919</v>
      </c>
      <c r="I30">
        <v>34.807000000000002</v>
      </c>
      <c r="J30">
        <v>24.937999999999999</v>
      </c>
      <c r="K30">
        <v>71.171999999999997</v>
      </c>
      <c r="L30">
        <v>8.9909999999999997</v>
      </c>
      <c r="M30">
        <v>18.96</v>
      </c>
      <c r="N30">
        <v>5.5620000000000003</v>
      </c>
      <c r="O30">
        <v>11.772</v>
      </c>
      <c r="P30">
        <v>16.263000000000002</v>
      </c>
      <c r="Q30">
        <v>35.878999999999998</v>
      </c>
      <c r="R30">
        <v>14.858000000000001</v>
      </c>
      <c r="S30">
        <v>18.532</v>
      </c>
      <c r="T30">
        <v>32.298999999999999</v>
      </c>
      <c r="U30">
        <v>15.414</v>
      </c>
      <c r="V30">
        <v>15.073</v>
      </c>
      <c r="W30">
        <v>29.129000000000001</v>
      </c>
      <c r="X30">
        <v>12.031000000000001</v>
      </c>
      <c r="Y30">
        <v>10.959</v>
      </c>
      <c r="Z30">
        <v>17.332999999999998</v>
      </c>
      <c r="AA30">
        <v>23.321999999999999</v>
      </c>
      <c r="AB30">
        <v>15.988</v>
      </c>
      <c r="AC30">
        <v>18.649000000000001</v>
      </c>
      <c r="AD30">
        <v>5.4039999999999999</v>
      </c>
      <c r="AE30">
        <v>49.143000000000001</v>
      </c>
      <c r="AF30">
        <v>11.282999999999999</v>
      </c>
      <c r="AG30">
        <v>26.132000000000001</v>
      </c>
      <c r="AH30" s="207">
        <v>18.855</v>
      </c>
      <c r="AI30" s="207"/>
      <c r="AJ30" s="207"/>
      <c r="AK30" s="207"/>
      <c r="AL30" s="207"/>
      <c r="AM30" s="207"/>
      <c r="AN30" s="207"/>
      <c r="AO30" s="207"/>
      <c r="AP30" s="207"/>
      <c r="AQ30" s="207"/>
      <c r="AR30" s="207"/>
      <c r="AS30" s="207"/>
      <c r="AT30" s="207"/>
      <c r="AU30" s="207"/>
      <c r="AV30" s="207"/>
      <c r="AW30" s="207"/>
      <c r="AX30" s="207"/>
      <c r="AY30" s="207"/>
    </row>
    <row r="31" spans="1:51" ht="14.85" customHeight="1">
      <c r="A31" s="174">
        <v>46966</v>
      </c>
      <c r="B31" s="163">
        <v>15</v>
      </c>
      <c r="C31" s="155">
        <v>15</v>
      </c>
      <c r="D31" s="158">
        <v>15</v>
      </c>
      <c r="E31">
        <v>17.056999999999999</v>
      </c>
      <c r="F31">
        <v>9.4670000000000005</v>
      </c>
      <c r="G31">
        <v>23.186</v>
      </c>
      <c r="H31">
        <v>7.9480000000000004</v>
      </c>
      <c r="I31">
        <v>22.039000000000001</v>
      </c>
      <c r="J31">
        <v>12.669</v>
      </c>
      <c r="K31">
        <v>44.472999999999999</v>
      </c>
      <c r="L31">
        <v>7.343</v>
      </c>
      <c r="M31">
        <v>21.390999999999998</v>
      </c>
      <c r="N31">
        <v>4.7750000000000004</v>
      </c>
      <c r="O31">
        <v>9.593</v>
      </c>
      <c r="P31">
        <v>7.625</v>
      </c>
      <c r="Q31">
        <v>19.75</v>
      </c>
      <c r="R31">
        <v>11.92</v>
      </c>
      <c r="S31">
        <v>28.844000000000001</v>
      </c>
      <c r="T31">
        <v>13.916</v>
      </c>
      <c r="U31">
        <v>7.0919999999999996</v>
      </c>
      <c r="V31">
        <v>11.99</v>
      </c>
      <c r="W31">
        <v>11.46</v>
      </c>
      <c r="X31">
        <v>7.24</v>
      </c>
      <c r="Y31">
        <v>10.134</v>
      </c>
      <c r="Z31">
        <v>11.933</v>
      </c>
      <c r="AA31">
        <v>11.304</v>
      </c>
      <c r="AB31">
        <v>12.609</v>
      </c>
      <c r="AC31">
        <v>10.773</v>
      </c>
      <c r="AD31">
        <v>4.226</v>
      </c>
      <c r="AE31">
        <v>12.013</v>
      </c>
      <c r="AF31">
        <v>7.1689999999999996</v>
      </c>
      <c r="AG31">
        <v>11.882999999999999</v>
      </c>
      <c r="AH31" s="207">
        <v>16.553999999999998</v>
      </c>
      <c r="AI31" s="207"/>
      <c r="AJ31" s="207"/>
      <c r="AK31" s="207"/>
      <c r="AL31" s="207"/>
      <c r="AM31" s="207"/>
      <c r="AN31" s="207"/>
      <c r="AO31" s="207"/>
      <c r="AP31" s="207"/>
      <c r="AQ31" s="207"/>
      <c r="AR31" s="207"/>
      <c r="AS31" s="207"/>
      <c r="AT31" s="207"/>
      <c r="AU31" s="207"/>
      <c r="AV31" s="207"/>
      <c r="AW31" s="207"/>
      <c r="AX31" s="207"/>
      <c r="AY31" s="207"/>
    </row>
    <row r="32" spans="1:51" ht="14.85" customHeight="1">
      <c r="A32" s="174">
        <v>46997</v>
      </c>
      <c r="B32" s="163">
        <v>16</v>
      </c>
      <c r="C32" s="155">
        <v>16</v>
      </c>
      <c r="D32" s="158">
        <v>16</v>
      </c>
      <c r="E32">
        <v>16.937999999999999</v>
      </c>
      <c r="F32">
        <v>14.747999999999999</v>
      </c>
      <c r="G32">
        <v>13.666</v>
      </c>
      <c r="H32">
        <v>8.0790000000000006</v>
      </c>
      <c r="I32">
        <v>25.314</v>
      </c>
      <c r="J32">
        <v>10.37</v>
      </c>
      <c r="K32">
        <v>26.951000000000001</v>
      </c>
      <c r="L32">
        <v>6.9109999999999996</v>
      </c>
      <c r="M32">
        <v>9.4420000000000002</v>
      </c>
      <c r="N32">
        <v>9.6280000000000001</v>
      </c>
      <c r="O32">
        <v>19.806000000000001</v>
      </c>
      <c r="P32">
        <v>17.471</v>
      </c>
      <c r="Q32">
        <v>12.125</v>
      </c>
      <c r="R32">
        <v>12.84</v>
      </c>
      <c r="S32">
        <v>17.817</v>
      </c>
      <c r="T32">
        <v>13.26</v>
      </c>
      <c r="U32">
        <v>6.7889999999999997</v>
      </c>
      <c r="V32">
        <v>8.891</v>
      </c>
      <c r="W32">
        <v>8.375</v>
      </c>
      <c r="X32">
        <v>5.7969999999999997</v>
      </c>
      <c r="Y32">
        <v>28.786999999999999</v>
      </c>
      <c r="Z32">
        <v>15.132999999999999</v>
      </c>
      <c r="AA32">
        <v>9.0129999999999999</v>
      </c>
      <c r="AB32">
        <v>10.106</v>
      </c>
      <c r="AC32">
        <v>6.7489999999999997</v>
      </c>
      <c r="AD32">
        <v>3.645</v>
      </c>
      <c r="AE32">
        <v>6.8159999999999998</v>
      </c>
      <c r="AF32">
        <v>5.9080000000000004</v>
      </c>
      <c r="AG32">
        <v>26.870999999999999</v>
      </c>
      <c r="AH32" s="207">
        <v>12.427</v>
      </c>
      <c r="AI32" s="207"/>
      <c r="AJ32" s="207"/>
      <c r="AK32" s="207"/>
      <c r="AL32" s="207"/>
      <c r="AM32" s="207"/>
      <c r="AN32" s="207"/>
      <c r="AO32" s="207"/>
      <c r="AP32" s="207"/>
      <c r="AQ32" s="207"/>
      <c r="AR32" s="207"/>
      <c r="AS32" s="207"/>
      <c r="AT32" s="207"/>
      <c r="AU32" s="207"/>
      <c r="AV32" s="207"/>
      <c r="AW32" s="207"/>
      <c r="AX32" s="207"/>
      <c r="AY32" s="207"/>
    </row>
    <row r="33" spans="1:51" ht="14.85" customHeight="1">
      <c r="A33" s="174">
        <v>47027</v>
      </c>
      <c r="B33" s="163">
        <v>15</v>
      </c>
      <c r="C33" s="155">
        <v>10</v>
      </c>
      <c r="D33" s="158">
        <v>13</v>
      </c>
      <c r="E33">
        <v>10.016</v>
      </c>
      <c r="F33">
        <v>11.242000000000001</v>
      </c>
      <c r="G33">
        <v>11.734</v>
      </c>
      <c r="H33">
        <v>12.327</v>
      </c>
      <c r="I33">
        <v>26.843</v>
      </c>
      <c r="J33">
        <v>9.968</v>
      </c>
      <c r="K33">
        <v>11.968</v>
      </c>
      <c r="L33">
        <v>7.3609999999999998</v>
      </c>
      <c r="M33">
        <v>7.0529999999999999</v>
      </c>
      <c r="N33">
        <v>9.8030000000000008</v>
      </c>
      <c r="O33">
        <v>9.4580000000000002</v>
      </c>
      <c r="P33">
        <v>20.146999999999998</v>
      </c>
      <c r="Q33">
        <v>20.498999999999999</v>
      </c>
      <c r="R33">
        <v>33.978000000000002</v>
      </c>
      <c r="S33">
        <v>15.909000000000001</v>
      </c>
      <c r="T33">
        <v>9.9410000000000007</v>
      </c>
      <c r="U33">
        <v>7.33</v>
      </c>
      <c r="V33">
        <v>11.888</v>
      </c>
      <c r="W33">
        <v>10.868</v>
      </c>
      <c r="X33">
        <v>5.08</v>
      </c>
      <c r="Y33">
        <v>16.332999999999998</v>
      </c>
      <c r="Z33">
        <v>23.23</v>
      </c>
      <c r="AA33">
        <v>9.51</v>
      </c>
      <c r="AB33">
        <v>9.1980000000000004</v>
      </c>
      <c r="AC33">
        <v>7.641</v>
      </c>
      <c r="AD33">
        <v>4.548</v>
      </c>
      <c r="AE33">
        <v>5.9050000000000002</v>
      </c>
      <c r="AF33">
        <v>5.798</v>
      </c>
      <c r="AG33">
        <v>10.156000000000001</v>
      </c>
      <c r="AH33" s="207">
        <v>7.5529999999999999</v>
      </c>
      <c r="AI33" s="207"/>
      <c r="AJ33" s="207"/>
      <c r="AK33" s="207"/>
      <c r="AL33" s="207"/>
      <c r="AM33" s="207"/>
      <c r="AN33" s="207"/>
      <c r="AO33" s="207"/>
      <c r="AP33" s="207"/>
      <c r="AQ33" s="207"/>
      <c r="AR33" s="207"/>
      <c r="AS33" s="207"/>
      <c r="AT33" s="207"/>
      <c r="AU33" s="207"/>
      <c r="AV33" s="207"/>
      <c r="AW33" s="207"/>
      <c r="AX33" s="207"/>
      <c r="AY33" s="207"/>
    </row>
    <row r="34" spans="1:51" ht="14.85" customHeight="1">
      <c r="A34" s="174">
        <v>47058</v>
      </c>
      <c r="B34" s="162">
        <v>10</v>
      </c>
      <c r="C34" s="154">
        <v>8</v>
      </c>
      <c r="D34" s="158">
        <v>9</v>
      </c>
      <c r="E34">
        <v>6.8230000000000004</v>
      </c>
      <c r="F34">
        <v>8.09</v>
      </c>
      <c r="G34">
        <v>8.3439999999999994</v>
      </c>
      <c r="H34">
        <v>7.7229999999999999</v>
      </c>
      <c r="I34">
        <v>11.618</v>
      </c>
      <c r="J34">
        <v>8.3149999999999995</v>
      </c>
      <c r="K34">
        <v>7.2009999999999996</v>
      </c>
      <c r="L34">
        <v>5.6660000000000004</v>
      </c>
      <c r="M34">
        <v>5.9180000000000001</v>
      </c>
      <c r="N34">
        <v>5.86</v>
      </c>
      <c r="O34">
        <v>5.875</v>
      </c>
      <c r="P34">
        <v>11.055999999999999</v>
      </c>
      <c r="Q34">
        <v>13.182</v>
      </c>
      <c r="R34">
        <v>13.483000000000001</v>
      </c>
      <c r="S34">
        <v>8.173</v>
      </c>
      <c r="T34">
        <v>8.3680000000000003</v>
      </c>
      <c r="U34">
        <v>6.55</v>
      </c>
      <c r="V34">
        <v>8.4619999999999997</v>
      </c>
      <c r="W34">
        <v>7.5940000000000003</v>
      </c>
      <c r="X34">
        <v>4.4459999999999997</v>
      </c>
      <c r="Y34">
        <v>8.3190000000000008</v>
      </c>
      <c r="Z34">
        <v>10.659000000000001</v>
      </c>
      <c r="AA34">
        <v>6.8650000000000002</v>
      </c>
      <c r="AB34">
        <v>6</v>
      </c>
      <c r="AC34">
        <v>5.8890000000000002</v>
      </c>
      <c r="AD34">
        <v>4.0880000000000001</v>
      </c>
      <c r="AE34">
        <v>5.2350000000000003</v>
      </c>
      <c r="AF34">
        <v>6.1360000000000001</v>
      </c>
      <c r="AG34">
        <v>6.5510000000000002</v>
      </c>
      <c r="AH34" s="207">
        <v>5.9139999999999997</v>
      </c>
      <c r="AI34" s="207"/>
      <c r="AJ34" s="207"/>
      <c r="AK34" s="207"/>
      <c r="AL34" s="207"/>
      <c r="AM34" s="207"/>
      <c r="AN34" s="207"/>
      <c r="AO34" s="207"/>
      <c r="AP34" s="207"/>
      <c r="AQ34" s="207"/>
      <c r="AR34" s="207"/>
      <c r="AS34" s="207"/>
      <c r="AT34" s="207"/>
      <c r="AU34" s="207"/>
      <c r="AV34" s="207"/>
      <c r="AW34" s="207"/>
      <c r="AX34" s="207"/>
      <c r="AY34" s="207"/>
    </row>
    <row r="35" spans="1:51" ht="14.85" customHeight="1">
      <c r="A35" s="174">
        <v>47088</v>
      </c>
      <c r="B35" s="162">
        <v>7</v>
      </c>
      <c r="C35" s="154">
        <v>7</v>
      </c>
      <c r="D35" s="158">
        <v>7</v>
      </c>
      <c r="E35">
        <v>5.94</v>
      </c>
      <c r="F35">
        <v>5.8639999999999999</v>
      </c>
      <c r="G35">
        <v>6.9379999999999997</v>
      </c>
      <c r="H35">
        <v>5.8239999999999998</v>
      </c>
      <c r="I35">
        <v>7.4379999999999997</v>
      </c>
      <c r="J35">
        <v>6.9740000000000002</v>
      </c>
      <c r="K35">
        <v>5.9779999999999998</v>
      </c>
      <c r="L35">
        <v>4.7789999999999999</v>
      </c>
      <c r="M35">
        <v>5.1580000000000004</v>
      </c>
      <c r="N35">
        <v>4.4989999999999997</v>
      </c>
      <c r="O35">
        <v>5.0259999999999998</v>
      </c>
      <c r="P35">
        <v>7.2009999999999996</v>
      </c>
      <c r="Q35">
        <v>8.093</v>
      </c>
      <c r="R35">
        <v>7.8860000000000001</v>
      </c>
      <c r="S35">
        <v>6.4169999999999998</v>
      </c>
      <c r="T35">
        <v>6.6689999999999996</v>
      </c>
      <c r="U35">
        <v>5.0490000000000004</v>
      </c>
      <c r="V35">
        <v>5.63</v>
      </c>
      <c r="W35">
        <v>5.9480000000000004</v>
      </c>
      <c r="X35">
        <v>4.3230000000000004</v>
      </c>
      <c r="Y35">
        <v>5.7949999999999999</v>
      </c>
      <c r="Z35">
        <v>7.05</v>
      </c>
      <c r="AA35">
        <v>5.6180000000000003</v>
      </c>
      <c r="AB35">
        <v>5.01</v>
      </c>
      <c r="AC35">
        <v>5.4340000000000002</v>
      </c>
      <c r="AD35">
        <v>3.3450000000000002</v>
      </c>
      <c r="AE35">
        <v>4.9729999999999999</v>
      </c>
      <c r="AF35">
        <v>5.0759999999999996</v>
      </c>
      <c r="AG35">
        <v>5.3780000000000001</v>
      </c>
      <c r="AH35" s="207">
        <v>5.2080000000000002</v>
      </c>
      <c r="AI35" s="207"/>
      <c r="AJ35" s="207"/>
      <c r="AK35" s="207"/>
      <c r="AL35" s="207"/>
      <c r="AM35" s="207"/>
      <c r="AN35" s="207"/>
      <c r="AO35" s="207"/>
      <c r="AP35" s="207"/>
      <c r="AQ35" s="207"/>
      <c r="AR35" s="207"/>
      <c r="AS35" s="207"/>
      <c r="AT35" s="207"/>
      <c r="AU35" s="207"/>
      <c r="AV35" s="207"/>
      <c r="AW35" s="207"/>
      <c r="AX35" s="207"/>
      <c r="AY35" s="207"/>
    </row>
    <row r="36" spans="1:51" ht="14.45">
      <c r="A36" s="174">
        <v>47119</v>
      </c>
      <c r="B36" s="162">
        <v>6</v>
      </c>
      <c r="C36" s="154">
        <v>6</v>
      </c>
      <c r="D36" s="159">
        <v>6</v>
      </c>
      <c r="E36">
        <v>5.46</v>
      </c>
      <c r="F36">
        <v>5.0410000000000004</v>
      </c>
      <c r="G36">
        <v>5.8109999999999999</v>
      </c>
      <c r="H36">
        <v>4.7919999999999998</v>
      </c>
      <c r="I36">
        <v>6.101</v>
      </c>
      <c r="J36">
        <v>5.5519999999999996</v>
      </c>
      <c r="K36">
        <v>5.5019999999999998</v>
      </c>
      <c r="L36">
        <v>4.3449999999999998</v>
      </c>
      <c r="M36">
        <v>4.6970000000000001</v>
      </c>
      <c r="N36">
        <v>3.8969999999999998</v>
      </c>
      <c r="O36">
        <v>4.3410000000000002</v>
      </c>
      <c r="P36">
        <v>6.173</v>
      </c>
      <c r="Q36">
        <v>6.5039999999999996</v>
      </c>
      <c r="R36">
        <v>5.9880000000000004</v>
      </c>
      <c r="S36">
        <v>5.2649999999999997</v>
      </c>
      <c r="T36">
        <v>5.4279999999999999</v>
      </c>
      <c r="U36">
        <v>4.3979999999999997</v>
      </c>
      <c r="V36">
        <v>4.617</v>
      </c>
      <c r="W36">
        <v>5.4980000000000002</v>
      </c>
      <c r="X36">
        <v>3.944</v>
      </c>
      <c r="Y36">
        <v>4.915</v>
      </c>
      <c r="Z36">
        <v>6.0149999999999997</v>
      </c>
      <c r="AA36">
        <v>4.7649999999999997</v>
      </c>
      <c r="AB36">
        <v>4.5369999999999999</v>
      </c>
      <c r="AC36">
        <v>4.7590000000000003</v>
      </c>
      <c r="AD36">
        <v>2.9809999999999999</v>
      </c>
      <c r="AE36" s="207">
        <v>4.6159999999999997</v>
      </c>
      <c r="AF36">
        <v>4.1660000000000004</v>
      </c>
      <c r="AG36">
        <v>4.7560000000000002</v>
      </c>
      <c r="AH36">
        <v>4.6619999999999999</v>
      </c>
      <c r="AI36" s="207"/>
      <c r="AJ36" s="207"/>
      <c r="AK36" s="207"/>
      <c r="AL36" s="207"/>
      <c r="AM36" s="207"/>
      <c r="AN36" s="207"/>
      <c r="AO36" s="207"/>
      <c r="AP36" s="207"/>
      <c r="AQ36" s="207"/>
      <c r="AR36" s="207"/>
      <c r="AS36" s="207"/>
      <c r="AT36" s="207"/>
      <c r="AU36" s="207"/>
      <c r="AV36" s="207"/>
      <c r="AW36" s="207"/>
      <c r="AX36" s="207"/>
      <c r="AY36" s="207"/>
    </row>
    <row r="37" spans="1:51" ht="14.45">
      <c r="A37" s="174">
        <v>47150</v>
      </c>
      <c r="B37" s="164">
        <v>5</v>
      </c>
      <c r="C37" s="156">
        <v>5</v>
      </c>
      <c r="D37" s="159">
        <v>5</v>
      </c>
      <c r="E37">
        <v>4.5019999999999998</v>
      </c>
      <c r="F37">
        <v>5.7439999999999998</v>
      </c>
      <c r="G37">
        <v>6.1749999999999998</v>
      </c>
      <c r="H37">
        <v>3.9060000000000001</v>
      </c>
      <c r="I37">
        <v>4.931</v>
      </c>
      <c r="J37">
        <v>4.952</v>
      </c>
      <c r="K37">
        <v>4.992</v>
      </c>
      <c r="L37">
        <v>3.5649999999999999</v>
      </c>
      <c r="M37">
        <v>4.0609999999999999</v>
      </c>
      <c r="N37">
        <v>3.645</v>
      </c>
      <c r="O37">
        <v>3.7280000000000002</v>
      </c>
      <c r="P37">
        <v>5.1550000000000002</v>
      </c>
      <c r="Q37">
        <v>5.3390000000000004</v>
      </c>
      <c r="R37">
        <v>5.806</v>
      </c>
      <c r="S37">
        <v>4.1479999999999997</v>
      </c>
      <c r="T37">
        <v>4.76</v>
      </c>
      <c r="U37">
        <v>3.6179999999999999</v>
      </c>
      <c r="V37">
        <v>3.7759999999999998</v>
      </c>
      <c r="W37">
        <v>4.1790000000000003</v>
      </c>
      <c r="X37">
        <v>3.4340000000000002</v>
      </c>
      <c r="Y37">
        <v>4.875</v>
      </c>
      <c r="Z37">
        <v>6.9770000000000003</v>
      </c>
      <c r="AA37">
        <v>5.4660000000000002</v>
      </c>
      <c r="AB37">
        <v>4.4729999999999999</v>
      </c>
      <c r="AC37">
        <v>4.3520000000000003</v>
      </c>
      <c r="AD37">
        <v>2.472</v>
      </c>
      <c r="AE37" s="207">
        <v>3.9460000000000002</v>
      </c>
      <c r="AF37">
        <v>3.923</v>
      </c>
      <c r="AG37">
        <v>4.1790000000000003</v>
      </c>
      <c r="AH37">
        <v>3.855</v>
      </c>
      <c r="AI37" s="207"/>
      <c r="AJ37" s="207"/>
      <c r="AK37" s="207"/>
      <c r="AL37" s="207"/>
      <c r="AM37" s="207"/>
      <c r="AN37" s="207"/>
      <c r="AO37" s="207"/>
      <c r="AP37" s="207"/>
      <c r="AQ37" s="207"/>
      <c r="AR37" s="207"/>
      <c r="AS37" s="207"/>
      <c r="AT37" s="207"/>
      <c r="AU37" s="207"/>
      <c r="AV37" s="207"/>
      <c r="AW37" s="207"/>
      <c r="AX37" s="207"/>
      <c r="AY37" s="207"/>
    </row>
    <row r="38" spans="1:51" ht="14.45">
      <c r="A38" s="174">
        <v>47178</v>
      </c>
      <c r="B38" s="164">
        <v>10</v>
      </c>
      <c r="C38" s="156">
        <v>10</v>
      </c>
      <c r="D38" s="159">
        <v>10</v>
      </c>
      <c r="E38">
        <v>8.8469999999999995</v>
      </c>
      <c r="F38">
        <v>10.746</v>
      </c>
      <c r="G38">
        <v>7.0279999999999996</v>
      </c>
      <c r="H38">
        <v>13.07</v>
      </c>
      <c r="I38">
        <v>7.9</v>
      </c>
      <c r="J38">
        <v>8.0589999999999993</v>
      </c>
      <c r="K38">
        <v>6.3029999999999999</v>
      </c>
      <c r="L38">
        <v>6.8369999999999997</v>
      </c>
      <c r="M38">
        <v>5.4480000000000004</v>
      </c>
      <c r="N38">
        <v>5.5839999999999996</v>
      </c>
      <c r="O38">
        <v>11.981999999999999</v>
      </c>
      <c r="P38">
        <v>9.0180000000000007</v>
      </c>
      <c r="Q38">
        <v>6.7519999999999998</v>
      </c>
      <c r="R38">
        <v>17.288</v>
      </c>
      <c r="S38">
        <v>5.2949999999999999</v>
      </c>
      <c r="T38">
        <v>8.1720000000000006</v>
      </c>
      <c r="U38">
        <v>4.1669999999999998</v>
      </c>
      <c r="V38">
        <v>5.8810000000000002</v>
      </c>
      <c r="W38">
        <v>8.3689999999999998</v>
      </c>
      <c r="X38">
        <v>4.84</v>
      </c>
      <c r="Y38">
        <v>7.3410000000000002</v>
      </c>
      <c r="Z38">
        <v>13.036</v>
      </c>
      <c r="AA38">
        <v>8.0739999999999998</v>
      </c>
      <c r="AB38">
        <v>11.616</v>
      </c>
      <c r="AC38">
        <v>5.1849999999999996</v>
      </c>
      <c r="AD38">
        <v>3.2130000000000001</v>
      </c>
      <c r="AE38" s="207">
        <v>5.6219999999999999</v>
      </c>
      <c r="AF38">
        <v>4.1139999999999999</v>
      </c>
      <c r="AG38">
        <v>6.3040000000000003</v>
      </c>
      <c r="AH38">
        <v>6.2949999999999999</v>
      </c>
      <c r="AI38" s="207"/>
      <c r="AJ38" s="207"/>
      <c r="AK38" s="207"/>
      <c r="AL38" s="207"/>
      <c r="AM38" s="207"/>
      <c r="AN38" s="207"/>
      <c r="AO38" s="207"/>
      <c r="AP38" s="207"/>
      <c r="AQ38" s="207"/>
      <c r="AR38" s="207"/>
      <c r="AS38" s="207"/>
      <c r="AT38" s="207"/>
      <c r="AU38" s="207"/>
      <c r="AV38" s="207"/>
      <c r="AW38" s="207"/>
      <c r="AX38" s="207"/>
      <c r="AY38" s="207"/>
    </row>
    <row r="39" spans="1:51" ht="14.45">
      <c r="A39" s="174">
        <v>47209</v>
      </c>
      <c r="B39" s="164">
        <v>23</v>
      </c>
      <c r="C39" s="156">
        <v>23</v>
      </c>
      <c r="D39" s="159">
        <v>23</v>
      </c>
      <c r="E39">
        <v>27.503</v>
      </c>
      <c r="F39">
        <v>18.649000000000001</v>
      </c>
      <c r="G39">
        <v>18.108000000000001</v>
      </c>
      <c r="H39">
        <v>25.402999999999999</v>
      </c>
      <c r="I39">
        <v>15.478999999999999</v>
      </c>
      <c r="J39">
        <v>16.408999999999999</v>
      </c>
      <c r="K39">
        <v>26.83</v>
      </c>
      <c r="L39">
        <v>28.946000000000002</v>
      </c>
      <c r="M39">
        <v>16.210999999999999</v>
      </c>
      <c r="N39">
        <v>16.274000000000001</v>
      </c>
      <c r="O39">
        <v>37.466000000000001</v>
      </c>
      <c r="P39">
        <v>30.402000000000001</v>
      </c>
      <c r="Q39">
        <v>26.956</v>
      </c>
      <c r="R39">
        <v>27.584</v>
      </c>
      <c r="S39">
        <v>14.044</v>
      </c>
      <c r="T39">
        <v>17.027999999999999</v>
      </c>
      <c r="U39">
        <v>14.019</v>
      </c>
      <c r="V39">
        <v>14.638999999999999</v>
      </c>
      <c r="W39">
        <v>33.609000000000002</v>
      </c>
      <c r="X39">
        <v>9.5039999999999996</v>
      </c>
      <c r="Y39">
        <v>21.010999999999999</v>
      </c>
      <c r="Z39">
        <v>18.327999999999999</v>
      </c>
      <c r="AA39">
        <v>17.785</v>
      </c>
      <c r="AB39">
        <v>25.925999999999998</v>
      </c>
      <c r="AC39">
        <v>13.769</v>
      </c>
      <c r="AD39">
        <v>19.231999999999999</v>
      </c>
      <c r="AE39" s="207">
        <v>13.327</v>
      </c>
      <c r="AF39">
        <v>8.4719999999999995</v>
      </c>
      <c r="AG39">
        <v>34.78</v>
      </c>
      <c r="AH39">
        <v>18.596</v>
      </c>
      <c r="AI39" s="207"/>
      <c r="AJ39" s="207"/>
      <c r="AK39" s="207"/>
      <c r="AL39" s="207"/>
      <c r="AM39" s="207"/>
      <c r="AN39" s="207"/>
      <c r="AO39" s="207"/>
      <c r="AP39" s="207"/>
      <c r="AQ39" s="207"/>
      <c r="AR39" s="207"/>
      <c r="AS39" s="207"/>
      <c r="AT39" s="207"/>
      <c r="AU39" s="207"/>
      <c r="AV39" s="207"/>
      <c r="AW39" s="207"/>
      <c r="AX39" s="207"/>
      <c r="AY39" s="207"/>
    </row>
    <row r="40" spans="1:51" ht="14.45">
      <c r="A40" s="174">
        <v>47239</v>
      </c>
      <c r="B40" s="164">
        <v>68</v>
      </c>
      <c r="C40" s="156">
        <v>68</v>
      </c>
      <c r="D40" s="159">
        <v>68</v>
      </c>
      <c r="E40">
        <v>76.915999999999997</v>
      </c>
      <c r="F40">
        <v>56.253</v>
      </c>
      <c r="G40">
        <v>67.203000000000003</v>
      </c>
      <c r="H40">
        <v>93.703000000000003</v>
      </c>
      <c r="I40">
        <v>66.605999999999995</v>
      </c>
      <c r="J40">
        <v>67.239999999999995</v>
      </c>
      <c r="K40">
        <v>64.956000000000003</v>
      </c>
      <c r="L40">
        <v>109.41200000000001</v>
      </c>
      <c r="M40">
        <v>27.382000000000001</v>
      </c>
      <c r="N40">
        <v>61.991</v>
      </c>
      <c r="O40">
        <v>85.563000000000002</v>
      </c>
      <c r="P40">
        <v>115.015</v>
      </c>
      <c r="Q40">
        <v>67.563000000000002</v>
      </c>
      <c r="R40">
        <v>78.524000000000001</v>
      </c>
      <c r="S40">
        <v>77.379000000000005</v>
      </c>
      <c r="T40">
        <v>95.149000000000001</v>
      </c>
      <c r="U40">
        <v>50.779000000000003</v>
      </c>
      <c r="V40">
        <v>53.896999999999998</v>
      </c>
      <c r="W40">
        <v>64.408000000000001</v>
      </c>
      <c r="X40">
        <v>41.633000000000003</v>
      </c>
      <c r="Y40">
        <v>67.06</v>
      </c>
      <c r="Z40">
        <v>50.753999999999998</v>
      </c>
      <c r="AA40">
        <v>52.369</v>
      </c>
      <c r="AB40">
        <v>62.100999999999999</v>
      </c>
      <c r="AC40">
        <v>35.640999999999998</v>
      </c>
      <c r="AD40">
        <v>57.975999999999999</v>
      </c>
      <c r="AE40" s="207">
        <v>62.384999999999998</v>
      </c>
      <c r="AF40">
        <v>49.197000000000003</v>
      </c>
      <c r="AG40">
        <v>81.513000000000005</v>
      </c>
      <c r="AH40">
        <v>94.671000000000006</v>
      </c>
      <c r="AI40" s="207"/>
      <c r="AJ40" s="207"/>
      <c r="AK40" s="207"/>
      <c r="AL40" s="207"/>
      <c r="AM40" s="207"/>
      <c r="AN40" s="207"/>
      <c r="AO40" s="207"/>
      <c r="AP40" s="207"/>
      <c r="AQ40" s="207"/>
      <c r="AR40" s="207"/>
      <c r="AS40" s="207"/>
      <c r="AT40" s="207"/>
      <c r="AU40" s="207"/>
      <c r="AV40" s="207"/>
      <c r="AW40" s="207"/>
      <c r="AX40" s="207"/>
      <c r="AY40" s="207"/>
    </row>
    <row r="41" spans="1:51" ht="14.45">
      <c r="A41" s="174">
        <v>47270</v>
      </c>
      <c r="B41" s="164">
        <v>62</v>
      </c>
      <c r="C41" s="156">
        <v>62</v>
      </c>
      <c r="D41" s="159">
        <v>62</v>
      </c>
      <c r="E41">
        <v>63.975999999999999</v>
      </c>
      <c r="F41">
        <v>126.155</v>
      </c>
      <c r="G41">
        <v>33.033000000000001</v>
      </c>
      <c r="H41">
        <v>119.235</v>
      </c>
      <c r="I41">
        <v>54.829000000000001</v>
      </c>
      <c r="J41">
        <v>104.245</v>
      </c>
      <c r="K41">
        <v>29.634</v>
      </c>
      <c r="L41">
        <v>65.013999999999996</v>
      </c>
      <c r="M41">
        <v>11.445</v>
      </c>
      <c r="N41">
        <v>40.357999999999997</v>
      </c>
      <c r="O41">
        <v>48.643999999999998</v>
      </c>
      <c r="P41">
        <v>108.64100000000001</v>
      </c>
      <c r="Q41">
        <v>33.152999999999999</v>
      </c>
      <c r="R41">
        <v>57.445999999999998</v>
      </c>
      <c r="S41">
        <v>99.373999999999995</v>
      </c>
      <c r="T41">
        <v>48.573</v>
      </c>
      <c r="U41">
        <v>61.698999999999998</v>
      </c>
      <c r="V41">
        <v>95.117000000000004</v>
      </c>
      <c r="W41">
        <v>29.376999999999999</v>
      </c>
      <c r="X41">
        <v>32.003</v>
      </c>
      <c r="Y41">
        <v>72.230999999999995</v>
      </c>
      <c r="Z41">
        <v>91.950999999999993</v>
      </c>
      <c r="AA41">
        <v>76.603999999999999</v>
      </c>
      <c r="AB41">
        <v>77.641000000000005</v>
      </c>
      <c r="AC41">
        <v>11.617000000000001</v>
      </c>
      <c r="AD41">
        <v>127.739</v>
      </c>
      <c r="AE41" s="207">
        <v>38.101999999999997</v>
      </c>
      <c r="AF41">
        <v>76.117999999999995</v>
      </c>
      <c r="AG41">
        <v>46.262999999999998</v>
      </c>
      <c r="AH41">
        <v>105.13800000000001</v>
      </c>
      <c r="AI41" s="207"/>
      <c r="AJ41" s="207"/>
      <c r="AK41" s="207"/>
      <c r="AL41" s="207"/>
      <c r="AM41" s="207"/>
      <c r="AN41" s="207"/>
      <c r="AO41" s="207"/>
      <c r="AP41" s="207"/>
      <c r="AQ41" s="207"/>
      <c r="AR41" s="207"/>
      <c r="AS41" s="207"/>
      <c r="AT41" s="207"/>
      <c r="AU41" s="207"/>
      <c r="AV41" s="207"/>
      <c r="AW41" s="207"/>
      <c r="AX41" s="207"/>
      <c r="AY41" s="207"/>
    </row>
    <row r="42" spans="1:51" ht="14.45">
      <c r="A42" s="174">
        <v>47300</v>
      </c>
      <c r="B42" s="164">
        <v>21</v>
      </c>
      <c r="C42" s="156">
        <v>21</v>
      </c>
      <c r="D42" s="159">
        <v>21</v>
      </c>
      <c r="E42">
        <v>14.65</v>
      </c>
      <c r="F42">
        <v>79.018000000000001</v>
      </c>
      <c r="G42">
        <v>12.93</v>
      </c>
      <c r="H42">
        <v>33.923999999999999</v>
      </c>
      <c r="I42">
        <v>24.907</v>
      </c>
      <c r="J42">
        <v>71.221999999999994</v>
      </c>
      <c r="K42">
        <v>9.0250000000000004</v>
      </c>
      <c r="L42">
        <v>19.286000000000001</v>
      </c>
      <c r="M42">
        <v>5.5819999999999999</v>
      </c>
      <c r="N42">
        <v>11.862</v>
      </c>
      <c r="O42">
        <v>16.233000000000001</v>
      </c>
      <c r="P42">
        <v>37.795999999999999</v>
      </c>
      <c r="Q42">
        <v>14.859</v>
      </c>
      <c r="R42">
        <v>18.600000000000001</v>
      </c>
      <c r="S42">
        <v>32.295000000000002</v>
      </c>
      <c r="T42">
        <v>15.906000000000001</v>
      </c>
      <c r="U42">
        <v>15.153</v>
      </c>
      <c r="V42">
        <v>29.134</v>
      </c>
      <c r="W42">
        <v>12.032999999999999</v>
      </c>
      <c r="X42">
        <v>11.148</v>
      </c>
      <c r="Y42">
        <v>17.337</v>
      </c>
      <c r="Z42">
        <v>23.305</v>
      </c>
      <c r="AA42">
        <v>16.013999999999999</v>
      </c>
      <c r="AB42">
        <v>18.888000000000002</v>
      </c>
      <c r="AC42">
        <v>5.4409999999999998</v>
      </c>
      <c r="AD42">
        <v>49.183999999999997</v>
      </c>
      <c r="AE42" s="207">
        <v>11.257999999999999</v>
      </c>
      <c r="AF42">
        <v>26.998000000000001</v>
      </c>
      <c r="AG42">
        <v>18.849</v>
      </c>
      <c r="AH42">
        <v>34.033999999999999</v>
      </c>
      <c r="AI42" s="207"/>
      <c r="AJ42" s="207"/>
      <c r="AK42" s="207"/>
      <c r="AL42" s="207"/>
      <c r="AM42" s="207"/>
      <c r="AN42" s="207"/>
      <c r="AO42" s="207"/>
      <c r="AP42" s="207"/>
      <c r="AQ42" s="207"/>
      <c r="AR42" s="207"/>
      <c r="AS42" s="207"/>
      <c r="AT42" s="207"/>
      <c r="AU42" s="207"/>
      <c r="AV42" s="207"/>
      <c r="AW42" s="207"/>
      <c r="AX42" s="207"/>
      <c r="AY42" s="207"/>
    </row>
    <row r="43" spans="1:51" ht="14.45">
      <c r="A43" s="174">
        <v>47331</v>
      </c>
      <c r="B43" s="164">
        <v>15</v>
      </c>
      <c r="C43" s="156">
        <v>15</v>
      </c>
      <c r="D43" s="159">
        <v>15</v>
      </c>
      <c r="E43">
        <v>9.4700000000000006</v>
      </c>
      <c r="F43">
        <v>23.224</v>
      </c>
      <c r="G43">
        <v>7.9580000000000002</v>
      </c>
      <c r="H43">
        <v>24.1</v>
      </c>
      <c r="I43">
        <v>12.656000000000001</v>
      </c>
      <c r="J43">
        <v>44.576999999999998</v>
      </c>
      <c r="K43">
        <v>7.3730000000000002</v>
      </c>
      <c r="L43">
        <v>21.655000000000001</v>
      </c>
      <c r="M43">
        <v>4.7880000000000003</v>
      </c>
      <c r="N43">
        <v>9.6929999999999996</v>
      </c>
      <c r="O43">
        <v>7.5960000000000001</v>
      </c>
      <c r="P43">
        <v>19.905999999999999</v>
      </c>
      <c r="Q43">
        <v>11.917999999999999</v>
      </c>
      <c r="R43">
        <v>28.963000000000001</v>
      </c>
      <c r="S43">
        <v>13.91</v>
      </c>
      <c r="T43">
        <v>7.194</v>
      </c>
      <c r="U43">
        <v>12.074999999999999</v>
      </c>
      <c r="V43">
        <v>11.468</v>
      </c>
      <c r="W43">
        <v>7.2430000000000003</v>
      </c>
      <c r="X43">
        <v>10.231999999999999</v>
      </c>
      <c r="Y43">
        <v>11.933999999999999</v>
      </c>
      <c r="Z43">
        <v>11.289</v>
      </c>
      <c r="AA43">
        <v>12.638</v>
      </c>
      <c r="AB43">
        <v>11.12</v>
      </c>
      <c r="AC43">
        <v>4.2549999999999999</v>
      </c>
      <c r="AD43">
        <v>12.041</v>
      </c>
      <c r="AE43" s="207">
        <v>7.1440000000000001</v>
      </c>
      <c r="AF43">
        <v>12.16</v>
      </c>
      <c r="AG43">
        <v>16.547000000000001</v>
      </c>
      <c r="AH43">
        <v>17.056000000000001</v>
      </c>
      <c r="AI43" s="207"/>
      <c r="AJ43" s="207"/>
      <c r="AK43" s="207"/>
      <c r="AL43" s="207"/>
      <c r="AM43" s="207"/>
      <c r="AN43" s="207"/>
      <c r="AO43" s="207"/>
      <c r="AP43" s="207"/>
      <c r="AQ43" s="207"/>
      <c r="AR43" s="207"/>
      <c r="AS43" s="207"/>
      <c r="AT43" s="207"/>
      <c r="AU43" s="207"/>
      <c r="AV43" s="207"/>
      <c r="AW43" s="207"/>
      <c r="AX43" s="207"/>
      <c r="AY43" s="207"/>
    </row>
    <row r="44" spans="1:51" ht="14.45">
      <c r="A44" s="174">
        <v>47362</v>
      </c>
      <c r="B44" s="164">
        <v>16</v>
      </c>
      <c r="C44" s="156">
        <v>16</v>
      </c>
      <c r="D44" s="159">
        <v>16</v>
      </c>
      <c r="E44">
        <v>14.755000000000001</v>
      </c>
      <c r="F44">
        <v>13.702999999999999</v>
      </c>
      <c r="G44">
        <v>8.093</v>
      </c>
      <c r="H44">
        <v>25.05</v>
      </c>
      <c r="I44">
        <v>10.362</v>
      </c>
      <c r="J44">
        <v>27.018999999999998</v>
      </c>
      <c r="K44">
        <v>6.94</v>
      </c>
      <c r="L44">
        <v>9.6509999999999998</v>
      </c>
      <c r="M44">
        <v>9.6449999999999996</v>
      </c>
      <c r="N44">
        <v>19.940000000000001</v>
      </c>
      <c r="O44">
        <v>17.434999999999999</v>
      </c>
      <c r="P44">
        <v>12.134</v>
      </c>
      <c r="Q44">
        <v>12.843</v>
      </c>
      <c r="R44">
        <v>17.911000000000001</v>
      </c>
      <c r="S44">
        <v>13.26</v>
      </c>
      <c r="T44">
        <v>6.8029999999999999</v>
      </c>
      <c r="U44">
        <v>8.9749999999999996</v>
      </c>
      <c r="V44">
        <v>8.3870000000000005</v>
      </c>
      <c r="W44">
        <v>5.8029999999999999</v>
      </c>
      <c r="X44">
        <v>28.411999999999999</v>
      </c>
      <c r="Y44">
        <v>15.137</v>
      </c>
      <c r="Z44">
        <v>9.0030000000000001</v>
      </c>
      <c r="AA44">
        <v>10.131</v>
      </c>
      <c r="AB44">
        <v>6.7629999999999999</v>
      </c>
      <c r="AC44">
        <v>3.6760000000000002</v>
      </c>
      <c r="AD44">
        <v>6.8410000000000002</v>
      </c>
      <c r="AE44" s="207">
        <v>5.8940000000000001</v>
      </c>
      <c r="AF44">
        <v>26.850999999999999</v>
      </c>
      <c r="AG44">
        <v>12.423999999999999</v>
      </c>
      <c r="AH44">
        <v>16.940000000000001</v>
      </c>
      <c r="AI44" s="207"/>
      <c r="AJ44" s="207"/>
      <c r="AK44" s="207"/>
      <c r="AL44" s="207"/>
      <c r="AM44" s="207"/>
      <c r="AN44" s="207"/>
      <c r="AO44" s="207"/>
      <c r="AP44" s="207"/>
      <c r="AQ44" s="207"/>
      <c r="AR44" s="207"/>
      <c r="AS44" s="207"/>
      <c r="AT44" s="207"/>
      <c r="AU44" s="207"/>
      <c r="AV44" s="207"/>
      <c r="AW44" s="207"/>
      <c r="AX44" s="207"/>
      <c r="AY44" s="207"/>
    </row>
    <row r="45" spans="1:51" ht="14.45">
      <c r="A45" s="174">
        <v>47392</v>
      </c>
      <c r="B45" s="164">
        <v>15</v>
      </c>
      <c r="C45" s="156">
        <v>10</v>
      </c>
      <c r="D45" s="159">
        <v>13</v>
      </c>
      <c r="E45">
        <v>11.249000000000001</v>
      </c>
      <c r="F45">
        <v>11.766</v>
      </c>
      <c r="G45">
        <v>12.34</v>
      </c>
      <c r="H45">
        <v>27.68</v>
      </c>
      <c r="I45">
        <v>9.9610000000000003</v>
      </c>
      <c r="J45">
        <v>12.012</v>
      </c>
      <c r="K45">
        <v>7.3970000000000002</v>
      </c>
      <c r="L45">
        <v>7.0860000000000003</v>
      </c>
      <c r="M45">
        <v>9.8170000000000002</v>
      </c>
      <c r="N45">
        <v>9.5449999999999999</v>
      </c>
      <c r="O45">
        <v>20.114000000000001</v>
      </c>
      <c r="P45">
        <v>20.57</v>
      </c>
      <c r="Q45">
        <v>33.984000000000002</v>
      </c>
      <c r="R45">
        <v>15.988</v>
      </c>
      <c r="S45">
        <v>9.9410000000000007</v>
      </c>
      <c r="T45">
        <v>7.367</v>
      </c>
      <c r="U45">
        <v>11.97</v>
      </c>
      <c r="V45">
        <v>10.885</v>
      </c>
      <c r="W45">
        <v>5.0869999999999997</v>
      </c>
      <c r="X45">
        <v>17.021999999999998</v>
      </c>
      <c r="Y45">
        <v>23.234999999999999</v>
      </c>
      <c r="Z45">
        <v>9.5</v>
      </c>
      <c r="AA45">
        <v>9.2210000000000001</v>
      </c>
      <c r="AB45">
        <v>7.7140000000000004</v>
      </c>
      <c r="AC45">
        <v>4.5819999999999999</v>
      </c>
      <c r="AD45">
        <v>5.9290000000000003</v>
      </c>
      <c r="AE45" s="207">
        <v>5.782</v>
      </c>
      <c r="AF45">
        <v>10.478</v>
      </c>
      <c r="AG45">
        <v>7.5519999999999996</v>
      </c>
      <c r="AH45">
        <v>10.018000000000001</v>
      </c>
      <c r="AI45" s="207"/>
      <c r="AJ45" s="207"/>
      <c r="AK45" s="207"/>
      <c r="AL45" s="207"/>
      <c r="AM45" s="207"/>
      <c r="AN45" s="207"/>
      <c r="AO45" s="207"/>
      <c r="AP45" s="207"/>
      <c r="AQ45" s="207"/>
      <c r="AR45" s="207"/>
      <c r="AS45" s="207"/>
      <c r="AT45" s="207"/>
      <c r="AU45" s="207"/>
      <c r="AV45" s="207"/>
      <c r="AW45" s="207"/>
      <c r="AX45" s="207"/>
      <c r="AY45" s="207"/>
    </row>
    <row r="46" spans="1:51" ht="14.45">
      <c r="A46" s="174">
        <v>47423</v>
      </c>
      <c r="B46" s="164">
        <v>10</v>
      </c>
      <c r="C46" s="156">
        <v>8</v>
      </c>
      <c r="D46" s="159">
        <v>9</v>
      </c>
      <c r="E46">
        <v>8.0969999999999995</v>
      </c>
      <c r="F46">
        <v>8.3710000000000004</v>
      </c>
      <c r="G46">
        <v>7.7359999999999998</v>
      </c>
      <c r="H46">
        <v>11.941000000000001</v>
      </c>
      <c r="I46">
        <v>8.3079999999999998</v>
      </c>
      <c r="J46">
        <v>7.2389999999999999</v>
      </c>
      <c r="K46">
        <v>5.694</v>
      </c>
      <c r="L46">
        <v>6.032</v>
      </c>
      <c r="M46">
        <v>5.8730000000000002</v>
      </c>
      <c r="N46">
        <v>5.952</v>
      </c>
      <c r="O46">
        <v>11.03</v>
      </c>
      <c r="P46">
        <v>13.452</v>
      </c>
      <c r="Q46">
        <v>13.489000000000001</v>
      </c>
      <c r="R46">
        <v>8.2379999999999995</v>
      </c>
      <c r="S46">
        <v>8.3680000000000003</v>
      </c>
      <c r="T46">
        <v>6.6369999999999996</v>
      </c>
      <c r="U46">
        <v>8.5280000000000005</v>
      </c>
      <c r="V46">
        <v>7.6059999999999999</v>
      </c>
      <c r="W46">
        <v>4.4530000000000003</v>
      </c>
      <c r="X46">
        <v>8.5549999999999997</v>
      </c>
      <c r="Y46">
        <v>10.662000000000001</v>
      </c>
      <c r="Z46">
        <v>6.8559999999999999</v>
      </c>
      <c r="AA46">
        <v>6.0190000000000001</v>
      </c>
      <c r="AB46">
        <v>5.9290000000000003</v>
      </c>
      <c r="AC46">
        <v>4.1150000000000002</v>
      </c>
      <c r="AD46">
        <v>5.2569999999999997</v>
      </c>
      <c r="AE46" s="207">
        <v>6.1189999999999998</v>
      </c>
      <c r="AF46">
        <v>6.6779999999999999</v>
      </c>
      <c r="AG46">
        <v>5.9130000000000003</v>
      </c>
      <c r="AH46">
        <v>6.8239999999999998</v>
      </c>
      <c r="AI46" s="207"/>
      <c r="AJ46" s="207"/>
      <c r="AK46" s="207"/>
      <c r="AL46" s="207"/>
      <c r="AM46" s="207"/>
      <c r="AN46" s="207"/>
      <c r="AO46" s="207"/>
      <c r="AP46" s="207"/>
      <c r="AQ46" s="207"/>
      <c r="AR46" s="207"/>
      <c r="AS46" s="207"/>
      <c r="AT46" s="207"/>
      <c r="AU46" s="207"/>
      <c r="AV46" s="207"/>
      <c r="AW46" s="207"/>
      <c r="AX46" s="207"/>
      <c r="AY46" s="207"/>
    </row>
    <row r="47" spans="1:51" ht="14.45">
      <c r="A47" s="174">
        <v>47453</v>
      </c>
      <c r="B47" s="164">
        <v>7</v>
      </c>
      <c r="C47" s="156">
        <v>7</v>
      </c>
      <c r="D47" s="159">
        <v>7</v>
      </c>
      <c r="E47">
        <v>5.8710000000000004</v>
      </c>
      <c r="F47">
        <v>6.9630000000000001</v>
      </c>
      <c r="G47">
        <v>5.8360000000000003</v>
      </c>
      <c r="H47">
        <v>7.5739999999999998</v>
      </c>
      <c r="I47">
        <v>6.9690000000000003</v>
      </c>
      <c r="J47">
        <v>6.0140000000000002</v>
      </c>
      <c r="K47">
        <v>4.8029999999999999</v>
      </c>
      <c r="L47">
        <v>5.1980000000000004</v>
      </c>
      <c r="M47">
        <v>4.5110000000000001</v>
      </c>
      <c r="N47">
        <v>5.0999999999999996</v>
      </c>
      <c r="O47">
        <v>7.181</v>
      </c>
      <c r="P47">
        <v>8.2110000000000003</v>
      </c>
      <c r="Q47">
        <v>7.891</v>
      </c>
      <c r="R47">
        <v>6.4870000000000001</v>
      </c>
      <c r="S47">
        <v>6.6680000000000001</v>
      </c>
      <c r="T47">
        <v>5.1109999999999998</v>
      </c>
      <c r="U47">
        <v>5.6920000000000002</v>
      </c>
      <c r="V47">
        <v>5.9580000000000002</v>
      </c>
      <c r="W47">
        <v>4.33</v>
      </c>
      <c r="X47">
        <v>5.9189999999999996</v>
      </c>
      <c r="Y47">
        <v>7.0519999999999996</v>
      </c>
      <c r="Z47">
        <v>5.6109999999999998</v>
      </c>
      <c r="AA47">
        <v>5.0289999999999999</v>
      </c>
      <c r="AB47">
        <v>5.4980000000000002</v>
      </c>
      <c r="AC47">
        <v>3.3690000000000002</v>
      </c>
      <c r="AD47">
        <v>4.9939999999999998</v>
      </c>
      <c r="AE47" s="207">
        <v>5.0609999999999999</v>
      </c>
      <c r="AF47">
        <v>5.4779999999999998</v>
      </c>
      <c r="AG47">
        <v>5.2069999999999999</v>
      </c>
      <c r="AH47">
        <v>5.9409999999999998</v>
      </c>
      <c r="AI47" s="207"/>
      <c r="AJ47" s="207"/>
      <c r="AK47" s="207"/>
      <c r="AL47" s="207"/>
      <c r="AM47" s="207"/>
      <c r="AN47" s="207"/>
      <c r="AO47" s="207"/>
      <c r="AP47" s="207"/>
      <c r="AQ47" s="207"/>
      <c r="AR47" s="207"/>
      <c r="AS47" s="207"/>
      <c r="AT47" s="207"/>
      <c r="AU47" s="207"/>
      <c r="AV47" s="207"/>
      <c r="AW47" s="207"/>
      <c r="AX47" s="207"/>
      <c r="AY47" s="207"/>
    </row>
    <row r="48" spans="1:51" ht="14.45">
      <c r="A48" s="174">
        <v>47484</v>
      </c>
      <c r="B48" s="164">
        <v>6</v>
      </c>
      <c r="C48" s="156">
        <v>6</v>
      </c>
      <c r="D48" s="159">
        <v>6</v>
      </c>
      <c r="E48">
        <v>5.0460000000000003</v>
      </c>
      <c r="F48">
        <v>5.835</v>
      </c>
      <c r="G48">
        <v>4.8019999999999996</v>
      </c>
      <c r="H48">
        <v>6.1719999999999997</v>
      </c>
      <c r="I48">
        <v>5.548</v>
      </c>
      <c r="J48">
        <v>5.5359999999999996</v>
      </c>
      <c r="K48">
        <v>4.3680000000000003</v>
      </c>
      <c r="L48">
        <v>4.7279999999999998</v>
      </c>
      <c r="M48">
        <v>3.9089999999999998</v>
      </c>
      <c r="N48">
        <v>4.4050000000000002</v>
      </c>
      <c r="O48">
        <v>6.1539999999999999</v>
      </c>
      <c r="P48">
        <v>6.5540000000000003</v>
      </c>
      <c r="Q48">
        <v>5.9930000000000003</v>
      </c>
      <c r="R48">
        <v>5.3289999999999997</v>
      </c>
      <c r="S48">
        <v>5.4269999999999996</v>
      </c>
      <c r="T48">
        <v>4.4279999999999999</v>
      </c>
      <c r="U48">
        <v>4.6749999999999998</v>
      </c>
      <c r="V48">
        <v>5.5069999999999997</v>
      </c>
      <c r="W48">
        <v>3.95</v>
      </c>
      <c r="X48">
        <v>4.9790000000000001</v>
      </c>
      <c r="Y48">
        <v>6.0170000000000003</v>
      </c>
      <c r="Z48">
        <v>4.7590000000000003</v>
      </c>
      <c r="AA48">
        <v>4.5540000000000003</v>
      </c>
      <c r="AB48">
        <v>4.7949999999999999</v>
      </c>
      <c r="AC48">
        <v>3.004</v>
      </c>
      <c r="AD48">
        <v>4.6369999999999996</v>
      </c>
      <c r="AE48" s="207">
        <v>4.1529999999999996</v>
      </c>
      <c r="AF48">
        <v>4.8179999999999996</v>
      </c>
      <c r="AG48">
        <v>4.6609999999999996</v>
      </c>
      <c r="AH48">
        <v>5.4619999999999997</v>
      </c>
      <c r="AI48" s="207"/>
      <c r="AJ48" s="207"/>
      <c r="AK48" s="207"/>
      <c r="AL48" s="207"/>
      <c r="AM48" s="207"/>
      <c r="AN48" s="207"/>
      <c r="AO48" s="207"/>
      <c r="AP48" s="207"/>
      <c r="AQ48" s="207"/>
      <c r="AR48" s="207"/>
      <c r="AS48" s="207"/>
      <c r="AT48" s="207"/>
      <c r="AU48" s="207"/>
      <c r="AV48" s="207"/>
      <c r="AW48" s="207"/>
      <c r="AX48" s="207"/>
      <c r="AY48" s="207"/>
    </row>
    <row r="49" spans="1:1005" ht="14.45">
      <c r="A49" s="174">
        <v>47515</v>
      </c>
      <c r="B49" s="164">
        <v>5</v>
      </c>
      <c r="C49" s="156">
        <v>5</v>
      </c>
      <c r="D49" s="159">
        <v>5</v>
      </c>
      <c r="E49">
        <v>5.7519999999999998</v>
      </c>
      <c r="F49">
        <v>6.2030000000000003</v>
      </c>
      <c r="G49">
        <v>3.915</v>
      </c>
      <c r="H49">
        <v>4.9850000000000003</v>
      </c>
      <c r="I49">
        <v>4.9480000000000004</v>
      </c>
      <c r="J49">
        <v>5.0259999999999998</v>
      </c>
      <c r="K49">
        <v>3.585</v>
      </c>
      <c r="L49">
        <v>4.0810000000000004</v>
      </c>
      <c r="M49">
        <v>3.6549999999999998</v>
      </c>
      <c r="N49">
        <v>3.7839999999999998</v>
      </c>
      <c r="O49">
        <v>5.1420000000000003</v>
      </c>
      <c r="P49">
        <v>5.2939999999999996</v>
      </c>
      <c r="Q49">
        <v>5.8109999999999999</v>
      </c>
      <c r="R49">
        <v>4.1970000000000001</v>
      </c>
      <c r="S49">
        <v>4.76</v>
      </c>
      <c r="T49">
        <v>3.6379999999999999</v>
      </c>
      <c r="U49">
        <v>3.8260000000000001</v>
      </c>
      <c r="V49">
        <v>4.1859999999999999</v>
      </c>
      <c r="W49">
        <v>3.4390000000000001</v>
      </c>
      <c r="X49">
        <v>4.8440000000000003</v>
      </c>
      <c r="Y49">
        <v>6.9790000000000001</v>
      </c>
      <c r="Z49">
        <v>5.4589999999999996</v>
      </c>
      <c r="AA49">
        <v>4.49</v>
      </c>
      <c r="AB49">
        <v>4.3760000000000003</v>
      </c>
      <c r="AC49">
        <v>2.4910000000000001</v>
      </c>
      <c r="AD49">
        <v>3.964</v>
      </c>
      <c r="AE49" s="207">
        <v>3.9119999999999999</v>
      </c>
      <c r="AF49">
        <v>4.2350000000000003</v>
      </c>
      <c r="AG49">
        <v>3.8540000000000001</v>
      </c>
      <c r="AH49">
        <v>4.5030000000000001</v>
      </c>
      <c r="AI49" s="207"/>
      <c r="AJ49" s="207"/>
      <c r="AK49" s="207"/>
      <c r="AL49" s="207"/>
      <c r="AM49" s="207"/>
      <c r="AN49" s="207"/>
      <c r="AO49" s="207"/>
      <c r="AP49" s="207"/>
      <c r="AQ49" s="207"/>
      <c r="AR49" s="207"/>
      <c r="AS49" s="207"/>
      <c r="AT49" s="207"/>
      <c r="AU49" s="207"/>
      <c r="AV49" s="207"/>
      <c r="AW49" s="207"/>
      <c r="AX49" s="207"/>
      <c r="AY49" s="207"/>
    </row>
    <row r="50" spans="1:1005" ht="14.45">
      <c r="A50" s="174">
        <v>47543</v>
      </c>
      <c r="B50" s="164">
        <v>10</v>
      </c>
      <c r="C50" s="156">
        <v>10</v>
      </c>
      <c r="D50" s="159">
        <v>10</v>
      </c>
      <c r="E50">
        <v>10.759</v>
      </c>
      <c r="F50">
        <v>7.0620000000000003</v>
      </c>
      <c r="G50">
        <v>13.095000000000001</v>
      </c>
      <c r="H50">
        <v>7.9560000000000004</v>
      </c>
      <c r="I50">
        <v>8.0549999999999997</v>
      </c>
      <c r="J50">
        <v>6.351</v>
      </c>
      <c r="K50">
        <v>6.8810000000000002</v>
      </c>
      <c r="L50">
        <v>5.3280000000000003</v>
      </c>
      <c r="M50">
        <v>5.5990000000000002</v>
      </c>
      <c r="N50">
        <v>12.11</v>
      </c>
      <c r="O50">
        <v>8.9949999999999992</v>
      </c>
      <c r="P50">
        <v>6.8029999999999999</v>
      </c>
      <c r="Q50">
        <v>17.295000000000002</v>
      </c>
      <c r="R50">
        <v>5.3689999999999998</v>
      </c>
      <c r="S50">
        <v>8.1720000000000006</v>
      </c>
      <c r="T50">
        <v>4.093</v>
      </c>
      <c r="U50">
        <v>5.9619999999999997</v>
      </c>
      <c r="V50">
        <v>8.3800000000000008</v>
      </c>
      <c r="W50">
        <v>4.8470000000000004</v>
      </c>
      <c r="X50">
        <v>7.4960000000000004</v>
      </c>
      <c r="Y50">
        <v>13.039</v>
      </c>
      <c r="Z50">
        <v>8.0649999999999995</v>
      </c>
      <c r="AA50">
        <v>11.654999999999999</v>
      </c>
      <c r="AB50">
        <v>5.1159999999999997</v>
      </c>
      <c r="AC50">
        <v>3.2360000000000002</v>
      </c>
      <c r="AD50">
        <v>5.6509999999999998</v>
      </c>
      <c r="AE50" s="207">
        <v>4.1020000000000003</v>
      </c>
      <c r="AF50">
        <v>6.1369999999999996</v>
      </c>
      <c r="AG50">
        <v>6.2939999999999996</v>
      </c>
      <c r="AH50">
        <v>8.8490000000000002</v>
      </c>
      <c r="AI50" s="207"/>
      <c r="AJ50" s="207"/>
      <c r="AK50" s="207"/>
      <c r="AL50" s="207"/>
      <c r="AM50" s="207"/>
      <c r="AN50" s="207"/>
      <c r="AO50" s="207"/>
      <c r="AP50" s="207"/>
      <c r="AQ50" s="207"/>
      <c r="AR50" s="207"/>
      <c r="AS50" s="207"/>
      <c r="AT50" s="207"/>
      <c r="AU50" s="207"/>
      <c r="AV50" s="207"/>
      <c r="AW50" s="207"/>
      <c r="AX50" s="207"/>
      <c r="AY50" s="207"/>
    </row>
    <row r="51" spans="1:1005" ht="14.45">
      <c r="A51" s="174">
        <v>47574</v>
      </c>
      <c r="B51" s="164">
        <v>23</v>
      </c>
      <c r="C51" s="156">
        <v>23</v>
      </c>
      <c r="D51" s="159">
        <v>23</v>
      </c>
      <c r="E51">
        <v>18.669</v>
      </c>
      <c r="F51">
        <v>18.141999999999999</v>
      </c>
      <c r="G51">
        <v>25.431999999999999</v>
      </c>
      <c r="H51">
        <v>14.919</v>
      </c>
      <c r="I51">
        <v>16.402999999999999</v>
      </c>
      <c r="J51">
        <v>26.890999999999998</v>
      </c>
      <c r="K51">
        <v>29.007999999999999</v>
      </c>
      <c r="L51">
        <v>16.123999999999999</v>
      </c>
      <c r="M51">
        <v>16.288</v>
      </c>
      <c r="N51">
        <v>37.643000000000001</v>
      </c>
      <c r="O51">
        <v>30.349</v>
      </c>
      <c r="P51">
        <v>26.538</v>
      </c>
      <c r="Q51">
        <v>27.588999999999999</v>
      </c>
      <c r="R51">
        <v>14.196999999999999</v>
      </c>
      <c r="S51">
        <v>17.027999999999999</v>
      </c>
      <c r="T51">
        <v>13.91</v>
      </c>
      <c r="U51">
        <v>14.731999999999999</v>
      </c>
      <c r="V51">
        <v>33.628999999999998</v>
      </c>
      <c r="W51">
        <v>9.5120000000000005</v>
      </c>
      <c r="X51">
        <v>20.960999999999999</v>
      </c>
      <c r="Y51">
        <v>18.329999999999998</v>
      </c>
      <c r="Z51">
        <v>17.774000000000001</v>
      </c>
      <c r="AA51">
        <v>25.966000000000001</v>
      </c>
      <c r="AB51">
        <v>13.257999999999999</v>
      </c>
      <c r="AC51">
        <v>19.286999999999999</v>
      </c>
      <c r="AD51">
        <v>13.37</v>
      </c>
      <c r="AE51" s="207">
        <v>8.4540000000000006</v>
      </c>
      <c r="AF51">
        <v>33.043999999999997</v>
      </c>
      <c r="AG51">
        <v>18.593</v>
      </c>
      <c r="AH51">
        <v>27.510999999999999</v>
      </c>
      <c r="AI51" s="207"/>
      <c r="AJ51" s="207"/>
      <c r="AK51" s="207"/>
      <c r="AL51" s="207"/>
      <c r="AM51" s="207"/>
      <c r="AN51" s="207"/>
      <c r="AO51" s="207"/>
      <c r="AP51" s="207"/>
      <c r="AQ51" s="207"/>
      <c r="AR51" s="207"/>
      <c r="AS51" s="207"/>
      <c r="AT51" s="207"/>
      <c r="AU51" s="207"/>
      <c r="AV51" s="207"/>
      <c r="AW51" s="207"/>
      <c r="AX51" s="207"/>
      <c r="AY51" s="207"/>
    </row>
    <row r="52" spans="1:1005" ht="14.45">
      <c r="A52" s="174">
        <v>47604</v>
      </c>
      <c r="B52" s="164">
        <v>68</v>
      </c>
      <c r="C52" s="156">
        <v>68</v>
      </c>
      <c r="D52" s="159">
        <v>68</v>
      </c>
      <c r="E52">
        <v>56.265000000000001</v>
      </c>
      <c r="F52">
        <v>67.224999999999994</v>
      </c>
      <c r="G52">
        <v>93.72</v>
      </c>
      <c r="H52">
        <v>65.025000000000006</v>
      </c>
      <c r="I52">
        <v>67.230999999999995</v>
      </c>
      <c r="J52">
        <v>64.984999999999999</v>
      </c>
      <c r="K52">
        <v>109.438</v>
      </c>
      <c r="L52">
        <v>27.303999999999998</v>
      </c>
      <c r="M52">
        <v>61.999000000000002</v>
      </c>
      <c r="N52">
        <v>85.656999999999996</v>
      </c>
      <c r="O52">
        <v>114.973</v>
      </c>
      <c r="P52">
        <v>66.903000000000006</v>
      </c>
      <c r="Q52">
        <v>78.528000000000006</v>
      </c>
      <c r="R52">
        <v>77.528999999999996</v>
      </c>
      <c r="S52">
        <v>95.147000000000006</v>
      </c>
      <c r="T52">
        <v>48.820999999999998</v>
      </c>
      <c r="U52">
        <v>53.985999999999997</v>
      </c>
      <c r="V52">
        <v>64.415999999999997</v>
      </c>
      <c r="W52">
        <v>41.637</v>
      </c>
      <c r="X52">
        <v>63.765999999999998</v>
      </c>
      <c r="Y52">
        <v>50.756999999999998</v>
      </c>
      <c r="Z52">
        <v>52.357999999999997</v>
      </c>
      <c r="AA52">
        <v>62.122999999999998</v>
      </c>
      <c r="AB52">
        <v>35.777000000000001</v>
      </c>
      <c r="AC52">
        <v>58.043999999999997</v>
      </c>
      <c r="AD52">
        <v>62.418999999999997</v>
      </c>
      <c r="AE52" s="207">
        <v>49.171999999999997</v>
      </c>
      <c r="AF52">
        <v>82.554000000000002</v>
      </c>
      <c r="AG52">
        <v>94.667000000000002</v>
      </c>
      <c r="AH52">
        <v>76.92</v>
      </c>
      <c r="AI52" s="207"/>
      <c r="AJ52" s="207"/>
      <c r="AK52" s="207"/>
      <c r="AL52" s="207"/>
      <c r="AM52" s="207"/>
      <c r="AN52" s="207"/>
      <c r="AO52" s="207"/>
      <c r="AP52" s="207"/>
      <c r="AQ52" s="207"/>
      <c r="AR52" s="207"/>
      <c r="AS52" s="207"/>
      <c r="AT52" s="207"/>
      <c r="AU52" s="207"/>
      <c r="AV52" s="207"/>
      <c r="AW52" s="207"/>
      <c r="AX52" s="207"/>
      <c r="AY52" s="207"/>
    </row>
    <row r="53" spans="1:1005" ht="14.45">
      <c r="A53" s="174">
        <v>47635</v>
      </c>
      <c r="B53" s="164">
        <v>62</v>
      </c>
      <c r="C53" s="156">
        <v>62</v>
      </c>
      <c r="D53" s="159">
        <v>62</v>
      </c>
      <c r="E53">
        <v>126.157</v>
      </c>
      <c r="F53">
        <v>33.048000000000002</v>
      </c>
      <c r="G53">
        <v>119.24</v>
      </c>
      <c r="H53">
        <v>56.167999999999999</v>
      </c>
      <c r="I53">
        <v>104.241</v>
      </c>
      <c r="J53">
        <v>29.652999999999999</v>
      </c>
      <c r="K53">
        <v>65.024000000000001</v>
      </c>
      <c r="L53">
        <v>11.72</v>
      </c>
      <c r="M53">
        <v>40.363</v>
      </c>
      <c r="N53">
        <v>48.673000000000002</v>
      </c>
      <c r="O53">
        <v>108.63500000000001</v>
      </c>
      <c r="P53">
        <v>33.826999999999998</v>
      </c>
      <c r="Q53">
        <v>57.448999999999998</v>
      </c>
      <c r="R53">
        <v>99.415999999999997</v>
      </c>
      <c r="S53">
        <v>48.573</v>
      </c>
      <c r="T53">
        <v>63.2</v>
      </c>
      <c r="U53">
        <v>95.153999999999996</v>
      </c>
      <c r="V53">
        <v>29.381</v>
      </c>
      <c r="W53">
        <v>32.006</v>
      </c>
      <c r="X53">
        <v>74.911000000000001</v>
      </c>
      <c r="Y53">
        <v>91.951999999999998</v>
      </c>
      <c r="Z53">
        <v>76.599999999999994</v>
      </c>
      <c r="AA53">
        <v>77.649000000000001</v>
      </c>
      <c r="AB53">
        <v>11.872999999999999</v>
      </c>
      <c r="AC53">
        <v>127.751</v>
      </c>
      <c r="AD53">
        <v>38.116999999999997</v>
      </c>
      <c r="AE53" s="207">
        <v>76.105000000000004</v>
      </c>
      <c r="AF53">
        <v>46.820999999999998</v>
      </c>
      <c r="AG53">
        <v>105.137</v>
      </c>
      <c r="AH53">
        <v>63.976999999999997</v>
      </c>
      <c r="AI53" s="207"/>
      <c r="AJ53" s="207"/>
      <c r="AK53" s="207"/>
      <c r="AL53" s="207"/>
      <c r="AM53" s="207"/>
      <c r="AN53" s="207"/>
      <c r="AO53" s="207"/>
      <c r="AP53" s="207"/>
      <c r="AQ53" s="207"/>
      <c r="AR53" s="207"/>
      <c r="AS53" s="207"/>
      <c r="AT53" s="207"/>
      <c r="AU53" s="207"/>
      <c r="AV53" s="207"/>
      <c r="AW53" s="207"/>
      <c r="AX53" s="207"/>
      <c r="AY53" s="207"/>
    </row>
    <row r="54" spans="1:1005" ht="14.45">
      <c r="A54" s="174">
        <v>47665</v>
      </c>
      <c r="B54" s="164">
        <v>21</v>
      </c>
      <c r="C54" s="156">
        <v>21</v>
      </c>
      <c r="D54" s="159">
        <v>21</v>
      </c>
      <c r="E54">
        <v>79.019000000000005</v>
      </c>
      <c r="F54">
        <v>12.943</v>
      </c>
      <c r="G54">
        <v>33.926000000000002</v>
      </c>
      <c r="H54">
        <v>25.38</v>
      </c>
      <c r="I54">
        <v>71.22</v>
      </c>
      <c r="J54">
        <v>9.0429999999999993</v>
      </c>
      <c r="K54">
        <v>19.294</v>
      </c>
      <c r="L54">
        <v>5.63</v>
      </c>
      <c r="M54">
        <v>11.868</v>
      </c>
      <c r="N54">
        <v>16.254000000000001</v>
      </c>
      <c r="O54">
        <v>37.795000000000002</v>
      </c>
      <c r="P54">
        <v>14.955</v>
      </c>
      <c r="Q54">
        <v>18.603000000000002</v>
      </c>
      <c r="R54">
        <v>32.320999999999998</v>
      </c>
      <c r="S54">
        <v>15.904999999999999</v>
      </c>
      <c r="T54">
        <v>15.351000000000001</v>
      </c>
      <c r="U54">
        <v>29.161000000000001</v>
      </c>
      <c r="V54">
        <v>12.036</v>
      </c>
      <c r="W54">
        <v>11.151</v>
      </c>
      <c r="X54">
        <v>17.670999999999999</v>
      </c>
      <c r="Y54">
        <v>23.305</v>
      </c>
      <c r="Z54">
        <v>16.010999999999999</v>
      </c>
      <c r="AA54">
        <v>18.893999999999998</v>
      </c>
      <c r="AB54">
        <v>5.4889999999999999</v>
      </c>
      <c r="AC54">
        <v>49.19</v>
      </c>
      <c r="AD54">
        <v>11.27</v>
      </c>
      <c r="AE54" s="207">
        <v>26.992000000000001</v>
      </c>
      <c r="AF54">
        <v>18.995000000000001</v>
      </c>
      <c r="AG54">
        <v>34.033999999999999</v>
      </c>
      <c r="AH54">
        <v>14.65</v>
      </c>
      <c r="AI54" s="207"/>
      <c r="AJ54" s="207"/>
      <c r="AK54" s="207"/>
      <c r="AL54" s="207"/>
      <c r="AM54" s="207"/>
      <c r="AN54" s="207"/>
      <c r="AO54" s="207"/>
      <c r="AP54" s="207"/>
      <c r="AQ54" s="207"/>
      <c r="AR54" s="207"/>
      <c r="AS54" s="207"/>
      <c r="AT54" s="207"/>
      <c r="AU54" s="207"/>
      <c r="AV54" s="207"/>
      <c r="AW54" s="207"/>
      <c r="AX54" s="207"/>
      <c r="AY54" s="207"/>
    </row>
    <row r="55" spans="1:1005" ht="14.45">
      <c r="A55" s="174">
        <v>47696</v>
      </c>
      <c r="B55" s="164">
        <v>15</v>
      </c>
      <c r="C55" s="156">
        <v>15</v>
      </c>
      <c r="D55" s="159">
        <v>15</v>
      </c>
      <c r="E55">
        <v>23.225999999999999</v>
      </c>
      <c r="F55">
        <v>7.9710000000000001</v>
      </c>
      <c r="G55">
        <v>24.103000000000002</v>
      </c>
      <c r="H55">
        <v>12.846</v>
      </c>
      <c r="I55">
        <v>44.573999999999998</v>
      </c>
      <c r="J55">
        <v>7.391</v>
      </c>
      <c r="K55">
        <v>21.67</v>
      </c>
      <c r="L55">
        <v>4.8109999999999999</v>
      </c>
      <c r="M55">
        <v>9.6980000000000004</v>
      </c>
      <c r="N55">
        <v>7.6139999999999999</v>
      </c>
      <c r="O55">
        <v>19.904</v>
      </c>
      <c r="P55">
        <v>11.936999999999999</v>
      </c>
      <c r="Q55">
        <v>28.966999999999999</v>
      </c>
      <c r="R55">
        <v>13.93</v>
      </c>
      <c r="S55">
        <v>7.194</v>
      </c>
      <c r="T55">
        <v>12.137</v>
      </c>
      <c r="U55">
        <v>11.493</v>
      </c>
      <c r="V55">
        <v>7.2450000000000001</v>
      </c>
      <c r="W55">
        <v>10.234999999999999</v>
      </c>
      <c r="X55">
        <v>12.103</v>
      </c>
      <c r="Y55">
        <v>11.289</v>
      </c>
      <c r="Z55">
        <v>12.635</v>
      </c>
      <c r="AA55">
        <v>11.125</v>
      </c>
      <c r="AB55">
        <v>4.2670000000000003</v>
      </c>
      <c r="AC55">
        <v>12.045999999999999</v>
      </c>
      <c r="AD55">
        <v>7.1559999999999997</v>
      </c>
      <c r="AE55" s="207">
        <v>12.154</v>
      </c>
      <c r="AF55">
        <v>16.401</v>
      </c>
      <c r="AG55">
        <v>17.056000000000001</v>
      </c>
      <c r="AH55">
        <v>9.4700000000000006</v>
      </c>
      <c r="AI55" s="207"/>
      <c r="AJ55" s="207"/>
      <c r="AK55" s="207"/>
      <c r="AL55" s="207"/>
      <c r="AM55" s="207"/>
      <c r="AN55" s="207"/>
      <c r="AO55" s="207"/>
      <c r="AP55" s="207"/>
      <c r="AQ55" s="207"/>
      <c r="AR55" s="207"/>
      <c r="AS55" s="207"/>
      <c r="AT55" s="207"/>
      <c r="AU55" s="207"/>
      <c r="AV55" s="207"/>
      <c r="AW55" s="207"/>
      <c r="AX55" s="207"/>
      <c r="AY55" s="207"/>
    </row>
    <row r="56" spans="1:1005" ht="14.45">
      <c r="A56" s="174">
        <v>47727</v>
      </c>
      <c r="B56" s="164">
        <v>16</v>
      </c>
      <c r="C56" s="156">
        <v>16</v>
      </c>
      <c r="D56" s="159">
        <v>16</v>
      </c>
      <c r="E56">
        <v>13.704000000000001</v>
      </c>
      <c r="F56">
        <v>8.1059999999999999</v>
      </c>
      <c r="G56">
        <v>25.053000000000001</v>
      </c>
      <c r="H56">
        <v>10.515000000000001</v>
      </c>
      <c r="I56">
        <v>27.016999999999999</v>
      </c>
      <c r="J56">
        <v>6.9560000000000004</v>
      </c>
      <c r="K56">
        <v>9.6590000000000007</v>
      </c>
      <c r="L56">
        <v>9.5239999999999991</v>
      </c>
      <c r="M56">
        <v>19.946999999999999</v>
      </c>
      <c r="N56">
        <v>17.459</v>
      </c>
      <c r="O56">
        <v>12.132999999999999</v>
      </c>
      <c r="P56">
        <v>12.519</v>
      </c>
      <c r="Q56">
        <v>17.914000000000001</v>
      </c>
      <c r="R56">
        <v>13.281000000000001</v>
      </c>
      <c r="S56">
        <v>6.8029999999999999</v>
      </c>
      <c r="T56">
        <v>9.1850000000000005</v>
      </c>
      <c r="U56">
        <v>8.41</v>
      </c>
      <c r="V56">
        <v>5.8049999999999997</v>
      </c>
      <c r="W56">
        <v>28.417000000000002</v>
      </c>
      <c r="X56">
        <v>14.617000000000001</v>
      </c>
      <c r="Y56">
        <v>9.0030000000000001</v>
      </c>
      <c r="Z56">
        <v>10.128</v>
      </c>
      <c r="AA56">
        <v>6.7679999999999998</v>
      </c>
      <c r="AB56">
        <v>3.681</v>
      </c>
      <c r="AC56">
        <v>6.8440000000000003</v>
      </c>
      <c r="AD56">
        <v>5.9039999999999999</v>
      </c>
      <c r="AE56" s="207">
        <v>26.844000000000001</v>
      </c>
      <c r="AF56">
        <v>12.804</v>
      </c>
      <c r="AG56">
        <v>16.940000000000001</v>
      </c>
      <c r="AH56">
        <v>14.755000000000001</v>
      </c>
      <c r="AI56" s="207"/>
      <c r="AJ56" s="207"/>
      <c r="AK56" s="207"/>
      <c r="AL56" s="207"/>
      <c r="AM56" s="207"/>
      <c r="AN56" s="207"/>
      <c r="AO56" s="207"/>
      <c r="AP56" s="207"/>
      <c r="AQ56" s="207"/>
      <c r="AR56" s="207"/>
      <c r="AS56" s="207"/>
      <c r="AT56" s="207"/>
      <c r="AU56" s="207"/>
      <c r="AV56" s="207"/>
      <c r="AW56" s="207"/>
      <c r="AX56" s="207"/>
      <c r="AY56" s="207"/>
    </row>
    <row r="57" spans="1:1005" ht="14.45">
      <c r="A57" s="174">
        <v>47757</v>
      </c>
      <c r="B57" s="164">
        <v>15</v>
      </c>
      <c r="C57" s="156">
        <v>10</v>
      </c>
      <c r="D57" s="159">
        <v>13</v>
      </c>
      <c r="E57">
        <v>11.768000000000001</v>
      </c>
      <c r="F57">
        <v>12.353</v>
      </c>
      <c r="G57">
        <v>27.683</v>
      </c>
      <c r="H57">
        <v>9.8989999999999991</v>
      </c>
      <c r="I57">
        <v>12.012</v>
      </c>
      <c r="J57">
        <v>7.4169999999999998</v>
      </c>
      <c r="K57">
        <v>7.0919999999999996</v>
      </c>
      <c r="L57">
        <v>9.9559999999999995</v>
      </c>
      <c r="M57">
        <v>9.5500000000000007</v>
      </c>
      <c r="N57">
        <v>20.137</v>
      </c>
      <c r="O57">
        <v>20.568999999999999</v>
      </c>
      <c r="P57">
        <v>34.159999999999997</v>
      </c>
      <c r="Q57">
        <v>15.991</v>
      </c>
      <c r="R57">
        <v>9.9570000000000007</v>
      </c>
      <c r="S57">
        <v>7.367</v>
      </c>
      <c r="T57">
        <v>12.066000000000001</v>
      </c>
      <c r="U57">
        <v>10.916</v>
      </c>
      <c r="V57">
        <v>5.0890000000000004</v>
      </c>
      <c r="W57">
        <v>17.026</v>
      </c>
      <c r="X57">
        <v>23.788</v>
      </c>
      <c r="Y57">
        <v>9.5</v>
      </c>
      <c r="Z57">
        <v>9.2189999999999994</v>
      </c>
      <c r="AA57">
        <v>7.7190000000000003</v>
      </c>
      <c r="AB57">
        <v>4.5309999999999997</v>
      </c>
      <c r="AC57">
        <v>5.9320000000000004</v>
      </c>
      <c r="AD57">
        <v>5.7919999999999998</v>
      </c>
      <c r="AE57" s="207">
        <v>10.473000000000001</v>
      </c>
      <c r="AF57">
        <v>7.6749999999999998</v>
      </c>
      <c r="AG57">
        <v>10.018000000000001</v>
      </c>
      <c r="AH57">
        <v>11.25</v>
      </c>
      <c r="AI57" s="207"/>
      <c r="AJ57" s="207"/>
      <c r="AK57" s="207"/>
      <c r="AL57" s="207"/>
      <c r="AM57" s="207"/>
      <c r="AN57" s="207"/>
      <c r="AO57" s="207"/>
      <c r="AP57" s="207"/>
      <c r="AQ57" s="207"/>
      <c r="AR57" s="207"/>
      <c r="AS57" s="207"/>
      <c r="AT57" s="207"/>
      <c r="AU57" s="207"/>
      <c r="AV57" s="207"/>
      <c r="AW57" s="207"/>
      <c r="AX57" s="207"/>
      <c r="AY57" s="207"/>
    </row>
    <row r="58" spans="1:1005" ht="14.45">
      <c r="A58" s="174">
        <v>47788</v>
      </c>
      <c r="B58" s="164">
        <v>10</v>
      </c>
      <c r="C58" s="156">
        <v>8</v>
      </c>
      <c r="D58" s="159">
        <v>9</v>
      </c>
      <c r="E58">
        <v>8.3719999999999999</v>
      </c>
      <c r="F58">
        <v>7.75</v>
      </c>
      <c r="G58">
        <v>11.943</v>
      </c>
      <c r="H58">
        <v>8.4730000000000008</v>
      </c>
      <c r="I58">
        <v>7.2380000000000004</v>
      </c>
      <c r="J58">
        <v>5.71</v>
      </c>
      <c r="K58">
        <v>6.0380000000000003</v>
      </c>
      <c r="L58">
        <v>5.9690000000000003</v>
      </c>
      <c r="M58">
        <v>5.9569999999999999</v>
      </c>
      <c r="N58">
        <v>11.048999999999999</v>
      </c>
      <c r="O58">
        <v>13.451000000000001</v>
      </c>
      <c r="P58">
        <v>13.869</v>
      </c>
      <c r="Q58">
        <v>8.24</v>
      </c>
      <c r="R58">
        <v>8.3810000000000002</v>
      </c>
      <c r="S58">
        <v>6.6369999999999996</v>
      </c>
      <c r="T58">
        <v>8.7170000000000005</v>
      </c>
      <c r="U58">
        <v>7.6280000000000001</v>
      </c>
      <c r="V58">
        <v>4.4550000000000001</v>
      </c>
      <c r="W58">
        <v>8.5579999999999998</v>
      </c>
      <c r="X58">
        <v>10.922000000000001</v>
      </c>
      <c r="Y58">
        <v>6.8559999999999999</v>
      </c>
      <c r="Z58">
        <v>6.0170000000000003</v>
      </c>
      <c r="AA58">
        <v>5.9329999999999998</v>
      </c>
      <c r="AB58">
        <v>4.1740000000000004</v>
      </c>
      <c r="AC58">
        <v>5.26</v>
      </c>
      <c r="AD58">
        <v>6.1289999999999996</v>
      </c>
      <c r="AE58" s="207">
        <v>6.6740000000000004</v>
      </c>
      <c r="AF58">
        <v>5.9649999999999999</v>
      </c>
      <c r="AG58">
        <v>6.8239999999999998</v>
      </c>
      <c r="AH58">
        <v>8.0969999999999995</v>
      </c>
      <c r="AI58" s="207"/>
      <c r="AJ58" s="207"/>
      <c r="AK58" s="207"/>
      <c r="AL58" s="207"/>
      <c r="AM58" s="207"/>
      <c r="AN58" s="207"/>
      <c r="AO58" s="207"/>
      <c r="AP58" s="207"/>
      <c r="AQ58" s="207"/>
      <c r="AR58" s="207"/>
      <c r="AS58" s="207"/>
      <c r="AT58" s="207"/>
      <c r="AU58" s="207"/>
      <c r="AV58" s="207"/>
      <c r="AW58" s="207"/>
      <c r="AX58" s="207"/>
      <c r="AY58" s="207"/>
    </row>
    <row r="59" spans="1:1005" ht="14.45">
      <c r="A59" s="174">
        <v>47818</v>
      </c>
      <c r="B59" s="164">
        <v>7</v>
      </c>
      <c r="C59" s="156">
        <v>7</v>
      </c>
      <c r="D59" s="159">
        <v>7</v>
      </c>
      <c r="E59">
        <v>6.9640000000000004</v>
      </c>
      <c r="F59">
        <v>5.8470000000000004</v>
      </c>
      <c r="G59">
        <v>7.5759999999999996</v>
      </c>
      <c r="H59">
        <v>7.0670000000000002</v>
      </c>
      <c r="I59">
        <v>6.0129999999999999</v>
      </c>
      <c r="J59">
        <v>4.8170000000000002</v>
      </c>
      <c r="K59">
        <v>5.2030000000000003</v>
      </c>
      <c r="L59">
        <v>4.593</v>
      </c>
      <c r="M59">
        <v>5.1040000000000001</v>
      </c>
      <c r="N59">
        <v>7.1970000000000001</v>
      </c>
      <c r="O59">
        <v>8.2100000000000009</v>
      </c>
      <c r="P59">
        <v>8.0359999999999996</v>
      </c>
      <c r="Q59">
        <v>6.4889999999999999</v>
      </c>
      <c r="R59">
        <v>6.681</v>
      </c>
      <c r="S59">
        <v>5.1109999999999998</v>
      </c>
      <c r="T59">
        <v>5.7679999999999998</v>
      </c>
      <c r="U59">
        <v>5.9779999999999998</v>
      </c>
      <c r="V59">
        <v>4.3310000000000004</v>
      </c>
      <c r="W59">
        <v>5.9210000000000003</v>
      </c>
      <c r="X59">
        <v>7.181</v>
      </c>
      <c r="Y59">
        <v>5.6109999999999998</v>
      </c>
      <c r="Z59">
        <v>5.0270000000000001</v>
      </c>
      <c r="AA59">
        <v>5.5010000000000003</v>
      </c>
      <c r="AB59">
        <v>3.3889999999999998</v>
      </c>
      <c r="AC59">
        <v>4.9969999999999999</v>
      </c>
      <c r="AD59">
        <v>5.0709999999999997</v>
      </c>
      <c r="AE59" s="207">
        <v>5.4749999999999996</v>
      </c>
      <c r="AF59">
        <v>5.2489999999999997</v>
      </c>
      <c r="AG59">
        <v>5.9409999999999998</v>
      </c>
      <c r="AH59">
        <v>5.8710000000000004</v>
      </c>
      <c r="AI59" s="207"/>
      <c r="AJ59" s="207"/>
      <c r="AK59" s="207"/>
      <c r="AL59" s="207"/>
      <c r="AM59" s="207"/>
      <c r="AN59" s="207"/>
      <c r="AO59" s="207"/>
      <c r="AP59" s="207"/>
      <c r="AQ59" s="207"/>
      <c r="AR59" s="207"/>
      <c r="AS59" s="207"/>
      <c r="AT59" s="207"/>
      <c r="AU59" s="207"/>
      <c r="AV59" s="207"/>
      <c r="AW59" s="207"/>
      <c r="AX59" s="207"/>
      <c r="AY59" s="207"/>
    </row>
    <row r="60" spans="1:1005" ht="14.45">
      <c r="A60" s="174">
        <v>47849</v>
      </c>
      <c r="B60" s="164">
        <v>6</v>
      </c>
      <c r="C60" s="156">
        <v>6</v>
      </c>
      <c r="D60" s="159">
        <v>6</v>
      </c>
      <c r="E60">
        <v>5.8360000000000003</v>
      </c>
      <c r="F60">
        <v>4.8109999999999999</v>
      </c>
      <c r="G60">
        <v>6.173</v>
      </c>
      <c r="H60">
        <v>5.6070000000000002</v>
      </c>
      <c r="I60">
        <v>5.5359999999999996</v>
      </c>
      <c r="J60">
        <v>4.38</v>
      </c>
      <c r="K60">
        <v>4.734</v>
      </c>
      <c r="L60">
        <v>3.9020000000000001</v>
      </c>
      <c r="M60">
        <v>4.4080000000000004</v>
      </c>
      <c r="N60">
        <v>6.17</v>
      </c>
      <c r="O60">
        <v>6.5529999999999999</v>
      </c>
      <c r="P60">
        <v>6.0430000000000001</v>
      </c>
      <c r="Q60">
        <v>5.3310000000000004</v>
      </c>
      <c r="R60">
        <v>5.4390000000000001</v>
      </c>
      <c r="S60">
        <v>4.4279999999999999</v>
      </c>
      <c r="T60">
        <v>4.71</v>
      </c>
      <c r="U60">
        <v>5.5259999999999998</v>
      </c>
      <c r="V60">
        <v>3.9510000000000001</v>
      </c>
      <c r="W60">
        <v>4.9809999999999999</v>
      </c>
      <c r="X60">
        <v>6.0529999999999999</v>
      </c>
      <c r="Y60">
        <v>4.7590000000000003</v>
      </c>
      <c r="Z60">
        <v>4.5519999999999996</v>
      </c>
      <c r="AA60">
        <v>4.7990000000000004</v>
      </c>
      <c r="AB60">
        <v>3.0129999999999999</v>
      </c>
      <c r="AC60">
        <v>4.6390000000000002</v>
      </c>
      <c r="AD60">
        <v>4.1609999999999996</v>
      </c>
      <c r="AE60" s="207">
        <v>4.8140000000000001</v>
      </c>
      <c r="AF60">
        <v>4.6879999999999997</v>
      </c>
      <c r="AG60">
        <v>5.4619999999999997</v>
      </c>
      <c r="AH60">
        <v>5.0469999999999997</v>
      </c>
      <c r="AI60" s="207"/>
      <c r="AJ60" s="207"/>
      <c r="AK60" s="207"/>
      <c r="AL60" s="207"/>
      <c r="AM60" s="207"/>
      <c r="AN60" s="207"/>
      <c r="AO60" s="207"/>
      <c r="AP60" s="207"/>
      <c r="AQ60" s="207"/>
      <c r="AR60" s="207"/>
      <c r="AS60" s="207"/>
      <c r="AT60" s="207"/>
      <c r="AU60" s="207"/>
      <c r="AV60" s="207"/>
      <c r="AW60" s="207"/>
      <c r="AX60" s="207"/>
      <c r="AY60" s="207"/>
    </row>
    <row r="61" spans="1:1005" ht="14.45">
      <c r="A61" s="174">
        <v>47880</v>
      </c>
      <c r="B61" s="164">
        <v>5</v>
      </c>
      <c r="C61" s="156">
        <v>5</v>
      </c>
      <c r="D61" s="159">
        <v>5</v>
      </c>
      <c r="E61">
        <v>6.2050000000000001</v>
      </c>
      <c r="F61">
        <v>3.923</v>
      </c>
      <c r="G61">
        <v>4.9870000000000001</v>
      </c>
      <c r="H61">
        <v>4.931</v>
      </c>
      <c r="I61">
        <v>5.0250000000000004</v>
      </c>
      <c r="J61">
        <v>3.5950000000000002</v>
      </c>
      <c r="K61">
        <v>4.085</v>
      </c>
      <c r="L61">
        <v>3.7189999999999999</v>
      </c>
      <c r="M61">
        <v>3.7879999999999998</v>
      </c>
      <c r="N61">
        <v>5.1539999999999999</v>
      </c>
      <c r="O61">
        <v>5.2939999999999996</v>
      </c>
      <c r="P61">
        <v>5.8760000000000003</v>
      </c>
      <c r="Q61">
        <v>4.1989999999999998</v>
      </c>
      <c r="R61">
        <v>4.7720000000000002</v>
      </c>
      <c r="S61">
        <v>3.637</v>
      </c>
      <c r="T61">
        <v>3.8450000000000002</v>
      </c>
      <c r="U61">
        <v>4.2009999999999996</v>
      </c>
      <c r="V61">
        <v>3.44</v>
      </c>
      <c r="W61">
        <v>4.8460000000000001</v>
      </c>
      <c r="X61">
        <v>7.0279999999999996</v>
      </c>
      <c r="Y61">
        <v>5.4589999999999996</v>
      </c>
      <c r="Z61">
        <v>4.4880000000000004</v>
      </c>
      <c r="AA61">
        <v>4.3789999999999996</v>
      </c>
      <c r="AB61">
        <v>2.4969999999999999</v>
      </c>
      <c r="AC61">
        <v>3.9660000000000002</v>
      </c>
      <c r="AD61">
        <v>3.919</v>
      </c>
      <c r="AE61" s="207">
        <v>4.2309999999999999</v>
      </c>
      <c r="AF61">
        <v>3.8740000000000001</v>
      </c>
      <c r="AG61">
        <v>4.5030000000000001</v>
      </c>
      <c r="AH61">
        <v>5.7519999999999998</v>
      </c>
      <c r="AI61" s="207"/>
      <c r="AJ61" s="207"/>
      <c r="AK61" s="207"/>
      <c r="AL61" s="207"/>
      <c r="AM61" s="207"/>
      <c r="AN61" s="207"/>
      <c r="AO61" s="207"/>
      <c r="AP61" s="207"/>
      <c r="AQ61" s="207"/>
      <c r="AR61" s="207"/>
      <c r="AS61" s="207"/>
      <c r="AT61" s="207"/>
      <c r="AU61" s="207"/>
      <c r="AV61" s="207"/>
      <c r="AW61" s="207"/>
      <c r="AX61" s="207"/>
      <c r="AY61" s="207"/>
    </row>
    <row r="62" spans="1:1005" ht="14.45">
      <c r="A62" s="174">
        <v>47908</v>
      </c>
      <c r="B62" s="164">
        <v>10</v>
      </c>
      <c r="C62" s="156">
        <v>10</v>
      </c>
      <c r="D62" s="159">
        <v>10</v>
      </c>
      <c r="E62">
        <v>7.0640000000000001</v>
      </c>
      <c r="F62">
        <v>13.119</v>
      </c>
      <c r="G62">
        <v>7.9589999999999996</v>
      </c>
      <c r="H62">
        <v>8.0169999999999995</v>
      </c>
      <c r="I62">
        <v>6.35</v>
      </c>
      <c r="J62">
        <v>6.9039999999999999</v>
      </c>
      <c r="K62">
        <v>5.3339999999999996</v>
      </c>
      <c r="L62">
        <v>5.5380000000000003</v>
      </c>
      <c r="M62">
        <v>12.117000000000001</v>
      </c>
      <c r="N62">
        <v>9.0150000000000006</v>
      </c>
      <c r="O62">
        <v>6.8019999999999996</v>
      </c>
      <c r="P62">
        <v>17.143000000000001</v>
      </c>
      <c r="Q62">
        <v>5.3710000000000004</v>
      </c>
      <c r="R62">
        <v>8.1920000000000002</v>
      </c>
      <c r="S62">
        <v>4.093</v>
      </c>
      <c r="T62">
        <v>5.85</v>
      </c>
      <c r="U62">
        <v>8.4120000000000008</v>
      </c>
      <c r="V62">
        <v>4.8490000000000002</v>
      </c>
      <c r="W62">
        <v>7.4980000000000002</v>
      </c>
      <c r="X62">
        <v>12.558</v>
      </c>
      <c r="Y62">
        <v>8.0649999999999995</v>
      </c>
      <c r="Z62">
        <v>11.651999999999999</v>
      </c>
      <c r="AA62">
        <v>5.12</v>
      </c>
      <c r="AB62">
        <v>3.1989999999999998</v>
      </c>
      <c r="AC62">
        <v>5.6539999999999999</v>
      </c>
      <c r="AD62">
        <v>4.1109999999999998</v>
      </c>
      <c r="AE62" s="207">
        <v>6.1319999999999997</v>
      </c>
      <c r="AF62">
        <v>6.2380000000000004</v>
      </c>
      <c r="AG62">
        <v>8.8490000000000002</v>
      </c>
      <c r="AH62">
        <v>10.759</v>
      </c>
      <c r="AI62" s="207"/>
      <c r="AJ62" s="207"/>
      <c r="AK62" s="207"/>
      <c r="AL62" s="207"/>
      <c r="AM62" s="207"/>
      <c r="AN62" s="207"/>
      <c r="AO62" s="207"/>
      <c r="AP62" s="207"/>
      <c r="AQ62" s="207"/>
      <c r="AR62" s="207"/>
      <c r="AS62" s="207"/>
      <c r="AT62" s="207"/>
      <c r="AU62" s="207"/>
      <c r="AV62" s="207"/>
      <c r="AW62" s="207"/>
      <c r="AX62" s="207"/>
      <c r="AY62" s="207"/>
    </row>
    <row r="63" spans="1:1005" ht="14.45">
      <c r="A63" s="174">
        <v>47939</v>
      </c>
      <c r="B63" s="164">
        <v>23</v>
      </c>
      <c r="C63" s="156">
        <v>23</v>
      </c>
      <c r="D63" s="159">
        <v>23</v>
      </c>
      <c r="E63">
        <v>18.143000000000001</v>
      </c>
      <c r="F63">
        <v>25.460999999999999</v>
      </c>
      <c r="G63">
        <v>14.923</v>
      </c>
      <c r="H63">
        <v>15.778</v>
      </c>
      <c r="I63">
        <v>26.89</v>
      </c>
      <c r="J63">
        <v>29.04</v>
      </c>
      <c r="K63">
        <v>16.129000000000001</v>
      </c>
      <c r="L63">
        <v>15.852</v>
      </c>
      <c r="M63">
        <v>37.652999999999999</v>
      </c>
      <c r="N63">
        <v>30.4</v>
      </c>
      <c r="O63">
        <v>26.536000000000001</v>
      </c>
      <c r="P63">
        <v>26.170999999999999</v>
      </c>
      <c r="Q63">
        <v>14.201000000000001</v>
      </c>
      <c r="R63">
        <v>17.047000000000001</v>
      </c>
      <c r="S63">
        <v>13.909000000000001</v>
      </c>
      <c r="T63">
        <v>14.635</v>
      </c>
      <c r="U63">
        <v>33.649000000000001</v>
      </c>
      <c r="V63">
        <v>9.5139999999999993</v>
      </c>
      <c r="W63">
        <v>20.965</v>
      </c>
      <c r="X63">
        <v>18.314</v>
      </c>
      <c r="Y63">
        <v>17.774000000000001</v>
      </c>
      <c r="Z63">
        <v>25.962</v>
      </c>
      <c r="AA63">
        <v>13.262</v>
      </c>
      <c r="AB63">
        <v>17.882999999999999</v>
      </c>
      <c r="AC63">
        <v>13.375</v>
      </c>
      <c r="AD63">
        <v>8.4670000000000005</v>
      </c>
      <c r="AE63" s="207">
        <v>33.033000000000001</v>
      </c>
      <c r="AF63">
        <v>17.539000000000001</v>
      </c>
      <c r="AG63">
        <v>27.51</v>
      </c>
      <c r="AH63">
        <v>18.670000000000002</v>
      </c>
      <c r="AI63" s="207"/>
      <c r="AJ63" s="207"/>
      <c r="AK63" s="207"/>
      <c r="AL63" s="207"/>
      <c r="AM63" s="207"/>
      <c r="AN63" s="207"/>
      <c r="AO63" s="207"/>
      <c r="AP63" s="207"/>
      <c r="AQ63" s="207"/>
      <c r="AR63" s="207"/>
      <c r="AS63" s="207"/>
      <c r="AT63" s="207"/>
      <c r="AU63" s="207"/>
      <c r="AV63" s="207"/>
      <c r="AW63" s="207"/>
      <c r="AX63" s="207"/>
      <c r="AY63" s="207"/>
    </row>
    <row r="64" spans="1:1005" ht="14.45">
      <c r="A64" s="174">
        <v>47969</v>
      </c>
      <c r="B64" s="164">
        <v>68</v>
      </c>
      <c r="C64" s="156">
        <v>68</v>
      </c>
      <c r="D64" s="159">
        <v>68</v>
      </c>
      <c r="E64">
        <v>67.224999999999994</v>
      </c>
      <c r="F64">
        <v>93.72</v>
      </c>
      <c r="G64">
        <v>65.025000000000006</v>
      </c>
      <c r="H64">
        <v>67.230999999999995</v>
      </c>
      <c r="I64">
        <v>64.984999999999999</v>
      </c>
      <c r="J64">
        <v>109.438</v>
      </c>
      <c r="K64">
        <v>27.303999999999998</v>
      </c>
      <c r="L64">
        <v>61.999000000000002</v>
      </c>
      <c r="M64">
        <v>85.656999999999996</v>
      </c>
      <c r="N64">
        <v>114.973</v>
      </c>
      <c r="O64">
        <v>66.903000000000006</v>
      </c>
      <c r="P64">
        <v>78.528000000000006</v>
      </c>
      <c r="Q64">
        <v>77.528999999999996</v>
      </c>
      <c r="R64">
        <v>95.147000000000006</v>
      </c>
      <c r="S64">
        <v>48.820999999999998</v>
      </c>
      <c r="T64">
        <v>53.985999999999997</v>
      </c>
      <c r="U64">
        <v>64.415999999999997</v>
      </c>
      <c r="V64">
        <v>41.637</v>
      </c>
      <c r="W64">
        <v>63.765999999999998</v>
      </c>
      <c r="X64">
        <v>50.756999999999998</v>
      </c>
      <c r="Y64">
        <v>52.357999999999997</v>
      </c>
      <c r="Z64">
        <v>62.122999999999998</v>
      </c>
      <c r="AA64">
        <v>35.777000000000001</v>
      </c>
      <c r="AB64">
        <v>58.043999999999997</v>
      </c>
      <c r="AC64">
        <v>62.418999999999997</v>
      </c>
      <c r="AD64">
        <v>49.171999999999997</v>
      </c>
      <c r="AE64" s="207">
        <v>82.554000000000002</v>
      </c>
      <c r="AF64">
        <v>94.667000000000002</v>
      </c>
      <c r="AG64">
        <v>76.92</v>
      </c>
      <c r="AH64">
        <v>76.92</v>
      </c>
      <c r="AI64" s="207"/>
      <c r="AJ64" s="207"/>
      <c r="AK64" s="207"/>
      <c r="AL64" s="207"/>
      <c r="AM64" s="207"/>
      <c r="AN64" s="207"/>
      <c r="AO64" s="207"/>
      <c r="AP64" s="207"/>
      <c r="AQ64" s="207"/>
      <c r="AR64" s="207"/>
      <c r="AS64" s="207"/>
      <c r="AT64" s="207"/>
      <c r="AU64" s="207"/>
      <c r="AV64" s="207"/>
      <c r="AW64" s="207"/>
      <c r="AX64" s="207"/>
      <c r="AY64" s="207"/>
      <c r="ALQ64" t="e">
        <v>#N/A</v>
      </c>
    </row>
    <row r="65" spans="1:1005" ht="14.45">
      <c r="A65" s="174">
        <v>48000</v>
      </c>
      <c r="B65" s="164">
        <v>62</v>
      </c>
      <c r="C65" s="156">
        <v>62</v>
      </c>
      <c r="D65" s="159">
        <v>62</v>
      </c>
      <c r="E65">
        <v>33.048000000000002</v>
      </c>
      <c r="F65">
        <v>119.24</v>
      </c>
      <c r="G65">
        <v>56.167999999999999</v>
      </c>
      <c r="H65">
        <v>104.241</v>
      </c>
      <c r="I65">
        <v>29.652999999999999</v>
      </c>
      <c r="J65">
        <v>65.024000000000001</v>
      </c>
      <c r="K65">
        <v>11.72</v>
      </c>
      <c r="L65">
        <v>40.363</v>
      </c>
      <c r="M65">
        <v>48.673000000000002</v>
      </c>
      <c r="N65">
        <v>108.63500000000001</v>
      </c>
      <c r="O65">
        <v>33.826999999999998</v>
      </c>
      <c r="P65">
        <v>57.448999999999998</v>
      </c>
      <c r="Q65">
        <v>99.415999999999997</v>
      </c>
      <c r="R65">
        <v>48.573</v>
      </c>
      <c r="S65">
        <v>63.2</v>
      </c>
      <c r="T65">
        <v>95.153999999999996</v>
      </c>
      <c r="U65">
        <v>29.381</v>
      </c>
      <c r="V65">
        <v>32.006</v>
      </c>
      <c r="W65">
        <v>74.911000000000001</v>
      </c>
      <c r="X65">
        <v>91.951999999999998</v>
      </c>
      <c r="Y65">
        <v>76.599999999999994</v>
      </c>
      <c r="Z65">
        <v>77.649000000000001</v>
      </c>
      <c r="AA65">
        <v>11.872999999999999</v>
      </c>
      <c r="AB65">
        <v>127.751</v>
      </c>
      <c r="AC65">
        <v>38.116999999999997</v>
      </c>
      <c r="AD65">
        <v>76.105000000000004</v>
      </c>
      <c r="AE65" s="207">
        <v>46.820999999999998</v>
      </c>
      <c r="AF65">
        <v>105.137</v>
      </c>
      <c r="AG65">
        <v>63.976999999999997</v>
      </c>
      <c r="AH65">
        <v>63.976999999999997</v>
      </c>
      <c r="AI65" s="207"/>
      <c r="AJ65" s="207"/>
      <c r="AK65" s="207"/>
      <c r="AL65" s="207"/>
      <c r="AM65" s="207"/>
      <c r="AN65" s="207"/>
      <c r="AO65" s="207"/>
      <c r="AP65" s="207"/>
      <c r="AQ65" s="207"/>
      <c r="AR65" s="207"/>
      <c r="AS65" s="207"/>
      <c r="AT65" s="207"/>
      <c r="AU65" s="207"/>
      <c r="AV65" s="207"/>
      <c r="AW65" s="207"/>
      <c r="AX65" s="207"/>
      <c r="AY65" s="207"/>
      <c r="ALQ65" t="e">
        <v>#N/A</v>
      </c>
    </row>
    <row r="66" spans="1:1005" ht="14.45">
      <c r="A66" s="174">
        <v>48030</v>
      </c>
      <c r="B66" s="164">
        <v>21</v>
      </c>
      <c r="C66" s="156">
        <v>21</v>
      </c>
      <c r="D66" s="159">
        <v>21</v>
      </c>
      <c r="E66">
        <v>12.943</v>
      </c>
      <c r="F66">
        <v>33.926000000000002</v>
      </c>
      <c r="G66">
        <v>25.38</v>
      </c>
      <c r="H66">
        <v>71.22</v>
      </c>
      <c r="I66">
        <v>9.0429999999999993</v>
      </c>
      <c r="J66">
        <v>19.294</v>
      </c>
      <c r="K66">
        <v>5.63</v>
      </c>
      <c r="L66">
        <v>11.868</v>
      </c>
      <c r="M66">
        <v>16.254000000000001</v>
      </c>
      <c r="N66">
        <v>37.795000000000002</v>
      </c>
      <c r="O66">
        <v>14.955</v>
      </c>
      <c r="P66">
        <v>18.603000000000002</v>
      </c>
      <c r="Q66">
        <v>32.320999999999998</v>
      </c>
      <c r="R66">
        <v>15.904999999999999</v>
      </c>
      <c r="S66">
        <v>15.351000000000001</v>
      </c>
      <c r="T66">
        <v>29.161000000000001</v>
      </c>
      <c r="U66">
        <v>12.036</v>
      </c>
      <c r="V66">
        <v>11.151</v>
      </c>
      <c r="W66">
        <v>17.670999999999999</v>
      </c>
      <c r="X66">
        <v>23.305</v>
      </c>
      <c r="Y66">
        <v>16.010999999999999</v>
      </c>
      <c r="Z66">
        <v>18.893999999999998</v>
      </c>
      <c r="AA66">
        <v>5.4889999999999999</v>
      </c>
      <c r="AB66">
        <v>49.19</v>
      </c>
      <c r="AC66">
        <v>11.27</v>
      </c>
      <c r="AD66">
        <v>26.992000000000001</v>
      </c>
      <c r="AE66" s="207">
        <v>18.995000000000001</v>
      </c>
      <c r="AF66">
        <v>34.033999999999999</v>
      </c>
      <c r="AG66">
        <v>14.65</v>
      </c>
      <c r="AH66">
        <v>14.65</v>
      </c>
      <c r="AI66" s="207"/>
      <c r="AJ66" s="207"/>
      <c r="AK66" s="207"/>
      <c r="AL66" s="207"/>
      <c r="AM66" s="207"/>
      <c r="AN66" s="207"/>
      <c r="AO66" s="207"/>
      <c r="AP66" s="207"/>
      <c r="AQ66" s="207"/>
      <c r="AR66" s="207"/>
      <c r="AS66" s="207"/>
      <c r="AT66" s="207"/>
      <c r="AU66" s="207"/>
      <c r="AV66" s="207"/>
      <c r="AW66" s="207"/>
      <c r="AX66" s="207"/>
      <c r="AY66" s="207"/>
      <c r="ALQ66" t="e">
        <v>#N/A</v>
      </c>
    </row>
    <row r="67" spans="1:1005" ht="14.45">
      <c r="A67" s="174">
        <v>48061</v>
      </c>
      <c r="B67" s="164">
        <v>15</v>
      </c>
      <c r="C67" s="156">
        <v>15</v>
      </c>
      <c r="D67" s="159">
        <v>15</v>
      </c>
      <c r="E67">
        <v>7.9710000000000001</v>
      </c>
      <c r="F67">
        <v>24.103000000000002</v>
      </c>
      <c r="G67">
        <v>12.846</v>
      </c>
      <c r="H67">
        <v>44.573999999999998</v>
      </c>
      <c r="I67">
        <v>7.391</v>
      </c>
      <c r="J67">
        <v>21.67</v>
      </c>
      <c r="K67">
        <v>4.8109999999999999</v>
      </c>
      <c r="L67">
        <v>9.6980000000000004</v>
      </c>
      <c r="M67">
        <v>7.6139999999999999</v>
      </c>
      <c r="N67">
        <v>19.904</v>
      </c>
      <c r="O67">
        <v>11.936999999999999</v>
      </c>
      <c r="P67">
        <v>28.966999999999999</v>
      </c>
      <c r="Q67">
        <v>13.93</v>
      </c>
      <c r="R67">
        <v>7.194</v>
      </c>
      <c r="S67">
        <v>12.137</v>
      </c>
      <c r="T67">
        <v>11.493</v>
      </c>
      <c r="U67">
        <v>7.2450000000000001</v>
      </c>
      <c r="V67">
        <v>10.234999999999999</v>
      </c>
      <c r="W67">
        <v>12.103</v>
      </c>
      <c r="X67">
        <v>11.289</v>
      </c>
      <c r="Y67">
        <v>12.635</v>
      </c>
      <c r="Z67">
        <v>11.125</v>
      </c>
      <c r="AA67">
        <v>4.2670000000000003</v>
      </c>
      <c r="AB67">
        <v>12.045999999999999</v>
      </c>
      <c r="AC67">
        <v>7.1559999999999997</v>
      </c>
      <c r="AD67">
        <v>12.154</v>
      </c>
      <c r="AE67" s="207">
        <v>16.401</v>
      </c>
      <c r="AF67">
        <v>17.056000000000001</v>
      </c>
      <c r="AG67">
        <v>9.4700000000000006</v>
      </c>
      <c r="AH67">
        <v>9.4700000000000006</v>
      </c>
      <c r="AI67" s="207"/>
      <c r="AJ67" s="207"/>
      <c r="AK67" s="207"/>
      <c r="AL67" s="207"/>
      <c r="AM67" s="207"/>
      <c r="AN67" s="207"/>
      <c r="AO67" s="207"/>
      <c r="AP67" s="207"/>
      <c r="AQ67" s="207"/>
      <c r="AR67" s="207"/>
      <c r="AS67" s="207"/>
      <c r="AT67" s="207"/>
      <c r="AU67" s="207"/>
      <c r="AV67" s="207"/>
      <c r="AW67" s="207"/>
      <c r="AX67" s="207"/>
      <c r="AY67" s="207"/>
      <c r="ALQ67" t="e">
        <v>#N/A</v>
      </c>
    </row>
    <row r="68" spans="1:1005" ht="14.45">
      <c r="A68" s="174">
        <v>48092</v>
      </c>
      <c r="B68" s="164">
        <v>16</v>
      </c>
      <c r="C68" s="156">
        <v>16</v>
      </c>
      <c r="D68" s="159">
        <v>16</v>
      </c>
      <c r="E68">
        <v>8.1059999999999999</v>
      </c>
      <c r="F68">
        <v>25.053000000000001</v>
      </c>
      <c r="G68">
        <v>10.515000000000001</v>
      </c>
      <c r="H68">
        <v>27.016999999999999</v>
      </c>
      <c r="I68">
        <v>6.9560000000000004</v>
      </c>
      <c r="J68">
        <v>9.6590000000000007</v>
      </c>
      <c r="K68">
        <v>9.5239999999999991</v>
      </c>
      <c r="L68">
        <v>19.946999999999999</v>
      </c>
      <c r="M68">
        <v>17.459</v>
      </c>
      <c r="N68">
        <v>12.132999999999999</v>
      </c>
      <c r="O68">
        <v>12.519</v>
      </c>
      <c r="P68">
        <v>17.914000000000001</v>
      </c>
      <c r="Q68">
        <v>13.281000000000001</v>
      </c>
      <c r="R68">
        <v>6.8029999999999999</v>
      </c>
      <c r="S68">
        <v>9.1850000000000005</v>
      </c>
      <c r="T68">
        <v>8.41</v>
      </c>
      <c r="U68">
        <v>5.8049999999999997</v>
      </c>
      <c r="V68">
        <v>28.417000000000002</v>
      </c>
      <c r="W68">
        <v>14.617000000000001</v>
      </c>
      <c r="X68">
        <v>9.0030000000000001</v>
      </c>
      <c r="Y68">
        <v>10.128</v>
      </c>
      <c r="Z68">
        <v>6.7679999999999998</v>
      </c>
      <c r="AA68">
        <v>3.681</v>
      </c>
      <c r="AB68">
        <v>6.8440000000000003</v>
      </c>
      <c r="AC68">
        <v>5.9039999999999999</v>
      </c>
      <c r="AD68">
        <v>26.844000000000001</v>
      </c>
      <c r="AE68" s="207">
        <v>12.804</v>
      </c>
      <c r="AF68">
        <v>16.940000000000001</v>
      </c>
      <c r="AG68">
        <v>14.755000000000001</v>
      </c>
      <c r="AH68">
        <v>14.755000000000001</v>
      </c>
      <c r="AI68" s="207"/>
      <c r="AJ68" s="207"/>
      <c r="AK68" s="207"/>
      <c r="AL68" s="207"/>
      <c r="AM68" s="207"/>
      <c r="AN68" s="207"/>
      <c r="AO68" s="207"/>
      <c r="AP68" s="207"/>
      <c r="AQ68" s="207"/>
      <c r="AR68" s="207"/>
      <c r="AS68" s="207"/>
      <c r="AT68" s="207"/>
      <c r="AU68" s="207"/>
      <c r="AV68" s="207"/>
      <c r="AW68" s="207"/>
      <c r="AX68" s="207"/>
      <c r="AY68" s="207"/>
      <c r="ALQ68" t="e">
        <v>#N/A</v>
      </c>
    </row>
    <row r="69" spans="1:1005" ht="14.45">
      <c r="A69" s="174"/>
      <c r="B69" s="164"/>
      <c r="C69" s="156"/>
      <c r="D69" s="159"/>
      <c r="AE69" s="207"/>
      <c r="AI69" s="207"/>
      <c r="AJ69" s="207"/>
      <c r="AK69" s="207"/>
      <c r="AL69" s="207"/>
      <c r="AM69" s="207"/>
      <c r="AN69" s="207"/>
      <c r="AO69" s="207"/>
      <c r="AP69" s="207"/>
      <c r="AQ69" s="207"/>
      <c r="AR69" s="207"/>
      <c r="AS69" s="207"/>
      <c r="AT69" s="207"/>
      <c r="AU69" s="207"/>
      <c r="AV69" s="207"/>
      <c r="AW69" s="207"/>
      <c r="AX69" s="207"/>
      <c r="AY69" s="207"/>
      <c r="ALQ69" t="e">
        <v>#N/A</v>
      </c>
    </row>
    <row r="70" spans="1:1005" ht="14.45">
      <c r="A70" s="174"/>
      <c r="B70" s="164"/>
      <c r="C70" s="156"/>
      <c r="D70" s="159"/>
      <c r="AE70" s="207"/>
      <c r="AI70" s="207"/>
      <c r="AJ70" s="207"/>
      <c r="AK70" s="207"/>
      <c r="AL70" s="207"/>
      <c r="AM70" s="207"/>
      <c r="AN70" s="207"/>
      <c r="AO70" s="207"/>
      <c r="AP70" s="207"/>
      <c r="AQ70" s="207"/>
      <c r="AR70" s="207"/>
      <c r="AS70" s="207"/>
      <c r="AT70" s="207"/>
      <c r="AU70" s="207"/>
      <c r="AV70" s="207"/>
      <c r="AW70" s="207"/>
      <c r="AX70" s="207"/>
      <c r="AY70" s="207"/>
      <c r="ALQ70" t="e">
        <v>#N/A</v>
      </c>
    </row>
    <row r="71" spans="1:1005" ht="14.45">
      <c r="A71" s="174"/>
      <c r="B71" s="164"/>
      <c r="C71" s="156"/>
      <c r="D71" s="159"/>
      <c r="AE71" s="207"/>
      <c r="AI71" s="207"/>
      <c r="AJ71" s="207"/>
      <c r="AK71" s="207"/>
      <c r="AL71" s="207"/>
      <c r="AM71" s="207"/>
      <c r="AN71" s="207"/>
      <c r="AO71" s="207"/>
      <c r="AP71" s="207"/>
      <c r="AQ71" s="207"/>
      <c r="AR71" s="207"/>
      <c r="AS71" s="207"/>
      <c r="AT71" s="207"/>
      <c r="AU71" s="207"/>
      <c r="AV71" s="207"/>
      <c r="AW71" s="207"/>
      <c r="AX71" s="207"/>
      <c r="AY71" s="207"/>
      <c r="ALQ71" t="e">
        <v>#N/A</v>
      </c>
    </row>
    <row r="72" spans="1:1005" ht="14.45">
      <c r="A72" s="174"/>
      <c r="B72" s="164"/>
      <c r="C72" s="156"/>
      <c r="D72" s="159"/>
      <c r="AE72" s="207"/>
      <c r="AI72" s="207"/>
      <c r="AJ72" s="207"/>
      <c r="AK72" s="207"/>
      <c r="AL72" s="207"/>
      <c r="AM72" s="207"/>
      <c r="AN72" s="207"/>
      <c r="AO72" s="207"/>
      <c r="AP72" s="207"/>
      <c r="AQ72" s="207"/>
      <c r="AR72" s="207"/>
      <c r="AS72" s="207"/>
      <c r="AT72" s="207"/>
      <c r="AU72" s="207"/>
      <c r="AV72" s="207"/>
      <c r="AW72" s="207"/>
      <c r="AX72" s="207"/>
      <c r="AY72" s="207"/>
      <c r="ALQ72" t="e">
        <v>#N/A</v>
      </c>
    </row>
    <row r="73" spans="1:1005" ht="14.45">
      <c r="A73" s="174"/>
      <c r="B73" s="164"/>
      <c r="C73" s="156"/>
      <c r="D73" s="159"/>
      <c r="AE73" s="207"/>
      <c r="AI73" s="207"/>
      <c r="AJ73" s="207"/>
      <c r="AK73" s="207"/>
      <c r="AL73" s="207"/>
      <c r="AM73" s="207"/>
      <c r="AN73" s="207"/>
      <c r="AO73" s="207"/>
      <c r="AP73" s="207"/>
      <c r="AQ73" s="207"/>
      <c r="AR73" s="207"/>
      <c r="AS73" s="207"/>
      <c r="AT73" s="207"/>
      <c r="AU73" s="207"/>
      <c r="AV73" s="207"/>
      <c r="AW73" s="207"/>
      <c r="AX73" s="207"/>
      <c r="AY73" s="207"/>
    </row>
    <row r="74" spans="1:1005" ht="14.45">
      <c r="A74" s="174"/>
      <c r="B74" s="164"/>
      <c r="C74" s="156"/>
      <c r="D74" s="159"/>
      <c r="AE74" s="207"/>
      <c r="AI74" s="207"/>
      <c r="AJ74" s="207"/>
      <c r="AK74" s="207"/>
      <c r="AL74" s="207"/>
      <c r="AM74" s="207"/>
      <c r="AN74" s="207"/>
      <c r="AO74" s="207"/>
      <c r="AP74" s="207"/>
      <c r="AQ74" s="207"/>
      <c r="AR74" s="207"/>
      <c r="AS74" s="207"/>
      <c r="AT74" s="207"/>
      <c r="AU74" s="207"/>
      <c r="AV74" s="207"/>
      <c r="AW74" s="207"/>
      <c r="AX74" s="207"/>
      <c r="AY74" s="207"/>
    </row>
    <row r="75" spans="1:1005" ht="14.45">
      <c r="A75" s="174"/>
      <c r="B75" s="164"/>
      <c r="C75" s="156"/>
      <c r="D75" s="159"/>
      <c r="AE75" s="207"/>
      <c r="AI75" s="207"/>
      <c r="AJ75" s="207"/>
      <c r="AK75" s="207"/>
      <c r="AL75" s="207"/>
      <c r="AM75" s="207"/>
      <c r="AN75" s="207"/>
      <c r="AO75" s="207"/>
      <c r="AP75" s="207"/>
      <c r="AQ75" s="207"/>
      <c r="AR75" s="207"/>
      <c r="AS75" s="207"/>
      <c r="AT75" s="207"/>
      <c r="AU75" s="207"/>
      <c r="AV75" s="207"/>
      <c r="AW75" s="207"/>
      <c r="AX75" s="207"/>
      <c r="AY75" s="207"/>
    </row>
    <row r="76" spans="1:1005" ht="14.45">
      <c r="A76" s="174"/>
      <c r="B76" s="164"/>
      <c r="C76" s="156"/>
      <c r="D76" s="159"/>
      <c r="AE76" s="207"/>
      <c r="AI76" s="207"/>
      <c r="AJ76" s="207"/>
      <c r="AK76" s="207"/>
      <c r="AL76" s="207"/>
      <c r="AM76" s="207"/>
      <c r="AN76" s="207"/>
      <c r="AO76" s="207"/>
      <c r="AP76" s="207"/>
      <c r="AQ76" s="207"/>
      <c r="AR76" s="207"/>
      <c r="AS76" s="207"/>
      <c r="AT76" s="207"/>
      <c r="AU76" s="207"/>
      <c r="AV76" s="207"/>
      <c r="AW76" s="207"/>
      <c r="AX76" s="207"/>
      <c r="AY76" s="207"/>
    </row>
    <row r="77" spans="1:1005" ht="14.45">
      <c r="A77" s="174"/>
      <c r="B77" s="164"/>
      <c r="C77" s="156"/>
      <c r="D77" s="159"/>
      <c r="AE77" s="207"/>
      <c r="AI77" s="207"/>
      <c r="AJ77" s="207"/>
      <c r="AK77" s="207"/>
      <c r="AL77" s="207"/>
      <c r="AM77" s="207"/>
      <c r="AN77" s="207"/>
      <c r="AO77" s="207"/>
      <c r="AP77" s="207"/>
      <c r="AQ77" s="207"/>
      <c r="AR77" s="207"/>
      <c r="AS77" s="207"/>
      <c r="AT77" s="207"/>
      <c r="AU77" s="207"/>
      <c r="AV77" s="207"/>
      <c r="AW77" s="207"/>
      <c r="AX77" s="207"/>
      <c r="AY77" s="207"/>
    </row>
    <row r="78" spans="1:1005" ht="14.45">
      <c r="A78" s="174"/>
      <c r="B78" s="164"/>
      <c r="C78" s="156"/>
      <c r="D78" s="159"/>
      <c r="AE78" s="207"/>
      <c r="AI78" s="207"/>
      <c r="AJ78" s="207"/>
      <c r="AK78" s="207"/>
      <c r="AL78" s="207"/>
      <c r="AM78" s="207"/>
      <c r="AN78" s="207"/>
      <c r="AO78" s="207"/>
      <c r="AP78" s="207"/>
      <c r="AQ78" s="207"/>
      <c r="AR78" s="207"/>
      <c r="AS78" s="207"/>
      <c r="AT78" s="207"/>
      <c r="AU78" s="207"/>
      <c r="AV78" s="207"/>
      <c r="AW78" s="207"/>
      <c r="AX78" s="207"/>
      <c r="AY78" s="207"/>
    </row>
    <row r="79" spans="1:1005" ht="14.45">
      <c r="A79" s="174"/>
      <c r="B79" s="164"/>
      <c r="C79" s="156"/>
      <c r="D79" s="159"/>
      <c r="AE79" s="207"/>
      <c r="AI79" s="207"/>
      <c r="AJ79" s="207"/>
      <c r="AK79" s="207"/>
      <c r="AL79" s="207"/>
      <c r="AM79" s="207"/>
      <c r="AN79" s="207"/>
      <c r="AO79" s="207"/>
      <c r="AP79" s="207"/>
      <c r="AQ79" s="207"/>
      <c r="AR79" s="207"/>
      <c r="AS79" s="207"/>
      <c r="AT79" s="207"/>
      <c r="AU79" s="207"/>
      <c r="AV79" s="207"/>
      <c r="AW79" s="207"/>
      <c r="AX79" s="207"/>
      <c r="AY79" s="207"/>
    </row>
    <row r="80" spans="1:1005" ht="14.45">
      <c r="A80" s="174"/>
      <c r="B80" s="164"/>
      <c r="C80" s="156"/>
      <c r="D80" s="159"/>
      <c r="AE80" s="207"/>
      <c r="AI80" s="207"/>
      <c r="AJ80" s="207"/>
      <c r="AK80" s="207"/>
      <c r="AL80" s="207"/>
      <c r="AM80" s="207"/>
      <c r="AN80" s="207"/>
      <c r="AO80" s="207"/>
      <c r="AP80" s="207"/>
      <c r="AQ80" s="207"/>
      <c r="AR80" s="207"/>
      <c r="AS80" s="207"/>
      <c r="AT80" s="207"/>
      <c r="AU80" s="207"/>
      <c r="AV80" s="207"/>
      <c r="AW80" s="207"/>
      <c r="AX80" s="207"/>
      <c r="AY80" s="207"/>
    </row>
    <row r="81" spans="1:4" ht="12.75" customHeight="1">
      <c r="A81" s="174"/>
      <c r="B81" s="171"/>
      <c r="C81" s="200"/>
      <c r="D81" s="22"/>
    </row>
    <row r="82" spans="1:4" ht="12.75" customHeight="1">
      <c r="A82" s="174"/>
      <c r="B82" s="171"/>
      <c r="C82" s="200"/>
      <c r="D82" s="22"/>
    </row>
    <row r="83" spans="1:4" ht="12.75" customHeight="1">
      <c r="A83" s="174"/>
      <c r="B83" s="171"/>
      <c r="C83" s="200"/>
      <c r="D83" s="22"/>
    </row>
    <row r="84" spans="1:4" ht="12.75" customHeight="1">
      <c r="A84" s="174"/>
      <c r="B84" s="171"/>
      <c r="C84" s="200"/>
      <c r="D84" s="22"/>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5703125" defaultRowHeight="12.75" customHeight="1"/>
  <cols>
    <col min="1" max="54" width="9.42578125" customWidth="1"/>
  </cols>
  <sheetData>
    <row r="1" spans="1:51" ht="14.45">
      <c r="A1" s="145"/>
      <c r="B1" s="226">
        <v>272.69029999999992</v>
      </c>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7"/>
      <c r="AC1" s="227"/>
      <c r="AD1" s="227"/>
      <c r="AE1" s="227"/>
      <c r="AF1" s="227"/>
      <c r="AG1" s="227"/>
      <c r="AH1" s="227"/>
      <c r="AI1" s="195"/>
      <c r="AJ1" s="195"/>
      <c r="AK1" s="195"/>
      <c r="AL1" s="195"/>
      <c r="AM1" s="195"/>
    </row>
    <row r="2" spans="1:51" ht="14.45">
      <c r="A2" s="146"/>
      <c r="B2" s="149" t="s">
        <v>1</v>
      </c>
      <c r="C2" s="144" t="s">
        <v>2</v>
      </c>
      <c r="D2" s="144" t="s">
        <v>3</v>
      </c>
      <c r="E2" s="144">
        <v>1991</v>
      </c>
      <c r="F2" s="144">
        <v>1992</v>
      </c>
      <c r="G2" s="144">
        <v>1993</v>
      </c>
      <c r="H2" s="144">
        <v>1994</v>
      </c>
      <c r="I2" s="144">
        <v>1995</v>
      </c>
      <c r="J2" s="144">
        <v>1996</v>
      </c>
      <c r="K2" s="144">
        <v>1997</v>
      </c>
      <c r="L2" s="144">
        <v>1998</v>
      </c>
      <c r="M2" s="144">
        <v>1999</v>
      </c>
      <c r="N2" s="144">
        <v>2000</v>
      </c>
      <c r="O2" s="144">
        <v>2001</v>
      </c>
      <c r="P2" s="144">
        <v>2002</v>
      </c>
      <c r="Q2" s="144">
        <v>2003</v>
      </c>
      <c r="R2" s="144">
        <v>2004</v>
      </c>
      <c r="S2" s="144">
        <v>2005</v>
      </c>
      <c r="T2" s="144">
        <v>2006</v>
      </c>
      <c r="U2" s="144">
        <v>2007</v>
      </c>
      <c r="V2" s="144">
        <v>2008</v>
      </c>
      <c r="W2" s="144">
        <v>2009</v>
      </c>
      <c r="X2" s="144">
        <v>2010</v>
      </c>
      <c r="Y2" s="144">
        <v>2011</v>
      </c>
      <c r="Z2" s="144">
        <v>2012</v>
      </c>
      <c r="AA2" s="144">
        <v>2013</v>
      </c>
      <c r="AB2" s="144">
        <v>2014</v>
      </c>
      <c r="AC2" s="144">
        <v>2015</v>
      </c>
      <c r="AD2" s="144">
        <v>2016</v>
      </c>
      <c r="AE2" s="144">
        <v>2017</v>
      </c>
      <c r="AF2" s="144">
        <v>2018</v>
      </c>
      <c r="AG2" s="144">
        <v>2019</v>
      </c>
      <c r="AH2" s="144">
        <v>2020</v>
      </c>
      <c r="AI2" s="195"/>
      <c r="AJ2" s="195"/>
      <c r="AK2" s="195"/>
      <c r="AL2" s="195"/>
      <c r="AM2" s="195"/>
    </row>
    <row r="3" spans="1:51" ht="14.45">
      <c r="A3" s="147"/>
      <c r="B3" s="150" t="s">
        <v>8</v>
      </c>
      <c r="C3" s="116" t="s">
        <v>9</v>
      </c>
      <c r="D3" s="116" t="s">
        <v>10</v>
      </c>
      <c r="E3" s="116" t="s">
        <v>11</v>
      </c>
      <c r="F3" s="116" t="s">
        <v>12</v>
      </c>
      <c r="G3" s="116" t="s">
        <v>13</v>
      </c>
      <c r="H3" s="116" t="s">
        <v>14</v>
      </c>
      <c r="I3" s="116" t="s">
        <v>15</v>
      </c>
      <c r="J3" s="116" t="s">
        <v>16</v>
      </c>
      <c r="K3" s="116" t="s">
        <v>17</v>
      </c>
      <c r="L3" s="116" t="s">
        <v>18</v>
      </c>
      <c r="M3" s="116" t="s">
        <v>19</v>
      </c>
      <c r="N3" s="116" t="s">
        <v>20</v>
      </c>
      <c r="O3" s="116" t="s">
        <v>21</v>
      </c>
      <c r="P3" s="116" t="s">
        <v>22</v>
      </c>
      <c r="Q3" s="116" t="s">
        <v>23</v>
      </c>
      <c r="R3" s="116" t="s">
        <v>24</v>
      </c>
      <c r="S3" s="116" t="s">
        <v>25</v>
      </c>
      <c r="T3" s="116" t="s">
        <v>26</v>
      </c>
      <c r="U3" s="116" t="s">
        <v>27</v>
      </c>
      <c r="V3" s="116" t="s">
        <v>28</v>
      </c>
      <c r="W3" s="116" t="s">
        <v>29</v>
      </c>
      <c r="X3" s="116" t="s">
        <v>30</v>
      </c>
      <c r="Y3" s="116" t="s">
        <v>31</v>
      </c>
      <c r="Z3" s="116" t="s">
        <v>32</v>
      </c>
      <c r="AA3" s="116" t="s">
        <v>33</v>
      </c>
      <c r="AB3" s="116" t="s">
        <v>34</v>
      </c>
      <c r="AC3" s="116" t="s">
        <v>35</v>
      </c>
      <c r="AD3" s="116" t="s">
        <v>36</v>
      </c>
      <c r="AE3" s="116" t="s">
        <v>37</v>
      </c>
      <c r="AF3" s="116" t="s">
        <v>38</v>
      </c>
      <c r="AG3" s="116" t="s">
        <v>39</v>
      </c>
      <c r="AH3" s="116" t="s">
        <v>40</v>
      </c>
      <c r="AI3" s="195"/>
      <c r="AJ3" s="195"/>
      <c r="AK3" s="195"/>
      <c r="AL3" s="195"/>
      <c r="AM3" s="195"/>
    </row>
    <row r="4" spans="1:51" ht="14.45">
      <c r="A4" s="148">
        <v>46143</v>
      </c>
      <c r="B4" s="160">
        <v>365</v>
      </c>
      <c r="C4" s="161">
        <v>75</v>
      </c>
      <c r="D4" s="157">
        <v>160</v>
      </c>
      <c r="E4">
        <v>155.93700000000001</v>
      </c>
      <c r="F4">
        <v>176.75899999999999</v>
      </c>
      <c r="G4">
        <v>154.48099999999999</v>
      </c>
      <c r="H4">
        <v>145.51300000000001</v>
      </c>
      <c r="I4">
        <v>342.21499999999997</v>
      </c>
      <c r="J4">
        <v>146.23599999999999</v>
      </c>
      <c r="K4">
        <v>175.04599999999999</v>
      </c>
      <c r="L4">
        <v>146.99700000000001</v>
      </c>
      <c r="M4">
        <v>191.501</v>
      </c>
      <c r="N4">
        <v>174.374</v>
      </c>
      <c r="O4">
        <v>157.00299999999999</v>
      </c>
      <c r="P4">
        <v>113.996</v>
      </c>
      <c r="Q4">
        <v>194.02</v>
      </c>
      <c r="R4">
        <v>153.73500000000001</v>
      </c>
      <c r="S4">
        <v>183.333</v>
      </c>
      <c r="T4">
        <v>162.667</v>
      </c>
      <c r="U4">
        <v>160.01499999999999</v>
      </c>
      <c r="V4">
        <v>186.46600000000001</v>
      </c>
      <c r="W4">
        <v>164.99</v>
      </c>
      <c r="X4">
        <v>197.74299999999999</v>
      </c>
      <c r="Y4">
        <v>181.84899999999999</v>
      </c>
      <c r="Z4">
        <v>139.602</v>
      </c>
      <c r="AA4">
        <v>147.22999999999999</v>
      </c>
      <c r="AB4">
        <v>159.98500000000001</v>
      </c>
      <c r="AC4">
        <v>209.88499999999999</v>
      </c>
      <c r="AD4">
        <v>227.21199999999999</v>
      </c>
      <c r="AE4">
        <v>149.65600000000001</v>
      </c>
      <c r="AF4">
        <v>158.25700000000001</v>
      </c>
      <c r="AG4">
        <v>138.59399999999999</v>
      </c>
      <c r="AH4">
        <v>155.16300000000001</v>
      </c>
      <c r="AI4" s="207"/>
      <c r="AJ4" s="207"/>
      <c r="AK4" s="207"/>
      <c r="AL4" s="207"/>
      <c r="AM4" s="207"/>
      <c r="AN4" s="207"/>
      <c r="AO4" s="207"/>
      <c r="AP4" s="207"/>
      <c r="AQ4" s="207"/>
      <c r="AR4" s="207"/>
      <c r="AS4" s="207"/>
      <c r="AT4" s="207"/>
      <c r="AU4" s="207"/>
      <c r="AV4" s="207"/>
      <c r="AW4" s="207"/>
      <c r="AX4" s="207"/>
      <c r="AY4" s="207"/>
    </row>
    <row r="5" spans="1:51" ht="14.45">
      <c r="A5" s="148">
        <v>46174</v>
      </c>
      <c r="B5" s="162">
        <v>132</v>
      </c>
      <c r="C5" s="154">
        <v>27</v>
      </c>
      <c r="D5" s="158">
        <v>58</v>
      </c>
      <c r="E5">
        <v>52.591000000000001</v>
      </c>
      <c r="F5">
        <v>52.256</v>
      </c>
      <c r="G5">
        <v>79.727000000000004</v>
      </c>
      <c r="H5">
        <v>21.381</v>
      </c>
      <c r="I5">
        <v>229.666</v>
      </c>
      <c r="J5">
        <v>47.137999999999998</v>
      </c>
      <c r="K5">
        <v>93.281000000000006</v>
      </c>
      <c r="L5">
        <v>93.941999999999993</v>
      </c>
      <c r="M5">
        <v>95.703999999999994</v>
      </c>
      <c r="N5">
        <v>49.64</v>
      </c>
      <c r="O5">
        <v>32.024000000000001</v>
      </c>
      <c r="P5">
        <v>33.801000000000002</v>
      </c>
      <c r="Q5">
        <v>78.662999999999997</v>
      </c>
      <c r="R5">
        <v>34.036999999999999</v>
      </c>
      <c r="S5">
        <v>122.438</v>
      </c>
      <c r="T5">
        <v>31.402999999999999</v>
      </c>
      <c r="U5">
        <v>32.067999999999998</v>
      </c>
      <c r="V5">
        <v>83.019000000000005</v>
      </c>
      <c r="W5">
        <v>63.956000000000003</v>
      </c>
      <c r="X5">
        <v>129.19999999999999</v>
      </c>
      <c r="Y5">
        <v>88.097999999999999</v>
      </c>
      <c r="Z5">
        <v>21.521000000000001</v>
      </c>
      <c r="AA5">
        <v>35.692</v>
      </c>
      <c r="AB5">
        <v>61.505000000000003</v>
      </c>
      <c r="AC5">
        <v>105.91</v>
      </c>
      <c r="AD5">
        <v>67.534999999999997</v>
      </c>
      <c r="AE5">
        <v>54.494999999999997</v>
      </c>
      <c r="AF5">
        <v>18.242000000000001</v>
      </c>
      <c r="AG5">
        <v>140.53800000000001</v>
      </c>
      <c r="AH5">
        <v>36.478999999999999</v>
      </c>
      <c r="AI5" s="207"/>
      <c r="AJ5" s="207"/>
      <c r="AK5" s="207"/>
      <c r="AL5" s="207"/>
      <c r="AM5" s="207"/>
      <c r="AN5" s="207"/>
      <c r="AO5" s="207"/>
      <c r="AP5" s="207"/>
      <c r="AQ5" s="207"/>
      <c r="AR5" s="207"/>
      <c r="AS5" s="207"/>
      <c r="AT5" s="207"/>
      <c r="AU5" s="207"/>
      <c r="AV5" s="207"/>
      <c r="AW5" s="207"/>
      <c r="AX5" s="207"/>
      <c r="AY5" s="207"/>
    </row>
    <row r="6" spans="1:51" ht="14.45">
      <c r="A6" s="148">
        <v>46204</v>
      </c>
      <c r="B6" s="162">
        <v>7</v>
      </c>
      <c r="C6" s="154">
        <v>1</v>
      </c>
      <c r="D6" s="158">
        <v>3</v>
      </c>
      <c r="E6">
        <v>2.843</v>
      </c>
      <c r="F6">
        <v>3.4140000000000001</v>
      </c>
      <c r="G6">
        <v>4.9950000000000001</v>
      </c>
      <c r="H6">
        <v>2.4340000000000002</v>
      </c>
      <c r="I6">
        <v>37.045999999999999</v>
      </c>
      <c r="J6">
        <v>2.71</v>
      </c>
      <c r="K6">
        <v>4.3620000000000001</v>
      </c>
      <c r="L6">
        <v>12.456</v>
      </c>
      <c r="M6">
        <v>5.18</v>
      </c>
      <c r="N6">
        <v>2.6070000000000002</v>
      </c>
      <c r="O6">
        <v>2.4430000000000001</v>
      </c>
      <c r="P6">
        <v>2.46</v>
      </c>
      <c r="Q6">
        <v>2.9260000000000002</v>
      </c>
      <c r="R6">
        <v>3.0739999999999998</v>
      </c>
      <c r="S6">
        <v>7.4340000000000002</v>
      </c>
      <c r="T6">
        <v>2.4969999999999999</v>
      </c>
      <c r="U6">
        <v>2.4649999999999999</v>
      </c>
      <c r="V6">
        <v>4.62</v>
      </c>
      <c r="W6">
        <v>4.423</v>
      </c>
      <c r="X6">
        <v>8.8510000000000009</v>
      </c>
      <c r="Y6">
        <v>6.4740000000000002</v>
      </c>
      <c r="Z6">
        <v>2.4209999999999998</v>
      </c>
      <c r="AA6">
        <v>2.5</v>
      </c>
      <c r="AB6">
        <v>2.88</v>
      </c>
      <c r="AC6">
        <v>9.093</v>
      </c>
      <c r="AD6">
        <v>3.7959999999999998</v>
      </c>
      <c r="AE6">
        <v>2.7719999999999998</v>
      </c>
      <c r="AF6">
        <v>2.427</v>
      </c>
      <c r="AG6">
        <v>34.274999999999999</v>
      </c>
      <c r="AH6">
        <v>2.4660000000000002</v>
      </c>
      <c r="AI6" s="207"/>
      <c r="AJ6" s="207"/>
      <c r="AK6" s="207"/>
      <c r="AL6" s="207"/>
      <c r="AM6" s="207"/>
      <c r="AN6" s="207"/>
      <c r="AO6" s="207"/>
      <c r="AP6" s="207"/>
      <c r="AQ6" s="207"/>
      <c r="AR6" s="207"/>
      <c r="AS6" s="207"/>
      <c r="AT6" s="207"/>
      <c r="AU6" s="207"/>
      <c r="AV6" s="207"/>
      <c r="AW6" s="207"/>
      <c r="AX6" s="207"/>
      <c r="AY6" s="207"/>
    </row>
    <row r="7" spans="1:51" ht="14.45">
      <c r="A7" s="148">
        <v>46235</v>
      </c>
      <c r="B7" s="162">
        <v>9</v>
      </c>
      <c r="C7" s="154">
        <v>6</v>
      </c>
      <c r="D7" s="158">
        <v>3</v>
      </c>
      <c r="E7">
        <v>2.8029999999999999</v>
      </c>
      <c r="F7">
        <v>3.4790000000000001</v>
      </c>
      <c r="G7">
        <v>3.004</v>
      </c>
      <c r="H7">
        <v>2.8</v>
      </c>
      <c r="I7">
        <v>7.79</v>
      </c>
      <c r="J7">
        <v>2.7229999999999999</v>
      </c>
      <c r="K7">
        <v>9.4410000000000007</v>
      </c>
      <c r="L7">
        <v>5.9269999999999996</v>
      </c>
      <c r="M7">
        <v>3.274</v>
      </c>
      <c r="N7">
        <v>2.6190000000000002</v>
      </c>
      <c r="O7">
        <v>2.996</v>
      </c>
      <c r="P7">
        <v>2.6520000000000001</v>
      </c>
      <c r="Q7">
        <v>2.754</v>
      </c>
      <c r="R7">
        <v>2.7469999999999999</v>
      </c>
      <c r="S7">
        <v>3.218</v>
      </c>
      <c r="T7">
        <v>2.7280000000000002</v>
      </c>
      <c r="U7">
        <v>2.6579999999999999</v>
      </c>
      <c r="V7">
        <v>3.1920000000000002</v>
      </c>
      <c r="W7">
        <v>3.2349999999999999</v>
      </c>
      <c r="X7">
        <v>3.891</v>
      </c>
      <c r="Y7">
        <v>3.2770000000000001</v>
      </c>
      <c r="Z7">
        <v>2.7069999999999999</v>
      </c>
      <c r="AA7">
        <v>2.6819999999999999</v>
      </c>
      <c r="AB7">
        <v>9.19</v>
      </c>
      <c r="AC7">
        <v>4.1079999999999997</v>
      </c>
      <c r="AD7">
        <v>3.016</v>
      </c>
      <c r="AE7">
        <v>2.702</v>
      </c>
      <c r="AF7">
        <v>2.6019999999999999</v>
      </c>
      <c r="AG7">
        <v>7.26</v>
      </c>
      <c r="AH7">
        <v>2.649</v>
      </c>
      <c r="AI7" s="207"/>
      <c r="AJ7" s="207"/>
      <c r="AK7" s="207"/>
      <c r="AL7" s="207"/>
      <c r="AM7" s="207"/>
      <c r="AN7" s="207"/>
      <c r="AO7" s="207"/>
      <c r="AP7" s="207"/>
      <c r="AQ7" s="207"/>
      <c r="AR7" s="207"/>
      <c r="AS7" s="207"/>
      <c r="AT7" s="207"/>
      <c r="AU7" s="207"/>
      <c r="AV7" s="207"/>
      <c r="AW7" s="207"/>
      <c r="AX7" s="207"/>
      <c r="AY7" s="207"/>
    </row>
    <row r="8" spans="1:51" ht="14.45">
      <c r="A8" s="148">
        <v>46266</v>
      </c>
      <c r="B8" s="162">
        <v>11</v>
      </c>
      <c r="C8" s="154">
        <v>7</v>
      </c>
      <c r="D8" s="158">
        <v>4</v>
      </c>
      <c r="E8">
        <v>4.633</v>
      </c>
      <c r="F8">
        <v>3.3279999999999998</v>
      </c>
      <c r="G8">
        <v>4.266</v>
      </c>
      <c r="H8">
        <v>2.8149999999999999</v>
      </c>
      <c r="I8">
        <v>6.5389999999999997</v>
      </c>
      <c r="J8">
        <v>3.4849999999999999</v>
      </c>
      <c r="K8">
        <v>39.030999999999999</v>
      </c>
      <c r="L8">
        <v>3.4790000000000001</v>
      </c>
      <c r="M8">
        <v>4.0229999999999997</v>
      </c>
      <c r="N8">
        <v>7.0449999999999999</v>
      </c>
      <c r="O8">
        <v>3.149</v>
      </c>
      <c r="P8">
        <v>2.8919999999999999</v>
      </c>
      <c r="Q8">
        <v>5.45</v>
      </c>
      <c r="R8">
        <v>7.6429999999999998</v>
      </c>
      <c r="S8">
        <v>3.4580000000000002</v>
      </c>
      <c r="T8">
        <v>10.606</v>
      </c>
      <c r="U8">
        <v>6.391</v>
      </c>
      <c r="V8">
        <v>4.665</v>
      </c>
      <c r="W8">
        <v>2.9830000000000001</v>
      </c>
      <c r="X8">
        <v>3.589</v>
      </c>
      <c r="Y8">
        <v>7.585</v>
      </c>
      <c r="Z8">
        <v>2.4289999999999998</v>
      </c>
      <c r="AA8">
        <v>10.694000000000001</v>
      </c>
      <c r="AB8">
        <v>15.567</v>
      </c>
      <c r="AC8">
        <v>3.9769999999999999</v>
      </c>
      <c r="AD8">
        <v>3.177</v>
      </c>
      <c r="AE8">
        <v>3.0179999999999998</v>
      </c>
      <c r="AF8">
        <v>2.3290000000000002</v>
      </c>
      <c r="AG8">
        <v>4.7130000000000001</v>
      </c>
      <c r="AH8">
        <v>2.56</v>
      </c>
      <c r="AI8" s="207"/>
      <c r="AJ8" s="207"/>
      <c r="AK8" s="207"/>
      <c r="AL8" s="207"/>
      <c r="AM8" s="207"/>
      <c r="AN8" s="207"/>
      <c r="AO8" s="207"/>
      <c r="AP8" s="207"/>
      <c r="AQ8" s="207"/>
      <c r="AR8" s="207"/>
      <c r="AS8" s="207"/>
      <c r="AT8" s="207"/>
      <c r="AU8" s="207"/>
      <c r="AV8" s="207"/>
      <c r="AW8" s="207"/>
      <c r="AX8" s="207"/>
      <c r="AY8" s="207"/>
    </row>
    <row r="9" spans="1:51" ht="14.45">
      <c r="A9" s="148">
        <v>46296</v>
      </c>
      <c r="B9" s="162">
        <v>32</v>
      </c>
      <c r="C9" s="154">
        <v>22</v>
      </c>
      <c r="D9" s="158">
        <v>14</v>
      </c>
      <c r="E9">
        <v>9.7159999999999993</v>
      </c>
      <c r="F9">
        <v>9.5</v>
      </c>
      <c r="G9">
        <v>23.992000000000001</v>
      </c>
      <c r="H9">
        <v>12.972</v>
      </c>
      <c r="I9">
        <v>30.268000000000001</v>
      </c>
      <c r="J9">
        <v>13.486000000000001</v>
      </c>
      <c r="K9">
        <v>61.927999999999997</v>
      </c>
      <c r="L9">
        <v>25.797000000000001</v>
      </c>
      <c r="M9">
        <v>11.055999999999999</v>
      </c>
      <c r="N9">
        <v>26.577999999999999</v>
      </c>
      <c r="O9">
        <v>11.355</v>
      </c>
      <c r="P9">
        <v>16.584</v>
      </c>
      <c r="Q9">
        <v>11.218</v>
      </c>
      <c r="R9">
        <v>27.091000000000001</v>
      </c>
      <c r="S9">
        <v>20.198</v>
      </c>
      <c r="T9">
        <v>35.264000000000003</v>
      </c>
      <c r="U9">
        <v>34.500999999999998</v>
      </c>
      <c r="V9">
        <v>11.256</v>
      </c>
      <c r="W9">
        <v>19.021000000000001</v>
      </c>
      <c r="X9">
        <v>15.15</v>
      </c>
      <c r="Y9">
        <v>18.524999999999999</v>
      </c>
      <c r="Z9">
        <v>9.43</v>
      </c>
      <c r="AA9">
        <v>35.892000000000003</v>
      </c>
      <c r="AB9">
        <v>23.228000000000002</v>
      </c>
      <c r="AC9">
        <v>10.693</v>
      </c>
      <c r="AD9">
        <v>12.079000000000001</v>
      </c>
      <c r="AE9">
        <v>27.619</v>
      </c>
      <c r="AF9">
        <v>17.388999999999999</v>
      </c>
      <c r="AG9">
        <v>12.68</v>
      </c>
      <c r="AH9">
        <v>16.143999999999998</v>
      </c>
      <c r="AI9" s="207"/>
      <c r="AJ9" s="207"/>
      <c r="AK9" s="207"/>
      <c r="AL9" s="207"/>
      <c r="AM9" s="207"/>
      <c r="AN9" s="207"/>
      <c r="AO9" s="207"/>
      <c r="AP9" s="207"/>
      <c r="AQ9" s="207"/>
      <c r="AR9" s="207"/>
      <c r="AS9" s="207"/>
      <c r="AT9" s="207"/>
      <c r="AU9" s="207"/>
      <c r="AV9" s="207"/>
      <c r="AW9" s="207"/>
      <c r="AX9" s="207"/>
      <c r="AY9" s="207"/>
    </row>
    <row r="10" spans="1:51" ht="14.45">
      <c r="A10" s="148">
        <v>46327</v>
      </c>
      <c r="B10" s="162">
        <v>31</v>
      </c>
      <c r="C10" s="154">
        <v>28</v>
      </c>
      <c r="D10" s="158">
        <v>23</v>
      </c>
      <c r="E10">
        <v>17.324000000000002</v>
      </c>
      <c r="F10">
        <v>16.422000000000001</v>
      </c>
      <c r="G10">
        <v>22.593</v>
      </c>
      <c r="H10">
        <v>18.396999999999998</v>
      </c>
      <c r="I10">
        <v>29.382000000000001</v>
      </c>
      <c r="J10">
        <v>34.9</v>
      </c>
      <c r="K10">
        <v>29.954000000000001</v>
      </c>
      <c r="L10">
        <v>25.103999999999999</v>
      </c>
      <c r="M10">
        <v>15.391999999999999</v>
      </c>
      <c r="N10">
        <v>18.231000000000002</v>
      </c>
      <c r="O10">
        <v>17.498000000000001</v>
      </c>
      <c r="P10">
        <v>16.363</v>
      </c>
      <c r="Q10">
        <v>17.806000000000001</v>
      </c>
      <c r="R10">
        <v>34.401000000000003</v>
      </c>
      <c r="S10">
        <v>21.863</v>
      </c>
      <c r="T10">
        <v>33.093000000000004</v>
      </c>
      <c r="U10">
        <v>28.303000000000001</v>
      </c>
      <c r="V10">
        <v>18.001999999999999</v>
      </c>
      <c r="W10">
        <v>22.29</v>
      </c>
      <c r="X10">
        <v>36.176000000000002</v>
      </c>
      <c r="Y10">
        <v>21.88</v>
      </c>
      <c r="Z10">
        <v>16.388000000000002</v>
      </c>
      <c r="AA10">
        <v>32.078000000000003</v>
      </c>
      <c r="AB10">
        <v>22.966999999999999</v>
      </c>
      <c r="AC10">
        <v>18.7</v>
      </c>
      <c r="AD10">
        <v>16.855</v>
      </c>
      <c r="AE10">
        <v>22.114000000000001</v>
      </c>
      <c r="AF10">
        <v>20.099</v>
      </c>
      <c r="AG10">
        <v>19.795000000000002</v>
      </c>
      <c r="AH10">
        <v>26.701000000000001</v>
      </c>
      <c r="AI10" s="207"/>
      <c r="AJ10" s="207"/>
      <c r="AK10" s="207"/>
      <c r="AL10" s="207"/>
      <c r="AM10" s="207"/>
      <c r="AN10" s="207"/>
      <c r="AO10" s="207"/>
      <c r="AP10" s="207"/>
      <c r="AQ10" s="207"/>
      <c r="AR10" s="207"/>
      <c r="AS10" s="207"/>
      <c r="AT10" s="207"/>
      <c r="AU10" s="207"/>
      <c r="AV10" s="207"/>
      <c r="AW10" s="207"/>
      <c r="AX10" s="207"/>
      <c r="AY10" s="207"/>
    </row>
    <row r="11" spans="1:51" ht="14.45">
      <c r="A11" s="148">
        <v>46357</v>
      </c>
      <c r="B11" s="162">
        <v>24</v>
      </c>
      <c r="C11" s="154">
        <v>25</v>
      </c>
      <c r="D11" s="158">
        <v>25</v>
      </c>
      <c r="E11">
        <v>15.564</v>
      </c>
      <c r="F11">
        <v>15.891999999999999</v>
      </c>
      <c r="G11">
        <v>16.454000000000001</v>
      </c>
      <c r="H11">
        <v>15.468999999999999</v>
      </c>
      <c r="I11">
        <v>31.094000000000001</v>
      </c>
      <c r="J11">
        <v>33.347000000000001</v>
      </c>
      <c r="K11">
        <v>20.395</v>
      </c>
      <c r="L11">
        <v>27.300999999999998</v>
      </c>
      <c r="M11">
        <v>15.438000000000001</v>
      </c>
      <c r="N11">
        <v>15.91</v>
      </c>
      <c r="O11">
        <v>15.257</v>
      </c>
      <c r="P11">
        <v>16.353999999999999</v>
      </c>
      <c r="Q11">
        <v>19.742000000000001</v>
      </c>
      <c r="R11">
        <v>19.327000000000002</v>
      </c>
      <c r="S11">
        <v>17.539000000000001</v>
      </c>
      <c r="T11">
        <v>22.407</v>
      </c>
      <c r="U11">
        <v>17.603999999999999</v>
      </c>
      <c r="V11">
        <v>17.712</v>
      </c>
      <c r="W11">
        <v>16.872</v>
      </c>
      <c r="X11">
        <v>24.684999999999999</v>
      </c>
      <c r="Y11">
        <v>17.925000000000001</v>
      </c>
      <c r="Z11">
        <v>16.242999999999999</v>
      </c>
      <c r="AA11">
        <v>20.52</v>
      </c>
      <c r="AB11">
        <v>21.481999999999999</v>
      </c>
      <c r="AC11">
        <v>19.006</v>
      </c>
      <c r="AD11">
        <v>16.103999999999999</v>
      </c>
      <c r="AE11">
        <v>21.382000000000001</v>
      </c>
      <c r="AF11">
        <v>15.427</v>
      </c>
      <c r="AG11">
        <v>21.184999999999999</v>
      </c>
      <c r="AH11">
        <v>20.626000000000001</v>
      </c>
      <c r="AI11" s="207"/>
      <c r="AJ11" s="207"/>
      <c r="AK11" s="207"/>
      <c r="AL11" s="207"/>
      <c r="AM11" s="207"/>
      <c r="AN11" s="207"/>
      <c r="AO11" s="207"/>
      <c r="AP11" s="207"/>
      <c r="AQ11" s="207"/>
      <c r="AR11" s="207"/>
      <c r="AS11" s="207"/>
      <c r="AT11" s="207"/>
      <c r="AU11" s="207"/>
      <c r="AV11" s="207"/>
      <c r="AW11" s="207"/>
      <c r="AX11" s="207"/>
      <c r="AY11" s="207"/>
    </row>
    <row r="12" spans="1:51" ht="14.45">
      <c r="A12" s="148">
        <v>46388</v>
      </c>
      <c r="B12" s="162">
        <v>25</v>
      </c>
      <c r="C12" s="154">
        <v>25</v>
      </c>
      <c r="D12" s="158">
        <v>25</v>
      </c>
      <c r="E12">
        <v>14.766</v>
      </c>
      <c r="F12">
        <v>15.686</v>
      </c>
      <c r="G12">
        <v>15.132999999999999</v>
      </c>
      <c r="H12">
        <v>17.202999999999999</v>
      </c>
      <c r="I12">
        <v>22.768999999999998</v>
      </c>
      <c r="J12">
        <v>23.369</v>
      </c>
      <c r="K12">
        <v>19.07</v>
      </c>
      <c r="L12">
        <v>19.381</v>
      </c>
      <c r="M12">
        <v>18.715</v>
      </c>
      <c r="N12">
        <v>14.728999999999999</v>
      </c>
      <c r="O12">
        <v>14.135999999999999</v>
      </c>
      <c r="P12">
        <v>15.474</v>
      </c>
      <c r="Q12">
        <v>16.969000000000001</v>
      </c>
      <c r="R12">
        <v>23.131</v>
      </c>
      <c r="S12">
        <v>20.364999999999998</v>
      </c>
      <c r="T12">
        <v>17.902999999999999</v>
      </c>
      <c r="U12">
        <v>16.015000000000001</v>
      </c>
      <c r="V12">
        <v>16.838000000000001</v>
      </c>
      <c r="W12">
        <v>15.068</v>
      </c>
      <c r="X12">
        <v>22.013999999999999</v>
      </c>
      <c r="Y12">
        <v>18.448</v>
      </c>
      <c r="Z12">
        <v>14.638999999999999</v>
      </c>
      <c r="AA12">
        <v>17.350999999999999</v>
      </c>
      <c r="AB12">
        <v>19.094000000000001</v>
      </c>
      <c r="AC12">
        <v>17.707000000000001</v>
      </c>
      <c r="AD12">
        <v>15.593</v>
      </c>
      <c r="AE12">
        <v>18.850999999999999</v>
      </c>
      <c r="AF12">
        <v>14.416</v>
      </c>
      <c r="AG12">
        <v>18.006</v>
      </c>
      <c r="AH12">
        <v>16.86</v>
      </c>
      <c r="AI12" s="207"/>
      <c r="AJ12" s="207"/>
      <c r="AK12" s="207"/>
      <c r="AL12" s="207"/>
      <c r="AM12" s="207"/>
      <c r="AN12" s="207"/>
      <c r="AO12" s="207"/>
      <c r="AP12" s="207"/>
      <c r="AQ12" s="207"/>
      <c r="AR12" s="207"/>
      <c r="AS12" s="207"/>
      <c r="AT12" s="207"/>
      <c r="AU12" s="207"/>
      <c r="AV12" s="207"/>
      <c r="AW12" s="207"/>
      <c r="AX12" s="207"/>
      <c r="AY12" s="207"/>
    </row>
    <row r="13" spans="1:51" ht="14.45">
      <c r="A13" s="148">
        <v>46419</v>
      </c>
      <c r="B13" s="162">
        <v>26</v>
      </c>
      <c r="C13" s="154">
        <v>25</v>
      </c>
      <c r="D13" s="158">
        <v>25</v>
      </c>
      <c r="E13">
        <v>14.375</v>
      </c>
      <c r="F13">
        <v>13.46</v>
      </c>
      <c r="G13">
        <v>13.659000000000001</v>
      </c>
      <c r="H13">
        <v>25.681999999999999</v>
      </c>
      <c r="I13">
        <v>26.811</v>
      </c>
      <c r="J13">
        <v>17.963000000000001</v>
      </c>
      <c r="K13">
        <v>19.663</v>
      </c>
      <c r="L13">
        <v>20.49</v>
      </c>
      <c r="M13">
        <v>26.71</v>
      </c>
      <c r="N13">
        <v>13.311</v>
      </c>
      <c r="O13">
        <v>12.33</v>
      </c>
      <c r="P13">
        <v>23.852</v>
      </c>
      <c r="Q13">
        <v>15.159000000000001</v>
      </c>
      <c r="R13">
        <v>25.565999999999999</v>
      </c>
      <c r="S13">
        <v>15.752000000000001</v>
      </c>
      <c r="T13">
        <v>20.661000000000001</v>
      </c>
      <c r="U13">
        <v>14.042999999999999</v>
      </c>
      <c r="V13">
        <v>19.356000000000002</v>
      </c>
      <c r="W13">
        <v>12.986000000000001</v>
      </c>
      <c r="X13">
        <v>17.960999999999999</v>
      </c>
      <c r="Y13">
        <v>16.356000000000002</v>
      </c>
      <c r="Z13">
        <v>13.643000000000001</v>
      </c>
      <c r="AA13">
        <v>18.385000000000002</v>
      </c>
      <c r="AB13">
        <v>38.085999999999999</v>
      </c>
      <c r="AC13">
        <v>19.617000000000001</v>
      </c>
      <c r="AD13">
        <v>34.749000000000002</v>
      </c>
      <c r="AE13">
        <v>23.14</v>
      </c>
      <c r="AF13">
        <v>14.141</v>
      </c>
      <c r="AG13">
        <v>15.597</v>
      </c>
      <c r="AH13">
        <v>16.157</v>
      </c>
      <c r="AI13" s="207"/>
      <c r="AJ13" s="207"/>
      <c r="AK13" s="207"/>
      <c r="AL13" s="207"/>
      <c r="AM13" s="207"/>
      <c r="AN13" s="207"/>
      <c r="AO13" s="207"/>
      <c r="AP13" s="207"/>
      <c r="AQ13" s="207"/>
      <c r="AR13" s="207"/>
      <c r="AS13" s="207"/>
      <c r="AT13" s="207"/>
      <c r="AU13" s="207"/>
      <c r="AV13" s="207"/>
      <c r="AW13" s="207"/>
      <c r="AX13" s="207"/>
      <c r="AY13" s="207"/>
    </row>
    <row r="14" spans="1:51" ht="14.45">
      <c r="A14" s="148">
        <v>46447</v>
      </c>
      <c r="B14" s="162">
        <v>83</v>
      </c>
      <c r="C14" s="154">
        <v>65</v>
      </c>
      <c r="D14" s="158">
        <v>74</v>
      </c>
      <c r="E14">
        <v>54.527000000000001</v>
      </c>
      <c r="F14">
        <v>39.619</v>
      </c>
      <c r="G14">
        <v>56.66</v>
      </c>
      <c r="H14">
        <v>80.432000000000002</v>
      </c>
      <c r="I14">
        <v>55.838000000000001</v>
      </c>
      <c r="J14">
        <v>65.009</v>
      </c>
      <c r="K14">
        <v>59.040999999999997</v>
      </c>
      <c r="L14">
        <v>64.659000000000006</v>
      </c>
      <c r="M14">
        <v>50.155999999999999</v>
      </c>
      <c r="N14">
        <v>39.198</v>
      </c>
      <c r="O14">
        <v>22.065999999999999</v>
      </c>
      <c r="P14">
        <v>51.218000000000004</v>
      </c>
      <c r="Q14">
        <v>87.244</v>
      </c>
      <c r="R14">
        <v>43.408999999999999</v>
      </c>
      <c r="S14">
        <v>35.555999999999997</v>
      </c>
      <c r="T14">
        <v>105.196</v>
      </c>
      <c r="U14">
        <v>21.367999999999999</v>
      </c>
      <c r="V14">
        <v>74.736000000000004</v>
      </c>
      <c r="W14">
        <v>24.683</v>
      </c>
      <c r="X14">
        <v>48.195999999999998</v>
      </c>
      <c r="Y14">
        <v>62.08</v>
      </c>
      <c r="Z14">
        <v>34.287999999999997</v>
      </c>
      <c r="AA14">
        <v>57.411000000000001</v>
      </c>
      <c r="AB14">
        <v>71.852999999999994</v>
      </c>
      <c r="AC14">
        <v>59.683999999999997</v>
      </c>
      <c r="AD14">
        <v>126.78700000000001</v>
      </c>
      <c r="AE14">
        <v>45.451000000000001</v>
      </c>
      <c r="AF14">
        <v>25.274999999999999</v>
      </c>
      <c r="AG14">
        <v>50.374000000000002</v>
      </c>
      <c r="AH14">
        <v>35.642000000000003</v>
      </c>
      <c r="AI14" s="207"/>
      <c r="AJ14" s="207"/>
      <c r="AK14" s="207"/>
      <c r="AL14" s="207"/>
      <c r="AM14" s="207"/>
      <c r="AN14" s="207"/>
      <c r="AO14" s="207"/>
      <c r="AP14" s="207"/>
      <c r="AQ14" s="207"/>
      <c r="AR14" s="207"/>
      <c r="AS14" s="207"/>
      <c r="AT14" s="207"/>
      <c r="AU14" s="207"/>
      <c r="AV14" s="207"/>
      <c r="AW14" s="207"/>
      <c r="AX14" s="207"/>
      <c r="AY14" s="207"/>
    </row>
    <row r="15" spans="1:51" ht="14.45">
      <c r="A15" s="148">
        <v>46478</v>
      </c>
      <c r="B15" s="162">
        <v>246</v>
      </c>
      <c r="C15" s="154">
        <v>165</v>
      </c>
      <c r="D15" s="158">
        <v>203</v>
      </c>
      <c r="E15">
        <v>153.45699999999999</v>
      </c>
      <c r="F15">
        <v>191.03200000000001</v>
      </c>
      <c r="G15">
        <v>184.45500000000001</v>
      </c>
      <c r="H15">
        <v>114.178</v>
      </c>
      <c r="I15">
        <v>296.161</v>
      </c>
      <c r="J15">
        <v>221.12899999999999</v>
      </c>
      <c r="K15">
        <v>220.38300000000001</v>
      </c>
      <c r="L15">
        <v>182.70099999999999</v>
      </c>
      <c r="M15">
        <v>178.666</v>
      </c>
      <c r="N15">
        <v>164.81899999999999</v>
      </c>
      <c r="O15">
        <v>113.59699999999999</v>
      </c>
      <c r="P15">
        <v>217.434</v>
      </c>
      <c r="Q15">
        <v>227.15899999999999</v>
      </c>
      <c r="R15">
        <v>182.03200000000001</v>
      </c>
      <c r="S15">
        <v>277.95999999999998</v>
      </c>
      <c r="T15">
        <v>187.00800000000001</v>
      </c>
      <c r="U15">
        <v>90.519000000000005</v>
      </c>
      <c r="V15">
        <v>224.27799999999999</v>
      </c>
      <c r="W15">
        <v>157.34899999999999</v>
      </c>
      <c r="X15">
        <v>314.63499999999999</v>
      </c>
      <c r="Y15">
        <v>188.04499999999999</v>
      </c>
      <c r="Z15">
        <v>104.194</v>
      </c>
      <c r="AA15">
        <v>223.85599999999999</v>
      </c>
      <c r="AB15">
        <v>129.34299999999999</v>
      </c>
      <c r="AC15">
        <v>251.17500000000001</v>
      </c>
      <c r="AD15">
        <v>187.98500000000001</v>
      </c>
      <c r="AE15">
        <v>121.04600000000001</v>
      </c>
      <c r="AF15">
        <v>198.499</v>
      </c>
      <c r="AG15">
        <v>172.77</v>
      </c>
      <c r="AH15">
        <v>120.476</v>
      </c>
      <c r="AI15" s="207"/>
      <c r="AJ15" s="207"/>
      <c r="AK15" s="207"/>
      <c r="AL15" s="207"/>
      <c r="AM15" s="207"/>
      <c r="AN15" s="207"/>
      <c r="AO15" s="207"/>
      <c r="AP15" s="207"/>
      <c r="AQ15" s="207"/>
      <c r="AR15" s="207"/>
      <c r="AS15" s="207"/>
      <c r="AT15" s="207"/>
      <c r="AU15" s="207"/>
      <c r="AV15" s="207"/>
      <c r="AW15" s="207"/>
      <c r="AX15" s="207"/>
      <c r="AY15" s="207"/>
    </row>
    <row r="16" spans="1:51" ht="14.45">
      <c r="A16" s="148">
        <v>46508</v>
      </c>
      <c r="B16" s="162">
        <v>619</v>
      </c>
      <c r="C16" s="154">
        <v>412</v>
      </c>
      <c r="D16" s="158">
        <v>513</v>
      </c>
      <c r="E16">
        <v>333.024</v>
      </c>
      <c r="F16">
        <v>673.19</v>
      </c>
      <c r="G16">
        <v>393.50200000000001</v>
      </c>
      <c r="H16">
        <v>651.73</v>
      </c>
      <c r="I16">
        <v>728.42600000000004</v>
      </c>
      <c r="J16">
        <v>843.61</v>
      </c>
      <c r="K16">
        <v>609.64</v>
      </c>
      <c r="L16">
        <v>553.24699999999996</v>
      </c>
      <c r="M16">
        <v>492.983</v>
      </c>
      <c r="N16">
        <v>420.94799999999998</v>
      </c>
      <c r="O16">
        <v>177.60900000000001</v>
      </c>
      <c r="P16">
        <v>575.678</v>
      </c>
      <c r="Q16">
        <v>402.834</v>
      </c>
      <c r="R16">
        <v>538.87699999999995</v>
      </c>
      <c r="S16">
        <v>623.81299999999999</v>
      </c>
      <c r="T16">
        <v>397.74099999999999</v>
      </c>
      <c r="U16">
        <v>592.68899999999996</v>
      </c>
      <c r="V16">
        <v>661.22699999999998</v>
      </c>
      <c r="W16">
        <v>378.71800000000002</v>
      </c>
      <c r="X16">
        <v>818.61300000000006</v>
      </c>
      <c r="Y16">
        <v>204.26</v>
      </c>
      <c r="Z16">
        <v>335.827</v>
      </c>
      <c r="AA16">
        <v>552.23099999999999</v>
      </c>
      <c r="AB16">
        <v>333.86399999999998</v>
      </c>
      <c r="AC16">
        <v>631.38800000000003</v>
      </c>
      <c r="AD16">
        <v>443.20699999999999</v>
      </c>
      <c r="AE16">
        <v>351.07299999999998</v>
      </c>
      <c r="AF16">
        <v>453.23200000000003</v>
      </c>
      <c r="AG16">
        <v>502.58800000000002</v>
      </c>
      <c r="AH16">
        <v>401.01799999999997</v>
      </c>
      <c r="AI16" s="207"/>
      <c r="AJ16" s="207"/>
      <c r="AK16" s="207"/>
      <c r="AL16" s="207"/>
      <c r="AM16" s="207"/>
      <c r="AN16" s="207"/>
      <c r="AO16" s="207"/>
      <c r="AP16" s="207"/>
      <c r="AQ16" s="207"/>
      <c r="AR16" s="207"/>
      <c r="AS16" s="207"/>
      <c r="AT16" s="207"/>
      <c r="AU16" s="207"/>
      <c r="AV16" s="207"/>
      <c r="AW16" s="207"/>
      <c r="AX16" s="207"/>
      <c r="AY16" s="207"/>
    </row>
    <row r="17" spans="1:51" ht="14.45">
      <c r="A17" s="148">
        <v>46539</v>
      </c>
      <c r="B17" s="162">
        <v>546</v>
      </c>
      <c r="C17" s="154">
        <v>226</v>
      </c>
      <c r="D17" s="158">
        <v>367</v>
      </c>
      <c r="E17">
        <v>125.637</v>
      </c>
      <c r="F17">
        <v>658.32</v>
      </c>
      <c r="G17">
        <v>168.309</v>
      </c>
      <c r="H17">
        <v>798.28700000000003</v>
      </c>
      <c r="I17">
        <v>563.63300000000004</v>
      </c>
      <c r="J17">
        <v>778.36300000000006</v>
      </c>
      <c r="K17">
        <v>419.89100000000002</v>
      </c>
      <c r="L17">
        <v>495.44099999999997</v>
      </c>
      <c r="M17">
        <v>265.35599999999999</v>
      </c>
      <c r="N17">
        <v>199.31399999999999</v>
      </c>
      <c r="O17">
        <v>109.807</v>
      </c>
      <c r="P17">
        <v>422.59100000000001</v>
      </c>
      <c r="Q17">
        <v>175.34200000000001</v>
      </c>
      <c r="R17">
        <v>429.87900000000002</v>
      </c>
      <c r="S17">
        <v>335.483</v>
      </c>
      <c r="T17">
        <v>134.619</v>
      </c>
      <c r="U17">
        <v>679.23900000000003</v>
      </c>
      <c r="V17">
        <v>483.29599999999999</v>
      </c>
      <c r="W17">
        <v>524.23599999999999</v>
      </c>
      <c r="X17">
        <v>1069.8879999999999</v>
      </c>
      <c r="Y17">
        <v>39.606000000000002</v>
      </c>
      <c r="Z17">
        <v>248.19399999999999</v>
      </c>
      <c r="AA17">
        <v>521.59799999999996</v>
      </c>
      <c r="AB17">
        <v>237.74</v>
      </c>
      <c r="AC17">
        <v>449.56799999999998</v>
      </c>
      <c r="AD17">
        <v>345.55500000000001</v>
      </c>
      <c r="AE17">
        <v>133.98400000000001</v>
      </c>
      <c r="AF17">
        <v>577.93799999999999</v>
      </c>
      <c r="AG17">
        <v>341.62</v>
      </c>
      <c r="AH17">
        <v>341.43400000000003</v>
      </c>
      <c r="AI17" s="207"/>
      <c r="AJ17" s="207"/>
      <c r="AK17" s="207"/>
      <c r="AL17" s="207"/>
      <c r="AM17" s="207"/>
      <c r="AN17" s="207"/>
      <c r="AO17" s="207"/>
      <c r="AP17" s="207"/>
      <c r="AQ17" s="207"/>
      <c r="AR17" s="207"/>
      <c r="AS17" s="207"/>
      <c r="AT17" s="207"/>
      <c r="AU17" s="207"/>
      <c r="AV17" s="207"/>
      <c r="AW17" s="207"/>
      <c r="AX17" s="207"/>
      <c r="AY17" s="207"/>
    </row>
    <row r="18" spans="1:51" ht="14.45">
      <c r="A18" s="148">
        <v>46569</v>
      </c>
      <c r="B18" s="162">
        <v>135</v>
      </c>
      <c r="C18" s="154">
        <v>16</v>
      </c>
      <c r="D18" s="158">
        <v>60</v>
      </c>
      <c r="E18">
        <v>15.663</v>
      </c>
      <c r="F18">
        <v>170.17500000000001</v>
      </c>
      <c r="G18">
        <v>19.231000000000002</v>
      </c>
      <c r="H18">
        <v>288.36399999999998</v>
      </c>
      <c r="I18">
        <v>111.51600000000001</v>
      </c>
      <c r="J18">
        <v>144.43</v>
      </c>
      <c r="K18">
        <v>144.696</v>
      </c>
      <c r="L18">
        <v>100.919</v>
      </c>
      <c r="M18">
        <v>24.82</v>
      </c>
      <c r="N18">
        <v>20.559000000000001</v>
      </c>
      <c r="O18">
        <v>4.032</v>
      </c>
      <c r="P18">
        <v>63.161999999999999</v>
      </c>
      <c r="Q18">
        <v>23.625</v>
      </c>
      <c r="R18">
        <v>77.754000000000005</v>
      </c>
      <c r="S18">
        <v>45.953000000000003</v>
      </c>
      <c r="T18">
        <v>10.917999999999999</v>
      </c>
      <c r="U18">
        <v>185.07499999999999</v>
      </c>
      <c r="V18">
        <v>137.70500000000001</v>
      </c>
      <c r="W18">
        <v>97.561999999999998</v>
      </c>
      <c r="X18">
        <v>485.12799999999999</v>
      </c>
      <c r="Y18">
        <v>3.1179999999999999</v>
      </c>
      <c r="Z18">
        <v>31.454999999999998</v>
      </c>
      <c r="AA18">
        <v>103.676</v>
      </c>
      <c r="AB18">
        <v>32.055999999999997</v>
      </c>
      <c r="AC18">
        <v>73.224999999999994</v>
      </c>
      <c r="AD18">
        <v>55.832000000000001</v>
      </c>
      <c r="AE18">
        <v>8.734</v>
      </c>
      <c r="AF18">
        <v>223.358</v>
      </c>
      <c r="AG18">
        <v>42.813000000000002</v>
      </c>
      <c r="AH18">
        <v>57.143000000000001</v>
      </c>
      <c r="AI18" s="207"/>
      <c r="AJ18" s="207"/>
      <c r="AK18" s="207"/>
      <c r="AL18" s="207"/>
      <c r="AM18" s="207"/>
      <c r="AN18" s="207"/>
      <c r="AO18" s="207"/>
      <c r="AP18" s="207"/>
      <c r="AQ18" s="207"/>
      <c r="AR18" s="207"/>
      <c r="AS18" s="207"/>
      <c r="AT18" s="207"/>
      <c r="AU18" s="207"/>
      <c r="AV18" s="207"/>
      <c r="AW18" s="207"/>
      <c r="AX18" s="207"/>
      <c r="AY18" s="207"/>
    </row>
    <row r="19" spans="1:51" ht="14.45">
      <c r="A19" s="148">
        <v>46600</v>
      </c>
      <c r="B19" s="162">
        <v>27</v>
      </c>
      <c r="C19" s="154">
        <v>11</v>
      </c>
      <c r="D19" s="158">
        <v>19</v>
      </c>
      <c r="E19">
        <v>5.8440000000000003</v>
      </c>
      <c r="F19">
        <v>29.161000000000001</v>
      </c>
      <c r="G19">
        <v>5.6879999999999997</v>
      </c>
      <c r="H19">
        <v>46.219000000000001</v>
      </c>
      <c r="I19">
        <v>20.738</v>
      </c>
      <c r="J19">
        <v>38.713999999999999</v>
      </c>
      <c r="K19">
        <v>29.677</v>
      </c>
      <c r="L19">
        <v>20.116</v>
      </c>
      <c r="M19">
        <v>6.3289999999999997</v>
      </c>
      <c r="N19">
        <v>7.7160000000000002</v>
      </c>
      <c r="O19">
        <v>2.7789999999999999</v>
      </c>
      <c r="P19">
        <v>12.747</v>
      </c>
      <c r="Q19">
        <v>6.415</v>
      </c>
      <c r="R19">
        <v>12.555999999999999</v>
      </c>
      <c r="S19">
        <v>13.316000000000001</v>
      </c>
      <c r="T19">
        <v>4.9139999999999997</v>
      </c>
      <c r="U19">
        <v>28.079000000000001</v>
      </c>
      <c r="V19">
        <v>24.722999999999999</v>
      </c>
      <c r="W19">
        <v>17.376999999999999</v>
      </c>
      <c r="X19">
        <v>72.561999999999998</v>
      </c>
      <c r="Y19">
        <v>2.7210000000000001</v>
      </c>
      <c r="Z19">
        <v>8.6980000000000004</v>
      </c>
      <c r="AA19">
        <v>35.156999999999996</v>
      </c>
      <c r="AB19">
        <v>7.556</v>
      </c>
      <c r="AC19">
        <v>16.823</v>
      </c>
      <c r="AD19">
        <v>11.558999999999999</v>
      </c>
      <c r="AE19">
        <v>3.5289999999999999</v>
      </c>
      <c r="AF19">
        <v>32.753</v>
      </c>
      <c r="AG19">
        <v>9.7070000000000007</v>
      </c>
      <c r="AH19">
        <v>12.032999999999999</v>
      </c>
      <c r="AI19" s="207"/>
      <c r="AJ19" s="207"/>
      <c r="AK19" s="207"/>
      <c r="AL19" s="207"/>
      <c r="AM19" s="207"/>
      <c r="AN19" s="207"/>
      <c r="AO19" s="207"/>
      <c r="AP19" s="207"/>
      <c r="AQ19" s="207"/>
      <c r="AR19" s="207"/>
      <c r="AS19" s="207"/>
      <c r="AT19" s="207"/>
      <c r="AU19" s="207"/>
      <c r="AV19" s="207"/>
      <c r="AW19" s="207"/>
      <c r="AX19" s="207"/>
      <c r="AY19" s="207"/>
    </row>
    <row r="20" spans="1:51" ht="14.45">
      <c r="A20" s="148">
        <v>46631</v>
      </c>
      <c r="B20" s="162">
        <v>22</v>
      </c>
      <c r="C20" s="154">
        <v>7</v>
      </c>
      <c r="D20" s="158">
        <v>13</v>
      </c>
      <c r="E20">
        <v>6.2320000000000002</v>
      </c>
      <c r="F20">
        <v>19.286999999999999</v>
      </c>
      <c r="G20">
        <v>6.2220000000000004</v>
      </c>
      <c r="H20">
        <v>20.611999999999998</v>
      </c>
      <c r="I20">
        <v>16.138999999999999</v>
      </c>
      <c r="J20">
        <v>82.942999999999998</v>
      </c>
      <c r="K20">
        <v>13.670999999999999</v>
      </c>
      <c r="L20">
        <v>14.287000000000001</v>
      </c>
      <c r="M20">
        <v>14.708</v>
      </c>
      <c r="N20">
        <v>8.1219999999999999</v>
      </c>
      <c r="O20">
        <v>3.992</v>
      </c>
      <c r="P20">
        <v>15.063000000000001</v>
      </c>
      <c r="Q20">
        <v>15.206</v>
      </c>
      <c r="R20">
        <v>8.4179999999999993</v>
      </c>
      <c r="S20">
        <v>23.888999999999999</v>
      </c>
      <c r="T20">
        <v>12.590999999999999</v>
      </c>
      <c r="U20">
        <v>19.378</v>
      </c>
      <c r="V20">
        <v>13.988</v>
      </c>
      <c r="W20">
        <v>9.5289999999999999</v>
      </c>
      <c r="X20">
        <v>34.515000000000001</v>
      </c>
      <c r="Y20">
        <v>3.0630000000000002</v>
      </c>
      <c r="Z20">
        <v>20.890999999999998</v>
      </c>
      <c r="AA20">
        <v>33.113</v>
      </c>
      <c r="AB20">
        <v>6.7460000000000004</v>
      </c>
      <c r="AC20">
        <v>11.8</v>
      </c>
      <c r="AD20">
        <v>9.4659999999999993</v>
      </c>
      <c r="AE20">
        <v>4.5439999999999996</v>
      </c>
      <c r="AF20">
        <v>16.297000000000001</v>
      </c>
      <c r="AG20">
        <v>9.8179999999999996</v>
      </c>
      <c r="AH20">
        <v>12.366</v>
      </c>
      <c r="AI20" s="207"/>
      <c r="AJ20" s="207"/>
      <c r="AK20" s="207"/>
      <c r="AL20" s="207"/>
      <c r="AM20" s="207"/>
      <c r="AN20" s="207"/>
      <c r="AO20" s="207"/>
      <c r="AP20" s="207"/>
      <c r="AQ20" s="207"/>
      <c r="AR20" s="207"/>
      <c r="AS20" s="207"/>
      <c r="AT20" s="207"/>
      <c r="AU20" s="207"/>
      <c r="AV20" s="207"/>
      <c r="AW20" s="207"/>
      <c r="AX20" s="207"/>
      <c r="AY20" s="207"/>
    </row>
    <row r="21" spans="1:51" ht="14.45">
      <c r="A21" s="148">
        <v>46661</v>
      </c>
      <c r="B21" s="162">
        <v>38</v>
      </c>
      <c r="C21" s="154">
        <v>18</v>
      </c>
      <c r="D21" s="158">
        <v>26</v>
      </c>
      <c r="E21">
        <v>11.366</v>
      </c>
      <c r="F21">
        <v>39.070999999999998</v>
      </c>
      <c r="G21">
        <v>16.968</v>
      </c>
      <c r="H21">
        <v>41.871000000000002</v>
      </c>
      <c r="I21">
        <v>24.611999999999998</v>
      </c>
      <c r="J21">
        <v>96.718999999999994</v>
      </c>
      <c r="K21">
        <v>38.808999999999997</v>
      </c>
      <c r="L21">
        <v>18.71</v>
      </c>
      <c r="M21">
        <v>32.790999999999997</v>
      </c>
      <c r="N21">
        <v>16.213999999999999</v>
      </c>
      <c r="O21">
        <v>16.832999999999998</v>
      </c>
      <c r="P21">
        <v>17.841000000000001</v>
      </c>
      <c r="Q21">
        <v>33.597999999999999</v>
      </c>
      <c r="R21">
        <v>26.349</v>
      </c>
      <c r="S21">
        <v>47.465000000000003</v>
      </c>
      <c r="T21">
        <v>41.256999999999998</v>
      </c>
      <c r="U21">
        <v>22.027999999999999</v>
      </c>
      <c r="V21">
        <v>32.039000000000001</v>
      </c>
      <c r="W21">
        <v>20.957999999999998</v>
      </c>
      <c r="X21">
        <v>37.768999999999998</v>
      </c>
      <c r="Y21">
        <v>9.2050000000000001</v>
      </c>
      <c r="Z21">
        <v>44.427999999999997</v>
      </c>
      <c r="AA21">
        <v>34.590000000000003</v>
      </c>
      <c r="AB21">
        <v>11.954000000000001</v>
      </c>
      <c r="AC21">
        <v>21.187000000000001</v>
      </c>
      <c r="AD21">
        <v>37.712000000000003</v>
      </c>
      <c r="AE21">
        <v>19.888999999999999</v>
      </c>
      <c r="AF21">
        <v>21.503</v>
      </c>
      <c r="AG21">
        <v>25.053000000000001</v>
      </c>
      <c r="AH21">
        <v>15.443</v>
      </c>
      <c r="AI21" s="207"/>
      <c r="AJ21" s="207"/>
      <c r="AK21" s="207"/>
      <c r="AL21" s="207"/>
      <c r="AM21" s="207"/>
      <c r="AN21" s="207"/>
      <c r="AO21" s="207"/>
      <c r="AP21" s="207"/>
      <c r="AQ21" s="207"/>
      <c r="AR21" s="207"/>
      <c r="AS21" s="207"/>
      <c r="AT21" s="207"/>
      <c r="AU21" s="207"/>
      <c r="AV21" s="207"/>
      <c r="AW21" s="207"/>
      <c r="AX21" s="207"/>
      <c r="AY21" s="207"/>
    </row>
    <row r="22" spans="1:51" ht="14.45">
      <c r="A22" s="148">
        <v>46692</v>
      </c>
      <c r="B22" s="162">
        <v>37</v>
      </c>
      <c r="C22" s="154">
        <v>25</v>
      </c>
      <c r="D22" s="158">
        <v>30</v>
      </c>
      <c r="E22">
        <v>18.119</v>
      </c>
      <c r="F22">
        <v>33.069000000000003</v>
      </c>
      <c r="G22">
        <v>21.722999999999999</v>
      </c>
      <c r="H22">
        <v>37.915999999999997</v>
      </c>
      <c r="I22">
        <v>49.296999999999997</v>
      </c>
      <c r="J22">
        <v>47.139000000000003</v>
      </c>
      <c r="K22">
        <v>34.218000000000004</v>
      </c>
      <c r="L22">
        <v>22.257000000000001</v>
      </c>
      <c r="M22">
        <v>22.532</v>
      </c>
      <c r="N22">
        <v>22.227</v>
      </c>
      <c r="O22">
        <v>16.344999999999999</v>
      </c>
      <c r="P22">
        <v>23.991</v>
      </c>
      <c r="Q22">
        <v>40.094000000000001</v>
      </c>
      <c r="R22">
        <v>26.158000000000001</v>
      </c>
      <c r="S22">
        <v>42.67</v>
      </c>
      <c r="T22">
        <v>32.923999999999999</v>
      </c>
      <c r="U22">
        <v>27.84</v>
      </c>
      <c r="V22">
        <v>33.119999999999997</v>
      </c>
      <c r="W22">
        <v>42.494999999999997</v>
      </c>
      <c r="X22">
        <v>39.479999999999997</v>
      </c>
      <c r="Y22">
        <v>16.175999999999998</v>
      </c>
      <c r="Z22">
        <v>37.618000000000002</v>
      </c>
      <c r="AA22">
        <v>33.274999999999999</v>
      </c>
      <c r="AB22">
        <v>19.832000000000001</v>
      </c>
      <c r="AC22">
        <v>24.757999999999999</v>
      </c>
      <c r="AD22">
        <v>29.081</v>
      </c>
      <c r="AE22">
        <v>22.04</v>
      </c>
      <c r="AF22">
        <v>27.85</v>
      </c>
      <c r="AG22">
        <v>34.802</v>
      </c>
      <c r="AH22">
        <v>22.206</v>
      </c>
      <c r="AI22" s="207"/>
      <c r="AJ22" s="207"/>
      <c r="AK22" s="207"/>
      <c r="AL22" s="207"/>
      <c r="AM22" s="207"/>
      <c r="AN22" s="207"/>
      <c r="AO22" s="207"/>
      <c r="AP22" s="207"/>
      <c r="AQ22" s="207"/>
      <c r="AR22" s="207"/>
      <c r="AS22" s="207"/>
      <c r="AT22" s="207"/>
      <c r="AU22" s="207"/>
      <c r="AV22" s="207"/>
      <c r="AW22" s="207"/>
      <c r="AX22" s="207"/>
      <c r="AY22" s="207"/>
    </row>
    <row r="23" spans="1:51" ht="14.45">
      <c r="A23" s="148">
        <v>46722</v>
      </c>
      <c r="B23" s="162">
        <v>25</v>
      </c>
      <c r="C23" s="154">
        <v>25</v>
      </c>
      <c r="D23" s="158">
        <v>25</v>
      </c>
      <c r="E23">
        <v>17.503</v>
      </c>
      <c r="F23">
        <v>25.899000000000001</v>
      </c>
      <c r="G23">
        <v>18.442</v>
      </c>
      <c r="H23">
        <v>38.991</v>
      </c>
      <c r="I23">
        <v>44.094999999999999</v>
      </c>
      <c r="J23">
        <v>31.908999999999999</v>
      </c>
      <c r="K23">
        <v>36.529000000000003</v>
      </c>
      <c r="L23">
        <v>22.126999999999999</v>
      </c>
      <c r="M23">
        <v>19.972999999999999</v>
      </c>
      <c r="N23">
        <v>19.34</v>
      </c>
      <c r="O23">
        <v>16.317</v>
      </c>
      <c r="P23">
        <v>25.715</v>
      </c>
      <c r="Q23">
        <v>23.120999999999999</v>
      </c>
      <c r="R23">
        <v>21.228999999999999</v>
      </c>
      <c r="S23">
        <v>29.192</v>
      </c>
      <c r="T23">
        <v>20.939</v>
      </c>
      <c r="U23">
        <v>26.86</v>
      </c>
      <c r="V23">
        <v>25.957999999999998</v>
      </c>
      <c r="W23">
        <v>29.132000000000001</v>
      </c>
      <c r="X23">
        <v>32.527000000000001</v>
      </c>
      <c r="Y23">
        <v>15.948</v>
      </c>
      <c r="Z23">
        <v>24.658999999999999</v>
      </c>
      <c r="AA23">
        <v>29.707999999999998</v>
      </c>
      <c r="AB23">
        <v>20.084</v>
      </c>
      <c r="AC23">
        <v>23.704000000000001</v>
      </c>
      <c r="AD23">
        <v>27.95</v>
      </c>
      <c r="AE23">
        <v>17.119</v>
      </c>
      <c r="AF23">
        <v>28.901</v>
      </c>
      <c r="AG23">
        <v>27.385000000000002</v>
      </c>
      <c r="AH23">
        <v>20.132000000000001</v>
      </c>
      <c r="AI23" s="207"/>
      <c r="AJ23" s="207"/>
      <c r="AK23" s="207"/>
      <c r="AL23" s="207"/>
      <c r="AM23" s="207"/>
      <c r="AN23" s="207"/>
      <c r="AO23" s="207"/>
      <c r="AP23" s="207"/>
      <c r="AQ23" s="207"/>
      <c r="AR23" s="207"/>
      <c r="AS23" s="207"/>
      <c r="AT23" s="207"/>
      <c r="AU23" s="207"/>
      <c r="AV23" s="207"/>
      <c r="AW23" s="207"/>
      <c r="AX23" s="207"/>
      <c r="AY23" s="207"/>
    </row>
    <row r="24" spans="1:51" ht="14.45">
      <c r="A24" s="148">
        <v>46753</v>
      </c>
      <c r="B24" s="162">
        <v>25</v>
      </c>
      <c r="C24" s="154">
        <v>25</v>
      </c>
      <c r="D24" s="158">
        <v>25</v>
      </c>
      <c r="E24">
        <v>17.201000000000001</v>
      </c>
      <c r="F24">
        <v>24.018000000000001</v>
      </c>
      <c r="G24">
        <v>20.052</v>
      </c>
      <c r="H24">
        <v>29.222000000000001</v>
      </c>
      <c r="I24">
        <v>32.439</v>
      </c>
      <c r="J24">
        <v>29.702999999999999</v>
      </c>
      <c r="K24">
        <v>26.783000000000001</v>
      </c>
      <c r="L24">
        <v>25.262</v>
      </c>
      <c r="M24">
        <v>18.550999999999998</v>
      </c>
      <c r="N24">
        <v>17.97</v>
      </c>
      <c r="O24">
        <v>15.441000000000001</v>
      </c>
      <c r="P24">
        <v>22.443999999999999</v>
      </c>
      <c r="Q24">
        <v>26.966999999999999</v>
      </c>
      <c r="R24">
        <v>23.983000000000001</v>
      </c>
      <c r="S24">
        <v>23.931000000000001</v>
      </c>
      <c r="T24">
        <v>19.265000000000001</v>
      </c>
      <c r="U24">
        <v>25.515999999999998</v>
      </c>
      <c r="V24">
        <v>23.58</v>
      </c>
      <c r="W24">
        <v>25.984000000000002</v>
      </c>
      <c r="X24">
        <v>32.58</v>
      </c>
      <c r="Y24">
        <v>14.346</v>
      </c>
      <c r="Z24">
        <v>21.148</v>
      </c>
      <c r="AA24">
        <v>26.210999999999999</v>
      </c>
      <c r="AB24">
        <v>18.715</v>
      </c>
      <c r="AC24">
        <v>22.82</v>
      </c>
      <c r="AD24">
        <v>24.748000000000001</v>
      </c>
      <c r="AE24">
        <v>16.006</v>
      </c>
      <c r="AF24">
        <v>24.984000000000002</v>
      </c>
      <c r="AG24">
        <v>22.94</v>
      </c>
      <c r="AH24">
        <v>19.120999999999999</v>
      </c>
      <c r="AI24" s="207"/>
      <c r="AJ24" s="207"/>
      <c r="AK24" s="207"/>
      <c r="AL24" s="207"/>
      <c r="AM24" s="207"/>
      <c r="AN24" s="207"/>
      <c r="AO24" s="207"/>
      <c r="AP24" s="207"/>
      <c r="AQ24" s="207"/>
      <c r="AR24" s="207"/>
      <c r="AS24" s="207"/>
      <c r="AT24" s="207"/>
      <c r="AU24" s="207"/>
      <c r="AV24" s="207"/>
      <c r="AW24" s="207"/>
      <c r="AX24" s="207"/>
      <c r="AY24" s="207"/>
    </row>
    <row r="25" spans="1:51" ht="14.45">
      <c r="A25" s="148">
        <v>46784</v>
      </c>
      <c r="B25" s="162">
        <v>25</v>
      </c>
      <c r="C25" s="154">
        <v>25</v>
      </c>
      <c r="D25" s="158">
        <v>25</v>
      </c>
      <c r="E25">
        <v>15.259</v>
      </c>
      <c r="F25">
        <v>22.164999999999999</v>
      </c>
      <c r="G25">
        <v>30.338000000000001</v>
      </c>
      <c r="H25">
        <v>34.845999999999997</v>
      </c>
      <c r="I25">
        <v>26.352</v>
      </c>
      <c r="J25">
        <v>30.776</v>
      </c>
      <c r="K25">
        <v>28.341999999999999</v>
      </c>
      <c r="L25">
        <v>34.140999999999998</v>
      </c>
      <c r="M25">
        <v>17.353999999999999</v>
      </c>
      <c r="N25">
        <v>16.192</v>
      </c>
      <c r="O25">
        <v>24.518000000000001</v>
      </c>
      <c r="P25">
        <v>20.9</v>
      </c>
      <c r="Q25">
        <v>30.138999999999999</v>
      </c>
      <c r="R25">
        <v>19.428000000000001</v>
      </c>
      <c r="S25">
        <v>27.576000000000001</v>
      </c>
      <c r="T25">
        <v>17.45</v>
      </c>
      <c r="U25">
        <v>28.838999999999999</v>
      </c>
      <c r="V25">
        <v>20.95</v>
      </c>
      <c r="W25">
        <v>22.172999999999998</v>
      </c>
      <c r="X25">
        <v>29.154</v>
      </c>
      <c r="Y25">
        <v>13.837999999999999</v>
      </c>
      <c r="Z25">
        <v>23.12</v>
      </c>
      <c r="AA25">
        <v>49.375999999999998</v>
      </c>
      <c r="AB25">
        <v>21.538</v>
      </c>
      <c r="AC25">
        <v>45.112000000000002</v>
      </c>
      <c r="AD25">
        <v>29.437999999999999</v>
      </c>
      <c r="AE25">
        <v>16.103999999999999</v>
      </c>
      <c r="AF25">
        <v>22.204000000000001</v>
      </c>
      <c r="AG25">
        <v>22.513999999999999</v>
      </c>
      <c r="AH25">
        <v>19.084</v>
      </c>
      <c r="AI25" s="207"/>
      <c r="AJ25" s="207"/>
      <c r="AK25" s="207"/>
      <c r="AL25" s="207"/>
      <c r="AM25" s="207"/>
      <c r="AN25" s="207"/>
      <c r="AO25" s="207"/>
      <c r="AP25" s="207"/>
      <c r="AQ25" s="207"/>
      <c r="AR25" s="207"/>
      <c r="AS25" s="207"/>
      <c r="AT25" s="207"/>
      <c r="AU25" s="207"/>
      <c r="AV25" s="207"/>
      <c r="AW25" s="207"/>
      <c r="AX25" s="207"/>
      <c r="AY25" s="207"/>
    </row>
    <row r="26" spans="1:51" ht="14.45">
      <c r="A26" s="148">
        <v>46813</v>
      </c>
      <c r="B26" s="162">
        <v>74</v>
      </c>
      <c r="C26" s="154">
        <v>74</v>
      </c>
      <c r="D26" s="158">
        <v>74</v>
      </c>
      <c r="E26">
        <v>45.844999999999999</v>
      </c>
      <c r="F26">
        <v>74.616</v>
      </c>
      <c r="G26">
        <v>85.799000000000007</v>
      </c>
      <c r="H26">
        <v>64.923000000000002</v>
      </c>
      <c r="I26">
        <v>84.231999999999999</v>
      </c>
      <c r="J26">
        <v>83.087999999999994</v>
      </c>
      <c r="K26">
        <v>82.933999999999997</v>
      </c>
      <c r="L26">
        <v>59.927999999999997</v>
      </c>
      <c r="M26">
        <v>46.332999999999998</v>
      </c>
      <c r="N26">
        <v>26.933</v>
      </c>
      <c r="O26">
        <v>52.283000000000001</v>
      </c>
      <c r="P26">
        <v>102.81699999999999</v>
      </c>
      <c r="Q26">
        <v>49.716999999999999</v>
      </c>
      <c r="R26">
        <v>40.881</v>
      </c>
      <c r="S26">
        <v>134.40799999999999</v>
      </c>
      <c r="T26">
        <v>25.324000000000002</v>
      </c>
      <c r="U26">
        <v>92.411000000000001</v>
      </c>
      <c r="V26">
        <v>34.530999999999999</v>
      </c>
      <c r="W26">
        <v>54.933</v>
      </c>
      <c r="X26">
        <v>94.4</v>
      </c>
      <c r="Y26">
        <v>35.247</v>
      </c>
      <c r="Z26">
        <v>64.692999999999998</v>
      </c>
      <c r="AA26">
        <v>97.56</v>
      </c>
      <c r="AB26">
        <v>61.256</v>
      </c>
      <c r="AC26">
        <v>153.74700000000001</v>
      </c>
      <c r="AD26">
        <v>54.335000000000001</v>
      </c>
      <c r="AE26">
        <v>28.672999999999998</v>
      </c>
      <c r="AF26">
        <v>60.765999999999998</v>
      </c>
      <c r="AG26">
        <v>43.167000000000002</v>
      </c>
      <c r="AH26">
        <v>65.073999999999998</v>
      </c>
      <c r="AI26" s="207"/>
      <c r="AJ26" s="207"/>
      <c r="AK26" s="207"/>
      <c r="AL26" s="207"/>
      <c r="AM26" s="207"/>
      <c r="AN26" s="207"/>
      <c r="AO26" s="207"/>
      <c r="AP26" s="207"/>
      <c r="AQ26" s="207"/>
      <c r="AR26" s="207"/>
      <c r="AS26" s="207"/>
      <c r="AT26" s="207"/>
      <c r="AU26" s="207"/>
      <c r="AV26" s="207"/>
      <c r="AW26" s="207"/>
      <c r="AX26" s="207"/>
      <c r="AY26" s="207"/>
    </row>
    <row r="27" spans="1:51" ht="14.45">
      <c r="A27" s="148">
        <v>46844</v>
      </c>
      <c r="B27" s="162">
        <v>203</v>
      </c>
      <c r="C27" s="154">
        <v>203</v>
      </c>
      <c r="D27" s="158">
        <v>203</v>
      </c>
      <c r="E27">
        <v>205.40199999999999</v>
      </c>
      <c r="F27">
        <v>249.30600000000001</v>
      </c>
      <c r="G27">
        <v>125.898</v>
      </c>
      <c r="H27">
        <v>337.58699999999999</v>
      </c>
      <c r="I27">
        <v>271.90499999999997</v>
      </c>
      <c r="J27">
        <v>287.30099999999999</v>
      </c>
      <c r="K27">
        <v>233.76599999999999</v>
      </c>
      <c r="L27">
        <v>207.66300000000001</v>
      </c>
      <c r="M27">
        <v>193.642</v>
      </c>
      <c r="N27">
        <v>128.97200000000001</v>
      </c>
      <c r="O27">
        <v>232.70099999999999</v>
      </c>
      <c r="P27">
        <v>263.40199999999999</v>
      </c>
      <c r="Q27">
        <v>212.09299999999999</v>
      </c>
      <c r="R27">
        <v>321.745</v>
      </c>
      <c r="S27">
        <v>235.69499999999999</v>
      </c>
      <c r="T27">
        <v>96.691000000000003</v>
      </c>
      <c r="U27">
        <v>285.13299999999998</v>
      </c>
      <c r="V27">
        <v>204.28299999999999</v>
      </c>
      <c r="W27">
        <v>352.09800000000001</v>
      </c>
      <c r="X27">
        <v>265.024</v>
      </c>
      <c r="Y27">
        <v>108.85299999999999</v>
      </c>
      <c r="Z27">
        <v>253.55600000000001</v>
      </c>
      <c r="AA27">
        <v>172.77099999999999</v>
      </c>
      <c r="AB27">
        <v>254.48</v>
      </c>
      <c r="AC27">
        <v>220.46100000000001</v>
      </c>
      <c r="AD27">
        <v>148.46</v>
      </c>
      <c r="AE27">
        <v>214.27</v>
      </c>
      <c r="AF27">
        <v>201.101</v>
      </c>
      <c r="AG27">
        <v>140.05799999999999</v>
      </c>
      <c r="AH27">
        <v>184.89099999999999</v>
      </c>
      <c r="AI27" s="207"/>
      <c r="AJ27" s="207"/>
      <c r="AK27" s="207"/>
      <c r="AL27" s="207"/>
      <c r="AM27" s="207"/>
      <c r="AN27" s="207"/>
      <c r="AO27" s="207"/>
      <c r="AP27" s="207"/>
      <c r="AQ27" s="207"/>
      <c r="AR27" s="207"/>
      <c r="AS27" s="207"/>
      <c r="AT27" s="207"/>
      <c r="AU27" s="207"/>
      <c r="AV27" s="207"/>
      <c r="AW27" s="207"/>
      <c r="AX27" s="207"/>
      <c r="AY27" s="207"/>
    </row>
    <row r="28" spans="1:51" ht="14.45">
      <c r="A28" s="148">
        <v>46874</v>
      </c>
      <c r="B28" s="162">
        <v>513</v>
      </c>
      <c r="C28" s="154">
        <v>513</v>
      </c>
      <c r="D28" s="158">
        <v>513</v>
      </c>
      <c r="E28">
        <v>716.8</v>
      </c>
      <c r="F28">
        <v>458.85300000000001</v>
      </c>
      <c r="G28">
        <v>716.83799999999997</v>
      </c>
      <c r="H28">
        <v>798.49099999999999</v>
      </c>
      <c r="I28">
        <v>962.34</v>
      </c>
      <c r="J28">
        <v>695.26</v>
      </c>
      <c r="K28">
        <v>629.45299999999997</v>
      </c>
      <c r="L28">
        <v>541.98299999999995</v>
      </c>
      <c r="M28">
        <v>457.53199999999998</v>
      </c>
      <c r="N28">
        <v>205.637</v>
      </c>
      <c r="O28">
        <v>609.53499999999997</v>
      </c>
      <c r="P28">
        <v>441.233</v>
      </c>
      <c r="Q28">
        <v>582.37699999999995</v>
      </c>
      <c r="R28">
        <v>672.43700000000001</v>
      </c>
      <c r="S28">
        <v>429.51499999999999</v>
      </c>
      <c r="T28">
        <v>627.01099999999997</v>
      </c>
      <c r="U28">
        <v>767.29200000000003</v>
      </c>
      <c r="V28">
        <v>465.51299999999998</v>
      </c>
      <c r="W28">
        <v>903.66099999999994</v>
      </c>
      <c r="X28">
        <v>247.23500000000001</v>
      </c>
      <c r="Y28">
        <v>348.38799999999998</v>
      </c>
      <c r="Z28">
        <v>627.93499999999995</v>
      </c>
      <c r="AA28">
        <v>381.25700000000001</v>
      </c>
      <c r="AB28">
        <v>642.47900000000004</v>
      </c>
      <c r="AC28">
        <v>494.55500000000001</v>
      </c>
      <c r="AD28">
        <v>390.07100000000003</v>
      </c>
      <c r="AE28">
        <v>482.46800000000002</v>
      </c>
      <c r="AF28">
        <v>566.30100000000004</v>
      </c>
      <c r="AG28">
        <v>468.27800000000002</v>
      </c>
      <c r="AH28">
        <v>369.82900000000001</v>
      </c>
      <c r="AI28" s="207"/>
      <c r="AJ28" s="207"/>
      <c r="AK28" s="207"/>
      <c r="AL28" s="207"/>
      <c r="AM28" s="207"/>
      <c r="AN28" s="207"/>
      <c r="AO28" s="207"/>
      <c r="AP28" s="207"/>
      <c r="AQ28" s="207"/>
      <c r="AR28" s="207"/>
      <c r="AS28" s="207"/>
      <c r="AT28" s="207"/>
      <c r="AU28" s="207"/>
      <c r="AV28" s="207"/>
      <c r="AW28" s="207"/>
      <c r="AX28" s="207"/>
      <c r="AY28" s="207"/>
    </row>
    <row r="29" spans="1:51" ht="14.45">
      <c r="A29" s="148">
        <v>46905</v>
      </c>
      <c r="B29" s="162">
        <v>367</v>
      </c>
      <c r="C29" s="154">
        <v>367</v>
      </c>
      <c r="D29" s="158">
        <v>367</v>
      </c>
      <c r="E29">
        <v>649.85299999999995</v>
      </c>
      <c r="F29">
        <v>172.69900000000001</v>
      </c>
      <c r="G29">
        <v>809.31899999999996</v>
      </c>
      <c r="H29">
        <v>577.74199999999996</v>
      </c>
      <c r="I29">
        <v>789.42100000000005</v>
      </c>
      <c r="J29">
        <v>429.05599999999998</v>
      </c>
      <c r="K29">
        <v>497.161</v>
      </c>
      <c r="L29">
        <v>272.02199999999999</v>
      </c>
      <c r="M29">
        <v>197.16200000000001</v>
      </c>
      <c r="N29">
        <v>112.18300000000001</v>
      </c>
      <c r="O29">
        <v>398.11</v>
      </c>
      <c r="P29">
        <v>182.53100000000001</v>
      </c>
      <c r="Q29">
        <v>432.77600000000001</v>
      </c>
      <c r="R29">
        <v>330.58</v>
      </c>
      <c r="S29">
        <v>135.416</v>
      </c>
      <c r="T29">
        <v>696.47</v>
      </c>
      <c r="U29">
        <v>491.78</v>
      </c>
      <c r="V29">
        <v>532.798</v>
      </c>
      <c r="W29">
        <v>1091.742</v>
      </c>
      <c r="X29">
        <v>49.003999999999998</v>
      </c>
      <c r="Y29">
        <v>241.75700000000001</v>
      </c>
      <c r="Z29">
        <v>505.94600000000003</v>
      </c>
      <c r="AA29">
        <v>241.417</v>
      </c>
      <c r="AB29">
        <v>452.72800000000001</v>
      </c>
      <c r="AC29">
        <v>348.63</v>
      </c>
      <c r="AD29">
        <v>133.49799999999999</v>
      </c>
      <c r="AE29">
        <v>592.35400000000004</v>
      </c>
      <c r="AF29">
        <v>354.399</v>
      </c>
      <c r="AG29">
        <v>348.35700000000003</v>
      </c>
      <c r="AH29">
        <v>122.364</v>
      </c>
      <c r="AI29" s="207"/>
      <c r="AJ29" s="207"/>
      <c r="AK29" s="207"/>
      <c r="AL29" s="207"/>
      <c r="AM29" s="207"/>
      <c r="AN29" s="207"/>
      <c r="AO29" s="207"/>
      <c r="AP29" s="207"/>
      <c r="AQ29" s="207"/>
      <c r="AR29" s="207"/>
      <c r="AS29" s="207"/>
      <c r="AT29" s="207"/>
      <c r="AU29" s="207"/>
      <c r="AV29" s="207"/>
      <c r="AW29" s="207"/>
      <c r="AX29" s="207"/>
      <c r="AY29" s="207"/>
    </row>
    <row r="30" spans="1:51" ht="14.45">
      <c r="A30" s="148">
        <v>46935</v>
      </c>
      <c r="B30" s="162">
        <v>60</v>
      </c>
      <c r="C30" s="154">
        <v>60</v>
      </c>
      <c r="D30" s="158">
        <v>60</v>
      </c>
      <c r="E30">
        <v>160.75899999999999</v>
      </c>
      <c r="F30">
        <v>21.994</v>
      </c>
      <c r="G30">
        <v>278.79500000000002</v>
      </c>
      <c r="H30">
        <v>115.91800000000001</v>
      </c>
      <c r="I30">
        <v>138.624</v>
      </c>
      <c r="J30">
        <v>142.45599999999999</v>
      </c>
      <c r="K30">
        <v>97.933000000000007</v>
      </c>
      <c r="L30">
        <v>27.547000000000001</v>
      </c>
      <c r="M30">
        <v>21.114999999999998</v>
      </c>
      <c r="N30">
        <v>4.1790000000000003</v>
      </c>
      <c r="O30">
        <v>59.822000000000003</v>
      </c>
      <c r="P30">
        <v>27.314</v>
      </c>
      <c r="Q30">
        <v>73.822999999999993</v>
      </c>
      <c r="R30">
        <v>45.048999999999999</v>
      </c>
      <c r="S30">
        <v>12.161</v>
      </c>
      <c r="T30">
        <v>188.161</v>
      </c>
      <c r="U30">
        <v>134.56100000000001</v>
      </c>
      <c r="V30">
        <v>96.010999999999996</v>
      </c>
      <c r="W30">
        <v>466.745</v>
      </c>
      <c r="X30">
        <v>3.3210000000000002</v>
      </c>
      <c r="Y30">
        <v>29.745000000000001</v>
      </c>
      <c r="Z30">
        <v>99.497</v>
      </c>
      <c r="AA30">
        <v>33.801000000000002</v>
      </c>
      <c r="AB30">
        <v>73.783000000000001</v>
      </c>
      <c r="AC30">
        <v>56.1</v>
      </c>
      <c r="AD30">
        <v>9.1869999999999994</v>
      </c>
      <c r="AE30">
        <v>211.029</v>
      </c>
      <c r="AF30">
        <v>46.088999999999999</v>
      </c>
      <c r="AG30">
        <v>56.667999999999999</v>
      </c>
      <c r="AH30">
        <v>17.352</v>
      </c>
      <c r="AI30" s="207"/>
      <c r="AJ30" s="207"/>
      <c r="AK30" s="207"/>
      <c r="AL30" s="207"/>
      <c r="AM30" s="207"/>
      <c r="AN30" s="207"/>
      <c r="AO30" s="207"/>
      <c r="AP30" s="207"/>
      <c r="AQ30" s="207"/>
      <c r="AR30" s="207"/>
      <c r="AS30" s="207"/>
      <c r="AT30" s="207"/>
      <c r="AU30" s="207"/>
      <c r="AV30" s="207"/>
      <c r="AW30" s="207"/>
      <c r="AX30" s="207"/>
      <c r="AY30" s="207"/>
    </row>
    <row r="31" spans="1:51" ht="14.45">
      <c r="A31" s="148">
        <v>46966</v>
      </c>
      <c r="B31" s="162">
        <v>19</v>
      </c>
      <c r="C31" s="154">
        <v>19</v>
      </c>
      <c r="D31" s="158">
        <v>19</v>
      </c>
      <c r="E31">
        <v>28.989000000000001</v>
      </c>
      <c r="F31">
        <v>9.2490000000000006</v>
      </c>
      <c r="G31">
        <v>44.594999999999999</v>
      </c>
      <c r="H31">
        <v>23.09</v>
      </c>
      <c r="I31">
        <v>40.773000000000003</v>
      </c>
      <c r="J31">
        <v>32.106000000000002</v>
      </c>
      <c r="K31">
        <v>22.259</v>
      </c>
      <c r="L31">
        <v>8.3059999999999992</v>
      </c>
      <c r="M31">
        <v>9.0449999999999999</v>
      </c>
      <c r="N31">
        <v>3.004</v>
      </c>
      <c r="O31">
        <v>12.717000000000001</v>
      </c>
      <c r="P31">
        <v>8.7840000000000007</v>
      </c>
      <c r="Q31">
        <v>13.664999999999999</v>
      </c>
      <c r="R31">
        <v>14.423999999999999</v>
      </c>
      <c r="S31">
        <v>7.0279999999999996</v>
      </c>
      <c r="T31">
        <v>29.013999999999999</v>
      </c>
      <c r="U31">
        <v>26.626000000000001</v>
      </c>
      <c r="V31">
        <v>20.818999999999999</v>
      </c>
      <c r="W31">
        <v>69.789000000000001</v>
      </c>
      <c r="X31">
        <v>6.1950000000000003</v>
      </c>
      <c r="Y31">
        <v>8.5220000000000002</v>
      </c>
      <c r="Z31">
        <v>37.642000000000003</v>
      </c>
      <c r="AA31">
        <v>9.8010000000000002</v>
      </c>
      <c r="AB31">
        <v>17.364999999999998</v>
      </c>
      <c r="AC31">
        <v>14.337999999999999</v>
      </c>
      <c r="AD31">
        <v>4.9219999999999997</v>
      </c>
      <c r="AE31">
        <v>31.686</v>
      </c>
      <c r="AF31">
        <v>12.034000000000001</v>
      </c>
      <c r="AG31">
        <v>13.8</v>
      </c>
      <c r="AH31">
        <v>7.7590000000000003</v>
      </c>
      <c r="AI31" s="207"/>
      <c r="AJ31" s="207"/>
      <c r="AK31" s="207"/>
      <c r="AL31" s="207"/>
      <c r="AM31" s="207"/>
      <c r="AN31" s="207"/>
      <c r="AO31" s="207"/>
      <c r="AP31" s="207"/>
      <c r="AQ31" s="207"/>
      <c r="AR31" s="207"/>
      <c r="AS31" s="207"/>
      <c r="AT31" s="207"/>
      <c r="AU31" s="207"/>
      <c r="AV31" s="207"/>
      <c r="AW31" s="207"/>
      <c r="AX31" s="207"/>
      <c r="AY31" s="207"/>
    </row>
    <row r="32" spans="1:51" ht="14.45">
      <c r="A32" s="148">
        <v>46997</v>
      </c>
      <c r="B32" s="162">
        <v>13</v>
      </c>
      <c r="C32" s="154">
        <v>13</v>
      </c>
      <c r="D32" s="158">
        <v>13</v>
      </c>
      <c r="E32">
        <v>19.867000000000001</v>
      </c>
      <c r="F32">
        <v>9.6069999999999993</v>
      </c>
      <c r="G32">
        <v>21.093</v>
      </c>
      <c r="H32">
        <v>17.568000000000001</v>
      </c>
      <c r="I32">
        <v>88.307000000000002</v>
      </c>
      <c r="J32">
        <v>16.956</v>
      </c>
      <c r="K32">
        <v>17.206</v>
      </c>
      <c r="L32">
        <v>17.071999999999999</v>
      </c>
      <c r="M32">
        <v>9.3469999999999995</v>
      </c>
      <c r="N32">
        <v>5.2489999999999997</v>
      </c>
      <c r="O32">
        <v>15.308999999999999</v>
      </c>
      <c r="P32">
        <v>17.635000000000002</v>
      </c>
      <c r="Q32">
        <v>9.6539999999999999</v>
      </c>
      <c r="R32">
        <v>26.315000000000001</v>
      </c>
      <c r="S32">
        <v>15.601000000000001</v>
      </c>
      <c r="T32">
        <v>20.356000000000002</v>
      </c>
      <c r="U32">
        <v>16.556000000000001</v>
      </c>
      <c r="V32">
        <v>12.722</v>
      </c>
      <c r="W32">
        <v>35.332000000000001</v>
      </c>
      <c r="X32">
        <v>7.6660000000000004</v>
      </c>
      <c r="Y32">
        <v>21.677</v>
      </c>
      <c r="Z32">
        <v>32.92</v>
      </c>
      <c r="AA32">
        <v>8.8810000000000002</v>
      </c>
      <c r="AB32">
        <v>12.272</v>
      </c>
      <c r="AC32">
        <v>12.385</v>
      </c>
      <c r="AD32">
        <v>6.077</v>
      </c>
      <c r="AE32">
        <v>16.733000000000001</v>
      </c>
      <c r="AF32">
        <v>12.013</v>
      </c>
      <c r="AG32">
        <v>14.653</v>
      </c>
      <c r="AH32">
        <v>7.7549999999999999</v>
      </c>
      <c r="AI32" s="207"/>
      <c r="AJ32" s="207"/>
      <c r="AK32" s="207"/>
      <c r="AL32" s="207"/>
      <c r="AM32" s="207"/>
      <c r="AN32" s="207"/>
      <c r="AO32" s="207"/>
      <c r="AP32" s="207"/>
      <c r="AQ32" s="207"/>
      <c r="AR32" s="207"/>
      <c r="AS32" s="207"/>
      <c r="AT32" s="207"/>
      <c r="AU32" s="207"/>
      <c r="AV32" s="207"/>
      <c r="AW32" s="207"/>
      <c r="AX32" s="207"/>
      <c r="AY32" s="207"/>
    </row>
    <row r="33" spans="1:51" ht="14.45">
      <c r="A33" s="148">
        <v>47027</v>
      </c>
      <c r="B33" s="162">
        <v>38</v>
      </c>
      <c r="C33" s="154">
        <v>18</v>
      </c>
      <c r="D33" s="158">
        <v>26</v>
      </c>
      <c r="E33">
        <v>40.146000000000001</v>
      </c>
      <c r="F33">
        <v>21.331</v>
      </c>
      <c r="G33">
        <v>42.573</v>
      </c>
      <c r="H33">
        <v>26.297000000000001</v>
      </c>
      <c r="I33">
        <v>96.534999999999997</v>
      </c>
      <c r="J33">
        <v>42.956000000000003</v>
      </c>
      <c r="K33">
        <v>21.126999999999999</v>
      </c>
      <c r="L33">
        <v>35.628999999999998</v>
      </c>
      <c r="M33">
        <v>17.774999999999999</v>
      </c>
      <c r="N33">
        <v>19.04</v>
      </c>
      <c r="O33">
        <v>18.042999999999999</v>
      </c>
      <c r="P33">
        <v>36.073999999999998</v>
      </c>
      <c r="Q33">
        <v>27.855</v>
      </c>
      <c r="R33">
        <v>47.932000000000002</v>
      </c>
      <c r="S33">
        <v>43.994999999999997</v>
      </c>
      <c r="T33">
        <v>22.997</v>
      </c>
      <c r="U33">
        <v>35.061999999999998</v>
      </c>
      <c r="V33">
        <v>25.452999999999999</v>
      </c>
      <c r="W33">
        <v>38.732999999999997</v>
      </c>
      <c r="X33">
        <v>15.957000000000001</v>
      </c>
      <c r="Y33">
        <v>44.587000000000003</v>
      </c>
      <c r="Z33">
        <v>35.868000000000002</v>
      </c>
      <c r="AA33">
        <v>14.936</v>
      </c>
      <c r="AB33">
        <v>21.739000000000001</v>
      </c>
      <c r="AC33">
        <v>41.262</v>
      </c>
      <c r="AD33">
        <v>22.925999999999998</v>
      </c>
      <c r="AE33">
        <v>22.388000000000002</v>
      </c>
      <c r="AF33">
        <v>27.821000000000002</v>
      </c>
      <c r="AG33">
        <v>18.042000000000002</v>
      </c>
      <c r="AH33">
        <v>13.41</v>
      </c>
      <c r="AI33" s="207"/>
      <c r="AJ33" s="207"/>
      <c r="AK33" s="207"/>
      <c r="AL33" s="207"/>
      <c r="AM33" s="207"/>
      <c r="AN33" s="207"/>
      <c r="AO33" s="207"/>
      <c r="AP33" s="207"/>
      <c r="AQ33" s="207"/>
      <c r="AR33" s="207"/>
      <c r="AS33" s="207"/>
      <c r="AT33" s="207"/>
      <c r="AU33" s="207"/>
      <c r="AV33" s="207"/>
      <c r="AW33" s="207"/>
      <c r="AX33" s="207"/>
      <c r="AY33" s="207"/>
    </row>
    <row r="34" spans="1:51" ht="14.45">
      <c r="A34" s="148">
        <v>47058</v>
      </c>
      <c r="B34" s="162">
        <v>37</v>
      </c>
      <c r="C34" s="154">
        <v>25</v>
      </c>
      <c r="D34" s="158">
        <v>30</v>
      </c>
      <c r="E34">
        <v>32.786999999999999</v>
      </c>
      <c r="F34">
        <v>24.963999999999999</v>
      </c>
      <c r="G34">
        <v>38.69</v>
      </c>
      <c r="H34">
        <v>51.332999999999998</v>
      </c>
      <c r="I34">
        <v>47.726999999999997</v>
      </c>
      <c r="J34">
        <v>37.158999999999999</v>
      </c>
      <c r="K34">
        <v>24.47</v>
      </c>
      <c r="L34">
        <v>24.72</v>
      </c>
      <c r="M34">
        <v>23.300999999999998</v>
      </c>
      <c r="N34">
        <v>17.963999999999999</v>
      </c>
      <c r="O34">
        <v>24.256</v>
      </c>
      <c r="P34">
        <v>42.267000000000003</v>
      </c>
      <c r="Q34">
        <v>26.835000000000001</v>
      </c>
      <c r="R34">
        <v>43.137</v>
      </c>
      <c r="S34">
        <v>34.051000000000002</v>
      </c>
      <c r="T34">
        <v>28.588999999999999</v>
      </c>
      <c r="U34">
        <v>34.96</v>
      </c>
      <c r="V34">
        <v>45.295999999999999</v>
      </c>
      <c r="W34">
        <v>39.761000000000003</v>
      </c>
      <c r="X34">
        <v>22.288</v>
      </c>
      <c r="Y34">
        <v>36.475999999999999</v>
      </c>
      <c r="Z34">
        <v>33.764000000000003</v>
      </c>
      <c r="AA34">
        <v>22.231000000000002</v>
      </c>
      <c r="AB34">
        <v>25.102</v>
      </c>
      <c r="AC34">
        <v>31.885000000000002</v>
      </c>
      <c r="AD34">
        <v>23.856000000000002</v>
      </c>
      <c r="AE34">
        <v>28.282</v>
      </c>
      <c r="AF34">
        <v>37.091999999999999</v>
      </c>
      <c r="AG34">
        <v>24.14</v>
      </c>
      <c r="AH34">
        <v>19.827999999999999</v>
      </c>
      <c r="AI34" s="207"/>
      <c r="AJ34" s="207"/>
      <c r="AK34" s="207"/>
      <c r="AL34" s="207"/>
      <c r="AM34" s="207"/>
      <c r="AN34" s="207"/>
      <c r="AO34" s="207"/>
      <c r="AP34" s="207"/>
      <c r="AQ34" s="207"/>
      <c r="AR34" s="207"/>
      <c r="AS34" s="207"/>
      <c r="AT34" s="207"/>
      <c r="AU34" s="207"/>
      <c r="AV34" s="207"/>
      <c r="AW34" s="207"/>
      <c r="AX34" s="207"/>
      <c r="AY34" s="207"/>
    </row>
    <row r="35" spans="1:51" ht="14.45">
      <c r="A35" s="148">
        <v>47088</v>
      </c>
      <c r="B35" s="162">
        <v>25</v>
      </c>
      <c r="C35" s="154">
        <v>25</v>
      </c>
      <c r="D35" s="158">
        <v>25</v>
      </c>
      <c r="E35">
        <v>26.170999999999999</v>
      </c>
      <c r="F35">
        <v>21.631</v>
      </c>
      <c r="G35">
        <v>38.854999999999997</v>
      </c>
      <c r="H35">
        <v>45.94</v>
      </c>
      <c r="I35">
        <v>33.209000000000003</v>
      </c>
      <c r="J35">
        <v>39.280999999999999</v>
      </c>
      <c r="K35">
        <v>24.216000000000001</v>
      </c>
      <c r="L35">
        <v>22.052</v>
      </c>
      <c r="M35">
        <v>20.324000000000002</v>
      </c>
      <c r="N35">
        <v>17.887</v>
      </c>
      <c r="O35">
        <v>25.603000000000002</v>
      </c>
      <c r="P35">
        <v>24.888000000000002</v>
      </c>
      <c r="Q35">
        <v>22.071999999999999</v>
      </c>
      <c r="R35">
        <v>29.512</v>
      </c>
      <c r="S35">
        <v>22.600999999999999</v>
      </c>
      <c r="T35">
        <v>27.516999999999999</v>
      </c>
      <c r="U35">
        <v>27.844999999999999</v>
      </c>
      <c r="V35">
        <v>32.070999999999998</v>
      </c>
      <c r="W35">
        <v>32.991999999999997</v>
      </c>
      <c r="X35">
        <v>21.905000000000001</v>
      </c>
      <c r="Y35">
        <v>24.178999999999998</v>
      </c>
      <c r="Z35">
        <v>30.536000000000001</v>
      </c>
      <c r="AA35">
        <v>22.300999999999998</v>
      </c>
      <c r="AB35">
        <v>23.960999999999999</v>
      </c>
      <c r="AC35">
        <v>29.760999999999999</v>
      </c>
      <c r="AD35">
        <v>19.109000000000002</v>
      </c>
      <c r="AE35">
        <v>29.042000000000002</v>
      </c>
      <c r="AF35">
        <v>29.481999999999999</v>
      </c>
      <c r="AG35">
        <v>21.966000000000001</v>
      </c>
      <c r="AH35">
        <v>19.006</v>
      </c>
      <c r="AI35" s="207"/>
      <c r="AJ35" s="207"/>
      <c r="AK35" s="207"/>
      <c r="AL35" s="207"/>
      <c r="AM35" s="207"/>
      <c r="AN35" s="207"/>
      <c r="AO35" s="207"/>
      <c r="AP35" s="207"/>
      <c r="AQ35" s="207"/>
      <c r="AR35" s="207"/>
      <c r="AS35" s="207"/>
      <c r="AT35" s="207"/>
      <c r="AU35" s="207"/>
      <c r="AV35" s="207"/>
      <c r="AW35" s="207"/>
      <c r="AX35" s="207"/>
      <c r="AY35" s="207"/>
    </row>
    <row r="36" spans="1:51" ht="14.45">
      <c r="A36" s="148">
        <v>47119</v>
      </c>
      <c r="B36" s="162">
        <v>25</v>
      </c>
      <c r="C36" s="154">
        <v>25</v>
      </c>
      <c r="D36" s="158">
        <v>25</v>
      </c>
      <c r="E36">
        <v>24.28</v>
      </c>
      <c r="F36">
        <v>23.404</v>
      </c>
      <c r="G36">
        <v>29.448</v>
      </c>
      <c r="H36">
        <v>34.033999999999999</v>
      </c>
      <c r="I36">
        <v>31.064</v>
      </c>
      <c r="J36">
        <v>29.277999999999999</v>
      </c>
      <c r="K36">
        <v>27.844000000000001</v>
      </c>
      <c r="L36">
        <v>20.504000000000001</v>
      </c>
      <c r="M36">
        <v>18.928999999999998</v>
      </c>
      <c r="N36">
        <v>17.138999999999999</v>
      </c>
      <c r="O36">
        <v>22.425999999999998</v>
      </c>
      <c r="P36">
        <v>28.853999999999999</v>
      </c>
      <c r="Q36">
        <v>24.806000000000001</v>
      </c>
      <c r="R36">
        <v>24.558</v>
      </c>
      <c r="S36">
        <v>20.885000000000002</v>
      </c>
      <c r="T36">
        <v>26.132999999999999</v>
      </c>
      <c r="U36">
        <v>25.445</v>
      </c>
      <c r="V36">
        <v>28.501999999999999</v>
      </c>
      <c r="W36">
        <v>33.177999999999997</v>
      </c>
      <c r="X36">
        <v>19.93</v>
      </c>
      <c r="Y36">
        <v>20.962</v>
      </c>
      <c r="Z36">
        <v>27.276</v>
      </c>
      <c r="AA36">
        <v>20.853999999999999</v>
      </c>
      <c r="AB36">
        <v>23.058</v>
      </c>
      <c r="AC36">
        <v>27.073</v>
      </c>
      <c r="AD36">
        <v>17.913</v>
      </c>
      <c r="AE36">
        <v>25.257999999999999</v>
      </c>
      <c r="AF36">
        <v>24.837</v>
      </c>
      <c r="AG36">
        <v>20.907</v>
      </c>
      <c r="AH36">
        <v>18.68</v>
      </c>
      <c r="AI36" s="207"/>
      <c r="AJ36" s="207"/>
      <c r="AK36" s="207"/>
      <c r="AL36" s="207"/>
      <c r="AM36" s="207"/>
      <c r="AN36" s="207"/>
      <c r="AO36" s="207"/>
      <c r="AP36" s="207"/>
      <c r="AQ36" s="207"/>
      <c r="AR36" s="207"/>
      <c r="AS36" s="207"/>
      <c r="AT36" s="207"/>
      <c r="AU36" s="207"/>
      <c r="AV36" s="207"/>
      <c r="AW36" s="207"/>
      <c r="AX36" s="207"/>
      <c r="AY36" s="207"/>
    </row>
    <row r="37" spans="1:51" ht="14.45">
      <c r="A37" s="148">
        <v>47150</v>
      </c>
      <c r="B37" s="162">
        <v>25</v>
      </c>
      <c r="C37" s="154">
        <v>25</v>
      </c>
      <c r="D37" s="158">
        <v>25</v>
      </c>
      <c r="E37">
        <v>21.651</v>
      </c>
      <c r="F37">
        <v>32.905000000000001</v>
      </c>
      <c r="G37">
        <v>34.204999999999998</v>
      </c>
      <c r="H37">
        <v>26.797999999999998</v>
      </c>
      <c r="I37">
        <v>31.07</v>
      </c>
      <c r="J37">
        <v>29.762</v>
      </c>
      <c r="K37">
        <v>35.305</v>
      </c>
      <c r="L37">
        <v>18.323</v>
      </c>
      <c r="M37">
        <v>16.475000000000001</v>
      </c>
      <c r="N37">
        <v>25.19</v>
      </c>
      <c r="O37">
        <v>20.288</v>
      </c>
      <c r="P37">
        <v>30.692</v>
      </c>
      <c r="Q37">
        <v>19.518000000000001</v>
      </c>
      <c r="R37">
        <v>27.407</v>
      </c>
      <c r="S37">
        <v>18.303000000000001</v>
      </c>
      <c r="T37">
        <v>27.673999999999999</v>
      </c>
      <c r="U37">
        <v>21.859000000000002</v>
      </c>
      <c r="V37">
        <v>23.81</v>
      </c>
      <c r="W37">
        <v>28.664999999999999</v>
      </c>
      <c r="X37">
        <v>18.157</v>
      </c>
      <c r="Y37">
        <v>22.234000000000002</v>
      </c>
      <c r="Z37">
        <v>49.16</v>
      </c>
      <c r="AA37">
        <v>22.873999999999999</v>
      </c>
      <c r="AB37">
        <v>43.481000000000002</v>
      </c>
      <c r="AC37">
        <v>30.960999999999999</v>
      </c>
      <c r="AD37">
        <v>17.245999999999999</v>
      </c>
      <c r="AE37">
        <v>21.745999999999999</v>
      </c>
      <c r="AF37">
        <v>23.210999999999999</v>
      </c>
      <c r="AG37">
        <v>20.047000000000001</v>
      </c>
      <c r="AH37">
        <v>16.024000000000001</v>
      </c>
      <c r="AI37" s="207"/>
      <c r="AJ37" s="207"/>
      <c r="AK37" s="207"/>
      <c r="AL37" s="207"/>
      <c r="AM37" s="207"/>
      <c r="AN37" s="207"/>
      <c r="AO37" s="207"/>
      <c r="AP37" s="207"/>
      <c r="AQ37" s="207"/>
      <c r="AR37" s="207"/>
      <c r="AS37" s="207"/>
      <c r="AT37" s="207"/>
      <c r="AU37" s="207"/>
      <c r="AV37" s="207"/>
      <c r="AW37" s="207"/>
      <c r="AX37" s="207"/>
      <c r="AY37" s="207"/>
    </row>
    <row r="38" spans="1:51" ht="14.45">
      <c r="A38" s="148">
        <v>47178</v>
      </c>
      <c r="B38" s="162">
        <v>74</v>
      </c>
      <c r="C38" s="154">
        <v>74</v>
      </c>
      <c r="D38" s="158">
        <v>74</v>
      </c>
      <c r="E38">
        <v>74.811000000000007</v>
      </c>
      <c r="F38">
        <v>92.703999999999994</v>
      </c>
      <c r="G38">
        <v>65.373999999999995</v>
      </c>
      <c r="H38">
        <v>83.796999999999997</v>
      </c>
      <c r="I38">
        <v>84.647000000000006</v>
      </c>
      <c r="J38">
        <v>87.849000000000004</v>
      </c>
      <c r="K38">
        <v>63.372999999999998</v>
      </c>
      <c r="L38">
        <v>46.966999999999999</v>
      </c>
      <c r="M38">
        <v>28.004999999999999</v>
      </c>
      <c r="N38">
        <v>54.631999999999998</v>
      </c>
      <c r="O38">
        <v>102.645</v>
      </c>
      <c r="P38">
        <v>51.005000000000003</v>
      </c>
      <c r="Q38">
        <v>41.918999999999997</v>
      </c>
      <c r="R38">
        <v>135.59299999999999</v>
      </c>
      <c r="S38">
        <v>27.01</v>
      </c>
      <c r="T38">
        <v>92.9</v>
      </c>
      <c r="U38">
        <v>36.484999999999999</v>
      </c>
      <c r="V38">
        <v>59.024000000000001</v>
      </c>
      <c r="W38">
        <v>94.965999999999994</v>
      </c>
      <c r="X38">
        <v>40.448999999999998</v>
      </c>
      <c r="Y38">
        <v>64.02</v>
      </c>
      <c r="Z38">
        <v>98.691000000000003</v>
      </c>
      <c r="AA38">
        <v>64.73</v>
      </c>
      <c r="AB38">
        <v>150.21</v>
      </c>
      <c r="AC38">
        <v>57.951000000000001</v>
      </c>
      <c r="AD38">
        <v>30.719000000000001</v>
      </c>
      <c r="AE38">
        <v>61.218000000000004</v>
      </c>
      <c r="AF38">
        <v>44.786999999999999</v>
      </c>
      <c r="AG38">
        <v>68.260000000000005</v>
      </c>
      <c r="AH38">
        <v>47.890999999999998</v>
      </c>
      <c r="AI38" s="207"/>
      <c r="AJ38" s="207"/>
      <c r="AK38" s="207"/>
      <c r="AL38" s="207"/>
      <c r="AM38" s="207"/>
      <c r="AN38" s="207"/>
      <c r="AO38" s="207"/>
      <c r="AP38" s="207"/>
      <c r="AQ38" s="207"/>
      <c r="AR38" s="207"/>
      <c r="AS38" s="207"/>
      <c r="AT38" s="207"/>
      <c r="AU38" s="207"/>
      <c r="AV38" s="207"/>
      <c r="AW38" s="207"/>
      <c r="AX38" s="207"/>
      <c r="AY38" s="207"/>
    </row>
    <row r="39" spans="1:51" ht="14.45">
      <c r="A39" s="148">
        <v>47209</v>
      </c>
      <c r="B39" s="162">
        <v>203</v>
      </c>
      <c r="C39" s="154">
        <v>203</v>
      </c>
      <c r="D39" s="158">
        <v>203</v>
      </c>
      <c r="E39">
        <v>248.803</v>
      </c>
      <c r="F39">
        <v>133.947</v>
      </c>
      <c r="G39">
        <v>337.30700000000002</v>
      </c>
      <c r="H39">
        <v>262.02199999999999</v>
      </c>
      <c r="I39">
        <v>288.51100000000002</v>
      </c>
      <c r="J39">
        <v>241.81899999999999</v>
      </c>
      <c r="K39">
        <v>213.399</v>
      </c>
      <c r="L39">
        <v>188.126</v>
      </c>
      <c r="M39">
        <v>131.77199999999999</v>
      </c>
      <c r="N39">
        <v>238.411</v>
      </c>
      <c r="O39">
        <v>263.14600000000002</v>
      </c>
      <c r="P39">
        <v>209.16499999999999</v>
      </c>
      <c r="Q39">
        <v>324.65899999999999</v>
      </c>
      <c r="R39">
        <v>237.22499999999999</v>
      </c>
      <c r="S39">
        <v>100.86</v>
      </c>
      <c r="T39">
        <v>270.22399999999999</v>
      </c>
      <c r="U39">
        <v>208.809</v>
      </c>
      <c r="V39">
        <v>364.81200000000001</v>
      </c>
      <c r="W39">
        <v>264.50799999999998</v>
      </c>
      <c r="X39">
        <v>116.417</v>
      </c>
      <c r="Y39">
        <v>250.80199999999999</v>
      </c>
      <c r="Z39">
        <v>173.55099999999999</v>
      </c>
      <c r="AA39">
        <v>264.16699999999997</v>
      </c>
      <c r="AB39">
        <v>219.411</v>
      </c>
      <c r="AC39">
        <v>153.756</v>
      </c>
      <c r="AD39">
        <v>220.78299999999999</v>
      </c>
      <c r="AE39">
        <v>201.88</v>
      </c>
      <c r="AF39">
        <v>143.06299999999999</v>
      </c>
      <c r="AG39">
        <v>189.58099999999999</v>
      </c>
      <c r="AH39">
        <v>210.166</v>
      </c>
      <c r="AI39" s="207"/>
      <c r="AJ39" s="207"/>
      <c r="AK39" s="207"/>
      <c r="AL39" s="207"/>
      <c r="AM39" s="207"/>
      <c r="AN39" s="207"/>
      <c r="AO39" s="207"/>
      <c r="AP39" s="207"/>
      <c r="AQ39" s="207"/>
      <c r="AR39" s="207"/>
      <c r="AS39" s="207"/>
      <c r="AT39" s="207"/>
      <c r="AU39" s="207"/>
      <c r="AV39" s="207"/>
      <c r="AW39" s="207"/>
      <c r="AX39" s="207"/>
      <c r="AY39" s="207"/>
    </row>
    <row r="40" spans="1:51" ht="14.45">
      <c r="A40" s="148">
        <v>47239</v>
      </c>
      <c r="B40" s="162">
        <v>513</v>
      </c>
      <c r="C40" s="154">
        <v>513</v>
      </c>
      <c r="D40" s="158">
        <v>513</v>
      </c>
      <c r="E40">
        <v>459.05599999999998</v>
      </c>
      <c r="F40">
        <v>731.84199999999998</v>
      </c>
      <c r="G40">
        <v>797.32500000000005</v>
      </c>
      <c r="H40">
        <v>952.21699999999998</v>
      </c>
      <c r="I40">
        <v>697.23199999999997</v>
      </c>
      <c r="J40">
        <v>635.00900000000001</v>
      </c>
      <c r="K40">
        <v>545.35</v>
      </c>
      <c r="L40">
        <v>462.45699999999999</v>
      </c>
      <c r="M40">
        <v>207.43199999999999</v>
      </c>
      <c r="N40">
        <v>616.23199999999997</v>
      </c>
      <c r="O40">
        <v>441.09800000000001</v>
      </c>
      <c r="P40">
        <v>576.79100000000005</v>
      </c>
      <c r="Q40">
        <v>673.60299999999995</v>
      </c>
      <c r="R40">
        <v>430.435</v>
      </c>
      <c r="S40">
        <v>636.20000000000005</v>
      </c>
      <c r="T40">
        <v>758.97500000000002</v>
      </c>
      <c r="U40">
        <v>469.19200000000001</v>
      </c>
      <c r="V40">
        <v>915.346</v>
      </c>
      <c r="W40">
        <v>247.47499999999999</v>
      </c>
      <c r="X40">
        <v>358.55700000000002</v>
      </c>
      <c r="Y40">
        <v>625.93100000000004</v>
      </c>
      <c r="Z40">
        <v>382.47899999999998</v>
      </c>
      <c r="AA40">
        <v>651.85799999999995</v>
      </c>
      <c r="AB40">
        <v>484.28</v>
      </c>
      <c r="AC40">
        <v>392.43700000000001</v>
      </c>
      <c r="AD40">
        <v>489.47500000000002</v>
      </c>
      <c r="AE40">
        <v>565.78200000000004</v>
      </c>
      <c r="AF40">
        <v>457.91199999999998</v>
      </c>
      <c r="AG40">
        <v>372.50200000000001</v>
      </c>
      <c r="AH40">
        <v>725.43399999999997</v>
      </c>
      <c r="AI40" s="207"/>
      <c r="AJ40" s="207"/>
      <c r="AK40" s="207"/>
      <c r="AL40" s="207"/>
      <c r="AM40" s="207"/>
      <c r="AN40" s="207"/>
      <c r="AO40" s="207"/>
      <c r="AP40" s="207"/>
      <c r="AQ40" s="207"/>
      <c r="AR40" s="207"/>
      <c r="AS40" s="207"/>
      <c r="AT40" s="207"/>
      <c r="AU40" s="207"/>
      <c r="AV40" s="207"/>
      <c r="AW40" s="207"/>
      <c r="AX40" s="207"/>
      <c r="AY40" s="207"/>
    </row>
    <row r="41" spans="1:51" ht="14.45">
      <c r="A41" s="148">
        <v>47270</v>
      </c>
      <c r="B41" s="162">
        <v>367</v>
      </c>
      <c r="C41" s="154">
        <v>367</v>
      </c>
      <c r="D41" s="158">
        <v>367</v>
      </c>
      <c r="E41">
        <v>172.73699999999999</v>
      </c>
      <c r="F41">
        <v>813.99</v>
      </c>
      <c r="G41">
        <v>577.61400000000003</v>
      </c>
      <c r="H41">
        <v>805.83199999999999</v>
      </c>
      <c r="I41">
        <v>429.84</v>
      </c>
      <c r="J41">
        <v>498.642</v>
      </c>
      <c r="K41">
        <v>273.38</v>
      </c>
      <c r="L41">
        <v>206.70599999999999</v>
      </c>
      <c r="M41">
        <v>112.693</v>
      </c>
      <c r="N41">
        <v>399.82299999999998</v>
      </c>
      <c r="O41">
        <v>182.45699999999999</v>
      </c>
      <c r="P41">
        <v>440.43099999999998</v>
      </c>
      <c r="Q41">
        <v>331.01299999999998</v>
      </c>
      <c r="R41">
        <v>135.42699999999999</v>
      </c>
      <c r="S41">
        <v>700.12699999999995</v>
      </c>
      <c r="T41">
        <v>502.95400000000001</v>
      </c>
      <c r="U41">
        <v>534.14099999999996</v>
      </c>
      <c r="V41">
        <v>1094.115</v>
      </c>
      <c r="W41">
        <v>49.180999999999997</v>
      </c>
      <c r="X41">
        <v>255.31800000000001</v>
      </c>
      <c r="Y41">
        <v>505.137</v>
      </c>
      <c r="Z41">
        <v>241.738</v>
      </c>
      <c r="AA41">
        <v>454.863</v>
      </c>
      <c r="AB41">
        <v>355.077</v>
      </c>
      <c r="AC41">
        <v>134.53899999999999</v>
      </c>
      <c r="AD41">
        <v>595.25599999999997</v>
      </c>
      <c r="AE41">
        <v>354.23</v>
      </c>
      <c r="AF41">
        <v>359.12799999999999</v>
      </c>
      <c r="AG41">
        <v>123.333</v>
      </c>
      <c r="AH41">
        <v>651.91200000000003</v>
      </c>
      <c r="AI41" s="207"/>
      <c r="AJ41" s="207"/>
      <c r="AK41" s="207"/>
      <c r="AL41" s="207"/>
      <c r="AM41" s="207"/>
      <c r="AN41" s="207"/>
      <c r="AO41" s="207"/>
      <c r="AP41" s="207"/>
      <c r="AQ41" s="207"/>
      <c r="AR41" s="207"/>
      <c r="AS41" s="207"/>
      <c r="AT41" s="207"/>
      <c r="AU41" s="207"/>
      <c r="AV41" s="207"/>
      <c r="AW41" s="207"/>
      <c r="AX41" s="207"/>
      <c r="AY41" s="207"/>
    </row>
    <row r="42" spans="1:51" ht="14.45">
      <c r="A42" s="148">
        <v>47300</v>
      </c>
      <c r="B42" s="162">
        <v>60</v>
      </c>
      <c r="C42" s="154">
        <v>60</v>
      </c>
      <c r="D42" s="158">
        <v>60</v>
      </c>
      <c r="E42">
        <v>21.716000000000001</v>
      </c>
      <c r="F42">
        <v>279.77499999999998</v>
      </c>
      <c r="G42">
        <v>115.49</v>
      </c>
      <c r="H42">
        <v>148.47999999999999</v>
      </c>
      <c r="I42">
        <v>142.39099999999999</v>
      </c>
      <c r="J42">
        <v>98.23</v>
      </c>
      <c r="K42">
        <v>27.981999999999999</v>
      </c>
      <c r="L42">
        <v>23.058</v>
      </c>
      <c r="M42">
        <v>4.2290000000000001</v>
      </c>
      <c r="N42">
        <v>59.744999999999997</v>
      </c>
      <c r="O42">
        <v>26.934999999999999</v>
      </c>
      <c r="P42">
        <v>80.459999999999994</v>
      </c>
      <c r="Q42">
        <v>44.848999999999997</v>
      </c>
      <c r="R42">
        <v>11.987</v>
      </c>
      <c r="S42">
        <v>188.18799999999999</v>
      </c>
      <c r="T42">
        <v>141.304</v>
      </c>
      <c r="U42">
        <v>96.319000000000003</v>
      </c>
      <c r="V42">
        <v>467.142</v>
      </c>
      <c r="W42">
        <v>3.3079999999999998</v>
      </c>
      <c r="X42">
        <v>33.999000000000002</v>
      </c>
      <c r="Y42">
        <v>98.8</v>
      </c>
      <c r="Z42">
        <v>33.765000000000001</v>
      </c>
      <c r="AA42">
        <v>73.858000000000004</v>
      </c>
      <c r="AB42">
        <v>59.212000000000003</v>
      </c>
      <c r="AC42">
        <v>9.5519999999999996</v>
      </c>
      <c r="AD42">
        <v>211.46299999999999</v>
      </c>
      <c r="AE42">
        <v>45.7</v>
      </c>
      <c r="AF42">
        <v>60.896000000000001</v>
      </c>
      <c r="AG42">
        <v>17.789000000000001</v>
      </c>
      <c r="AH42">
        <v>160.50700000000001</v>
      </c>
      <c r="AI42" s="207"/>
      <c r="AJ42" s="207"/>
      <c r="AK42" s="207"/>
      <c r="AL42" s="207"/>
      <c r="AM42" s="207"/>
      <c r="AN42" s="207"/>
      <c r="AO42" s="207"/>
      <c r="AP42" s="207"/>
      <c r="AQ42" s="207"/>
      <c r="AR42" s="207"/>
      <c r="AS42" s="207"/>
      <c r="AT42" s="207"/>
      <c r="AU42" s="207"/>
      <c r="AV42" s="207"/>
      <c r="AW42" s="207"/>
      <c r="AX42" s="207"/>
      <c r="AY42" s="207"/>
    </row>
    <row r="43" spans="1:51" ht="14.45">
      <c r="A43" s="148">
        <v>47331</v>
      </c>
      <c r="B43" s="162">
        <v>19</v>
      </c>
      <c r="C43" s="154">
        <v>19</v>
      </c>
      <c r="D43" s="158">
        <v>19</v>
      </c>
      <c r="E43">
        <v>9.19</v>
      </c>
      <c r="F43">
        <v>45.115000000000002</v>
      </c>
      <c r="G43">
        <v>22.937999999999999</v>
      </c>
      <c r="H43">
        <v>41.972999999999999</v>
      </c>
      <c r="I43">
        <v>32.325000000000003</v>
      </c>
      <c r="J43">
        <v>22.963000000000001</v>
      </c>
      <c r="K43">
        <v>9.0120000000000005</v>
      </c>
      <c r="L43">
        <v>9.7509999999999994</v>
      </c>
      <c r="M43">
        <v>3.097</v>
      </c>
      <c r="N43">
        <v>12.836</v>
      </c>
      <c r="O43">
        <v>8.6029999999999998</v>
      </c>
      <c r="P43">
        <v>14.521000000000001</v>
      </c>
      <c r="Q43">
        <v>14.509</v>
      </c>
      <c r="R43">
        <v>7.01</v>
      </c>
      <c r="S43">
        <v>29.146999999999998</v>
      </c>
      <c r="T43">
        <v>27.527000000000001</v>
      </c>
      <c r="U43">
        <v>21.492000000000001</v>
      </c>
      <c r="V43">
        <v>70.200999999999993</v>
      </c>
      <c r="W43">
        <v>6.3129999999999997</v>
      </c>
      <c r="X43">
        <v>10.81</v>
      </c>
      <c r="Y43">
        <v>37.313000000000002</v>
      </c>
      <c r="Z43">
        <v>9.968</v>
      </c>
      <c r="AA43">
        <v>17.565000000000001</v>
      </c>
      <c r="AB43">
        <v>14.585000000000001</v>
      </c>
      <c r="AC43">
        <v>5.5149999999999997</v>
      </c>
      <c r="AD43">
        <v>32.078000000000003</v>
      </c>
      <c r="AE43">
        <v>11.903</v>
      </c>
      <c r="AF43">
        <v>14.519</v>
      </c>
      <c r="AG43">
        <v>8.3829999999999991</v>
      </c>
      <c r="AH43">
        <v>28.911999999999999</v>
      </c>
      <c r="AI43" s="207"/>
      <c r="AJ43" s="207"/>
      <c r="AK43" s="207"/>
      <c r="AL43" s="207"/>
      <c r="AM43" s="207"/>
      <c r="AN43" s="207"/>
      <c r="AO43" s="207"/>
      <c r="AP43" s="207"/>
      <c r="AQ43" s="207"/>
      <c r="AR43" s="207"/>
      <c r="AS43" s="207"/>
      <c r="AT43" s="207"/>
      <c r="AU43" s="207"/>
      <c r="AV43" s="207"/>
      <c r="AW43" s="207"/>
      <c r="AX43" s="207"/>
      <c r="AY43" s="207"/>
    </row>
    <row r="44" spans="1:51" ht="14.45">
      <c r="A44" s="148">
        <v>47362</v>
      </c>
      <c r="B44" s="162">
        <v>13</v>
      </c>
      <c r="C44" s="154">
        <v>13</v>
      </c>
      <c r="D44" s="158">
        <v>13</v>
      </c>
      <c r="E44">
        <v>9.6129999999999995</v>
      </c>
      <c r="F44">
        <v>21.613</v>
      </c>
      <c r="G44">
        <v>17.524000000000001</v>
      </c>
      <c r="H44">
        <v>86.257000000000005</v>
      </c>
      <c r="I44">
        <v>17.38</v>
      </c>
      <c r="J44">
        <v>18.013000000000002</v>
      </c>
      <c r="K44">
        <v>17.908999999999999</v>
      </c>
      <c r="L44">
        <v>9.9290000000000003</v>
      </c>
      <c r="M44">
        <v>5.5460000000000003</v>
      </c>
      <c r="N44">
        <v>15.52</v>
      </c>
      <c r="O44">
        <v>17.518999999999998</v>
      </c>
      <c r="P44">
        <v>10.022</v>
      </c>
      <c r="Q44">
        <v>26.49</v>
      </c>
      <c r="R44">
        <v>15.733000000000001</v>
      </c>
      <c r="S44">
        <v>20.536999999999999</v>
      </c>
      <c r="T44">
        <v>16.677</v>
      </c>
      <c r="U44">
        <v>13.391</v>
      </c>
      <c r="V44">
        <v>35.75</v>
      </c>
      <c r="W44">
        <v>7.8419999999999996</v>
      </c>
      <c r="X44">
        <v>23.434999999999999</v>
      </c>
      <c r="Y44">
        <v>32.664999999999999</v>
      </c>
      <c r="Z44">
        <v>9.08</v>
      </c>
      <c r="AA44">
        <v>12.569000000000001</v>
      </c>
      <c r="AB44">
        <v>12.159000000000001</v>
      </c>
      <c r="AC44">
        <v>6.7160000000000002</v>
      </c>
      <c r="AD44">
        <v>17.167999999999999</v>
      </c>
      <c r="AE44">
        <v>11.99</v>
      </c>
      <c r="AF44">
        <v>15.327</v>
      </c>
      <c r="AG44">
        <v>8.3629999999999995</v>
      </c>
      <c r="AH44">
        <v>19.952000000000002</v>
      </c>
      <c r="AI44" s="207"/>
      <c r="AJ44" s="207"/>
      <c r="AK44" s="207"/>
      <c r="AL44" s="207"/>
      <c r="AM44" s="207"/>
      <c r="AN44" s="207"/>
      <c r="AO44" s="207"/>
      <c r="AP44" s="207"/>
      <c r="AQ44" s="207"/>
      <c r="AR44" s="207"/>
      <c r="AS44" s="207"/>
      <c r="AT44" s="207"/>
      <c r="AU44" s="207"/>
      <c r="AV44" s="207"/>
      <c r="AW44" s="207"/>
      <c r="AX44" s="207"/>
      <c r="AY44" s="207"/>
    </row>
    <row r="45" spans="1:51" ht="14.45">
      <c r="A45" s="148">
        <v>47392</v>
      </c>
      <c r="B45" s="162">
        <v>38</v>
      </c>
      <c r="C45" s="154">
        <v>18</v>
      </c>
      <c r="D45" s="158">
        <v>26</v>
      </c>
      <c r="E45">
        <v>21.285</v>
      </c>
      <c r="F45">
        <v>43.151000000000003</v>
      </c>
      <c r="G45">
        <v>26.225999999999999</v>
      </c>
      <c r="H45">
        <v>99.688999999999993</v>
      </c>
      <c r="I45">
        <v>43.25</v>
      </c>
      <c r="J45">
        <v>21.856000000000002</v>
      </c>
      <c r="K45">
        <v>36.420999999999999</v>
      </c>
      <c r="L45">
        <v>18.356999999999999</v>
      </c>
      <c r="M45">
        <v>19.390999999999998</v>
      </c>
      <c r="N45">
        <v>18.148</v>
      </c>
      <c r="O45">
        <v>35.902000000000001</v>
      </c>
      <c r="P45">
        <v>28.096</v>
      </c>
      <c r="Q45">
        <v>48.055</v>
      </c>
      <c r="R45">
        <v>44.131</v>
      </c>
      <c r="S45">
        <v>23.141999999999999</v>
      </c>
      <c r="T45">
        <v>34.683</v>
      </c>
      <c r="U45">
        <v>26.126000000000001</v>
      </c>
      <c r="V45">
        <v>39.087000000000003</v>
      </c>
      <c r="W45">
        <v>16.073</v>
      </c>
      <c r="X45">
        <v>47.37</v>
      </c>
      <c r="Y45">
        <v>35.593000000000004</v>
      </c>
      <c r="Z45">
        <v>15.116</v>
      </c>
      <c r="AA45">
        <v>21.945</v>
      </c>
      <c r="AB45">
        <v>41.029000000000003</v>
      </c>
      <c r="AC45">
        <v>24.024999999999999</v>
      </c>
      <c r="AD45">
        <v>22.872</v>
      </c>
      <c r="AE45">
        <v>27.73</v>
      </c>
      <c r="AF45">
        <v>18.381</v>
      </c>
      <c r="AG45">
        <v>14.021000000000001</v>
      </c>
      <c r="AH45">
        <v>40.197000000000003</v>
      </c>
      <c r="AI45" s="207"/>
      <c r="AJ45" s="207"/>
      <c r="AK45" s="207"/>
      <c r="AL45" s="207"/>
      <c r="AM45" s="207"/>
      <c r="AN45" s="207"/>
      <c r="AO45" s="207"/>
      <c r="AP45" s="207"/>
      <c r="AQ45" s="207"/>
      <c r="AR45" s="207"/>
      <c r="AS45" s="207"/>
      <c r="AT45" s="207"/>
      <c r="AU45" s="207"/>
      <c r="AV45" s="207"/>
      <c r="AW45" s="207"/>
      <c r="AX45" s="207"/>
      <c r="AY45" s="207"/>
    </row>
    <row r="46" spans="1:51" ht="14.45">
      <c r="A46" s="148">
        <v>47423</v>
      </c>
      <c r="B46" s="162">
        <v>37</v>
      </c>
      <c r="C46" s="154">
        <v>25</v>
      </c>
      <c r="D46" s="158">
        <v>30</v>
      </c>
      <c r="E46">
        <v>25.053999999999998</v>
      </c>
      <c r="F46">
        <v>39.381999999999998</v>
      </c>
      <c r="G46">
        <v>51.396999999999998</v>
      </c>
      <c r="H46">
        <v>49.308999999999997</v>
      </c>
      <c r="I46">
        <v>37.643000000000001</v>
      </c>
      <c r="J46">
        <v>25.247</v>
      </c>
      <c r="K46">
        <v>25.521000000000001</v>
      </c>
      <c r="L46">
        <v>24.145</v>
      </c>
      <c r="M46">
        <v>18.391999999999999</v>
      </c>
      <c r="N46">
        <v>24.542000000000002</v>
      </c>
      <c r="O46">
        <v>42.255000000000003</v>
      </c>
      <c r="P46">
        <v>27.687999999999999</v>
      </c>
      <c r="Q46">
        <v>43.363999999999997</v>
      </c>
      <c r="R46">
        <v>34.277999999999999</v>
      </c>
      <c r="S46">
        <v>28.849</v>
      </c>
      <c r="T46">
        <v>35.460999999999999</v>
      </c>
      <c r="U46">
        <v>46.075000000000003</v>
      </c>
      <c r="V46">
        <v>40.219000000000001</v>
      </c>
      <c r="W46">
        <v>22.523</v>
      </c>
      <c r="X46">
        <v>40.1</v>
      </c>
      <c r="Y46">
        <v>33.670999999999999</v>
      </c>
      <c r="Z46">
        <v>22.579000000000001</v>
      </c>
      <c r="AA46">
        <v>25.417999999999999</v>
      </c>
      <c r="AB46">
        <v>31.783000000000001</v>
      </c>
      <c r="AC46">
        <v>24.934999999999999</v>
      </c>
      <c r="AD46">
        <v>28.814</v>
      </c>
      <c r="AE46">
        <v>37.155999999999999</v>
      </c>
      <c r="AF46">
        <v>25</v>
      </c>
      <c r="AG46">
        <v>20.594999999999999</v>
      </c>
      <c r="AH46">
        <v>32.944000000000003</v>
      </c>
      <c r="AI46" s="207"/>
      <c r="AJ46" s="207"/>
      <c r="AK46" s="207"/>
      <c r="AL46" s="207"/>
      <c r="AM46" s="207"/>
      <c r="AN46" s="207"/>
      <c r="AO46" s="207"/>
      <c r="AP46" s="207"/>
      <c r="AQ46" s="207"/>
      <c r="AR46" s="207"/>
      <c r="AS46" s="207"/>
      <c r="AT46" s="207"/>
      <c r="AU46" s="207"/>
      <c r="AV46" s="207"/>
      <c r="AW46" s="207"/>
      <c r="AX46" s="207"/>
      <c r="AY46" s="207"/>
    </row>
    <row r="47" spans="1:51" ht="14.45">
      <c r="A47" s="148">
        <v>47453</v>
      </c>
      <c r="B47" s="162">
        <v>25</v>
      </c>
      <c r="C47" s="154">
        <v>25</v>
      </c>
      <c r="D47" s="158">
        <v>25</v>
      </c>
      <c r="E47">
        <v>21.763000000000002</v>
      </c>
      <c r="F47">
        <v>39.619</v>
      </c>
      <c r="G47">
        <v>46.075000000000003</v>
      </c>
      <c r="H47">
        <v>33.927999999999997</v>
      </c>
      <c r="I47">
        <v>39.808999999999997</v>
      </c>
      <c r="J47">
        <v>25.044</v>
      </c>
      <c r="K47">
        <v>22.831</v>
      </c>
      <c r="L47">
        <v>21.187000000000001</v>
      </c>
      <c r="M47">
        <v>18.364000000000001</v>
      </c>
      <c r="N47">
        <v>25.925000000000001</v>
      </c>
      <c r="O47">
        <v>24.931999999999999</v>
      </c>
      <c r="P47">
        <v>22.684999999999999</v>
      </c>
      <c r="Q47">
        <v>29.768000000000001</v>
      </c>
      <c r="R47">
        <v>22.885000000000002</v>
      </c>
      <c r="S47">
        <v>27.824000000000002</v>
      </c>
      <c r="T47">
        <v>28.184999999999999</v>
      </c>
      <c r="U47">
        <v>32.869</v>
      </c>
      <c r="V47">
        <v>33.494</v>
      </c>
      <c r="W47">
        <v>22.196000000000002</v>
      </c>
      <c r="X47">
        <v>26.849</v>
      </c>
      <c r="Y47">
        <v>30.475999999999999</v>
      </c>
      <c r="Z47">
        <v>22.693999999999999</v>
      </c>
      <c r="AA47">
        <v>24.338999999999999</v>
      </c>
      <c r="AB47">
        <v>30.495000000000001</v>
      </c>
      <c r="AC47">
        <v>20.190000000000001</v>
      </c>
      <c r="AD47">
        <v>29.628</v>
      </c>
      <c r="AE47">
        <v>29.585999999999999</v>
      </c>
      <c r="AF47">
        <v>22.785</v>
      </c>
      <c r="AG47">
        <v>19.78</v>
      </c>
      <c r="AH47">
        <v>26.356999999999999</v>
      </c>
      <c r="AI47" s="207"/>
      <c r="AJ47" s="207"/>
      <c r="AK47" s="207"/>
      <c r="AL47" s="207"/>
      <c r="AM47" s="207"/>
      <c r="AN47" s="207"/>
      <c r="AO47" s="207"/>
      <c r="AP47" s="207"/>
      <c r="AQ47" s="207"/>
      <c r="AR47" s="207"/>
      <c r="AS47" s="207"/>
      <c r="AT47" s="207"/>
      <c r="AU47" s="207"/>
      <c r="AV47" s="207"/>
      <c r="AW47" s="207"/>
      <c r="AX47" s="207"/>
      <c r="AY47" s="207"/>
    </row>
    <row r="48" spans="1:51" ht="14.45">
      <c r="A48" s="148">
        <v>47484</v>
      </c>
      <c r="B48" s="162">
        <v>25</v>
      </c>
      <c r="C48" s="154">
        <v>25</v>
      </c>
      <c r="D48" s="158">
        <v>25</v>
      </c>
      <c r="E48">
        <v>23.53</v>
      </c>
      <c r="F48">
        <v>30.106000000000002</v>
      </c>
      <c r="G48">
        <v>34.154000000000003</v>
      </c>
      <c r="H48">
        <v>31.603999999999999</v>
      </c>
      <c r="I48">
        <v>29.734000000000002</v>
      </c>
      <c r="J48">
        <v>28.672999999999998</v>
      </c>
      <c r="K48">
        <v>21.238</v>
      </c>
      <c r="L48">
        <v>19.716000000000001</v>
      </c>
      <c r="M48">
        <v>17.59</v>
      </c>
      <c r="N48">
        <v>22.722000000000001</v>
      </c>
      <c r="O48">
        <v>28.899000000000001</v>
      </c>
      <c r="P48">
        <v>25.439</v>
      </c>
      <c r="Q48">
        <v>24.791</v>
      </c>
      <c r="R48">
        <v>21.149000000000001</v>
      </c>
      <c r="S48">
        <v>26.422000000000001</v>
      </c>
      <c r="T48">
        <v>25.667000000000002</v>
      </c>
      <c r="U48">
        <v>29.225000000000001</v>
      </c>
      <c r="V48">
        <v>33.655000000000001</v>
      </c>
      <c r="W48">
        <v>20.202999999999999</v>
      </c>
      <c r="X48">
        <v>23.17</v>
      </c>
      <c r="Y48">
        <v>27.222000000000001</v>
      </c>
      <c r="Z48">
        <v>21.22</v>
      </c>
      <c r="AA48">
        <v>23.414000000000001</v>
      </c>
      <c r="AB48">
        <v>27.259</v>
      </c>
      <c r="AC48">
        <v>18.946000000000002</v>
      </c>
      <c r="AD48">
        <v>25.800999999999998</v>
      </c>
      <c r="AE48">
        <v>24.931000000000001</v>
      </c>
      <c r="AF48">
        <v>21.632000000000001</v>
      </c>
      <c r="AG48">
        <v>19.428999999999998</v>
      </c>
      <c r="AH48">
        <v>24.452000000000002</v>
      </c>
      <c r="AI48" s="207"/>
      <c r="AJ48" s="207"/>
      <c r="AK48" s="207"/>
      <c r="AL48" s="207"/>
      <c r="AM48" s="207"/>
      <c r="AN48" s="207"/>
      <c r="AO48" s="207"/>
      <c r="AP48" s="207"/>
      <c r="AQ48" s="207"/>
      <c r="AR48" s="207"/>
      <c r="AS48" s="207"/>
      <c r="AT48" s="207"/>
      <c r="AU48" s="207"/>
      <c r="AV48" s="207"/>
      <c r="AW48" s="207"/>
      <c r="AX48" s="207"/>
      <c r="AY48" s="207"/>
    </row>
    <row r="49" spans="1:1005" ht="14.45">
      <c r="A49" s="148">
        <v>47515</v>
      </c>
      <c r="B49" s="162">
        <v>25</v>
      </c>
      <c r="C49" s="154">
        <v>25</v>
      </c>
      <c r="D49" s="158">
        <v>25</v>
      </c>
      <c r="E49">
        <v>33.029000000000003</v>
      </c>
      <c r="F49">
        <v>34.877000000000002</v>
      </c>
      <c r="G49">
        <v>26.895</v>
      </c>
      <c r="H49">
        <v>31.039000000000001</v>
      </c>
      <c r="I49">
        <v>30.166</v>
      </c>
      <c r="J49">
        <v>36.113999999999997</v>
      </c>
      <c r="K49">
        <v>18.971</v>
      </c>
      <c r="L49">
        <v>17.094999999999999</v>
      </c>
      <c r="M49">
        <v>25.649000000000001</v>
      </c>
      <c r="N49">
        <v>20.544</v>
      </c>
      <c r="O49">
        <v>30.731000000000002</v>
      </c>
      <c r="P49">
        <v>19.954999999999998</v>
      </c>
      <c r="Q49">
        <v>27.625</v>
      </c>
      <c r="R49">
        <v>18.533000000000001</v>
      </c>
      <c r="S49">
        <v>27.93</v>
      </c>
      <c r="T49">
        <v>22.018000000000001</v>
      </c>
      <c r="U49">
        <v>24.417000000000002</v>
      </c>
      <c r="V49">
        <v>29.068999999999999</v>
      </c>
      <c r="W49">
        <v>18.388999999999999</v>
      </c>
      <c r="X49">
        <v>23.7</v>
      </c>
      <c r="Y49">
        <v>49.067999999999998</v>
      </c>
      <c r="Z49">
        <v>23.206</v>
      </c>
      <c r="AA49">
        <v>43.895000000000003</v>
      </c>
      <c r="AB49">
        <v>31.065000000000001</v>
      </c>
      <c r="AC49">
        <v>18.164000000000001</v>
      </c>
      <c r="AD49">
        <v>22.207000000000001</v>
      </c>
      <c r="AE49">
        <v>23.292000000000002</v>
      </c>
      <c r="AF49">
        <v>20.536999999999999</v>
      </c>
      <c r="AG49">
        <v>16.663</v>
      </c>
      <c r="AH49">
        <v>21.797000000000001</v>
      </c>
      <c r="AI49" s="207"/>
      <c r="AJ49" s="207"/>
      <c r="AK49" s="207"/>
      <c r="AL49" s="207"/>
      <c r="AM49" s="207"/>
      <c r="AN49" s="207"/>
      <c r="AO49" s="207"/>
      <c r="AP49" s="207"/>
      <c r="AQ49" s="207"/>
      <c r="AR49" s="207"/>
      <c r="AS49" s="207"/>
      <c r="AT49" s="207"/>
      <c r="AU49" s="207"/>
      <c r="AV49" s="207"/>
      <c r="AW49" s="207"/>
      <c r="AX49" s="207"/>
      <c r="AY49" s="207"/>
    </row>
    <row r="50" spans="1:1005" ht="14.45">
      <c r="A50" s="148">
        <v>47543</v>
      </c>
      <c r="B50" s="162">
        <v>74</v>
      </c>
      <c r="C50" s="154">
        <v>74</v>
      </c>
      <c r="D50" s="158">
        <v>74</v>
      </c>
      <c r="E50">
        <v>92.948999999999998</v>
      </c>
      <c r="F50">
        <v>66.388999999999996</v>
      </c>
      <c r="G50">
        <v>83.966999999999999</v>
      </c>
      <c r="H50">
        <v>82.204999999999998</v>
      </c>
      <c r="I50">
        <v>88.525999999999996</v>
      </c>
      <c r="J50">
        <v>64.653000000000006</v>
      </c>
      <c r="K50">
        <v>48.19</v>
      </c>
      <c r="L50">
        <v>27.748999999999999</v>
      </c>
      <c r="M50">
        <v>55.448999999999998</v>
      </c>
      <c r="N50">
        <v>103.208</v>
      </c>
      <c r="O50">
        <v>51.04</v>
      </c>
      <c r="P50">
        <v>41.619</v>
      </c>
      <c r="Q50">
        <v>136.15299999999999</v>
      </c>
      <c r="R50">
        <v>27.271000000000001</v>
      </c>
      <c r="S50">
        <v>93.454999999999998</v>
      </c>
      <c r="T50">
        <v>35.844000000000001</v>
      </c>
      <c r="U50">
        <v>59.893999999999998</v>
      </c>
      <c r="V50">
        <v>95.641000000000005</v>
      </c>
      <c r="W50">
        <v>40.744999999999997</v>
      </c>
      <c r="X50">
        <v>67.233999999999995</v>
      </c>
      <c r="Y50">
        <v>98.545000000000002</v>
      </c>
      <c r="Z50">
        <v>65.254999999999995</v>
      </c>
      <c r="AA50">
        <v>151.12200000000001</v>
      </c>
      <c r="AB50">
        <v>56.963999999999999</v>
      </c>
      <c r="AC50">
        <v>31.92</v>
      </c>
      <c r="AD50">
        <v>61.933999999999997</v>
      </c>
      <c r="AE50">
        <v>44.89</v>
      </c>
      <c r="AF50">
        <v>67.103999999999999</v>
      </c>
      <c r="AG50">
        <v>49.188000000000002</v>
      </c>
      <c r="AH50">
        <v>75.061000000000007</v>
      </c>
      <c r="AI50" s="207"/>
      <c r="AJ50" s="207"/>
      <c r="AK50" s="207"/>
      <c r="AL50" s="207"/>
      <c r="AM50" s="207"/>
      <c r="AN50" s="207"/>
      <c r="AO50" s="207"/>
      <c r="AP50" s="207"/>
      <c r="AQ50" s="207"/>
      <c r="AR50" s="207"/>
      <c r="AS50" s="207"/>
      <c r="AT50" s="207"/>
      <c r="AU50" s="207"/>
      <c r="AV50" s="207"/>
      <c r="AW50" s="207"/>
      <c r="AX50" s="207"/>
      <c r="AY50" s="207"/>
    </row>
    <row r="51" spans="1:1005" ht="14.45">
      <c r="A51" s="148">
        <v>47574</v>
      </c>
      <c r="B51" s="162">
        <v>203</v>
      </c>
      <c r="C51" s="154">
        <v>203</v>
      </c>
      <c r="D51" s="158">
        <v>203</v>
      </c>
      <c r="E51">
        <v>134.16200000000001</v>
      </c>
      <c r="F51">
        <v>340.005</v>
      </c>
      <c r="G51">
        <v>262.245</v>
      </c>
      <c r="H51">
        <v>280.947</v>
      </c>
      <c r="I51">
        <v>242.68600000000001</v>
      </c>
      <c r="J51">
        <v>215.126</v>
      </c>
      <c r="K51">
        <v>190.256</v>
      </c>
      <c r="L51">
        <v>130.97999999999999</v>
      </c>
      <c r="M51">
        <v>240.047</v>
      </c>
      <c r="N51">
        <v>263.91800000000001</v>
      </c>
      <c r="O51">
        <v>209.125</v>
      </c>
      <c r="P51">
        <v>318.25900000000001</v>
      </c>
      <c r="Q51">
        <v>237.65</v>
      </c>
      <c r="R51">
        <v>101.331</v>
      </c>
      <c r="S51">
        <v>271.20400000000001</v>
      </c>
      <c r="T51">
        <v>202.11699999999999</v>
      </c>
      <c r="U51">
        <v>367.06400000000002</v>
      </c>
      <c r="V51">
        <v>265.072</v>
      </c>
      <c r="W51">
        <v>116.782</v>
      </c>
      <c r="X51">
        <v>254.233</v>
      </c>
      <c r="Y51">
        <v>173.43100000000001</v>
      </c>
      <c r="Z51">
        <v>265.27999999999997</v>
      </c>
      <c r="AA51">
        <v>220.351</v>
      </c>
      <c r="AB51">
        <v>145.61799999999999</v>
      </c>
      <c r="AC51">
        <v>225.11699999999999</v>
      </c>
      <c r="AD51">
        <v>203.32499999999999</v>
      </c>
      <c r="AE51">
        <v>143.179</v>
      </c>
      <c r="AF51">
        <v>182.07900000000001</v>
      </c>
      <c r="AG51">
        <v>213.06200000000001</v>
      </c>
      <c r="AH51">
        <v>249.256</v>
      </c>
      <c r="AI51" s="207"/>
      <c r="AJ51" s="207"/>
      <c r="AK51" s="207"/>
      <c r="AL51" s="207"/>
      <c r="AM51" s="207"/>
      <c r="AN51" s="207"/>
      <c r="AO51" s="207"/>
      <c r="AP51" s="207"/>
      <c r="AQ51" s="207"/>
      <c r="AR51" s="207"/>
      <c r="AS51" s="207"/>
      <c r="AT51" s="207"/>
      <c r="AU51" s="207"/>
      <c r="AV51" s="207"/>
      <c r="AW51" s="207"/>
      <c r="AX51" s="207"/>
      <c r="AY51" s="207"/>
    </row>
    <row r="52" spans="1:1005" ht="14.45">
      <c r="A52" s="148">
        <v>47604</v>
      </c>
      <c r="B52" s="162">
        <v>513</v>
      </c>
      <c r="C52" s="154">
        <v>513</v>
      </c>
      <c r="D52" s="158">
        <v>513</v>
      </c>
      <c r="E52">
        <v>732.13800000000003</v>
      </c>
      <c r="F52">
        <v>798.351</v>
      </c>
      <c r="G52">
        <v>952.45</v>
      </c>
      <c r="H52">
        <v>691.34799999999996</v>
      </c>
      <c r="I52">
        <v>635.62400000000002</v>
      </c>
      <c r="J52">
        <v>546.23299999999995</v>
      </c>
      <c r="K52">
        <v>463.56799999999998</v>
      </c>
      <c r="L52">
        <v>204.40600000000001</v>
      </c>
      <c r="M52">
        <v>617.75300000000004</v>
      </c>
      <c r="N52">
        <v>441.69600000000003</v>
      </c>
      <c r="O52">
        <v>576.77200000000005</v>
      </c>
      <c r="P52">
        <v>668.92899999999997</v>
      </c>
      <c r="Q52">
        <v>430.69900000000001</v>
      </c>
      <c r="R52">
        <v>637.52499999999998</v>
      </c>
      <c r="S52">
        <v>760.17600000000004</v>
      </c>
      <c r="T52">
        <v>447.04</v>
      </c>
      <c r="U52">
        <v>917.36800000000005</v>
      </c>
      <c r="V52">
        <v>247.81</v>
      </c>
      <c r="W52">
        <v>358.76499999999999</v>
      </c>
      <c r="X52">
        <v>600.62099999999998</v>
      </c>
      <c r="Y52">
        <v>382.38200000000001</v>
      </c>
      <c r="Z52">
        <v>652.66200000000003</v>
      </c>
      <c r="AA52">
        <v>485.16500000000002</v>
      </c>
      <c r="AB52">
        <v>392.63799999999998</v>
      </c>
      <c r="AC52">
        <v>491.791</v>
      </c>
      <c r="AD52">
        <v>566.97900000000004</v>
      </c>
      <c r="AE52">
        <v>457.99200000000002</v>
      </c>
      <c r="AF52">
        <v>371.35399999999998</v>
      </c>
      <c r="AG52">
        <v>727.91300000000001</v>
      </c>
      <c r="AH52">
        <v>459.50599999999997</v>
      </c>
      <c r="AI52" s="207"/>
      <c r="AJ52" s="207"/>
      <c r="AK52" s="207"/>
      <c r="AL52" s="207"/>
      <c r="AM52" s="207"/>
      <c r="AN52" s="207"/>
      <c r="AO52" s="207"/>
      <c r="AP52" s="207"/>
      <c r="AQ52" s="207"/>
      <c r="AR52" s="207"/>
      <c r="AS52" s="207"/>
      <c r="AT52" s="207"/>
      <c r="AU52" s="207"/>
      <c r="AV52" s="207"/>
      <c r="AW52" s="207"/>
      <c r="AX52" s="207"/>
      <c r="AY52" s="207"/>
    </row>
    <row r="53" spans="1:1005" ht="14.45">
      <c r="A53" s="148">
        <v>47635</v>
      </c>
      <c r="B53" s="162">
        <v>367</v>
      </c>
      <c r="C53" s="154">
        <v>367</v>
      </c>
      <c r="D53" s="158">
        <v>367</v>
      </c>
      <c r="E53">
        <v>814.11</v>
      </c>
      <c r="F53">
        <v>578.11599999999999</v>
      </c>
      <c r="G53">
        <v>805.91399999999999</v>
      </c>
      <c r="H53">
        <v>438.35199999999998</v>
      </c>
      <c r="I53">
        <v>499.01</v>
      </c>
      <c r="J53">
        <v>273.86799999999999</v>
      </c>
      <c r="K53">
        <v>207.17699999999999</v>
      </c>
      <c r="L53">
        <v>118.14100000000001</v>
      </c>
      <c r="M53">
        <v>400.245</v>
      </c>
      <c r="N53">
        <v>182.62899999999999</v>
      </c>
      <c r="O53">
        <v>440.43200000000002</v>
      </c>
      <c r="P53">
        <v>341.79</v>
      </c>
      <c r="Q53">
        <v>135.554</v>
      </c>
      <c r="R53">
        <v>700.37599999999998</v>
      </c>
      <c r="S53">
        <v>503.22399999999999</v>
      </c>
      <c r="T53">
        <v>551.98900000000003</v>
      </c>
      <c r="U53">
        <v>1094.8140000000001</v>
      </c>
      <c r="V53">
        <v>49.378999999999998</v>
      </c>
      <c r="W53">
        <v>255.45500000000001</v>
      </c>
      <c r="X53">
        <v>533.89700000000005</v>
      </c>
      <c r="Y53">
        <v>241.702</v>
      </c>
      <c r="Z53">
        <v>455.04</v>
      </c>
      <c r="AA53">
        <v>355.32400000000001</v>
      </c>
      <c r="AB53">
        <v>141.12799999999999</v>
      </c>
      <c r="AC53">
        <v>596.23</v>
      </c>
      <c r="AD53">
        <v>354.596</v>
      </c>
      <c r="AE53">
        <v>359.20699999999999</v>
      </c>
      <c r="AF53">
        <v>131.53700000000001</v>
      </c>
      <c r="AG53">
        <v>652.67399999999998</v>
      </c>
      <c r="AH53">
        <v>172.84399999999999</v>
      </c>
      <c r="AI53" s="207"/>
      <c r="AJ53" s="207"/>
      <c r="AK53" s="207"/>
      <c r="AL53" s="207"/>
      <c r="AM53" s="207"/>
      <c r="AN53" s="207"/>
      <c r="AO53" s="207"/>
      <c r="AP53" s="207"/>
      <c r="AQ53" s="207"/>
      <c r="AR53" s="207"/>
      <c r="AS53" s="207"/>
      <c r="AT53" s="207"/>
      <c r="AU53" s="207"/>
      <c r="AV53" s="207"/>
      <c r="AW53" s="207"/>
      <c r="AX53" s="207"/>
      <c r="AY53" s="207"/>
    </row>
    <row r="54" spans="1:1005" ht="14.45">
      <c r="A54" s="148">
        <v>47665</v>
      </c>
      <c r="B54" s="162">
        <v>60</v>
      </c>
      <c r="C54" s="154">
        <v>60</v>
      </c>
      <c r="D54" s="158">
        <v>60</v>
      </c>
      <c r="E54">
        <v>279.85300000000001</v>
      </c>
      <c r="F54">
        <v>115.82899999999999</v>
      </c>
      <c r="G54">
        <v>148.53399999999999</v>
      </c>
      <c r="H54">
        <v>149.54900000000001</v>
      </c>
      <c r="I54">
        <v>98.426000000000002</v>
      </c>
      <c r="J54">
        <v>28.367999999999999</v>
      </c>
      <c r="K54">
        <v>23.433</v>
      </c>
      <c r="L54">
        <v>4.5620000000000003</v>
      </c>
      <c r="M54">
        <v>59.862000000000002</v>
      </c>
      <c r="N54">
        <v>27.096</v>
      </c>
      <c r="O54">
        <v>80.480999999999995</v>
      </c>
      <c r="P54">
        <v>47.51</v>
      </c>
      <c r="Q54">
        <v>12.087999999999999</v>
      </c>
      <c r="R54">
        <v>188.346</v>
      </c>
      <c r="S54">
        <v>141.41200000000001</v>
      </c>
      <c r="T54">
        <v>102.985</v>
      </c>
      <c r="U54">
        <v>467.505</v>
      </c>
      <c r="V54">
        <v>3.3849999999999998</v>
      </c>
      <c r="W54">
        <v>34.122999999999998</v>
      </c>
      <c r="X54">
        <v>105.848</v>
      </c>
      <c r="Y54">
        <v>33.737000000000002</v>
      </c>
      <c r="Z54">
        <v>73.992999999999995</v>
      </c>
      <c r="AA54">
        <v>59.353999999999999</v>
      </c>
      <c r="AB54">
        <v>10.577999999999999</v>
      </c>
      <c r="AC54">
        <v>212.041</v>
      </c>
      <c r="AD54">
        <v>45.956000000000003</v>
      </c>
      <c r="AE54">
        <v>60.933</v>
      </c>
      <c r="AF54">
        <v>18.763999999999999</v>
      </c>
      <c r="AG54">
        <v>160.75800000000001</v>
      </c>
      <c r="AH54">
        <v>21.765000000000001</v>
      </c>
      <c r="AI54" s="207"/>
      <c r="AJ54" s="207"/>
      <c r="AK54" s="207"/>
      <c r="AL54" s="207"/>
      <c r="AM54" s="207"/>
      <c r="AN54" s="207"/>
      <c r="AO54" s="207"/>
      <c r="AP54" s="207"/>
      <c r="AQ54" s="207"/>
      <c r="AR54" s="207"/>
      <c r="AS54" s="207"/>
      <c r="AT54" s="207"/>
      <c r="AU54" s="207"/>
      <c r="AV54" s="207"/>
      <c r="AW54" s="207"/>
      <c r="AX54" s="207"/>
      <c r="AY54" s="207"/>
    </row>
    <row r="55" spans="1:1005" ht="14.45">
      <c r="A55" s="148">
        <v>47696</v>
      </c>
      <c r="B55" s="162">
        <v>19</v>
      </c>
      <c r="C55" s="154">
        <v>19</v>
      </c>
      <c r="D55" s="158">
        <v>19</v>
      </c>
      <c r="E55">
        <v>45.165999999999997</v>
      </c>
      <c r="F55">
        <v>23.242000000000001</v>
      </c>
      <c r="G55">
        <v>42.027999999999999</v>
      </c>
      <c r="H55">
        <v>33.840000000000003</v>
      </c>
      <c r="I55">
        <v>23.152999999999999</v>
      </c>
      <c r="J55">
        <v>9.3740000000000006</v>
      </c>
      <c r="K55">
        <v>10.146000000000001</v>
      </c>
      <c r="L55">
        <v>3.2650000000000001</v>
      </c>
      <c r="M55">
        <v>12.936</v>
      </c>
      <c r="N55">
        <v>8.7420000000000009</v>
      </c>
      <c r="O55">
        <v>14.54</v>
      </c>
      <c r="P55">
        <v>14.781000000000001</v>
      </c>
      <c r="Q55">
        <v>7.0949999999999998</v>
      </c>
      <c r="R55">
        <v>29.263000000000002</v>
      </c>
      <c r="S55">
        <v>27.623000000000001</v>
      </c>
      <c r="T55">
        <v>22.07</v>
      </c>
      <c r="U55">
        <v>70.459999999999994</v>
      </c>
      <c r="V55">
        <v>6.5839999999999996</v>
      </c>
      <c r="W55">
        <v>10.944000000000001</v>
      </c>
      <c r="X55">
        <v>37.069000000000003</v>
      </c>
      <c r="Y55">
        <v>9.9529999999999994</v>
      </c>
      <c r="Z55">
        <v>17.702999999999999</v>
      </c>
      <c r="AA55">
        <v>14.747</v>
      </c>
      <c r="AB55">
        <v>5.6479999999999997</v>
      </c>
      <c r="AC55">
        <v>32.457999999999998</v>
      </c>
      <c r="AD55">
        <v>12.118</v>
      </c>
      <c r="AE55">
        <v>14.552</v>
      </c>
      <c r="AF55">
        <v>8.7780000000000005</v>
      </c>
      <c r="AG55">
        <v>29.113</v>
      </c>
      <c r="AH55">
        <v>9.2680000000000007</v>
      </c>
      <c r="AI55" s="207"/>
      <c r="AJ55" s="207"/>
      <c r="AK55" s="207"/>
      <c r="AL55" s="207"/>
      <c r="AM55" s="207"/>
      <c r="AN55" s="207"/>
      <c r="AO55" s="207"/>
      <c r="AP55" s="207"/>
      <c r="AQ55" s="207"/>
      <c r="AR55" s="207"/>
      <c r="AS55" s="207"/>
      <c r="AT55" s="207"/>
      <c r="AU55" s="207"/>
      <c r="AV55" s="207"/>
      <c r="AW55" s="207"/>
      <c r="AX55" s="207"/>
      <c r="AY55" s="207"/>
    </row>
    <row r="56" spans="1:1005" ht="14.45">
      <c r="A56" s="148">
        <v>47727</v>
      </c>
      <c r="B56" s="162">
        <v>13</v>
      </c>
      <c r="C56" s="154">
        <v>13</v>
      </c>
      <c r="D56" s="158">
        <v>13</v>
      </c>
      <c r="E56">
        <v>21.652999999999999</v>
      </c>
      <c r="F56">
        <v>17.786000000000001</v>
      </c>
      <c r="G56">
        <v>86.313999999999993</v>
      </c>
      <c r="H56">
        <v>17.744</v>
      </c>
      <c r="I56">
        <v>18.22</v>
      </c>
      <c r="J56">
        <v>18.318999999999999</v>
      </c>
      <c r="K56">
        <v>10.275</v>
      </c>
      <c r="L56">
        <v>5.718</v>
      </c>
      <c r="M56">
        <v>15.622999999999999</v>
      </c>
      <c r="N56">
        <v>17.652999999999999</v>
      </c>
      <c r="O56">
        <v>10.042</v>
      </c>
      <c r="P56">
        <v>25.440999999999999</v>
      </c>
      <c r="Q56">
        <v>15.84</v>
      </c>
      <c r="R56">
        <v>20.652000000000001</v>
      </c>
      <c r="S56">
        <v>16.774000000000001</v>
      </c>
      <c r="T56">
        <v>13.585000000000001</v>
      </c>
      <c r="U56">
        <v>35.982999999999997</v>
      </c>
      <c r="V56">
        <v>8.0660000000000007</v>
      </c>
      <c r="W56">
        <v>23.581</v>
      </c>
      <c r="X56">
        <v>35.305</v>
      </c>
      <c r="Y56">
        <v>9.0709999999999997</v>
      </c>
      <c r="Z56">
        <v>12.702999999999999</v>
      </c>
      <c r="AA56">
        <v>12.301</v>
      </c>
      <c r="AB56">
        <v>6.72</v>
      </c>
      <c r="AC56">
        <v>17.550999999999998</v>
      </c>
      <c r="AD56">
        <v>12.212999999999999</v>
      </c>
      <c r="AE56">
        <v>15.368</v>
      </c>
      <c r="AF56">
        <v>8.59</v>
      </c>
      <c r="AG56">
        <v>20.161999999999999</v>
      </c>
      <c r="AH56">
        <v>9.6820000000000004</v>
      </c>
      <c r="AI56" s="207"/>
      <c r="AJ56" s="207"/>
      <c r="AK56" s="207"/>
      <c r="AL56" s="207"/>
      <c r="AM56" s="207"/>
      <c r="AN56" s="207"/>
      <c r="AO56" s="207"/>
      <c r="AP56" s="207"/>
      <c r="AQ56" s="207"/>
      <c r="AR56" s="207"/>
      <c r="AS56" s="207"/>
      <c r="AT56" s="207"/>
      <c r="AU56" s="207"/>
      <c r="AV56" s="207"/>
      <c r="AW56" s="207"/>
      <c r="AX56" s="207"/>
      <c r="AY56" s="207"/>
    </row>
    <row r="57" spans="1:1005" ht="14.45">
      <c r="A57" s="148">
        <v>47757</v>
      </c>
      <c r="B57" s="162">
        <v>38</v>
      </c>
      <c r="C57" s="154">
        <v>18</v>
      </c>
      <c r="D57" s="158">
        <v>26</v>
      </c>
      <c r="E57">
        <v>43.195999999999998</v>
      </c>
      <c r="F57">
        <v>26.495000000000001</v>
      </c>
      <c r="G57">
        <v>99.741</v>
      </c>
      <c r="H57">
        <v>43.051000000000002</v>
      </c>
      <c r="I57">
        <v>22.062000000000001</v>
      </c>
      <c r="J57">
        <v>36.856000000000002</v>
      </c>
      <c r="K57">
        <v>18.738</v>
      </c>
      <c r="L57">
        <v>19.780999999999999</v>
      </c>
      <c r="M57">
        <v>18.245999999999999</v>
      </c>
      <c r="N57">
        <v>36.042999999999999</v>
      </c>
      <c r="O57">
        <v>28.117999999999999</v>
      </c>
      <c r="P57">
        <v>49.012</v>
      </c>
      <c r="Q57">
        <v>44.250999999999998</v>
      </c>
      <c r="R57">
        <v>23.254999999999999</v>
      </c>
      <c r="S57">
        <v>34.774000000000001</v>
      </c>
      <c r="T57">
        <v>25.350999999999999</v>
      </c>
      <c r="U57">
        <v>39.308</v>
      </c>
      <c r="V57">
        <v>16.309000000000001</v>
      </c>
      <c r="W57">
        <v>47.521999999999998</v>
      </c>
      <c r="X57">
        <v>36.703000000000003</v>
      </c>
      <c r="Y57">
        <v>15.090999999999999</v>
      </c>
      <c r="Z57">
        <v>22.085000000000001</v>
      </c>
      <c r="AA57">
        <v>41.183999999999997</v>
      </c>
      <c r="AB57">
        <v>23.681000000000001</v>
      </c>
      <c r="AC57">
        <v>23.276</v>
      </c>
      <c r="AD57">
        <v>27.99</v>
      </c>
      <c r="AE57">
        <v>18.422000000000001</v>
      </c>
      <c r="AF57">
        <v>14.292</v>
      </c>
      <c r="AG57">
        <v>40.427999999999997</v>
      </c>
      <c r="AH57">
        <v>21.358000000000001</v>
      </c>
      <c r="AI57" s="207"/>
      <c r="AJ57" s="207"/>
      <c r="AK57" s="207"/>
      <c r="AL57" s="207"/>
      <c r="AM57" s="207"/>
      <c r="AN57" s="207"/>
      <c r="AO57" s="207"/>
      <c r="AP57" s="207"/>
      <c r="AQ57" s="207"/>
      <c r="AR57" s="207"/>
      <c r="AS57" s="207"/>
      <c r="AT57" s="207"/>
      <c r="AU57" s="207"/>
      <c r="AV57" s="207"/>
      <c r="AW57" s="207"/>
      <c r="AX57" s="207"/>
      <c r="AY57" s="207"/>
    </row>
    <row r="58" spans="1:1005" ht="14.45">
      <c r="A58" s="148">
        <v>47788</v>
      </c>
      <c r="B58" s="162">
        <v>37</v>
      </c>
      <c r="C58" s="154">
        <v>25</v>
      </c>
      <c r="D58" s="158">
        <v>30</v>
      </c>
      <c r="E58">
        <v>39.426000000000002</v>
      </c>
      <c r="F58">
        <v>51.689</v>
      </c>
      <c r="G58">
        <v>49.353000000000002</v>
      </c>
      <c r="H58">
        <v>38.061</v>
      </c>
      <c r="I58">
        <v>25.433</v>
      </c>
      <c r="J58">
        <v>25.885999999999999</v>
      </c>
      <c r="K58">
        <v>24.491</v>
      </c>
      <c r="L58">
        <v>18.878</v>
      </c>
      <c r="M58">
        <v>24.632999999999999</v>
      </c>
      <c r="N58">
        <v>42.396999999999998</v>
      </c>
      <c r="O58">
        <v>27.710999999999999</v>
      </c>
      <c r="P58">
        <v>44.15</v>
      </c>
      <c r="Q58">
        <v>34.381</v>
      </c>
      <c r="R58">
        <v>28.952999999999999</v>
      </c>
      <c r="S58">
        <v>35.542999999999999</v>
      </c>
      <c r="T58">
        <v>46.905999999999999</v>
      </c>
      <c r="U58">
        <v>40.417999999999999</v>
      </c>
      <c r="V58">
        <v>22.748000000000001</v>
      </c>
      <c r="W58">
        <v>40.231000000000002</v>
      </c>
      <c r="X58">
        <v>35.106999999999999</v>
      </c>
      <c r="Y58">
        <v>22.558</v>
      </c>
      <c r="Z58">
        <v>25.544</v>
      </c>
      <c r="AA58">
        <v>31.911999999999999</v>
      </c>
      <c r="AB58">
        <v>25.361999999999998</v>
      </c>
      <c r="AC58">
        <v>29.190999999999999</v>
      </c>
      <c r="AD58">
        <v>37.393000000000001</v>
      </c>
      <c r="AE58">
        <v>25.04</v>
      </c>
      <c r="AF58">
        <v>20.905999999999999</v>
      </c>
      <c r="AG58">
        <v>33.146000000000001</v>
      </c>
      <c r="AH58">
        <v>25.119</v>
      </c>
      <c r="AI58" s="207"/>
      <c r="AJ58" s="207"/>
      <c r="AK58" s="207"/>
      <c r="AL58" s="207"/>
      <c r="AM58" s="207"/>
      <c r="AN58" s="207"/>
      <c r="AO58" s="207"/>
      <c r="AP58" s="207"/>
      <c r="AQ58" s="207"/>
      <c r="AR58" s="207"/>
      <c r="AS58" s="207"/>
      <c r="AT58" s="207"/>
      <c r="AU58" s="207"/>
      <c r="AV58" s="207"/>
      <c r="AW58" s="207"/>
      <c r="AX58" s="207"/>
      <c r="AY58" s="207"/>
    </row>
    <row r="59" spans="1:1005" ht="14.45">
      <c r="A59" s="148">
        <v>47818</v>
      </c>
      <c r="B59" s="162">
        <v>25</v>
      </c>
      <c r="C59" s="154">
        <v>25</v>
      </c>
      <c r="D59" s="158">
        <v>25</v>
      </c>
      <c r="E59">
        <v>39.662999999999997</v>
      </c>
      <c r="F59">
        <v>46.366</v>
      </c>
      <c r="G59">
        <v>33.97</v>
      </c>
      <c r="H59">
        <v>40.603999999999999</v>
      </c>
      <c r="I59">
        <v>25.224</v>
      </c>
      <c r="J59">
        <v>23.181999999999999</v>
      </c>
      <c r="K59">
        <v>21.523</v>
      </c>
      <c r="L59">
        <v>18.844999999999999</v>
      </c>
      <c r="M59">
        <v>26.013999999999999</v>
      </c>
      <c r="N59">
        <v>25.06</v>
      </c>
      <c r="O59">
        <v>22.707999999999998</v>
      </c>
      <c r="P59">
        <v>30.44</v>
      </c>
      <c r="Q59">
        <v>22.984000000000002</v>
      </c>
      <c r="R59">
        <v>27.925999999999998</v>
      </c>
      <c r="S59">
        <v>28.263999999999999</v>
      </c>
      <c r="T59">
        <v>33.143000000000001</v>
      </c>
      <c r="U59">
        <v>33.689</v>
      </c>
      <c r="V59">
        <v>22.414000000000001</v>
      </c>
      <c r="W59">
        <v>26.974</v>
      </c>
      <c r="X59">
        <v>31.545999999999999</v>
      </c>
      <c r="Y59">
        <v>22.672999999999998</v>
      </c>
      <c r="Z59">
        <v>24.463000000000001</v>
      </c>
      <c r="AA59">
        <v>30.616</v>
      </c>
      <c r="AB59">
        <v>20.286000000000001</v>
      </c>
      <c r="AC59">
        <v>29.998999999999999</v>
      </c>
      <c r="AD59">
        <v>29.815000000000001</v>
      </c>
      <c r="AE59">
        <v>22.824000000000002</v>
      </c>
      <c r="AF59">
        <v>20.186</v>
      </c>
      <c r="AG59">
        <v>26.547999999999998</v>
      </c>
      <c r="AH59">
        <v>21.826000000000001</v>
      </c>
      <c r="AI59" s="207"/>
      <c r="AJ59" s="207"/>
      <c r="AK59" s="207"/>
      <c r="AL59" s="207"/>
      <c r="AM59" s="207"/>
      <c r="AN59" s="207"/>
      <c r="AO59" s="207"/>
      <c r="AP59" s="207"/>
      <c r="AQ59" s="207"/>
      <c r="AR59" s="207"/>
      <c r="AS59" s="207"/>
      <c r="AT59" s="207"/>
      <c r="AU59" s="207"/>
      <c r="AV59" s="207"/>
      <c r="AW59" s="207"/>
      <c r="AX59" s="207"/>
      <c r="AY59" s="207"/>
    </row>
    <row r="60" spans="1:1005" ht="14.45">
      <c r="A60" s="148">
        <v>47849</v>
      </c>
      <c r="B60" s="162">
        <v>25</v>
      </c>
      <c r="C60" s="154">
        <v>25</v>
      </c>
      <c r="D60" s="158">
        <v>25</v>
      </c>
      <c r="E60">
        <v>30.145</v>
      </c>
      <c r="F60">
        <v>34.408000000000001</v>
      </c>
      <c r="G60">
        <v>31.643000000000001</v>
      </c>
      <c r="H60">
        <v>30.103999999999999</v>
      </c>
      <c r="I60">
        <v>28.847999999999999</v>
      </c>
      <c r="J60">
        <v>21.568999999999999</v>
      </c>
      <c r="K60">
        <v>20.035</v>
      </c>
      <c r="L60">
        <v>17.832999999999998</v>
      </c>
      <c r="M60">
        <v>22.802</v>
      </c>
      <c r="N60">
        <v>29.027999999999999</v>
      </c>
      <c r="O60">
        <v>25.460999999999999</v>
      </c>
      <c r="P60">
        <v>25.053999999999998</v>
      </c>
      <c r="Q60">
        <v>21.242000000000001</v>
      </c>
      <c r="R60">
        <v>26.518999999999998</v>
      </c>
      <c r="S60">
        <v>25.74</v>
      </c>
      <c r="T60">
        <v>29.59</v>
      </c>
      <c r="U60">
        <v>33.841000000000001</v>
      </c>
      <c r="V60">
        <v>20.408999999999999</v>
      </c>
      <c r="W60">
        <v>23.286000000000001</v>
      </c>
      <c r="X60">
        <v>27.895</v>
      </c>
      <c r="Y60">
        <v>21.2</v>
      </c>
      <c r="Z60">
        <v>23.53</v>
      </c>
      <c r="AA60">
        <v>27.375</v>
      </c>
      <c r="AB60">
        <v>19.010000000000002</v>
      </c>
      <c r="AC60">
        <v>26.146999999999998</v>
      </c>
      <c r="AD60">
        <v>25.143000000000001</v>
      </c>
      <c r="AE60">
        <v>21.667999999999999</v>
      </c>
      <c r="AF60">
        <v>19.766999999999999</v>
      </c>
      <c r="AG60">
        <v>24.632000000000001</v>
      </c>
      <c r="AH60">
        <v>23.59</v>
      </c>
      <c r="AI60" s="207"/>
      <c r="AJ60" s="207"/>
      <c r="AK60" s="207"/>
      <c r="AL60" s="207"/>
      <c r="AM60" s="207"/>
      <c r="AN60" s="207"/>
      <c r="AO60" s="207"/>
      <c r="AP60" s="207"/>
      <c r="AQ60" s="207"/>
      <c r="AR60" s="207"/>
      <c r="AS60" s="207"/>
      <c r="AT60" s="207"/>
      <c r="AU60" s="207"/>
      <c r="AV60" s="207"/>
      <c r="AW60" s="207"/>
      <c r="AX60" s="207"/>
      <c r="AY60" s="207"/>
    </row>
    <row r="61" spans="1:1005" ht="14.45">
      <c r="A61" s="148">
        <v>47880</v>
      </c>
      <c r="B61" s="162">
        <v>25</v>
      </c>
      <c r="C61" s="154">
        <v>25</v>
      </c>
      <c r="D61" s="158">
        <v>25</v>
      </c>
      <c r="E61">
        <v>34.914999999999999</v>
      </c>
      <c r="F61">
        <v>27.103999999999999</v>
      </c>
      <c r="G61">
        <v>31.073</v>
      </c>
      <c r="H61">
        <v>30.170999999999999</v>
      </c>
      <c r="I61">
        <v>36.277000000000001</v>
      </c>
      <c r="J61">
        <v>19.259</v>
      </c>
      <c r="K61">
        <v>17.37</v>
      </c>
      <c r="L61">
        <v>26.195</v>
      </c>
      <c r="M61">
        <v>20.614999999999998</v>
      </c>
      <c r="N61">
        <v>30.844999999999999</v>
      </c>
      <c r="O61">
        <v>19.974</v>
      </c>
      <c r="P61">
        <v>27.454000000000001</v>
      </c>
      <c r="Q61">
        <v>18.613</v>
      </c>
      <c r="R61">
        <v>28.015999999999998</v>
      </c>
      <c r="S61">
        <v>22.081</v>
      </c>
      <c r="T61">
        <v>24.405000000000001</v>
      </c>
      <c r="U61">
        <v>29.225999999999999</v>
      </c>
      <c r="V61">
        <v>18.565999999999999</v>
      </c>
      <c r="W61">
        <v>23.806000000000001</v>
      </c>
      <c r="X61">
        <v>49.947000000000003</v>
      </c>
      <c r="Y61">
        <v>23.187000000000001</v>
      </c>
      <c r="Z61">
        <v>44.018000000000001</v>
      </c>
      <c r="AA61">
        <v>31.172000000000001</v>
      </c>
      <c r="AB61">
        <v>18.157</v>
      </c>
      <c r="AC61">
        <v>22.503</v>
      </c>
      <c r="AD61">
        <v>23.478000000000002</v>
      </c>
      <c r="AE61">
        <v>20.57</v>
      </c>
      <c r="AF61">
        <v>16.920999999999999</v>
      </c>
      <c r="AG61">
        <v>21.952000000000002</v>
      </c>
      <c r="AH61">
        <v>33.087000000000003</v>
      </c>
      <c r="AI61" s="207"/>
      <c r="AJ61" s="207"/>
      <c r="AK61" s="207"/>
      <c r="AL61" s="207"/>
      <c r="AM61" s="207"/>
      <c r="AN61" s="207"/>
      <c r="AO61" s="207"/>
      <c r="AP61" s="207"/>
      <c r="AQ61" s="207"/>
      <c r="AR61" s="207"/>
      <c r="AS61" s="207"/>
      <c r="AT61" s="207"/>
      <c r="AU61" s="207"/>
      <c r="AV61" s="207"/>
      <c r="AW61" s="207"/>
      <c r="AX61" s="207"/>
      <c r="AY61" s="207"/>
    </row>
    <row r="62" spans="1:1005" ht="14.45">
      <c r="A62" s="148">
        <v>47908</v>
      </c>
      <c r="B62" s="162">
        <v>74</v>
      </c>
      <c r="C62" s="154">
        <v>74</v>
      </c>
      <c r="D62" s="158">
        <v>74</v>
      </c>
      <c r="E62">
        <v>66.442999999999998</v>
      </c>
      <c r="F62">
        <v>84.37</v>
      </c>
      <c r="G62">
        <v>82.257000000000005</v>
      </c>
      <c r="H62">
        <v>86.870999999999995</v>
      </c>
      <c r="I62">
        <v>64.849999999999994</v>
      </c>
      <c r="J62">
        <v>48.609000000000002</v>
      </c>
      <c r="K62">
        <v>28.15</v>
      </c>
      <c r="L62">
        <v>54.996000000000002</v>
      </c>
      <c r="M62">
        <v>103.39400000000001</v>
      </c>
      <c r="N62">
        <v>51.186999999999998</v>
      </c>
      <c r="O62">
        <v>41.64</v>
      </c>
      <c r="P62">
        <v>132.941</v>
      </c>
      <c r="Q62">
        <v>27.361000000000001</v>
      </c>
      <c r="R62">
        <v>93.64</v>
      </c>
      <c r="S62">
        <v>35.918999999999997</v>
      </c>
      <c r="T62">
        <v>58.93</v>
      </c>
      <c r="U62">
        <v>95.853999999999999</v>
      </c>
      <c r="V62">
        <v>40.972000000000001</v>
      </c>
      <c r="W62">
        <v>67.39</v>
      </c>
      <c r="X62">
        <v>95.938999999999993</v>
      </c>
      <c r="Y62">
        <v>65.215999999999994</v>
      </c>
      <c r="Z62">
        <v>151.34399999999999</v>
      </c>
      <c r="AA62">
        <v>57.103999999999999</v>
      </c>
      <c r="AB62">
        <v>30.204000000000001</v>
      </c>
      <c r="AC62">
        <v>62.448999999999998</v>
      </c>
      <c r="AD62">
        <v>45.125</v>
      </c>
      <c r="AE62">
        <v>67.153000000000006</v>
      </c>
      <c r="AF62">
        <v>45.078000000000003</v>
      </c>
      <c r="AG62">
        <v>75.320999999999998</v>
      </c>
      <c r="AH62">
        <v>93.037000000000006</v>
      </c>
      <c r="AI62" s="207"/>
      <c r="AJ62" s="207"/>
      <c r="AK62" s="207"/>
      <c r="AL62" s="207"/>
      <c r="AM62" s="207"/>
      <c r="AN62" s="207"/>
      <c r="AO62" s="207"/>
      <c r="AP62" s="207"/>
      <c r="AQ62" s="207"/>
      <c r="AR62" s="207"/>
      <c r="AS62" s="207"/>
      <c r="AT62" s="207"/>
      <c r="AU62" s="207"/>
      <c r="AV62" s="207"/>
      <c r="AW62" s="207"/>
      <c r="AX62" s="207"/>
      <c r="AY62" s="207"/>
    </row>
    <row r="63" spans="1:1005" ht="14.45">
      <c r="A63" s="148">
        <v>47939</v>
      </c>
      <c r="B63" s="162">
        <v>203</v>
      </c>
      <c r="C63" s="154">
        <v>203</v>
      </c>
      <c r="D63" s="158">
        <v>203</v>
      </c>
      <c r="E63">
        <v>340.10399999999998</v>
      </c>
      <c r="F63">
        <v>262.91000000000003</v>
      </c>
      <c r="G63">
        <v>281.01499999999999</v>
      </c>
      <c r="H63">
        <v>227.97399999999999</v>
      </c>
      <c r="I63">
        <v>215.36600000000001</v>
      </c>
      <c r="J63">
        <v>191.35400000000001</v>
      </c>
      <c r="K63">
        <v>131.72</v>
      </c>
      <c r="L63">
        <v>228.459</v>
      </c>
      <c r="M63">
        <v>264.12599999999998</v>
      </c>
      <c r="N63">
        <v>209.35</v>
      </c>
      <c r="O63">
        <v>318.24299999999999</v>
      </c>
      <c r="P63">
        <v>230.876</v>
      </c>
      <c r="Q63">
        <v>101.496</v>
      </c>
      <c r="R63">
        <v>271.68</v>
      </c>
      <c r="S63">
        <v>202.285</v>
      </c>
      <c r="T63">
        <v>356.15199999999999</v>
      </c>
      <c r="U63">
        <v>265.24299999999999</v>
      </c>
      <c r="V63">
        <v>117.069</v>
      </c>
      <c r="W63">
        <v>254.399</v>
      </c>
      <c r="X63">
        <v>172.87799999999999</v>
      </c>
      <c r="Y63">
        <v>265.12900000000002</v>
      </c>
      <c r="Z63">
        <v>220.541</v>
      </c>
      <c r="AA63">
        <v>145.798</v>
      </c>
      <c r="AB63">
        <v>216.12899999999999</v>
      </c>
      <c r="AC63">
        <v>204.703</v>
      </c>
      <c r="AD63">
        <v>143.56299999999999</v>
      </c>
      <c r="AE63">
        <v>182.125</v>
      </c>
      <c r="AF63">
        <v>204.34</v>
      </c>
      <c r="AG63">
        <v>249.548</v>
      </c>
      <c r="AH63">
        <v>134.25899999999999</v>
      </c>
      <c r="AI63" s="207"/>
      <c r="AJ63" s="207"/>
      <c r="AK63" s="207"/>
      <c r="AL63" s="207"/>
      <c r="AM63" s="207"/>
      <c r="AN63" s="207"/>
      <c r="AO63" s="207"/>
      <c r="AP63" s="207"/>
      <c r="AQ63" s="207"/>
      <c r="AR63" s="207"/>
      <c r="AS63" s="207"/>
      <c r="AT63" s="207"/>
      <c r="AU63" s="207"/>
      <c r="AV63" s="207"/>
      <c r="AW63" s="207"/>
      <c r="AX63" s="207"/>
      <c r="AY63" s="207"/>
    </row>
    <row r="64" spans="1:1005" ht="14.45">
      <c r="A64" s="148">
        <v>47969</v>
      </c>
      <c r="B64" s="162">
        <v>513</v>
      </c>
      <c r="C64" s="154">
        <v>513</v>
      </c>
      <c r="D64" s="158">
        <v>513</v>
      </c>
      <c r="E64">
        <v>798.351</v>
      </c>
      <c r="F64">
        <v>952.45</v>
      </c>
      <c r="G64">
        <v>691.34799999999996</v>
      </c>
      <c r="H64">
        <v>635.62400000000002</v>
      </c>
      <c r="I64">
        <v>546.23299999999995</v>
      </c>
      <c r="J64">
        <v>463.56799999999998</v>
      </c>
      <c r="K64">
        <v>204.40600000000001</v>
      </c>
      <c r="L64">
        <v>617.75300000000004</v>
      </c>
      <c r="M64">
        <v>441.69600000000003</v>
      </c>
      <c r="N64">
        <v>576.77200000000005</v>
      </c>
      <c r="O64">
        <v>668.92899999999997</v>
      </c>
      <c r="P64">
        <v>430.69900000000001</v>
      </c>
      <c r="Q64">
        <v>637.52499999999998</v>
      </c>
      <c r="R64">
        <v>760.17600000000004</v>
      </c>
      <c r="S64">
        <v>447.04</v>
      </c>
      <c r="T64">
        <v>917.36800000000005</v>
      </c>
      <c r="U64">
        <v>247.81</v>
      </c>
      <c r="V64">
        <v>358.76499999999999</v>
      </c>
      <c r="W64">
        <v>600.62099999999998</v>
      </c>
      <c r="X64">
        <v>382.38200000000001</v>
      </c>
      <c r="Y64">
        <v>652.66200000000003</v>
      </c>
      <c r="Z64">
        <v>485.16500000000002</v>
      </c>
      <c r="AA64">
        <v>392.63799999999998</v>
      </c>
      <c r="AB64">
        <v>491.791</v>
      </c>
      <c r="AC64">
        <v>566.97900000000004</v>
      </c>
      <c r="AD64">
        <v>457.99200000000002</v>
      </c>
      <c r="AE64">
        <v>371.35399999999998</v>
      </c>
      <c r="AF64">
        <v>727.91300000000001</v>
      </c>
      <c r="AG64">
        <v>459.50599999999997</v>
      </c>
      <c r="AH64">
        <v>459.50599999999997</v>
      </c>
      <c r="AI64" s="207"/>
      <c r="AJ64" s="207"/>
      <c r="AK64" s="207"/>
      <c r="AL64" s="207"/>
      <c r="AM64" s="207"/>
      <c r="AN64" s="207"/>
      <c r="AO64" s="207"/>
      <c r="AP64" s="207"/>
      <c r="AQ64" s="207"/>
      <c r="AR64" s="207"/>
      <c r="AS64" s="207"/>
      <c r="AT64" s="207"/>
      <c r="AU64" s="207"/>
      <c r="AV64" s="207"/>
      <c r="AW64" s="207"/>
      <c r="AX64" s="207"/>
      <c r="AY64" s="207"/>
      <c r="ALQ64" t="e">
        <v>#N/A</v>
      </c>
    </row>
    <row r="65" spans="1:1005" ht="14.45">
      <c r="A65" s="148">
        <v>48000</v>
      </c>
      <c r="B65" s="162">
        <v>367</v>
      </c>
      <c r="C65" s="154">
        <v>367</v>
      </c>
      <c r="D65" s="158">
        <v>367</v>
      </c>
      <c r="E65">
        <v>578.11599999999999</v>
      </c>
      <c r="F65">
        <v>805.91399999999999</v>
      </c>
      <c r="G65">
        <v>438.35199999999998</v>
      </c>
      <c r="H65">
        <v>499.01</v>
      </c>
      <c r="I65">
        <v>273.86799999999999</v>
      </c>
      <c r="J65">
        <v>207.17699999999999</v>
      </c>
      <c r="K65">
        <v>118.14100000000001</v>
      </c>
      <c r="L65">
        <v>400.245</v>
      </c>
      <c r="M65">
        <v>182.62899999999999</v>
      </c>
      <c r="N65">
        <v>440.43200000000002</v>
      </c>
      <c r="O65">
        <v>341.79</v>
      </c>
      <c r="P65">
        <v>135.554</v>
      </c>
      <c r="Q65">
        <v>700.37599999999998</v>
      </c>
      <c r="R65">
        <v>503.22399999999999</v>
      </c>
      <c r="S65">
        <v>551.98900000000003</v>
      </c>
      <c r="T65">
        <v>1094.8140000000001</v>
      </c>
      <c r="U65">
        <v>49.378999999999998</v>
      </c>
      <c r="V65">
        <v>255.45500000000001</v>
      </c>
      <c r="W65">
        <v>533.89700000000005</v>
      </c>
      <c r="X65">
        <v>241.702</v>
      </c>
      <c r="Y65">
        <v>455.04</v>
      </c>
      <c r="Z65">
        <v>355.32400000000001</v>
      </c>
      <c r="AA65">
        <v>141.12799999999999</v>
      </c>
      <c r="AB65">
        <v>596.23</v>
      </c>
      <c r="AC65">
        <v>354.596</v>
      </c>
      <c r="AD65">
        <v>359.20699999999999</v>
      </c>
      <c r="AE65">
        <v>131.53700000000001</v>
      </c>
      <c r="AF65">
        <v>652.67399999999998</v>
      </c>
      <c r="AG65">
        <v>172.84399999999999</v>
      </c>
      <c r="AH65">
        <v>172.84399999999999</v>
      </c>
      <c r="AI65" s="207"/>
      <c r="AJ65" s="207"/>
      <c r="AK65" s="207"/>
      <c r="AL65" s="207"/>
      <c r="AM65" s="207"/>
      <c r="AN65" s="207"/>
      <c r="AO65" s="207"/>
      <c r="AP65" s="207"/>
      <c r="AQ65" s="207"/>
      <c r="AR65" s="207"/>
      <c r="AS65" s="207"/>
      <c r="AT65" s="207"/>
      <c r="AU65" s="207"/>
      <c r="AV65" s="207"/>
      <c r="AW65" s="207"/>
      <c r="AX65" s="207"/>
      <c r="AY65" s="207"/>
      <c r="ALQ65" t="e">
        <v>#N/A</v>
      </c>
    </row>
    <row r="66" spans="1:1005" ht="14.45">
      <c r="A66" s="148">
        <v>48030</v>
      </c>
      <c r="B66" s="162">
        <v>60</v>
      </c>
      <c r="C66" s="154">
        <v>60</v>
      </c>
      <c r="D66" s="158">
        <v>60</v>
      </c>
      <c r="E66">
        <v>115.82899999999999</v>
      </c>
      <c r="F66">
        <v>148.53399999999999</v>
      </c>
      <c r="G66">
        <v>149.54900000000001</v>
      </c>
      <c r="H66">
        <v>98.426000000000002</v>
      </c>
      <c r="I66">
        <v>28.367999999999999</v>
      </c>
      <c r="J66">
        <v>23.433</v>
      </c>
      <c r="K66">
        <v>4.5620000000000003</v>
      </c>
      <c r="L66">
        <v>59.862000000000002</v>
      </c>
      <c r="M66">
        <v>27.096</v>
      </c>
      <c r="N66">
        <v>80.480999999999995</v>
      </c>
      <c r="O66">
        <v>47.51</v>
      </c>
      <c r="P66">
        <v>12.087999999999999</v>
      </c>
      <c r="Q66">
        <v>188.346</v>
      </c>
      <c r="R66">
        <v>141.41200000000001</v>
      </c>
      <c r="S66">
        <v>102.985</v>
      </c>
      <c r="T66">
        <v>467.505</v>
      </c>
      <c r="U66">
        <v>3.3849999999999998</v>
      </c>
      <c r="V66">
        <v>34.122999999999998</v>
      </c>
      <c r="W66">
        <v>105.848</v>
      </c>
      <c r="X66">
        <v>33.737000000000002</v>
      </c>
      <c r="Y66">
        <v>73.992999999999995</v>
      </c>
      <c r="Z66">
        <v>59.353999999999999</v>
      </c>
      <c r="AA66">
        <v>10.577999999999999</v>
      </c>
      <c r="AB66">
        <v>212.041</v>
      </c>
      <c r="AC66">
        <v>45.956000000000003</v>
      </c>
      <c r="AD66">
        <v>60.933</v>
      </c>
      <c r="AE66">
        <v>18.763999999999999</v>
      </c>
      <c r="AF66">
        <v>160.75800000000001</v>
      </c>
      <c r="AG66">
        <v>21.765000000000001</v>
      </c>
      <c r="AH66">
        <v>21.765000000000001</v>
      </c>
      <c r="AI66" s="207"/>
      <c r="AJ66" s="207"/>
      <c r="AK66" s="207"/>
      <c r="AL66" s="207"/>
      <c r="AM66" s="207"/>
      <c r="AN66" s="207"/>
      <c r="AO66" s="207"/>
      <c r="AP66" s="207"/>
      <c r="AQ66" s="207"/>
      <c r="AR66" s="207"/>
      <c r="AS66" s="207"/>
      <c r="AT66" s="207"/>
      <c r="AU66" s="207"/>
      <c r="AV66" s="207"/>
      <c r="AW66" s="207"/>
      <c r="AX66" s="207"/>
      <c r="AY66" s="207"/>
      <c r="ALQ66" t="e">
        <v>#N/A</v>
      </c>
    </row>
    <row r="67" spans="1:1005" ht="14.45">
      <c r="A67" s="148">
        <v>48061</v>
      </c>
      <c r="B67" s="162">
        <v>19</v>
      </c>
      <c r="C67" s="154">
        <v>19</v>
      </c>
      <c r="D67" s="158">
        <v>19</v>
      </c>
      <c r="E67">
        <v>23.242000000000001</v>
      </c>
      <c r="F67">
        <v>42.027999999999999</v>
      </c>
      <c r="G67">
        <v>33.840000000000003</v>
      </c>
      <c r="H67">
        <v>23.152999999999999</v>
      </c>
      <c r="I67">
        <v>9.3740000000000006</v>
      </c>
      <c r="J67">
        <v>10.146000000000001</v>
      </c>
      <c r="K67">
        <v>3.2650000000000001</v>
      </c>
      <c r="L67">
        <v>12.936</v>
      </c>
      <c r="M67">
        <v>8.7420000000000009</v>
      </c>
      <c r="N67">
        <v>14.54</v>
      </c>
      <c r="O67">
        <v>14.781000000000001</v>
      </c>
      <c r="P67">
        <v>7.0949999999999998</v>
      </c>
      <c r="Q67">
        <v>29.263000000000002</v>
      </c>
      <c r="R67">
        <v>27.623000000000001</v>
      </c>
      <c r="S67">
        <v>22.07</v>
      </c>
      <c r="T67">
        <v>70.459999999999994</v>
      </c>
      <c r="U67">
        <v>6.5839999999999996</v>
      </c>
      <c r="V67">
        <v>10.944000000000001</v>
      </c>
      <c r="W67">
        <v>37.069000000000003</v>
      </c>
      <c r="X67">
        <v>9.9529999999999994</v>
      </c>
      <c r="Y67">
        <v>17.702999999999999</v>
      </c>
      <c r="Z67">
        <v>14.747</v>
      </c>
      <c r="AA67">
        <v>5.6479999999999997</v>
      </c>
      <c r="AB67">
        <v>32.457999999999998</v>
      </c>
      <c r="AC67">
        <v>12.118</v>
      </c>
      <c r="AD67">
        <v>14.552</v>
      </c>
      <c r="AE67">
        <v>8.7780000000000005</v>
      </c>
      <c r="AF67">
        <v>29.113</v>
      </c>
      <c r="AG67">
        <v>9.2680000000000007</v>
      </c>
      <c r="AH67">
        <v>9.2680000000000007</v>
      </c>
      <c r="AI67" s="207"/>
      <c r="AJ67" s="207"/>
      <c r="AK67" s="207"/>
      <c r="AL67" s="207"/>
      <c r="AM67" s="207"/>
      <c r="AN67" s="207"/>
      <c r="AO67" s="207"/>
      <c r="AP67" s="207"/>
      <c r="AQ67" s="207"/>
      <c r="AR67" s="207"/>
      <c r="AS67" s="207"/>
      <c r="AT67" s="207"/>
      <c r="AU67" s="207"/>
      <c r="AV67" s="207"/>
      <c r="AW67" s="207"/>
      <c r="AX67" s="207"/>
      <c r="AY67" s="207"/>
      <c r="ALQ67" t="e">
        <v>#N/A</v>
      </c>
    </row>
    <row r="68" spans="1:1005" ht="14.45">
      <c r="A68" s="148">
        <v>48092</v>
      </c>
      <c r="B68" s="162">
        <v>13</v>
      </c>
      <c r="C68" s="154">
        <v>13</v>
      </c>
      <c r="D68" s="158">
        <v>13</v>
      </c>
      <c r="E68">
        <v>17.786000000000001</v>
      </c>
      <c r="F68">
        <v>86.313999999999993</v>
      </c>
      <c r="G68">
        <v>17.744</v>
      </c>
      <c r="H68">
        <v>18.22</v>
      </c>
      <c r="I68">
        <v>18.318999999999999</v>
      </c>
      <c r="J68">
        <v>10.275</v>
      </c>
      <c r="K68">
        <v>5.718</v>
      </c>
      <c r="L68">
        <v>15.622999999999999</v>
      </c>
      <c r="M68">
        <v>17.652999999999999</v>
      </c>
      <c r="N68">
        <v>10.042</v>
      </c>
      <c r="O68">
        <v>25.440999999999999</v>
      </c>
      <c r="P68">
        <v>15.84</v>
      </c>
      <c r="Q68">
        <v>20.652000000000001</v>
      </c>
      <c r="R68">
        <v>16.774000000000001</v>
      </c>
      <c r="S68">
        <v>13.585000000000001</v>
      </c>
      <c r="T68">
        <v>35.982999999999997</v>
      </c>
      <c r="U68">
        <v>8.0660000000000007</v>
      </c>
      <c r="V68">
        <v>23.581</v>
      </c>
      <c r="W68">
        <v>35.305</v>
      </c>
      <c r="X68">
        <v>9.0709999999999997</v>
      </c>
      <c r="Y68">
        <v>12.702999999999999</v>
      </c>
      <c r="Z68">
        <v>12.301</v>
      </c>
      <c r="AA68">
        <v>6.72</v>
      </c>
      <c r="AB68">
        <v>17.550999999999998</v>
      </c>
      <c r="AC68">
        <v>12.212999999999999</v>
      </c>
      <c r="AD68">
        <v>15.368</v>
      </c>
      <c r="AE68">
        <v>8.59</v>
      </c>
      <c r="AF68">
        <v>20.161999999999999</v>
      </c>
      <c r="AG68">
        <v>9.6820000000000004</v>
      </c>
      <c r="AH68">
        <v>9.6820000000000004</v>
      </c>
      <c r="AI68" s="207"/>
      <c r="AJ68" s="207"/>
      <c r="AK68" s="207"/>
      <c r="AL68" s="207"/>
      <c r="AM68" s="207"/>
      <c r="AN68" s="207"/>
      <c r="AO68" s="207"/>
      <c r="AP68" s="207"/>
      <c r="AQ68" s="207"/>
      <c r="AR68" s="207"/>
      <c r="AS68" s="207"/>
      <c r="AT68" s="207"/>
      <c r="AU68" s="207"/>
      <c r="AV68" s="207"/>
      <c r="AW68" s="207"/>
      <c r="AX68" s="207"/>
      <c r="AY68" s="207"/>
      <c r="ALQ68" t="e">
        <v>#N/A</v>
      </c>
    </row>
    <row r="69" spans="1:1005" ht="14.45">
      <c r="A69" s="148"/>
      <c r="B69" s="162"/>
      <c r="C69" s="154"/>
      <c r="D69" s="158"/>
      <c r="AI69" s="207"/>
      <c r="AJ69" s="207"/>
      <c r="AK69" s="207"/>
      <c r="AL69" s="207"/>
      <c r="AM69" s="207"/>
      <c r="AN69" s="207"/>
      <c r="AO69" s="207"/>
      <c r="AP69" s="207"/>
      <c r="AQ69" s="207"/>
      <c r="AR69" s="207"/>
      <c r="AS69" s="207"/>
      <c r="AT69" s="207"/>
      <c r="AU69" s="207"/>
      <c r="AV69" s="207"/>
      <c r="AW69" s="207"/>
      <c r="AX69" s="207"/>
      <c r="AY69" s="207"/>
      <c r="ALQ69" t="e">
        <v>#N/A</v>
      </c>
    </row>
    <row r="70" spans="1:1005" ht="14.45">
      <c r="A70" s="148"/>
      <c r="B70" s="162"/>
      <c r="C70" s="154"/>
      <c r="D70" s="158"/>
      <c r="AI70" s="207"/>
      <c r="AJ70" s="207"/>
      <c r="AK70" s="207"/>
      <c r="AL70" s="207"/>
      <c r="AM70" s="207"/>
      <c r="AN70" s="207"/>
      <c r="AO70" s="207"/>
      <c r="AP70" s="207"/>
      <c r="AQ70" s="207"/>
      <c r="AR70" s="207"/>
      <c r="AS70" s="207"/>
      <c r="AT70" s="207"/>
      <c r="AU70" s="207"/>
      <c r="AV70" s="207"/>
      <c r="AW70" s="207"/>
      <c r="AX70" s="207"/>
      <c r="AY70" s="207"/>
      <c r="ALQ70" t="e">
        <v>#N/A</v>
      </c>
    </row>
    <row r="71" spans="1:1005" ht="14.45">
      <c r="A71" s="148"/>
      <c r="B71" s="162"/>
      <c r="C71" s="154"/>
      <c r="D71" s="158"/>
      <c r="AI71" s="207"/>
      <c r="AJ71" s="207"/>
      <c r="AK71" s="207"/>
      <c r="AL71" s="207"/>
      <c r="AM71" s="207"/>
      <c r="AN71" s="207"/>
      <c r="AO71" s="207"/>
      <c r="AP71" s="207"/>
      <c r="AQ71" s="207"/>
      <c r="AR71" s="207"/>
      <c r="AS71" s="207"/>
      <c r="AT71" s="207"/>
      <c r="AU71" s="207"/>
      <c r="AV71" s="207"/>
      <c r="AW71" s="207"/>
      <c r="AX71" s="207"/>
      <c r="AY71" s="207"/>
      <c r="ALQ71" t="e">
        <v>#N/A</v>
      </c>
    </row>
    <row r="72" spans="1:1005" ht="14.45">
      <c r="A72" s="115"/>
      <c r="B72" s="162"/>
      <c r="C72" s="154"/>
      <c r="D72" s="159"/>
      <c r="AI72" s="207"/>
      <c r="AJ72" s="207"/>
      <c r="AK72" s="207"/>
      <c r="AL72" s="207"/>
      <c r="AM72" s="207"/>
      <c r="AN72" s="207"/>
      <c r="AO72" s="207"/>
      <c r="AP72" s="207"/>
      <c r="AQ72" s="207"/>
      <c r="AR72" s="207"/>
      <c r="AS72" s="207"/>
      <c r="AT72" s="207"/>
      <c r="AU72" s="207"/>
      <c r="AV72" s="207"/>
      <c r="AW72" s="207"/>
      <c r="AX72" s="207"/>
      <c r="AY72" s="207"/>
      <c r="ALQ72" t="e">
        <v>#N/A</v>
      </c>
    </row>
    <row r="73" spans="1:1005" ht="14.45">
      <c r="A73" s="115"/>
      <c r="B73" s="162"/>
      <c r="C73" s="154"/>
      <c r="D73" s="158"/>
      <c r="AI73" s="207"/>
      <c r="AJ73" s="207"/>
      <c r="AK73" s="207"/>
      <c r="AL73" s="207"/>
      <c r="AM73" s="207"/>
      <c r="AN73" s="207"/>
      <c r="AO73" s="207"/>
      <c r="AP73" s="207"/>
      <c r="AQ73" s="207"/>
      <c r="AR73" s="207"/>
      <c r="AS73" s="207"/>
      <c r="AT73" s="207"/>
      <c r="AU73" s="207"/>
      <c r="AV73" s="207"/>
      <c r="AW73" s="207"/>
      <c r="AX73" s="207"/>
      <c r="AY73" s="207"/>
    </row>
    <row r="74" spans="1:1005" ht="14.45">
      <c r="A74" s="115"/>
      <c r="B74" s="162"/>
      <c r="C74" s="154"/>
      <c r="D74" s="158"/>
      <c r="AI74" s="207"/>
      <c r="AJ74" s="207"/>
      <c r="AK74" s="207"/>
      <c r="AL74" s="207"/>
      <c r="AM74" s="207"/>
      <c r="AN74" s="207"/>
      <c r="AO74" s="207"/>
      <c r="AP74" s="207"/>
      <c r="AQ74" s="207"/>
      <c r="AR74" s="207"/>
      <c r="AS74" s="207"/>
      <c r="AT74" s="207"/>
      <c r="AU74" s="207"/>
      <c r="AV74" s="207"/>
      <c r="AW74" s="207"/>
      <c r="AX74" s="207"/>
      <c r="AY74" s="207"/>
    </row>
    <row r="75" spans="1:1005" ht="14.45">
      <c r="A75" s="115"/>
      <c r="B75" s="162"/>
      <c r="C75" s="154"/>
      <c r="D75" s="158"/>
      <c r="AI75" s="207"/>
      <c r="AJ75" s="207"/>
      <c r="AK75" s="207"/>
      <c r="AL75" s="207"/>
      <c r="AM75" s="207"/>
      <c r="AN75" s="207"/>
      <c r="AO75" s="207"/>
      <c r="AP75" s="207"/>
      <c r="AQ75" s="207"/>
      <c r="AR75" s="207"/>
      <c r="AS75" s="207"/>
      <c r="AT75" s="207"/>
      <c r="AU75" s="207"/>
      <c r="AV75" s="207"/>
      <c r="AW75" s="207"/>
      <c r="AX75" s="207"/>
      <c r="AY75" s="207"/>
    </row>
    <row r="76" spans="1:1005" ht="14.45">
      <c r="A76" s="115"/>
      <c r="B76" s="162"/>
      <c r="C76" s="154"/>
      <c r="D76" s="158"/>
      <c r="AI76" s="207"/>
      <c r="AJ76" s="207"/>
      <c r="AK76" s="207"/>
      <c r="AL76" s="207"/>
      <c r="AM76" s="207"/>
      <c r="AN76" s="207"/>
      <c r="AO76" s="207"/>
      <c r="AP76" s="207"/>
      <c r="AQ76" s="207"/>
      <c r="AR76" s="207"/>
      <c r="AS76" s="207"/>
      <c r="AT76" s="207"/>
      <c r="AU76" s="207"/>
      <c r="AV76" s="207"/>
      <c r="AW76" s="207"/>
      <c r="AX76" s="207"/>
      <c r="AY76" s="207"/>
    </row>
    <row r="77" spans="1:1005" ht="14.45">
      <c r="A77" s="115"/>
      <c r="B77" s="162"/>
      <c r="C77" s="154"/>
      <c r="D77" s="158"/>
      <c r="AI77" s="207"/>
      <c r="AJ77" s="207"/>
      <c r="AK77" s="207"/>
      <c r="AL77" s="207"/>
      <c r="AM77" s="207"/>
      <c r="AN77" s="207"/>
      <c r="AO77" s="207"/>
      <c r="AP77" s="207"/>
      <c r="AQ77" s="207"/>
      <c r="AR77" s="207"/>
      <c r="AS77" s="207"/>
      <c r="AT77" s="207"/>
      <c r="AU77" s="207"/>
      <c r="AV77" s="207"/>
      <c r="AW77" s="207"/>
      <c r="AX77" s="207"/>
      <c r="AY77" s="207"/>
    </row>
    <row r="78" spans="1:1005" ht="14.45">
      <c r="A78" s="115"/>
      <c r="B78" s="162"/>
      <c r="C78" s="154"/>
      <c r="D78" s="158"/>
      <c r="AI78" s="207"/>
      <c r="AJ78" s="207"/>
      <c r="AK78" s="207"/>
      <c r="AL78" s="207"/>
      <c r="AM78" s="207"/>
      <c r="AN78" s="207"/>
      <c r="AO78" s="207"/>
      <c r="AP78" s="207"/>
      <c r="AQ78" s="207"/>
      <c r="AR78" s="207"/>
      <c r="AS78" s="207"/>
      <c r="AT78" s="207"/>
      <c r="AU78" s="207"/>
      <c r="AV78" s="207"/>
      <c r="AW78" s="207"/>
      <c r="AX78" s="207"/>
      <c r="AY78" s="207"/>
    </row>
    <row r="79" spans="1:1005" ht="14.45">
      <c r="A79" s="115"/>
      <c r="B79" s="162"/>
      <c r="C79" s="154"/>
      <c r="D79" s="158"/>
      <c r="AI79" s="207"/>
      <c r="AJ79" s="207"/>
      <c r="AK79" s="207"/>
      <c r="AL79" s="207"/>
      <c r="AM79" s="207"/>
      <c r="AN79" s="207"/>
      <c r="AO79" s="207"/>
      <c r="AP79" s="207"/>
      <c r="AQ79" s="207"/>
      <c r="AR79" s="207"/>
      <c r="AS79" s="207"/>
      <c r="AT79" s="207"/>
      <c r="AU79" s="207"/>
      <c r="AV79" s="207"/>
      <c r="AW79" s="207"/>
      <c r="AX79" s="207"/>
      <c r="AY79" s="207"/>
    </row>
    <row r="80" spans="1:1005" ht="14.45">
      <c r="A80" s="115"/>
      <c r="B80" s="162"/>
      <c r="C80" s="154"/>
      <c r="D80" s="158"/>
      <c r="AI80" s="207"/>
      <c r="AJ80" s="207"/>
      <c r="AK80" s="207"/>
      <c r="AL80" s="207"/>
      <c r="AM80" s="207"/>
      <c r="AN80" s="207"/>
      <c r="AO80" s="207"/>
      <c r="AP80" s="207"/>
      <c r="AQ80" s="207"/>
      <c r="AR80" s="207"/>
      <c r="AS80" s="207"/>
      <c r="AT80" s="207"/>
      <c r="AU80" s="207"/>
      <c r="AV80" s="207"/>
      <c r="AW80" s="207"/>
      <c r="AX80" s="207"/>
      <c r="AY80" s="207"/>
    </row>
    <row r="81" spans="1:4" ht="12.75" customHeight="1">
      <c r="A81" s="115"/>
      <c r="B81" s="162"/>
      <c r="C81" s="154"/>
      <c r="D81" s="158"/>
    </row>
    <row r="82" spans="1:4" ht="12.75" customHeight="1">
      <c r="A82" s="115"/>
      <c r="B82" s="162"/>
      <c r="C82" s="154"/>
      <c r="D82" s="158"/>
    </row>
    <row r="83" spans="1:4" ht="12.75" customHeight="1">
      <c r="A83" s="115"/>
      <c r="B83" s="162"/>
      <c r="C83" s="154"/>
      <c r="D83" s="158"/>
    </row>
    <row r="84" spans="1:4" ht="12.75" customHeight="1">
      <c r="A84" s="115"/>
      <c r="B84" s="162"/>
      <c r="C84" s="154"/>
      <c r="D84" s="158"/>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5703125" defaultRowHeight="12.75" customHeight="1"/>
  <cols>
    <col min="1" max="54" width="9.42578125" customWidth="1"/>
  </cols>
  <sheetData>
    <row r="1" spans="1:51" ht="14.45">
      <c r="A1" s="117"/>
      <c r="B1" s="228">
        <v>10.892799999999999</v>
      </c>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195"/>
      <c r="AJ1" s="195"/>
      <c r="AK1" s="195"/>
      <c r="AL1" s="195"/>
      <c r="AM1" s="195"/>
    </row>
    <row r="2" spans="1:51" ht="14.45">
      <c r="A2" s="117"/>
      <c r="B2" s="203" t="s">
        <v>1</v>
      </c>
      <c r="C2" s="203" t="s">
        <v>2</v>
      </c>
      <c r="D2" s="203" t="s">
        <v>3</v>
      </c>
      <c r="E2" s="203">
        <v>1991</v>
      </c>
      <c r="F2" s="203">
        <v>1992</v>
      </c>
      <c r="G2" s="203">
        <v>1993</v>
      </c>
      <c r="H2" s="203">
        <v>1994</v>
      </c>
      <c r="I2" s="203">
        <v>1995</v>
      </c>
      <c r="J2" s="203">
        <v>1996</v>
      </c>
      <c r="K2" s="203">
        <v>1997</v>
      </c>
      <c r="L2" s="203">
        <v>1998</v>
      </c>
      <c r="M2" s="203">
        <v>1999</v>
      </c>
      <c r="N2" s="203">
        <v>2000</v>
      </c>
      <c r="O2" s="203">
        <v>2001</v>
      </c>
      <c r="P2" s="203">
        <v>2002</v>
      </c>
      <c r="Q2" s="203">
        <v>2003</v>
      </c>
      <c r="R2" s="203">
        <v>2004</v>
      </c>
      <c r="S2" s="203">
        <v>2005</v>
      </c>
      <c r="T2" s="203">
        <v>2006</v>
      </c>
      <c r="U2" s="203">
        <v>2007</v>
      </c>
      <c r="V2" s="203">
        <v>2008</v>
      </c>
      <c r="W2" s="203">
        <v>2009</v>
      </c>
      <c r="X2" s="203">
        <v>2010</v>
      </c>
      <c r="Y2" s="203">
        <v>2011</v>
      </c>
      <c r="Z2" s="203">
        <v>2012</v>
      </c>
      <c r="AA2" s="203">
        <v>2013</v>
      </c>
      <c r="AB2" s="203">
        <v>2014</v>
      </c>
      <c r="AC2" s="203">
        <v>2015</v>
      </c>
      <c r="AD2" s="203">
        <v>2016</v>
      </c>
      <c r="AE2" s="203">
        <v>2017</v>
      </c>
      <c r="AF2" s="203">
        <v>2018</v>
      </c>
      <c r="AG2" s="203">
        <v>2019</v>
      </c>
      <c r="AH2" s="203">
        <v>2020</v>
      </c>
      <c r="AI2" s="195"/>
      <c r="AJ2" s="195"/>
      <c r="AK2" s="195"/>
      <c r="AL2" s="195"/>
      <c r="AM2" s="195"/>
    </row>
    <row r="3" spans="1:51" ht="14.45">
      <c r="A3" s="119"/>
      <c r="B3" s="120" t="s">
        <v>8</v>
      </c>
      <c r="C3" s="120" t="s">
        <v>9</v>
      </c>
      <c r="D3" s="120" t="s">
        <v>10</v>
      </c>
      <c r="E3" s="120" t="s">
        <v>11</v>
      </c>
      <c r="F3" s="120" t="s">
        <v>12</v>
      </c>
      <c r="G3" s="120" t="s">
        <v>13</v>
      </c>
      <c r="H3" s="120" t="s">
        <v>14</v>
      </c>
      <c r="I3" s="120" t="s">
        <v>15</v>
      </c>
      <c r="J3" s="120" t="s">
        <v>16</v>
      </c>
      <c r="K3" s="120" t="s">
        <v>17</v>
      </c>
      <c r="L3" s="120" t="s">
        <v>18</v>
      </c>
      <c r="M3" s="120" t="s">
        <v>19</v>
      </c>
      <c r="N3" s="120" t="s">
        <v>20</v>
      </c>
      <c r="O3" s="120" t="s">
        <v>21</v>
      </c>
      <c r="P3" s="120" t="s">
        <v>22</v>
      </c>
      <c r="Q3" s="120" t="s">
        <v>23</v>
      </c>
      <c r="R3" s="120" t="s">
        <v>24</v>
      </c>
      <c r="S3" s="120" t="s">
        <v>25</v>
      </c>
      <c r="T3" s="120" t="s">
        <v>26</v>
      </c>
      <c r="U3" s="120" t="s">
        <v>27</v>
      </c>
      <c r="V3" s="120" t="s">
        <v>28</v>
      </c>
      <c r="W3" s="120" t="s">
        <v>29</v>
      </c>
      <c r="X3" s="120" t="s">
        <v>30</v>
      </c>
      <c r="Y3" s="120" t="s">
        <v>31</v>
      </c>
      <c r="Z3" s="120" t="s">
        <v>32</v>
      </c>
      <c r="AA3" s="120" t="s">
        <v>33</v>
      </c>
      <c r="AB3" s="120" t="s">
        <v>34</v>
      </c>
      <c r="AC3" s="120" t="s">
        <v>35</v>
      </c>
      <c r="AD3" s="120" t="s">
        <v>36</v>
      </c>
      <c r="AE3" s="120" t="s">
        <v>37</v>
      </c>
      <c r="AF3" s="120" t="s">
        <v>38</v>
      </c>
      <c r="AG3" s="120" t="s">
        <v>39</v>
      </c>
      <c r="AH3" s="120" t="s">
        <v>40</v>
      </c>
      <c r="AI3" s="195"/>
      <c r="AJ3" s="195"/>
      <c r="AK3" s="195"/>
      <c r="AL3" s="195"/>
      <c r="AM3" s="195"/>
    </row>
    <row r="4" spans="1:51" ht="14.45">
      <c r="A4" s="118">
        <v>46143</v>
      </c>
      <c r="B4" s="82">
        <v>98</v>
      </c>
      <c r="C4" s="82">
        <v>46</v>
      </c>
      <c r="D4" s="83">
        <v>63</v>
      </c>
      <c r="E4" s="7">
        <v>43.942999999999998</v>
      </c>
      <c r="F4" s="7">
        <v>80.245000000000005</v>
      </c>
      <c r="G4" s="7">
        <v>70.72</v>
      </c>
      <c r="H4" s="7">
        <v>60.421999999999997</v>
      </c>
      <c r="I4" s="7">
        <v>36.49</v>
      </c>
      <c r="J4" s="7">
        <v>63.384</v>
      </c>
      <c r="K4" s="7">
        <v>62.65</v>
      </c>
      <c r="L4" s="7">
        <v>52.947000000000003</v>
      </c>
      <c r="M4" s="7">
        <v>49.878</v>
      </c>
      <c r="N4" s="7">
        <v>68.084999999999994</v>
      </c>
      <c r="O4" s="7">
        <v>69.025999999999996</v>
      </c>
      <c r="P4" s="7">
        <v>52.887</v>
      </c>
      <c r="Q4" s="7">
        <v>61.962000000000003</v>
      </c>
      <c r="R4" s="7">
        <v>61.473999999999997</v>
      </c>
      <c r="S4" s="7">
        <v>59.738</v>
      </c>
      <c r="T4" s="7">
        <v>63.344000000000001</v>
      </c>
      <c r="U4" s="7">
        <v>70.016000000000005</v>
      </c>
      <c r="V4" s="7">
        <v>64.442999999999998</v>
      </c>
      <c r="W4" s="7">
        <v>74.192999999999998</v>
      </c>
      <c r="X4" s="7">
        <v>45.271999999999998</v>
      </c>
      <c r="Y4" s="7">
        <v>63.655000000000001</v>
      </c>
      <c r="Z4" s="7">
        <v>64.379000000000005</v>
      </c>
      <c r="AA4" s="7">
        <v>60.804000000000002</v>
      </c>
      <c r="AB4" s="7">
        <v>62.691000000000003</v>
      </c>
      <c r="AC4" s="7">
        <v>70.888999999999996</v>
      </c>
      <c r="AD4" s="7">
        <v>55.597999999999999</v>
      </c>
      <c r="AE4" s="7">
        <v>66.385999999999996</v>
      </c>
      <c r="AF4" s="7">
        <v>63.308999999999997</v>
      </c>
      <c r="AG4" s="7">
        <v>43.125999999999998</v>
      </c>
      <c r="AH4" s="7">
        <v>63.323</v>
      </c>
      <c r="AI4" s="207"/>
      <c r="AJ4" s="207"/>
      <c r="AK4" s="207"/>
      <c r="AL4" s="207"/>
      <c r="AM4" s="207"/>
      <c r="AN4" s="207"/>
      <c r="AO4" s="207"/>
      <c r="AP4" s="207"/>
      <c r="AQ4" s="207"/>
      <c r="AR4" s="207"/>
      <c r="AS4" s="207"/>
      <c r="AT4" s="207"/>
      <c r="AU4" s="207"/>
      <c r="AV4" s="207"/>
      <c r="AW4" s="207"/>
      <c r="AX4" s="207"/>
      <c r="AY4" s="207"/>
    </row>
    <row r="5" spans="1:51" ht="14.45">
      <c r="A5" s="118">
        <v>46174</v>
      </c>
      <c r="B5" s="82">
        <v>64</v>
      </c>
      <c r="C5" s="82">
        <v>30</v>
      </c>
      <c r="D5" s="83">
        <v>41</v>
      </c>
      <c r="E5" s="7">
        <v>59.384</v>
      </c>
      <c r="F5" s="7">
        <v>55.95</v>
      </c>
      <c r="G5" s="7">
        <v>49.863</v>
      </c>
      <c r="H5" s="7">
        <v>39.564</v>
      </c>
      <c r="I5" s="7">
        <v>90.62</v>
      </c>
      <c r="J5" s="7">
        <v>27.495999999999999</v>
      </c>
      <c r="K5" s="7">
        <v>67.201999999999998</v>
      </c>
      <c r="L5" s="7">
        <v>37.488999999999997</v>
      </c>
      <c r="M5" s="7">
        <v>64.143000000000001</v>
      </c>
      <c r="N5" s="7">
        <v>32.308</v>
      </c>
      <c r="O5" s="7">
        <v>30.763000000000002</v>
      </c>
      <c r="P5" s="7">
        <v>32.981000000000002</v>
      </c>
      <c r="Q5" s="7">
        <v>38.401000000000003</v>
      </c>
      <c r="R5" s="7">
        <v>27.21</v>
      </c>
      <c r="S5" s="7">
        <v>35.067999999999998</v>
      </c>
      <c r="T5" s="7">
        <v>33.457999999999998</v>
      </c>
      <c r="U5" s="7">
        <v>47.844000000000001</v>
      </c>
      <c r="V5" s="7">
        <v>49.865000000000002</v>
      </c>
      <c r="W5" s="7">
        <v>37.767000000000003</v>
      </c>
      <c r="X5" s="7">
        <v>42.436</v>
      </c>
      <c r="Y5" s="7">
        <v>74.980999999999995</v>
      </c>
      <c r="Z5" s="7">
        <v>26.402999999999999</v>
      </c>
      <c r="AA5" s="7">
        <v>34.679000000000002</v>
      </c>
      <c r="AB5" s="7">
        <v>51.89</v>
      </c>
      <c r="AC5" s="7">
        <v>146.298</v>
      </c>
      <c r="AD5" s="7">
        <v>62.718000000000004</v>
      </c>
      <c r="AE5" s="7">
        <v>45.337000000000003</v>
      </c>
      <c r="AF5" s="7">
        <v>28.201000000000001</v>
      </c>
      <c r="AG5" s="7">
        <v>87.716999999999999</v>
      </c>
      <c r="AH5" s="7">
        <v>39.173999999999999</v>
      </c>
      <c r="AI5" s="207"/>
      <c r="AJ5" s="207"/>
      <c r="AK5" s="207"/>
      <c r="AL5" s="207"/>
      <c r="AM5" s="207"/>
      <c r="AN5" s="207"/>
      <c r="AO5" s="207"/>
      <c r="AP5" s="207"/>
      <c r="AQ5" s="207"/>
      <c r="AR5" s="207"/>
      <c r="AS5" s="207"/>
      <c r="AT5" s="207"/>
      <c r="AU5" s="207"/>
      <c r="AV5" s="207"/>
      <c r="AW5" s="207"/>
      <c r="AX5" s="207"/>
      <c r="AY5" s="207"/>
    </row>
    <row r="6" spans="1:51" ht="14.45">
      <c r="A6" s="118">
        <v>46204</v>
      </c>
      <c r="B6" s="82">
        <v>26</v>
      </c>
      <c r="C6" s="82">
        <v>12</v>
      </c>
      <c r="D6" s="83">
        <v>17</v>
      </c>
      <c r="E6" s="7">
        <v>24.283999999999999</v>
      </c>
      <c r="F6" s="7">
        <v>25.382999999999999</v>
      </c>
      <c r="G6" s="7">
        <v>18.047000000000001</v>
      </c>
      <c r="H6" s="7">
        <v>14.336</v>
      </c>
      <c r="I6" s="7">
        <v>47.707999999999998</v>
      </c>
      <c r="J6" s="7">
        <v>15.233000000000001</v>
      </c>
      <c r="K6" s="7">
        <v>20.7</v>
      </c>
      <c r="L6" s="7">
        <v>16.553000000000001</v>
      </c>
      <c r="M6" s="7">
        <v>34.688000000000002</v>
      </c>
      <c r="N6" s="7">
        <v>11.647</v>
      </c>
      <c r="O6" s="7">
        <v>15.228999999999999</v>
      </c>
      <c r="P6" s="7">
        <v>12.218</v>
      </c>
      <c r="Q6" s="7">
        <v>13.34</v>
      </c>
      <c r="R6" s="7">
        <v>12.659000000000001</v>
      </c>
      <c r="S6" s="7">
        <v>14.497</v>
      </c>
      <c r="T6" s="7">
        <v>25.013000000000002</v>
      </c>
      <c r="U6" s="7">
        <v>21.38</v>
      </c>
      <c r="V6" s="7">
        <v>17.751000000000001</v>
      </c>
      <c r="W6" s="7">
        <v>16.696999999999999</v>
      </c>
      <c r="X6" s="7">
        <v>15.95</v>
      </c>
      <c r="Y6" s="7">
        <v>23.966000000000001</v>
      </c>
      <c r="Z6" s="7">
        <v>11.82</v>
      </c>
      <c r="AA6" s="7">
        <v>16.98</v>
      </c>
      <c r="AB6" s="7">
        <v>17.02</v>
      </c>
      <c r="AC6" s="7">
        <v>41.51</v>
      </c>
      <c r="AD6" s="7">
        <v>19.751000000000001</v>
      </c>
      <c r="AE6" s="7">
        <v>17.074999999999999</v>
      </c>
      <c r="AF6" s="7">
        <v>12.535</v>
      </c>
      <c r="AG6" s="7">
        <v>24.007999999999999</v>
      </c>
      <c r="AH6" s="7">
        <v>16.809000000000001</v>
      </c>
      <c r="AI6" s="207"/>
      <c r="AJ6" s="207"/>
      <c r="AK6" s="207"/>
      <c r="AL6" s="207"/>
      <c r="AM6" s="207"/>
      <c r="AN6" s="207"/>
      <c r="AO6" s="207"/>
      <c r="AP6" s="207"/>
      <c r="AQ6" s="207"/>
      <c r="AR6" s="207"/>
      <c r="AS6" s="207"/>
      <c r="AT6" s="207"/>
      <c r="AU6" s="207"/>
      <c r="AV6" s="207"/>
      <c r="AW6" s="207"/>
      <c r="AX6" s="207"/>
      <c r="AY6" s="207"/>
    </row>
    <row r="7" spans="1:51" ht="14.45">
      <c r="A7" s="118">
        <v>46235</v>
      </c>
      <c r="B7" s="82">
        <v>23</v>
      </c>
      <c r="C7" s="82">
        <v>12</v>
      </c>
      <c r="D7" s="83">
        <v>14</v>
      </c>
      <c r="E7" s="7">
        <v>16.512</v>
      </c>
      <c r="F7" s="7">
        <v>21.67</v>
      </c>
      <c r="G7" s="7">
        <v>13.968</v>
      </c>
      <c r="H7" s="7">
        <v>9.0609999999999999</v>
      </c>
      <c r="I7" s="7">
        <v>23.552</v>
      </c>
      <c r="J7" s="7">
        <v>11.404999999999999</v>
      </c>
      <c r="K7" s="7">
        <v>32.036999999999999</v>
      </c>
      <c r="L7" s="7">
        <v>12.657</v>
      </c>
      <c r="M7" s="7">
        <v>52.686999999999998</v>
      </c>
      <c r="N7" s="7">
        <v>11.381</v>
      </c>
      <c r="O7" s="7">
        <v>19.010000000000002</v>
      </c>
      <c r="P7" s="7">
        <v>8.9870000000000001</v>
      </c>
      <c r="Q7" s="7">
        <v>12.287000000000001</v>
      </c>
      <c r="R7" s="7">
        <v>9.1679999999999993</v>
      </c>
      <c r="S7" s="7">
        <v>13.983000000000001</v>
      </c>
      <c r="T7" s="7">
        <v>24.324999999999999</v>
      </c>
      <c r="U7" s="7">
        <v>26.178999999999998</v>
      </c>
      <c r="V7" s="7">
        <v>11.843999999999999</v>
      </c>
      <c r="W7" s="7">
        <v>10.003</v>
      </c>
      <c r="X7" s="7">
        <v>19.626999999999999</v>
      </c>
      <c r="Y7" s="7">
        <v>14.018000000000001</v>
      </c>
      <c r="Z7" s="7">
        <v>9.9260000000000002</v>
      </c>
      <c r="AA7" s="7">
        <v>22.481000000000002</v>
      </c>
      <c r="AB7" s="7">
        <v>16.431999999999999</v>
      </c>
      <c r="AC7" s="7">
        <v>21.172000000000001</v>
      </c>
      <c r="AD7" s="7">
        <v>20.382000000000001</v>
      </c>
      <c r="AE7" s="7">
        <v>14.016999999999999</v>
      </c>
      <c r="AF7" s="7">
        <v>8.2899999999999991</v>
      </c>
      <c r="AG7" s="7">
        <v>11.589</v>
      </c>
      <c r="AH7" s="7">
        <v>11.492000000000001</v>
      </c>
      <c r="AI7" s="207"/>
      <c r="AJ7" s="207"/>
      <c r="AK7" s="207"/>
      <c r="AL7" s="207"/>
      <c r="AM7" s="207"/>
      <c r="AN7" s="207"/>
      <c r="AO7" s="207"/>
      <c r="AP7" s="207"/>
      <c r="AQ7" s="207"/>
      <c r="AR7" s="207"/>
      <c r="AS7" s="207"/>
      <c r="AT7" s="207"/>
      <c r="AU7" s="207"/>
      <c r="AV7" s="207"/>
      <c r="AW7" s="207"/>
      <c r="AX7" s="207"/>
      <c r="AY7" s="207"/>
    </row>
    <row r="8" spans="1:51" ht="14.45">
      <c r="A8" s="118">
        <v>46266</v>
      </c>
      <c r="B8" s="82">
        <v>27</v>
      </c>
      <c r="C8" s="82">
        <v>15</v>
      </c>
      <c r="D8" s="83">
        <v>17</v>
      </c>
      <c r="E8" s="7">
        <v>31.213000000000001</v>
      </c>
      <c r="F8" s="7">
        <v>17.212</v>
      </c>
      <c r="G8" s="7">
        <v>17.109000000000002</v>
      </c>
      <c r="H8" s="7">
        <v>21.363</v>
      </c>
      <c r="I8" s="7">
        <v>18.216999999999999</v>
      </c>
      <c r="J8" s="7">
        <v>15.97</v>
      </c>
      <c r="K8" s="7">
        <v>43.220999999999997</v>
      </c>
      <c r="L8" s="7">
        <v>13.393000000000001</v>
      </c>
      <c r="M8" s="7">
        <v>33.56</v>
      </c>
      <c r="N8" s="7">
        <v>11.805</v>
      </c>
      <c r="O8" s="7">
        <v>11.85</v>
      </c>
      <c r="P8" s="7">
        <v>21.469000000000001</v>
      </c>
      <c r="Q8" s="7">
        <v>27.623999999999999</v>
      </c>
      <c r="R8" s="7">
        <v>29.824999999999999</v>
      </c>
      <c r="S8" s="7">
        <v>11.771000000000001</v>
      </c>
      <c r="T8" s="7">
        <v>26.079000000000001</v>
      </c>
      <c r="U8" s="7">
        <v>27.454999999999998</v>
      </c>
      <c r="V8" s="7">
        <v>22.431000000000001</v>
      </c>
      <c r="W8" s="7">
        <v>9.5410000000000004</v>
      </c>
      <c r="X8" s="7">
        <v>12.568</v>
      </c>
      <c r="Y8" s="7">
        <v>12.548</v>
      </c>
      <c r="Z8" s="7">
        <v>9.1</v>
      </c>
      <c r="AA8" s="7">
        <v>41.066000000000003</v>
      </c>
      <c r="AB8" s="7">
        <v>28.27</v>
      </c>
      <c r="AC8" s="7">
        <v>14.545</v>
      </c>
      <c r="AD8" s="7">
        <v>16.890999999999998</v>
      </c>
      <c r="AE8" s="7">
        <v>10.692</v>
      </c>
      <c r="AF8" s="7">
        <v>8.41</v>
      </c>
      <c r="AG8" s="7">
        <v>9.1739999999999995</v>
      </c>
      <c r="AH8" s="7">
        <v>10.052</v>
      </c>
      <c r="AI8" s="207"/>
      <c r="AJ8" s="207"/>
      <c r="AK8" s="207"/>
      <c r="AL8" s="207"/>
      <c r="AM8" s="207"/>
      <c r="AN8" s="207"/>
      <c r="AO8" s="207"/>
      <c r="AP8" s="207"/>
      <c r="AQ8" s="207"/>
      <c r="AR8" s="207"/>
      <c r="AS8" s="207"/>
      <c r="AT8" s="207"/>
      <c r="AU8" s="207"/>
      <c r="AV8" s="207"/>
      <c r="AW8" s="207"/>
      <c r="AX8" s="207"/>
      <c r="AY8" s="207"/>
    </row>
    <row r="9" spans="1:51" ht="14.45">
      <c r="A9" s="118">
        <v>46296</v>
      </c>
      <c r="B9" s="82">
        <v>30</v>
      </c>
      <c r="C9" s="82">
        <v>17</v>
      </c>
      <c r="D9" s="83">
        <v>18</v>
      </c>
      <c r="E9" s="7">
        <v>15.349</v>
      </c>
      <c r="F9" s="7">
        <v>12.151999999999999</v>
      </c>
      <c r="G9" s="7">
        <v>13.971</v>
      </c>
      <c r="H9" s="7">
        <v>20.974</v>
      </c>
      <c r="I9" s="7">
        <v>17.346</v>
      </c>
      <c r="J9" s="7">
        <v>31.811</v>
      </c>
      <c r="K9" s="7">
        <v>41.542999999999999</v>
      </c>
      <c r="L9" s="7">
        <v>15.561</v>
      </c>
      <c r="M9" s="7">
        <v>16.780999999999999</v>
      </c>
      <c r="N9" s="7">
        <v>14.943</v>
      </c>
      <c r="O9" s="7">
        <v>10.632999999999999</v>
      </c>
      <c r="P9" s="7">
        <v>24.263000000000002</v>
      </c>
      <c r="Q9" s="7">
        <v>15.651</v>
      </c>
      <c r="R9" s="7">
        <v>34.511000000000003</v>
      </c>
      <c r="S9" s="7">
        <v>28.946000000000002</v>
      </c>
      <c r="T9" s="7">
        <v>73.409000000000006</v>
      </c>
      <c r="U9" s="7">
        <v>29.053000000000001</v>
      </c>
      <c r="V9" s="7">
        <v>15.765000000000001</v>
      </c>
      <c r="W9" s="7">
        <v>12.061999999999999</v>
      </c>
      <c r="X9" s="7">
        <v>17.466000000000001</v>
      </c>
      <c r="Y9" s="7">
        <v>22.54</v>
      </c>
      <c r="Z9" s="7">
        <v>8.5830000000000002</v>
      </c>
      <c r="AA9" s="7">
        <v>30.965</v>
      </c>
      <c r="AB9" s="7">
        <v>37.558999999999997</v>
      </c>
      <c r="AC9" s="7">
        <v>18.847000000000001</v>
      </c>
      <c r="AD9" s="7">
        <v>13.689</v>
      </c>
      <c r="AE9" s="7">
        <v>11.904999999999999</v>
      </c>
      <c r="AF9" s="7">
        <v>11.553000000000001</v>
      </c>
      <c r="AG9" s="7">
        <v>8.9209999999999994</v>
      </c>
      <c r="AH9" s="7">
        <v>11.237</v>
      </c>
      <c r="AI9" s="207"/>
      <c r="AJ9" s="207"/>
      <c r="AK9" s="207"/>
      <c r="AL9" s="207"/>
      <c r="AM9" s="207"/>
      <c r="AN9" s="207"/>
      <c r="AO9" s="207"/>
      <c r="AP9" s="207"/>
      <c r="AQ9" s="207"/>
      <c r="AR9" s="207"/>
      <c r="AS9" s="207"/>
      <c r="AT9" s="207"/>
      <c r="AU9" s="207"/>
      <c r="AV9" s="207"/>
      <c r="AW9" s="207"/>
      <c r="AX9" s="207"/>
      <c r="AY9" s="207"/>
    </row>
    <row r="10" spans="1:51" ht="14.45">
      <c r="A10" s="118">
        <v>46327</v>
      </c>
      <c r="B10" s="82">
        <v>18</v>
      </c>
      <c r="C10" s="82">
        <v>16</v>
      </c>
      <c r="D10" s="83">
        <v>16</v>
      </c>
      <c r="E10" s="7">
        <v>11.765000000000001</v>
      </c>
      <c r="F10" s="7">
        <v>10.628</v>
      </c>
      <c r="G10" s="7">
        <v>11.26</v>
      </c>
      <c r="H10" s="7">
        <v>16.234999999999999</v>
      </c>
      <c r="I10" s="7">
        <v>12.829000000000001</v>
      </c>
      <c r="J10" s="7">
        <v>17.123000000000001</v>
      </c>
      <c r="K10" s="7">
        <v>22.24</v>
      </c>
      <c r="L10" s="7">
        <v>14.68</v>
      </c>
      <c r="M10" s="7">
        <v>11.502000000000001</v>
      </c>
      <c r="N10" s="7">
        <v>12.087</v>
      </c>
      <c r="O10" s="7">
        <v>9.8610000000000007</v>
      </c>
      <c r="P10" s="7">
        <v>14.29</v>
      </c>
      <c r="Q10" s="7">
        <v>11.183</v>
      </c>
      <c r="R10" s="7">
        <v>21.016999999999999</v>
      </c>
      <c r="S10" s="7">
        <v>19.411000000000001</v>
      </c>
      <c r="T10" s="7">
        <v>28.585999999999999</v>
      </c>
      <c r="U10" s="7">
        <v>17.777999999999999</v>
      </c>
      <c r="V10" s="7">
        <v>12.993</v>
      </c>
      <c r="W10" s="7">
        <v>12.672000000000001</v>
      </c>
      <c r="X10" s="7">
        <v>15.708</v>
      </c>
      <c r="Y10" s="7">
        <v>17.2</v>
      </c>
      <c r="Z10" s="7">
        <v>8.1310000000000002</v>
      </c>
      <c r="AA10" s="7">
        <v>19.026</v>
      </c>
      <c r="AB10" s="7">
        <v>18.907</v>
      </c>
      <c r="AC10" s="7">
        <v>15.239000000000001</v>
      </c>
      <c r="AD10" s="7">
        <v>10.61</v>
      </c>
      <c r="AE10" s="7">
        <v>9.7609999999999992</v>
      </c>
      <c r="AF10" s="7">
        <v>10.324999999999999</v>
      </c>
      <c r="AG10" s="7">
        <v>8.6609999999999996</v>
      </c>
      <c r="AH10" s="7">
        <v>11.929</v>
      </c>
      <c r="AI10" s="207"/>
      <c r="AJ10" s="207"/>
      <c r="AK10" s="207"/>
      <c r="AL10" s="207"/>
      <c r="AM10" s="207"/>
      <c r="AN10" s="207"/>
      <c r="AO10" s="207"/>
      <c r="AP10" s="207"/>
      <c r="AQ10" s="207"/>
      <c r="AR10" s="207"/>
      <c r="AS10" s="207"/>
      <c r="AT10" s="207"/>
      <c r="AU10" s="207"/>
      <c r="AV10" s="207"/>
      <c r="AW10" s="207"/>
      <c r="AX10" s="207"/>
      <c r="AY10" s="207"/>
    </row>
    <row r="11" spans="1:51" ht="14.45">
      <c r="A11" s="118">
        <v>46357</v>
      </c>
      <c r="B11" s="82">
        <v>15</v>
      </c>
      <c r="C11" s="82">
        <v>14</v>
      </c>
      <c r="D11" s="83">
        <v>15</v>
      </c>
      <c r="E11" s="7">
        <v>10.500999999999999</v>
      </c>
      <c r="F11" s="7">
        <v>9.9489999999999998</v>
      </c>
      <c r="G11" s="7">
        <v>10.29</v>
      </c>
      <c r="H11" s="7">
        <v>11.831</v>
      </c>
      <c r="I11" s="7">
        <v>11.502000000000001</v>
      </c>
      <c r="J11" s="7">
        <v>12.97</v>
      </c>
      <c r="K11" s="7">
        <v>14.436</v>
      </c>
      <c r="L11" s="7">
        <v>12.462999999999999</v>
      </c>
      <c r="M11" s="7">
        <v>10.372</v>
      </c>
      <c r="N11" s="7">
        <v>10.314</v>
      </c>
      <c r="O11" s="7">
        <v>9.0749999999999993</v>
      </c>
      <c r="P11" s="7">
        <v>11.473000000000001</v>
      </c>
      <c r="Q11" s="7">
        <v>10.734</v>
      </c>
      <c r="R11" s="7">
        <v>14.32</v>
      </c>
      <c r="S11" s="7">
        <v>12.945</v>
      </c>
      <c r="T11" s="7">
        <v>16.876999999999999</v>
      </c>
      <c r="U11" s="7">
        <v>13.92</v>
      </c>
      <c r="V11" s="7">
        <v>11.271000000000001</v>
      </c>
      <c r="W11" s="7">
        <v>10.15</v>
      </c>
      <c r="X11" s="7">
        <v>12.035</v>
      </c>
      <c r="Y11" s="7">
        <v>12.611000000000001</v>
      </c>
      <c r="Z11" s="7">
        <v>8.7170000000000005</v>
      </c>
      <c r="AA11" s="7">
        <v>14.259</v>
      </c>
      <c r="AB11" s="7">
        <v>14.334</v>
      </c>
      <c r="AC11" s="7">
        <v>12.63</v>
      </c>
      <c r="AD11" s="7">
        <v>10.227</v>
      </c>
      <c r="AE11" s="7">
        <v>9.4580000000000002</v>
      </c>
      <c r="AF11" s="7">
        <v>9.0299999999999994</v>
      </c>
      <c r="AG11" s="7">
        <v>9.3130000000000006</v>
      </c>
      <c r="AH11" s="7">
        <v>10.56</v>
      </c>
      <c r="AI11" s="207"/>
      <c r="AJ11" s="207"/>
      <c r="AK11" s="207"/>
      <c r="AL11" s="207"/>
      <c r="AM11" s="207"/>
      <c r="AN11" s="207"/>
      <c r="AO11" s="207"/>
      <c r="AP11" s="207"/>
      <c r="AQ11" s="207"/>
      <c r="AR11" s="207"/>
      <c r="AS11" s="207"/>
      <c r="AT11" s="207"/>
      <c r="AU11" s="207"/>
      <c r="AV11" s="207"/>
      <c r="AW11" s="207"/>
      <c r="AX11" s="207"/>
      <c r="AY11" s="207"/>
    </row>
    <row r="12" spans="1:51" ht="14.45">
      <c r="A12" s="118">
        <v>46388</v>
      </c>
      <c r="B12" s="82">
        <v>13</v>
      </c>
      <c r="C12" s="82">
        <v>13</v>
      </c>
      <c r="D12" s="83">
        <v>13</v>
      </c>
      <c r="E12" s="7">
        <v>9.718</v>
      </c>
      <c r="F12" s="7">
        <v>9.5850000000000009</v>
      </c>
      <c r="G12" s="7">
        <v>9.9149999999999991</v>
      </c>
      <c r="H12" s="7">
        <v>10.468</v>
      </c>
      <c r="I12" s="7">
        <v>10.798</v>
      </c>
      <c r="J12" s="7">
        <v>10.977</v>
      </c>
      <c r="K12" s="7">
        <v>11.864000000000001</v>
      </c>
      <c r="L12" s="7">
        <v>10.625</v>
      </c>
      <c r="M12" s="7">
        <v>10.304</v>
      </c>
      <c r="N12" s="7">
        <v>9.7230000000000008</v>
      </c>
      <c r="O12" s="7">
        <v>9.0990000000000002</v>
      </c>
      <c r="P12" s="7">
        <v>10.45</v>
      </c>
      <c r="Q12" s="7">
        <v>9.8960000000000008</v>
      </c>
      <c r="R12" s="7">
        <v>13.253</v>
      </c>
      <c r="S12" s="7">
        <v>11.260999999999999</v>
      </c>
      <c r="T12" s="7">
        <v>12.847</v>
      </c>
      <c r="U12" s="7">
        <v>11.577999999999999</v>
      </c>
      <c r="V12" s="7">
        <v>10.226000000000001</v>
      </c>
      <c r="W12" s="7">
        <v>9.3119999999999994</v>
      </c>
      <c r="X12" s="7">
        <v>10.568</v>
      </c>
      <c r="Y12" s="7">
        <v>11.628</v>
      </c>
      <c r="Z12" s="7">
        <v>8.9670000000000005</v>
      </c>
      <c r="AA12" s="7">
        <v>12.252000000000001</v>
      </c>
      <c r="AB12" s="7">
        <v>12.337999999999999</v>
      </c>
      <c r="AC12" s="7">
        <v>11.098000000000001</v>
      </c>
      <c r="AD12" s="7">
        <v>10.291</v>
      </c>
      <c r="AE12" s="7">
        <v>9.2439999999999998</v>
      </c>
      <c r="AF12" s="7">
        <v>8.7460000000000004</v>
      </c>
      <c r="AG12" s="7">
        <v>9.18</v>
      </c>
      <c r="AH12" s="7">
        <v>9.5250000000000004</v>
      </c>
      <c r="AI12" s="207"/>
      <c r="AJ12" s="207"/>
      <c r="AK12" s="207"/>
      <c r="AL12" s="207"/>
      <c r="AM12" s="207"/>
      <c r="AN12" s="207"/>
      <c r="AO12" s="207"/>
      <c r="AP12" s="207"/>
      <c r="AQ12" s="207"/>
      <c r="AR12" s="207"/>
      <c r="AS12" s="207"/>
      <c r="AT12" s="207"/>
      <c r="AU12" s="207"/>
      <c r="AV12" s="207"/>
      <c r="AW12" s="207"/>
      <c r="AX12" s="207"/>
      <c r="AY12" s="207"/>
    </row>
    <row r="13" spans="1:51" ht="14.45">
      <c r="A13" s="118">
        <v>46419</v>
      </c>
      <c r="B13" s="82">
        <v>12</v>
      </c>
      <c r="C13" s="82">
        <v>12</v>
      </c>
      <c r="D13" s="83">
        <v>12</v>
      </c>
      <c r="E13" s="7">
        <v>8.843</v>
      </c>
      <c r="F13" s="7">
        <v>8.657</v>
      </c>
      <c r="G13" s="7">
        <v>8.5470000000000006</v>
      </c>
      <c r="H13" s="7">
        <v>10.992000000000001</v>
      </c>
      <c r="I13" s="7">
        <v>11.67</v>
      </c>
      <c r="J13" s="7">
        <v>9.2870000000000008</v>
      </c>
      <c r="K13" s="7">
        <v>9.798</v>
      </c>
      <c r="L13" s="7">
        <v>9.9830000000000005</v>
      </c>
      <c r="M13" s="7">
        <v>9.8390000000000004</v>
      </c>
      <c r="N13" s="7">
        <v>8.4649999999999999</v>
      </c>
      <c r="O13" s="7">
        <v>8.1</v>
      </c>
      <c r="P13" s="7">
        <v>9.6010000000000009</v>
      </c>
      <c r="Q13" s="7">
        <v>8.968</v>
      </c>
      <c r="R13" s="7">
        <v>11.769</v>
      </c>
      <c r="S13" s="7">
        <v>9.1940000000000008</v>
      </c>
      <c r="T13" s="7">
        <v>12.069000000000001</v>
      </c>
      <c r="U13" s="7">
        <v>9.2949999999999999</v>
      </c>
      <c r="V13" s="7">
        <v>9.52</v>
      </c>
      <c r="W13" s="7">
        <v>7.9359999999999999</v>
      </c>
      <c r="X13" s="7">
        <v>9.01</v>
      </c>
      <c r="Y13" s="7">
        <v>9.218</v>
      </c>
      <c r="Z13" s="7">
        <v>8.7140000000000004</v>
      </c>
      <c r="AA13" s="7">
        <v>12.145</v>
      </c>
      <c r="AB13" s="7">
        <v>13.88</v>
      </c>
      <c r="AC13" s="7">
        <v>12.032</v>
      </c>
      <c r="AD13" s="7">
        <v>11.984</v>
      </c>
      <c r="AE13" s="7">
        <v>9.11</v>
      </c>
      <c r="AF13" s="7">
        <v>7.7469999999999999</v>
      </c>
      <c r="AG13" s="7">
        <v>8.2929999999999993</v>
      </c>
      <c r="AH13" s="7">
        <v>8.9009999999999998</v>
      </c>
      <c r="AI13" s="207"/>
      <c r="AJ13" s="207"/>
      <c r="AK13" s="207"/>
      <c r="AL13" s="207"/>
      <c r="AM13" s="207"/>
      <c r="AN13" s="207"/>
      <c r="AO13" s="207"/>
      <c r="AP13" s="207"/>
      <c r="AQ13" s="207"/>
      <c r="AR13" s="207"/>
      <c r="AS13" s="207"/>
      <c r="AT13" s="207"/>
      <c r="AU13" s="207"/>
      <c r="AV13" s="207"/>
      <c r="AW13" s="207"/>
      <c r="AX13" s="207"/>
      <c r="AY13" s="207"/>
    </row>
    <row r="14" spans="1:51" ht="14.45">
      <c r="A14" s="118">
        <v>46447</v>
      </c>
      <c r="B14" s="82">
        <v>26</v>
      </c>
      <c r="C14" s="82">
        <v>18</v>
      </c>
      <c r="D14" s="83">
        <v>23</v>
      </c>
      <c r="E14" s="7">
        <v>13.516</v>
      </c>
      <c r="F14" s="7">
        <v>13.746</v>
      </c>
      <c r="G14" s="7">
        <v>15.599</v>
      </c>
      <c r="H14" s="7">
        <v>27.315999999999999</v>
      </c>
      <c r="I14" s="7">
        <v>14.525</v>
      </c>
      <c r="J14" s="7">
        <v>33.186999999999998</v>
      </c>
      <c r="K14" s="7">
        <v>16.013999999999999</v>
      </c>
      <c r="L14" s="7">
        <v>15.08</v>
      </c>
      <c r="M14" s="7">
        <v>13.269</v>
      </c>
      <c r="N14" s="7">
        <v>15.32</v>
      </c>
      <c r="O14" s="7">
        <v>10.686</v>
      </c>
      <c r="P14" s="7">
        <v>13.933</v>
      </c>
      <c r="Q14" s="7">
        <v>28.82</v>
      </c>
      <c r="R14" s="7">
        <v>22.856999999999999</v>
      </c>
      <c r="S14" s="7">
        <v>11.807</v>
      </c>
      <c r="T14" s="7">
        <v>42.182000000000002</v>
      </c>
      <c r="U14" s="7">
        <v>11.92</v>
      </c>
      <c r="V14" s="7">
        <v>16.350000000000001</v>
      </c>
      <c r="W14" s="7">
        <v>9.4239999999999995</v>
      </c>
      <c r="X14" s="7">
        <v>14.276</v>
      </c>
      <c r="Y14" s="7">
        <v>17.62</v>
      </c>
      <c r="Z14" s="7">
        <v>11.712999999999999</v>
      </c>
      <c r="AA14" s="7">
        <v>16.766999999999999</v>
      </c>
      <c r="AB14" s="7">
        <v>26.821999999999999</v>
      </c>
      <c r="AC14" s="7">
        <v>18.137</v>
      </c>
      <c r="AD14" s="7">
        <v>34.735999999999997</v>
      </c>
      <c r="AE14" s="7">
        <v>10.835000000000001</v>
      </c>
      <c r="AF14" s="7">
        <v>11.281000000000001</v>
      </c>
      <c r="AG14" s="7">
        <v>12.885</v>
      </c>
      <c r="AH14" s="7">
        <v>10.486000000000001</v>
      </c>
      <c r="AI14" s="207"/>
      <c r="AJ14" s="207"/>
      <c r="AK14" s="207"/>
      <c r="AL14" s="207"/>
      <c r="AM14" s="207"/>
      <c r="AN14" s="207"/>
      <c r="AO14" s="207"/>
      <c r="AP14" s="207"/>
      <c r="AQ14" s="207"/>
      <c r="AR14" s="207"/>
      <c r="AS14" s="207"/>
      <c r="AT14" s="207"/>
      <c r="AU14" s="207"/>
      <c r="AV14" s="207"/>
      <c r="AW14" s="207"/>
      <c r="AX14" s="207"/>
      <c r="AY14" s="207"/>
    </row>
    <row r="15" spans="1:51" ht="14.45">
      <c r="A15" s="118">
        <v>46478</v>
      </c>
      <c r="B15" s="82">
        <v>61</v>
      </c>
      <c r="C15" s="82">
        <v>40</v>
      </c>
      <c r="D15" s="83">
        <v>51</v>
      </c>
      <c r="E15" s="7">
        <v>56.131</v>
      </c>
      <c r="F15" s="7">
        <v>40.959000000000003</v>
      </c>
      <c r="G15" s="7">
        <v>46.104999999999997</v>
      </c>
      <c r="H15" s="7">
        <v>32.853999999999999</v>
      </c>
      <c r="I15" s="7">
        <v>32.408999999999999</v>
      </c>
      <c r="J15" s="7">
        <v>61.171999999999997</v>
      </c>
      <c r="K15" s="7">
        <v>34.316000000000003</v>
      </c>
      <c r="L15" s="7">
        <v>34.155999999999999</v>
      </c>
      <c r="M15" s="7">
        <v>44.201999999999998</v>
      </c>
      <c r="N15" s="7">
        <v>53.643000000000001</v>
      </c>
      <c r="O15" s="7">
        <v>32.656999999999996</v>
      </c>
      <c r="P15" s="7">
        <v>35.064</v>
      </c>
      <c r="Q15" s="7">
        <v>83.081000000000003</v>
      </c>
      <c r="R15" s="7">
        <v>69.052999999999997</v>
      </c>
      <c r="S15" s="7">
        <v>40.518000000000001</v>
      </c>
      <c r="T15" s="7">
        <v>65.620999999999995</v>
      </c>
      <c r="U15" s="7">
        <v>31.02</v>
      </c>
      <c r="V15" s="7">
        <v>33.401000000000003</v>
      </c>
      <c r="W15" s="7">
        <v>23.588000000000001</v>
      </c>
      <c r="X15" s="7">
        <v>31.759</v>
      </c>
      <c r="Y15" s="7">
        <v>68.629000000000005</v>
      </c>
      <c r="Z15" s="7">
        <v>17.219000000000001</v>
      </c>
      <c r="AA15" s="7">
        <v>45.856999999999999</v>
      </c>
      <c r="AB15" s="7">
        <v>40.756999999999998</v>
      </c>
      <c r="AC15" s="7">
        <v>38.218000000000004</v>
      </c>
      <c r="AD15" s="7">
        <v>71.834999999999994</v>
      </c>
      <c r="AE15" s="7">
        <v>24.501999999999999</v>
      </c>
      <c r="AF15" s="7">
        <v>44.063000000000002</v>
      </c>
      <c r="AG15" s="7">
        <v>21.821999999999999</v>
      </c>
      <c r="AH15" s="7">
        <v>18.22</v>
      </c>
      <c r="AI15" s="207"/>
      <c r="AJ15" s="207"/>
      <c r="AK15" s="207"/>
      <c r="AL15" s="207"/>
      <c r="AM15" s="207"/>
      <c r="AN15" s="207"/>
      <c r="AO15" s="207"/>
      <c r="AP15" s="207"/>
      <c r="AQ15" s="207"/>
      <c r="AR15" s="207"/>
      <c r="AS15" s="207"/>
      <c r="AT15" s="207"/>
      <c r="AU15" s="207"/>
      <c r="AV15" s="207"/>
      <c r="AW15" s="207"/>
      <c r="AX15" s="207"/>
      <c r="AY15" s="207"/>
    </row>
    <row r="16" spans="1:51" ht="14.45">
      <c r="A16" s="118">
        <v>46508</v>
      </c>
      <c r="B16" s="82">
        <v>158</v>
      </c>
      <c r="C16" s="82">
        <v>112</v>
      </c>
      <c r="D16" s="83">
        <v>135</v>
      </c>
      <c r="E16" s="7">
        <v>150.72200000000001</v>
      </c>
      <c r="F16" s="7">
        <v>200.09</v>
      </c>
      <c r="G16" s="7">
        <v>139.26499999999999</v>
      </c>
      <c r="H16" s="7">
        <v>95.046000000000006</v>
      </c>
      <c r="I16" s="7">
        <v>130.83699999999999</v>
      </c>
      <c r="J16" s="7">
        <v>189.40600000000001</v>
      </c>
      <c r="K16" s="7">
        <v>131.261</v>
      </c>
      <c r="L16" s="7">
        <v>133.91399999999999</v>
      </c>
      <c r="M16" s="7">
        <v>116.378</v>
      </c>
      <c r="N16" s="7">
        <v>219.137</v>
      </c>
      <c r="O16" s="7">
        <v>46.011000000000003</v>
      </c>
      <c r="P16" s="7">
        <v>110.932</v>
      </c>
      <c r="Q16" s="7">
        <v>142.815</v>
      </c>
      <c r="R16" s="7">
        <v>223.52199999999999</v>
      </c>
      <c r="S16" s="7">
        <v>114.13200000000001</v>
      </c>
      <c r="T16" s="7">
        <v>147.60300000000001</v>
      </c>
      <c r="U16" s="7">
        <v>173.613</v>
      </c>
      <c r="V16" s="7">
        <v>192.42699999999999</v>
      </c>
      <c r="W16" s="7">
        <v>75.540000000000006</v>
      </c>
      <c r="X16" s="7">
        <v>115.538</v>
      </c>
      <c r="Y16" s="7">
        <v>106.111</v>
      </c>
      <c r="Z16" s="7">
        <v>73.27</v>
      </c>
      <c r="AA16" s="7">
        <v>110.542</v>
      </c>
      <c r="AB16" s="7">
        <v>87.120999999999995</v>
      </c>
      <c r="AC16" s="7">
        <v>102.51600000000001</v>
      </c>
      <c r="AD16" s="7">
        <v>141.31899999999999</v>
      </c>
      <c r="AE16" s="7">
        <v>66.036000000000001</v>
      </c>
      <c r="AF16" s="7">
        <v>130.214</v>
      </c>
      <c r="AG16" s="7">
        <v>105.128</v>
      </c>
      <c r="AH16" s="7">
        <v>72.611999999999995</v>
      </c>
      <c r="AI16" s="207"/>
      <c r="AJ16" s="207"/>
      <c r="AK16" s="207"/>
      <c r="AL16" s="207"/>
      <c r="AM16" s="207"/>
      <c r="AN16" s="207"/>
      <c r="AO16" s="207"/>
      <c r="AP16" s="207"/>
      <c r="AQ16" s="207"/>
      <c r="AR16" s="207"/>
      <c r="AS16" s="207"/>
      <c r="AT16" s="207"/>
      <c r="AU16" s="207"/>
      <c r="AV16" s="207"/>
      <c r="AW16" s="207"/>
      <c r="AX16" s="207"/>
      <c r="AY16" s="207"/>
    </row>
    <row r="17" spans="1:51" ht="14.45">
      <c r="A17" s="118">
        <v>46539</v>
      </c>
      <c r="B17" s="82">
        <v>186</v>
      </c>
      <c r="C17" s="82">
        <v>99</v>
      </c>
      <c r="D17" s="83">
        <v>144</v>
      </c>
      <c r="E17" s="7">
        <v>106.613</v>
      </c>
      <c r="F17" s="7">
        <v>224.52600000000001</v>
      </c>
      <c r="G17" s="7">
        <v>142.13900000000001</v>
      </c>
      <c r="H17" s="7">
        <v>249.065</v>
      </c>
      <c r="I17" s="7">
        <v>93.168999999999997</v>
      </c>
      <c r="J17" s="7">
        <v>251.54300000000001</v>
      </c>
      <c r="K17" s="7">
        <v>121.61799999999999</v>
      </c>
      <c r="L17" s="7">
        <v>207.62899999999999</v>
      </c>
      <c r="M17" s="7">
        <v>69.992000000000004</v>
      </c>
      <c r="N17" s="7">
        <v>124.47499999999999</v>
      </c>
      <c r="O17" s="7">
        <v>27.038</v>
      </c>
      <c r="P17" s="7">
        <v>89.207999999999998</v>
      </c>
      <c r="Q17" s="7">
        <v>92.569000000000003</v>
      </c>
      <c r="R17" s="7">
        <v>208.31899999999999</v>
      </c>
      <c r="S17" s="7">
        <v>78.664000000000001</v>
      </c>
      <c r="T17" s="7">
        <v>117.127</v>
      </c>
      <c r="U17" s="7">
        <v>207.82</v>
      </c>
      <c r="V17" s="7">
        <v>112.654</v>
      </c>
      <c r="W17" s="7">
        <v>137.32599999999999</v>
      </c>
      <c r="X17" s="7">
        <v>213.453</v>
      </c>
      <c r="Y17" s="7">
        <v>45.997999999999998</v>
      </c>
      <c r="Z17" s="7">
        <v>59.619</v>
      </c>
      <c r="AA17" s="7">
        <v>149.27099999999999</v>
      </c>
      <c r="AB17" s="7">
        <v>179.93700000000001</v>
      </c>
      <c r="AC17" s="7">
        <v>165.989</v>
      </c>
      <c r="AD17" s="7">
        <v>163.422</v>
      </c>
      <c r="AE17" s="7">
        <v>28.12</v>
      </c>
      <c r="AF17" s="7">
        <v>256.30200000000002</v>
      </c>
      <c r="AG17" s="7">
        <v>83.090999999999994</v>
      </c>
      <c r="AH17" s="7">
        <v>146.928</v>
      </c>
      <c r="AI17" s="207"/>
      <c r="AJ17" s="207"/>
      <c r="AK17" s="207"/>
      <c r="AL17" s="207"/>
      <c r="AM17" s="207"/>
      <c r="AN17" s="207"/>
      <c r="AO17" s="207"/>
      <c r="AP17" s="207"/>
      <c r="AQ17" s="207"/>
      <c r="AR17" s="207"/>
      <c r="AS17" s="207"/>
      <c r="AT17" s="207"/>
      <c r="AU17" s="207"/>
      <c r="AV17" s="207"/>
      <c r="AW17" s="207"/>
      <c r="AX17" s="207"/>
      <c r="AY17" s="207"/>
    </row>
    <row r="18" spans="1:51" ht="14.45">
      <c r="A18" s="118">
        <v>46569</v>
      </c>
      <c r="B18" s="82">
        <v>79</v>
      </c>
      <c r="C18" s="82">
        <v>30</v>
      </c>
      <c r="D18" s="83">
        <v>51</v>
      </c>
      <c r="E18" s="7">
        <v>61.284999999999997</v>
      </c>
      <c r="F18" s="7">
        <v>85.393000000000001</v>
      </c>
      <c r="G18" s="7">
        <v>37.225000000000001</v>
      </c>
      <c r="H18" s="7">
        <v>207.643</v>
      </c>
      <c r="I18" s="7">
        <v>37.39</v>
      </c>
      <c r="J18" s="7">
        <v>91.653999999999996</v>
      </c>
      <c r="K18" s="7">
        <v>71.418000000000006</v>
      </c>
      <c r="L18" s="7">
        <v>144.232</v>
      </c>
      <c r="M18" s="7">
        <v>22.408000000000001</v>
      </c>
      <c r="N18" s="7">
        <v>52.07</v>
      </c>
      <c r="O18" s="7">
        <v>11.695</v>
      </c>
      <c r="P18" s="7">
        <v>27.373999999999999</v>
      </c>
      <c r="Q18" s="7">
        <v>35.435000000000002</v>
      </c>
      <c r="R18" s="7">
        <v>82.539000000000001</v>
      </c>
      <c r="S18" s="7">
        <v>46.075000000000003</v>
      </c>
      <c r="T18" s="7">
        <v>46.862000000000002</v>
      </c>
      <c r="U18" s="7">
        <v>80.394999999999996</v>
      </c>
      <c r="V18" s="7">
        <v>46.215000000000003</v>
      </c>
      <c r="W18" s="7">
        <v>40.591999999999999</v>
      </c>
      <c r="X18" s="7">
        <v>87.066000000000003</v>
      </c>
      <c r="Y18" s="7">
        <v>19.065999999999999</v>
      </c>
      <c r="Z18" s="7">
        <v>25.07</v>
      </c>
      <c r="AA18" s="7">
        <v>47.767000000000003</v>
      </c>
      <c r="AB18" s="7">
        <v>59.622999999999998</v>
      </c>
      <c r="AC18" s="7">
        <v>49.003999999999998</v>
      </c>
      <c r="AD18" s="7">
        <v>52.792000000000002</v>
      </c>
      <c r="AE18" s="7">
        <v>12.292</v>
      </c>
      <c r="AF18" s="7">
        <v>116.28400000000001</v>
      </c>
      <c r="AG18" s="7">
        <v>29.606000000000002</v>
      </c>
      <c r="AH18" s="7">
        <v>88.537000000000006</v>
      </c>
      <c r="AI18" s="207"/>
      <c r="AJ18" s="207"/>
      <c r="AK18" s="207"/>
      <c r="AL18" s="207"/>
      <c r="AM18" s="207"/>
      <c r="AN18" s="207"/>
      <c r="AO18" s="207"/>
      <c r="AP18" s="207"/>
      <c r="AQ18" s="207"/>
      <c r="AR18" s="207"/>
      <c r="AS18" s="207"/>
      <c r="AT18" s="207"/>
      <c r="AU18" s="207"/>
      <c r="AV18" s="207"/>
      <c r="AW18" s="207"/>
      <c r="AX18" s="207"/>
      <c r="AY18" s="207"/>
    </row>
    <row r="19" spans="1:51" ht="14.45">
      <c r="A19" s="118">
        <v>46600</v>
      </c>
      <c r="B19" s="82">
        <v>39</v>
      </c>
      <c r="C19" s="82">
        <v>22</v>
      </c>
      <c r="D19" s="83">
        <v>29</v>
      </c>
      <c r="E19" s="7">
        <v>36.341000000000001</v>
      </c>
      <c r="F19" s="7">
        <v>38.061</v>
      </c>
      <c r="G19" s="7">
        <v>18.206</v>
      </c>
      <c r="H19" s="7">
        <v>71.251999999999995</v>
      </c>
      <c r="I19" s="7">
        <v>17.574000000000002</v>
      </c>
      <c r="J19" s="7">
        <v>70.656000000000006</v>
      </c>
      <c r="K19" s="7">
        <v>28.849</v>
      </c>
      <c r="L19" s="7">
        <v>89.168999999999997</v>
      </c>
      <c r="M19" s="7">
        <v>15.069000000000001</v>
      </c>
      <c r="N19" s="7">
        <v>35.786999999999999</v>
      </c>
      <c r="O19" s="7">
        <v>8.5559999999999992</v>
      </c>
      <c r="P19" s="7">
        <v>19.338000000000001</v>
      </c>
      <c r="Q19" s="7">
        <v>18.058</v>
      </c>
      <c r="R19" s="7">
        <v>40.087000000000003</v>
      </c>
      <c r="S19" s="7">
        <v>32.655000000000001</v>
      </c>
      <c r="T19" s="7">
        <v>39.594999999999999</v>
      </c>
      <c r="U19" s="7">
        <v>31.433</v>
      </c>
      <c r="V19" s="7">
        <v>20.131</v>
      </c>
      <c r="W19" s="7">
        <v>34.08</v>
      </c>
      <c r="X19" s="7">
        <v>28.574000000000002</v>
      </c>
      <c r="Y19" s="7">
        <v>12.992000000000001</v>
      </c>
      <c r="Z19" s="7">
        <v>26.106999999999999</v>
      </c>
      <c r="AA19" s="7">
        <v>30.779</v>
      </c>
      <c r="AB19" s="7">
        <v>24.843</v>
      </c>
      <c r="AC19" s="7">
        <v>33.542999999999999</v>
      </c>
      <c r="AD19" s="7">
        <v>30.643999999999998</v>
      </c>
      <c r="AE19" s="7">
        <v>7.8689999999999998</v>
      </c>
      <c r="AF19" s="7">
        <v>34.624000000000002</v>
      </c>
      <c r="AG19" s="7">
        <v>15.826000000000001</v>
      </c>
      <c r="AH19" s="7">
        <v>34.152999999999999</v>
      </c>
      <c r="AI19" s="207"/>
      <c r="AJ19" s="207"/>
      <c r="AK19" s="207"/>
      <c r="AL19" s="207"/>
      <c r="AM19" s="207"/>
      <c r="AN19" s="207"/>
      <c r="AO19" s="207"/>
      <c r="AP19" s="207"/>
      <c r="AQ19" s="207"/>
      <c r="AR19" s="207"/>
      <c r="AS19" s="207"/>
      <c r="AT19" s="207"/>
      <c r="AU19" s="207"/>
      <c r="AV19" s="207"/>
      <c r="AW19" s="207"/>
      <c r="AX19" s="207"/>
      <c r="AY19" s="207"/>
    </row>
    <row r="20" spans="1:51" ht="14.45">
      <c r="A20" s="118">
        <v>46631</v>
      </c>
      <c r="B20" s="82">
        <v>33</v>
      </c>
      <c r="C20" s="82">
        <v>19</v>
      </c>
      <c r="D20" s="83">
        <v>26</v>
      </c>
      <c r="E20" s="7">
        <v>23.901</v>
      </c>
      <c r="F20" s="7">
        <v>31.478000000000002</v>
      </c>
      <c r="G20" s="7">
        <v>29.103999999999999</v>
      </c>
      <c r="H20" s="7">
        <v>36.832000000000001</v>
      </c>
      <c r="I20" s="7">
        <v>20.097000000000001</v>
      </c>
      <c r="J20" s="7">
        <v>62.311</v>
      </c>
      <c r="K20" s="7">
        <v>23.305</v>
      </c>
      <c r="L20" s="7">
        <v>45.15</v>
      </c>
      <c r="M20" s="7">
        <v>14.449</v>
      </c>
      <c r="N20" s="7">
        <v>18.523</v>
      </c>
      <c r="O20" s="7">
        <v>20.995999999999999</v>
      </c>
      <c r="P20" s="7">
        <v>34.011000000000003</v>
      </c>
      <c r="Q20" s="7">
        <v>40.67</v>
      </c>
      <c r="R20" s="7">
        <v>23.388000000000002</v>
      </c>
      <c r="S20" s="7">
        <v>31.285</v>
      </c>
      <c r="T20" s="7">
        <v>35.790999999999997</v>
      </c>
      <c r="U20" s="7">
        <v>36.618000000000002</v>
      </c>
      <c r="V20" s="7">
        <v>14.340999999999999</v>
      </c>
      <c r="W20" s="7">
        <v>17.949000000000002</v>
      </c>
      <c r="X20" s="7">
        <v>20.119</v>
      </c>
      <c r="Y20" s="7">
        <v>10.693</v>
      </c>
      <c r="Z20" s="7">
        <v>44.457000000000001</v>
      </c>
      <c r="AA20" s="7">
        <v>38.012</v>
      </c>
      <c r="AB20" s="7">
        <v>16.440000000000001</v>
      </c>
      <c r="AC20" s="7">
        <v>23.233000000000001</v>
      </c>
      <c r="AD20" s="7">
        <v>18.003</v>
      </c>
      <c r="AE20" s="7">
        <v>8.2149999999999999</v>
      </c>
      <c r="AF20" s="7">
        <v>17.885000000000002</v>
      </c>
      <c r="AG20" s="7">
        <v>11.590999999999999</v>
      </c>
      <c r="AH20" s="7">
        <v>43.283999999999999</v>
      </c>
      <c r="AI20" s="207"/>
      <c r="AJ20" s="207"/>
      <c r="AK20" s="207"/>
      <c r="AL20" s="207"/>
      <c r="AM20" s="207"/>
      <c r="AN20" s="207"/>
      <c r="AO20" s="207"/>
      <c r="AP20" s="207"/>
      <c r="AQ20" s="207"/>
      <c r="AR20" s="207"/>
      <c r="AS20" s="207"/>
      <c r="AT20" s="207"/>
      <c r="AU20" s="207"/>
      <c r="AV20" s="207"/>
      <c r="AW20" s="207"/>
      <c r="AX20" s="207"/>
      <c r="AY20" s="207"/>
    </row>
    <row r="21" spans="1:51" ht="14.45">
      <c r="A21" s="118">
        <v>46661</v>
      </c>
      <c r="B21" s="82">
        <v>27</v>
      </c>
      <c r="C21" s="82">
        <v>19</v>
      </c>
      <c r="D21" s="83">
        <v>23</v>
      </c>
      <c r="E21" s="7">
        <v>15.305999999999999</v>
      </c>
      <c r="F21" s="7">
        <v>21.425000000000001</v>
      </c>
      <c r="G21" s="7">
        <v>25.655999999999999</v>
      </c>
      <c r="H21" s="7">
        <v>27.213000000000001</v>
      </c>
      <c r="I21" s="7">
        <v>36.533999999999999</v>
      </c>
      <c r="J21" s="7">
        <v>50.932000000000002</v>
      </c>
      <c r="K21" s="7">
        <v>22.798999999999999</v>
      </c>
      <c r="L21" s="7">
        <v>21.114999999999998</v>
      </c>
      <c r="M21" s="7">
        <v>17.257999999999999</v>
      </c>
      <c r="N21" s="7">
        <v>14.766999999999999</v>
      </c>
      <c r="O21" s="7">
        <v>22.87</v>
      </c>
      <c r="P21" s="7">
        <v>17.859000000000002</v>
      </c>
      <c r="Q21" s="7">
        <v>41.209000000000003</v>
      </c>
      <c r="R21" s="7">
        <v>40.51</v>
      </c>
      <c r="S21" s="7">
        <v>79.361999999999995</v>
      </c>
      <c r="T21" s="7">
        <v>33.511000000000003</v>
      </c>
      <c r="U21" s="7">
        <v>22.135999999999999</v>
      </c>
      <c r="V21" s="7">
        <v>16.032</v>
      </c>
      <c r="W21" s="7">
        <v>20.832999999999998</v>
      </c>
      <c r="X21" s="7">
        <v>28.475999999999999</v>
      </c>
      <c r="Y21" s="7">
        <v>9.5129999999999999</v>
      </c>
      <c r="Z21" s="7">
        <v>31.312000000000001</v>
      </c>
      <c r="AA21" s="7">
        <v>43.552</v>
      </c>
      <c r="AB21" s="7">
        <v>19.516999999999999</v>
      </c>
      <c r="AC21" s="7">
        <v>16.704999999999998</v>
      </c>
      <c r="AD21" s="7">
        <v>16.795999999999999</v>
      </c>
      <c r="AE21" s="7">
        <v>10.785</v>
      </c>
      <c r="AF21" s="7">
        <v>12.548</v>
      </c>
      <c r="AG21" s="7">
        <v>12.331</v>
      </c>
      <c r="AH21" s="7">
        <v>18.704000000000001</v>
      </c>
      <c r="AI21" s="207"/>
      <c r="AJ21" s="207"/>
      <c r="AK21" s="207"/>
      <c r="AL21" s="207"/>
      <c r="AM21" s="207"/>
      <c r="AN21" s="207"/>
      <c r="AO21" s="207"/>
      <c r="AP21" s="207"/>
      <c r="AQ21" s="207"/>
      <c r="AR21" s="207"/>
      <c r="AS21" s="207"/>
      <c r="AT21" s="207"/>
      <c r="AU21" s="207"/>
      <c r="AV21" s="207"/>
      <c r="AW21" s="207"/>
      <c r="AX21" s="207"/>
      <c r="AY21" s="207"/>
    </row>
    <row r="22" spans="1:51" ht="14.45">
      <c r="A22" s="118">
        <v>46692</v>
      </c>
      <c r="B22" s="82">
        <v>20</v>
      </c>
      <c r="C22" s="82">
        <v>16</v>
      </c>
      <c r="D22" s="83">
        <v>18</v>
      </c>
      <c r="E22" s="7">
        <v>12.835000000000001</v>
      </c>
      <c r="F22" s="7">
        <v>16.059999999999999</v>
      </c>
      <c r="G22" s="7">
        <v>19.216999999999999</v>
      </c>
      <c r="H22" s="7">
        <v>18.219000000000001</v>
      </c>
      <c r="I22" s="7">
        <v>19.288</v>
      </c>
      <c r="J22" s="7">
        <v>27.126000000000001</v>
      </c>
      <c r="K22" s="7">
        <v>19.632000000000001</v>
      </c>
      <c r="L22" s="7">
        <v>14.558999999999999</v>
      </c>
      <c r="M22" s="7">
        <v>13.68</v>
      </c>
      <c r="N22" s="7">
        <v>12.891</v>
      </c>
      <c r="O22" s="7">
        <v>13.442</v>
      </c>
      <c r="P22" s="7">
        <v>12.532</v>
      </c>
      <c r="Q22" s="7">
        <v>24.977</v>
      </c>
      <c r="R22" s="7">
        <v>25.4</v>
      </c>
      <c r="S22" s="7">
        <v>30.239000000000001</v>
      </c>
      <c r="T22" s="7">
        <v>20.148</v>
      </c>
      <c r="U22" s="7">
        <v>17.222000000000001</v>
      </c>
      <c r="V22" s="7">
        <v>15.858000000000001</v>
      </c>
      <c r="W22" s="7">
        <v>17.777999999999999</v>
      </c>
      <c r="X22" s="7">
        <v>20.498999999999999</v>
      </c>
      <c r="Y22" s="7">
        <v>9.0340000000000007</v>
      </c>
      <c r="Z22" s="7">
        <v>19.036999999999999</v>
      </c>
      <c r="AA22" s="7">
        <v>21.38</v>
      </c>
      <c r="AB22" s="7">
        <v>15.609</v>
      </c>
      <c r="AC22" s="7">
        <v>12.734999999999999</v>
      </c>
      <c r="AD22" s="7">
        <v>13.202</v>
      </c>
      <c r="AE22" s="7">
        <v>9.7349999999999994</v>
      </c>
      <c r="AF22" s="7">
        <v>11.875</v>
      </c>
      <c r="AG22" s="7">
        <v>12.864000000000001</v>
      </c>
      <c r="AH22" s="7">
        <v>14.067</v>
      </c>
      <c r="AI22" s="207"/>
      <c r="AJ22" s="207"/>
      <c r="AK22" s="207"/>
      <c r="AL22" s="207"/>
      <c r="AM22" s="207"/>
      <c r="AN22" s="207"/>
      <c r="AO22" s="207"/>
      <c r="AP22" s="207"/>
      <c r="AQ22" s="207"/>
      <c r="AR22" s="207"/>
      <c r="AS22" s="207"/>
      <c r="AT22" s="207"/>
      <c r="AU22" s="207"/>
      <c r="AV22" s="207"/>
      <c r="AW22" s="207"/>
      <c r="AX22" s="207"/>
      <c r="AY22" s="207"/>
    </row>
    <row r="23" spans="1:51" ht="14.45">
      <c r="A23" s="118">
        <v>46722</v>
      </c>
      <c r="B23" s="82">
        <v>15</v>
      </c>
      <c r="C23" s="82">
        <v>15</v>
      </c>
      <c r="D23" s="83">
        <v>15</v>
      </c>
      <c r="E23" s="7">
        <v>11.775</v>
      </c>
      <c r="F23" s="7">
        <v>14.403</v>
      </c>
      <c r="G23" s="7">
        <v>14.03</v>
      </c>
      <c r="H23" s="7">
        <v>15.57</v>
      </c>
      <c r="I23" s="7">
        <v>14.528</v>
      </c>
      <c r="J23" s="7">
        <v>18.238</v>
      </c>
      <c r="K23" s="7">
        <v>16.135000000000002</v>
      </c>
      <c r="L23" s="7">
        <v>13.054</v>
      </c>
      <c r="M23" s="7">
        <v>11.603</v>
      </c>
      <c r="N23" s="7">
        <v>11.613</v>
      </c>
      <c r="O23" s="7">
        <v>10.76</v>
      </c>
      <c r="P23" s="7">
        <v>11.88</v>
      </c>
      <c r="Q23" s="7">
        <v>17.146000000000001</v>
      </c>
      <c r="R23" s="7">
        <v>17.466000000000001</v>
      </c>
      <c r="S23" s="7">
        <v>17.887</v>
      </c>
      <c r="T23" s="7">
        <v>15.711</v>
      </c>
      <c r="U23" s="7">
        <v>14.802</v>
      </c>
      <c r="V23" s="7">
        <v>12.55</v>
      </c>
      <c r="W23" s="7">
        <v>13.446</v>
      </c>
      <c r="X23" s="7">
        <v>14.85</v>
      </c>
      <c r="Y23" s="7">
        <v>9.6470000000000002</v>
      </c>
      <c r="Z23" s="7">
        <v>14.183</v>
      </c>
      <c r="AA23" s="7">
        <v>16.34</v>
      </c>
      <c r="AB23" s="7">
        <v>12.920999999999999</v>
      </c>
      <c r="AC23" s="7">
        <v>12.055</v>
      </c>
      <c r="AD23" s="7">
        <v>12.422000000000001</v>
      </c>
      <c r="AE23" s="7">
        <v>8.516</v>
      </c>
      <c r="AF23" s="7">
        <v>12.43</v>
      </c>
      <c r="AG23" s="7">
        <v>11.307</v>
      </c>
      <c r="AH23" s="7">
        <v>12.196</v>
      </c>
      <c r="AI23" s="207"/>
      <c r="AJ23" s="207"/>
      <c r="AK23" s="207"/>
      <c r="AL23" s="207"/>
      <c r="AM23" s="207"/>
      <c r="AN23" s="207"/>
      <c r="AO23" s="207"/>
      <c r="AP23" s="207"/>
      <c r="AQ23" s="207"/>
      <c r="AR23" s="207"/>
      <c r="AS23" s="207"/>
      <c r="AT23" s="207"/>
      <c r="AU23" s="207"/>
      <c r="AV23" s="207"/>
      <c r="AW23" s="207"/>
      <c r="AX23" s="207"/>
      <c r="AY23" s="207"/>
    </row>
    <row r="24" spans="1:51" ht="14.45">
      <c r="A24" s="118">
        <v>46753</v>
      </c>
      <c r="B24" s="82">
        <v>13</v>
      </c>
      <c r="C24" s="82">
        <v>13</v>
      </c>
      <c r="D24" s="83">
        <v>13</v>
      </c>
      <c r="E24" s="7">
        <v>11.188000000000001</v>
      </c>
      <c r="F24" s="7">
        <v>13.593</v>
      </c>
      <c r="G24" s="7">
        <v>12.363</v>
      </c>
      <c r="H24" s="7">
        <v>14.331</v>
      </c>
      <c r="I24" s="7">
        <v>12.257999999999999</v>
      </c>
      <c r="J24" s="7">
        <v>15.254</v>
      </c>
      <c r="K24" s="7">
        <v>13.536</v>
      </c>
      <c r="L24" s="7">
        <v>12.824999999999999</v>
      </c>
      <c r="M24" s="7">
        <v>10.861000000000001</v>
      </c>
      <c r="N24" s="7">
        <v>11.404999999999999</v>
      </c>
      <c r="O24" s="7">
        <v>9.8130000000000006</v>
      </c>
      <c r="P24" s="7">
        <v>10.875999999999999</v>
      </c>
      <c r="Q24" s="7">
        <v>15.817</v>
      </c>
      <c r="R24" s="7">
        <v>15.321</v>
      </c>
      <c r="S24" s="7">
        <v>13.651999999999999</v>
      </c>
      <c r="T24" s="7">
        <v>13.093999999999999</v>
      </c>
      <c r="U24" s="7">
        <v>13.369</v>
      </c>
      <c r="V24" s="7">
        <v>11.388</v>
      </c>
      <c r="W24" s="7">
        <v>11.733000000000001</v>
      </c>
      <c r="X24" s="7">
        <v>13.516</v>
      </c>
      <c r="Y24" s="7">
        <v>9.8610000000000007</v>
      </c>
      <c r="Z24" s="7">
        <v>12.151999999999999</v>
      </c>
      <c r="AA24" s="7">
        <v>14.004</v>
      </c>
      <c r="AB24" s="7">
        <v>11.353999999999999</v>
      </c>
      <c r="AC24" s="7">
        <v>11.920999999999999</v>
      </c>
      <c r="AD24" s="7">
        <v>11.967000000000001</v>
      </c>
      <c r="AE24" s="7">
        <v>8.2680000000000007</v>
      </c>
      <c r="AF24" s="7">
        <v>12.071</v>
      </c>
      <c r="AG24" s="7">
        <v>10.185</v>
      </c>
      <c r="AH24" s="7">
        <v>11.192</v>
      </c>
      <c r="AI24" s="207"/>
      <c r="AJ24" s="207"/>
      <c r="AK24" s="207"/>
      <c r="AL24" s="207"/>
      <c r="AM24" s="207"/>
      <c r="AN24" s="207"/>
      <c r="AO24" s="207"/>
      <c r="AP24" s="207"/>
      <c r="AQ24" s="207"/>
      <c r="AR24" s="207"/>
      <c r="AS24" s="207"/>
      <c r="AT24" s="207"/>
      <c r="AU24" s="207"/>
      <c r="AV24" s="207"/>
      <c r="AW24" s="207"/>
      <c r="AX24" s="207"/>
      <c r="AY24" s="207"/>
    </row>
    <row r="25" spans="1:51" ht="14.45">
      <c r="A25" s="118">
        <v>46784</v>
      </c>
      <c r="B25" s="82">
        <v>12</v>
      </c>
      <c r="C25" s="82">
        <v>12</v>
      </c>
      <c r="D25" s="83">
        <v>12</v>
      </c>
      <c r="E25" s="7">
        <v>10.349</v>
      </c>
      <c r="F25" s="7">
        <v>11.997999999999999</v>
      </c>
      <c r="G25" s="7">
        <v>13.670999999999999</v>
      </c>
      <c r="H25" s="7">
        <v>16.102</v>
      </c>
      <c r="I25" s="7">
        <v>10.693</v>
      </c>
      <c r="J25" s="7">
        <v>13.061999999999999</v>
      </c>
      <c r="K25" s="7">
        <v>13.1</v>
      </c>
      <c r="L25" s="7">
        <v>12.531000000000001</v>
      </c>
      <c r="M25" s="7">
        <v>9.7550000000000008</v>
      </c>
      <c r="N25" s="7">
        <v>10.417</v>
      </c>
      <c r="O25" s="7">
        <v>9.3369999999999997</v>
      </c>
      <c r="P25" s="7">
        <v>10.395</v>
      </c>
      <c r="Q25" s="7">
        <v>14.425000000000001</v>
      </c>
      <c r="R25" s="7">
        <v>13.076000000000001</v>
      </c>
      <c r="S25" s="7">
        <v>13.288</v>
      </c>
      <c r="T25" s="7">
        <v>10.888999999999999</v>
      </c>
      <c r="U25" s="7">
        <v>12.907999999999999</v>
      </c>
      <c r="V25" s="7">
        <v>9.9830000000000005</v>
      </c>
      <c r="W25" s="7">
        <v>10.308</v>
      </c>
      <c r="X25" s="7">
        <v>10.994</v>
      </c>
      <c r="Y25" s="7">
        <v>9.8089999999999993</v>
      </c>
      <c r="Z25" s="7">
        <v>12.884</v>
      </c>
      <c r="AA25" s="7">
        <v>16.138000000000002</v>
      </c>
      <c r="AB25" s="7">
        <v>12.827</v>
      </c>
      <c r="AC25" s="7">
        <v>14.162000000000001</v>
      </c>
      <c r="AD25" s="7">
        <v>11.976000000000001</v>
      </c>
      <c r="AE25" s="7">
        <v>7.5940000000000003</v>
      </c>
      <c r="AF25" s="7">
        <v>11.176</v>
      </c>
      <c r="AG25" s="7">
        <v>9.8149999999999995</v>
      </c>
      <c r="AH25" s="7">
        <v>10.43</v>
      </c>
      <c r="AI25" s="207"/>
      <c r="AJ25" s="207"/>
      <c r="AK25" s="207"/>
      <c r="AL25" s="207"/>
      <c r="AM25" s="207"/>
      <c r="AN25" s="207"/>
      <c r="AO25" s="207"/>
      <c r="AP25" s="207"/>
      <c r="AQ25" s="207"/>
      <c r="AR25" s="207"/>
      <c r="AS25" s="207"/>
      <c r="AT25" s="207"/>
      <c r="AU25" s="207"/>
      <c r="AV25" s="207"/>
      <c r="AW25" s="207"/>
      <c r="AX25" s="207"/>
      <c r="AY25" s="207"/>
    </row>
    <row r="26" spans="1:51" ht="14.45">
      <c r="A26" s="118">
        <v>46813</v>
      </c>
      <c r="B26" s="82">
        <v>23</v>
      </c>
      <c r="C26" s="82">
        <v>23</v>
      </c>
      <c r="D26" s="83">
        <v>23</v>
      </c>
      <c r="E26" s="7">
        <v>16.074999999999999</v>
      </c>
      <c r="F26" s="7">
        <v>21.600999999999999</v>
      </c>
      <c r="G26" s="7">
        <v>31.716999999999999</v>
      </c>
      <c r="H26" s="7">
        <v>19.027000000000001</v>
      </c>
      <c r="I26" s="7">
        <v>36.997999999999998</v>
      </c>
      <c r="J26" s="7">
        <v>21.670999999999999</v>
      </c>
      <c r="K26" s="7">
        <v>19.600000000000001</v>
      </c>
      <c r="L26" s="7">
        <v>16.555</v>
      </c>
      <c r="M26" s="7">
        <v>16.978000000000002</v>
      </c>
      <c r="N26" s="7">
        <v>13.509</v>
      </c>
      <c r="O26" s="7">
        <v>13.272</v>
      </c>
      <c r="P26" s="7">
        <v>31.65</v>
      </c>
      <c r="Q26" s="7">
        <v>26.808</v>
      </c>
      <c r="R26" s="7">
        <v>16.411000000000001</v>
      </c>
      <c r="S26" s="7">
        <v>45.582999999999998</v>
      </c>
      <c r="T26" s="7">
        <v>13.766999999999999</v>
      </c>
      <c r="U26" s="7">
        <v>21.388999999999999</v>
      </c>
      <c r="V26" s="7">
        <v>11.456</v>
      </c>
      <c r="W26" s="7">
        <v>15.98</v>
      </c>
      <c r="X26" s="7">
        <v>20.177</v>
      </c>
      <c r="Y26" s="7">
        <v>12.891999999999999</v>
      </c>
      <c r="Z26" s="7">
        <v>16.565000000000001</v>
      </c>
      <c r="AA26" s="7">
        <v>31.652000000000001</v>
      </c>
      <c r="AB26" s="7">
        <v>18.695</v>
      </c>
      <c r="AC26" s="7">
        <v>40.137</v>
      </c>
      <c r="AD26" s="7">
        <v>13.698</v>
      </c>
      <c r="AE26" s="7">
        <v>10.843999999999999</v>
      </c>
      <c r="AF26" s="7">
        <v>16.559000000000001</v>
      </c>
      <c r="AG26" s="7">
        <v>11.265000000000001</v>
      </c>
      <c r="AH26" s="7">
        <v>16.116</v>
      </c>
      <c r="AI26" s="207"/>
      <c r="AJ26" s="207"/>
      <c r="AK26" s="207"/>
      <c r="AL26" s="207"/>
      <c r="AM26" s="207"/>
      <c r="AN26" s="207"/>
      <c r="AO26" s="207"/>
      <c r="AP26" s="207"/>
      <c r="AQ26" s="207"/>
      <c r="AR26" s="207"/>
      <c r="AS26" s="207"/>
      <c r="AT26" s="207"/>
      <c r="AU26" s="207"/>
      <c r="AV26" s="207"/>
      <c r="AW26" s="207"/>
      <c r="AX26" s="207"/>
      <c r="AY26" s="207"/>
    </row>
    <row r="27" spans="1:51" ht="14.45">
      <c r="A27" s="118">
        <v>46844</v>
      </c>
      <c r="B27" s="82">
        <v>51</v>
      </c>
      <c r="C27" s="82">
        <v>51</v>
      </c>
      <c r="D27" s="83">
        <v>51</v>
      </c>
      <c r="E27" s="7">
        <v>47.774000000000001</v>
      </c>
      <c r="F27" s="7">
        <v>58.668999999999997</v>
      </c>
      <c r="G27" s="7">
        <v>37.628</v>
      </c>
      <c r="H27" s="7">
        <v>40.116</v>
      </c>
      <c r="I27" s="7">
        <v>65.876000000000005</v>
      </c>
      <c r="J27" s="7">
        <v>45.720999999999997</v>
      </c>
      <c r="K27" s="7">
        <v>44.600999999999999</v>
      </c>
      <c r="L27" s="7">
        <v>51.46</v>
      </c>
      <c r="M27" s="7">
        <v>62.024999999999999</v>
      </c>
      <c r="N27" s="7">
        <v>37.881</v>
      </c>
      <c r="O27" s="7">
        <v>34.180999999999997</v>
      </c>
      <c r="P27" s="7">
        <v>89.171999999999997</v>
      </c>
      <c r="Q27" s="7">
        <v>78.260999999999996</v>
      </c>
      <c r="R27" s="7">
        <v>53.256</v>
      </c>
      <c r="S27" s="7">
        <v>71.427999999999997</v>
      </c>
      <c r="T27" s="7">
        <v>35.112000000000002</v>
      </c>
      <c r="U27" s="7">
        <v>44.668999999999997</v>
      </c>
      <c r="V27" s="7">
        <v>28.242000000000001</v>
      </c>
      <c r="W27" s="7">
        <v>36.539000000000001</v>
      </c>
      <c r="X27" s="7">
        <v>76.629000000000005</v>
      </c>
      <c r="Y27" s="7">
        <v>19.739000000000001</v>
      </c>
      <c r="Z27" s="7">
        <v>46.241</v>
      </c>
      <c r="AA27" s="7">
        <v>43.497999999999998</v>
      </c>
      <c r="AB27" s="7">
        <v>38.878999999999998</v>
      </c>
      <c r="AC27" s="7">
        <v>77.387</v>
      </c>
      <c r="AD27" s="7">
        <v>30.396000000000001</v>
      </c>
      <c r="AE27" s="7">
        <v>44.871000000000002</v>
      </c>
      <c r="AF27" s="7">
        <v>27.609000000000002</v>
      </c>
      <c r="AG27" s="7">
        <v>19.111999999999998</v>
      </c>
      <c r="AH27" s="7">
        <v>68.617999999999995</v>
      </c>
      <c r="AI27" s="207"/>
      <c r="AJ27" s="207"/>
      <c r="AK27" s="207"/>
      <c r="AL27" s="207"/>
      <c r="AM27" s="207"/>
      <c r="AN27" s="207"/>
      <c r="AO27" s="207"/>
      <c r="AP27" s="207"/>
      <c r="AQ27" s="207"/>
      <c r="AR27" s="207"/>
      <c r="AS27" s="207"/>
      <c r="AT27" s="207"/>
      <c r="AU27" s="207"/>
      <c r="AV27" s="207"/>
      <c r="AW27" s="207"/>
      <c r="AX27" s="207"/>
      <c r="AY27" s="207"/>
    </row>
    <row r="28" spans="1:51" ht="14.45">
      <c r="A28" s="118">
        <v>46874</v>
      </c>
      <c r="B28" s="82">
        <v>135</v>
      </c>
      <c r="C28" s="82">
        <v>135</v>
      </c>
      <c r="D28" s="83">
        <v>135</v>
      </c>
      <c r="E28" s="7">
        <v>217.923</v>
      </c>
      <c r="F28" s="7">
        <v>158.81700000000001</v>
      </c>
      <c r="G28" s="7">
        <v>106.239</v>
      </c>
      <c r="H28" s="7">
        <v>143.27799999999999</v>
      </c>
      <c r="I28" s="7">
        <v>203.024</v>
      </c>
      <c r="J28" s="7">
        <v>147.70500000000001</v>
      </c>
      <c r="K28" s="7">
        <v>149.86199999999999</v>
      </c>
      <c r="L28" s="7">
        <v>124.563</v>
      </c>
      <c r="M28" s="7">
        <v>227.47399999999999</v>
      </c>
      <c r="N28" s="7">
        <v>51.625</v>
      </c>
      <c r="O28" s="7">
        <v>113.39400000000001</v>
      </c>
      <c r="P28" s="7">
        <v>148.96899999999999</v>
      </c>
      <c r="Q28" s="7">
        <v>239.71600000000001</v>
      </c>
      <c r="R28" s="7">
        <v>126.914</v>
      </c>
      <c r="S28" s="7">
        <v>150.23500000000001</v>
      </c>
      <c r="T28" s="7">
        <v>182.678</v>
      </c>
      <c r="U28" s="7">
        <v>210.72300000000001</v>
      </c>
      <c r="V28" s="7">
        <v>88.623999999999995</v>
      </c>
      <c r="W28" s="7">
        <v>127.842</v>
      </c>
      <c r="X28" s="7">
        <v>113.514</v>
      </c>
      <c r="Y28" s="7">
        <v>77.971999999999994</v>
      </c>
      <c r="Z28" s="7">
        <v>116.756</v>
      </c>
      <c r="AA28" s="7">
        <v>95.1</v>
      </c>
      <c r="AB28" s="7">
        <v>103.401</v>
      </c>
      <c r="AC28" s="7">
        <v>152.03</v>
      </c>
      <c r="AD28" s="7">
        <v>72.17</v>
      </c>
      <c r="AE28" s="7">
        <v>126.395</v>
      </c>
      <c r="AF28" s="7">
        <v>118.605</v>
      </c>
      <c r="AG28" s="7">
        <v>78.852000000000004</v>
      </c>
      <c r="AH28" s="7">
        <v>157.501</v>
      </c>
      <c r="AI28" s="207"/>
      <c r="AJ28" s="207"/>
      <c r="AK28" s="207"/>
      <c r="AL28" s="207"/>
      <c r="AM28" s="207"/>
      <c r="AN28" s="207"/>
      <c r="AO28" s="207"/>
      <c r="AP28" s="207"/>
      <c r="AQ28" s="207"/>
      <c r="AR28" s="207"/>
      <c r="AS28" s="207"/>
      <c r="AT28" s="207"/>
      <c r="AU28" s="207"/>
      <c r="AV28" s="207"/>
      <c r="AW28" s="207"/>
      <c r="AX28" s="207"/>
      <c r="AY28" s="207"/>
    </row>
    <row r="29" spans="1:51" ht="14.45">
      <c r="A29" s="118">
        <v>46905</v>
      </c>
      <c r="B29" s="82">
        <v>144</v>
      </c>
      <c r="C29" s="82">
        <v>144</v>
      </c>
      <c r="D29" s="83">
        <v>144</v>
      </c>
      <c r="E29" s="7">
        <v>225.10400000000001</v>
      </c>
      <c r="F29" s="7">
        <v>144.18299999999999</v>
      </c>
      <c r="G29" s="7">
        <v>263.22800000000001</v>
      </c>
      <c r="H29" s="7">
        <v>98.183999999999997</v>
      </c>
      <c r="I29" s="7">
        <v>253.56200000000001</v>
      </c>
      <c r="J29" s="7">
        <v>125.089</v>
      </c>
      <c r="K29" s="7">
        <v>217.17599999999999</v>
      </c>
      <c r="L29" s="7">
        <v>73.218999999999994</v>
      </c>
      <c r="M29" s="7">
        <v>123.916</v>
      </c>
      <c r="N29" s="7">
        <v>28.552</v>
      </c>
      <c r="O29" s="7">
        <v>83.620999999999995</v>
      </c>
      <c r="P29" s="7">
        <v>96.010999999999996</v>
      </c>
      <c r="Q29" s="7">
        <v>208.72300000000001</v>
      </c>
      <c r="R29" s="7">
        <v>82.667000000000002</v>
      </c>
      <c r="S29" s="7">
        <v>117.506</v>
      </c>
      <c r="T29" s="7">
        <v>211.85499999999999</v>
      </c>
      <c r="U29" s="7">
        <v>116.148</v>
      </c>
      <c r="V29" s="7">
        <v>140.95099999999999</v>
      </c>
      <c r="W29" s="7">
        <v>217.88800000000001</v>
      </c>
      <c r="X29" s="7">
        <v>48.69</v>
      </c>
      <c r="Y29" s="7">
        <v>60.707000000000001</v>
      </c>
      <c r="Z29" s="7">
        <v>145.767</v>
      </c>
      <c r="AA29" s="7">
        <v>182.482</v>
      </c>
      <c r="AB29" s="7">
        <v>167.238</v>
      </c>
      <c r="AC29" s="7">
        <v>164.68700000000001</v>
      </c>
      <c r="AD29" s="7">
        <v>30.024000000000001</v>
      </c>
      <c r="AE29" s="7">
        <v>259.88</v>
      </c>
      <c r="AF29" s="7">
        <v>88.358999999999995</v>
      </c>
      <c r="AG29" s="7">
        <v>151.62899999999999</v>
      </c>
      <c r="AH29" s="7">
        <v>108.34099999999999</v>
      </c>
      <c r="AI29" s="207"/>
      <c r="AJ29" s="207"/>
      <c r="AK29" s="207"/>
      <c r="AL29" s="207"/>
      <c r="AM29" s="207"/>
      <c r="AN29" s="207"/>
      <c r="AO29" s="207"/>
      <c r="AP29" s="207"/>
      <c r="AQ29" s="207"/>
      <c r="AR29" s="207"/>
      <c r="AS29" s="207"/>
      <c r="AT29" s="207"/>
      <c r="AU29" s="207"/>
      <c r="AV29" s="207"/>
      <c r="AW29" s="207"/>
      <c r="AX29" s="207"/>
      <c r="AY29" s="207"/>
    </row>
    <row r="30" spans="1:51" ht="14.45">
      <c r="A30" s="118">
        <v>46935</v>
      </c>
      <c r="B30" s="82">
        <v>51</v>
      </c>
      <c r="C30" s="82">
        <v>51</v>
      </c>
      <c r="D30" s="83">
        <v>51</v>
      </c>
      <c r="E30" s="7">
        <v>81.513999999999996</v>
      </c>
      <c r="F30" s="7">
        <v>37.468000000000004</v>
      </c>
      <c r="G30" s="7">
        <v>203.626</v>
      </c>
      <c r="H30" s="7">
        <v>39.622999999999998</v>
      </c>
      <c r="I30" s="7">
        <v>93.608000000000004</v>
      </c>
      <c r="J30" s="7">
        <v>70.774000000000001</v>
      </c>
      <c r="K30" s="7">
        <v>141.62700000000001</v>
      </c>
      <c r="L30" s="7">
        <v>23.518000000000001</v>
      </c>
      <c r="M30" s="7">
        <v>51.185000000000002</v>
      </c>
      <c r="N30" s="7">
        <v>12.47</v>
      </c>
      <c r="O30" s="7">
        <v>26.8</v>
      </c>
      <c r="P30" s="7">
        <v>36.527000000000001</v>
      </c>
      <c r="Q30" s="7">
        <v>79.760000000000005</v>
      </c>
      <c r="R30" s="7">
        <v>48.783000000000001</v>
      </c>
      <c r="S30" s="7">
        <v>46.515000000000001</v>
      </c>
      <c r="T30" s="7">
        <v>81.042000000000002</v>
      </c>
      <c r="U30" s="7">
        <v>45.546999999999997</v>
      </c>
      <c r="V30" s="7">
        <v>41.189</v>
      </c>
      <c r="W30" s="7">
        <v>85.03</v>
      </c>
      <c r="X30" s="7">
        <v>19.869</v>
      </c>
      <c r="Y30" s="7">
        <v>25.562999999999999</v>
      </c>
      <c r="Z30" s="7">
        <v>46.869</v>
      </c>
      <c r="AA30" s="7">
        <v>58.582000000000001</v>
      </c>
      <c r="AB30" s="7">
        <v>49.045999999999999</v>
      </c>
      <c r="AC30" s="7">
        <v>52.795000000000002</v>
      </c>
      <c r="AD30" s="7">
        <v>13.257999999999999</v>
      </c>
      <c r="AE30" s="7">
        <v>110.569</v>
      </c>
      <c r="AF30" s="7">
        <v>31.254999999999999</v>
      </c>
      <c r="AG30" s="7">
        <v>87.147999999999996</v>
      </c>
      <c r="AH30" s="7">
        <v>61.552999999999997</v>
      </c>
      <c r="AI30" s="207"/>
      <c r="AJ30" s="207"/>
      <c r="AK30" s="207"/>
      <c r="AL30" s="207"/>
      <c r="AM30" s="207"/>
      <c r="AN30" s="207"/>
      <c r="AO30" s="207"/>
      <c r="AP30" s="207"/>
      <c r="AQ30" s="207"/>
      <c r="AR30" s="207"/>
      <c r="AS30" s="207"/>
      <c r="AT30" s="207"/>
      <c r="AU30" s="207"/>
      <c r="AV30" s="207"/>
      <c r="AW30" s="207"/>
      <c r="AX30" s="207"/>
      <c r="AY30" s="207"/>
    </row>
    <row r="31" spans="1:51" ht="14.45">
      <c r="A31" s="118">
        <v>46966</v>
      </c>
      <c r="B31" s="82">
        <v>29</v>
      </c>
      <c r="C31" s="82">
        <v>29</v>
      </c>
      <c r="D31" s="83">
        <v>29</v>
      </c>
      <c r="E31" s="7">
        <v>38.654000000000003</v>
      </c>
      <c r="F31" s="7">
        <v>19.138000000000002</v>
      </c>
      <c r="G31" s="7">
        <v>70.016999999999996</v>
      </c>
      <c r="H31" s="7">
        <v>19.097000000000001</v>
      </c>
      <c r="I31" s="7">
        <v>66.290000000000006</v>
      </c>
      <c r="J31" s="7">
        <v>29.547000000000001</v>
      </c>
      <c r="K31" s="7">
        <v>89.668000000000006</v>
      </c>
      <c r="L31" s="7">
        <v>16.082999999999998</v>
      </c>
      <c r="M31" s="7">
        <v>35.802</v>
      </c>
      <c r="N31" s="7">
        <v>9.5090000000000003</v>
      </c>
      <c r="O31" s="7">
        <v>19.163</v>
      </c>
      <c r="P31" s="7">
        <v>18.597000000000001</v>
      </c>
      <c r="Q31" s="7">
        <v>39.924999999999997</v>
      </c>
      <c r="R31" s="7">
        <v>33.781999999999996</v>
      </c>
      <c r="S31" s="7">
        <v>39.308999999999997</v>
      </c>
      <c r="T31" s="7">
        <v>31.768000000000001</v>
      </c>
      <c r="U31" s="7">
        <v>20.715</v>
      </c>
      <c r="V31" s="7">
        <v>34.33</v>
      </c>
      <c r="W31" s="7">
        <v>28.021999999999998</v>
      </c>
      <c r="X31" s="7">
        <v>13.675000000000001</v>
      </c>
      <c r="Y31" s="7">
        <v>26.463000000000001</v>
      </c>
      <c r="Z31" s="7">
        <v>30.241</v>
      </c>
      <c r="AA31" s="7">
        <v>24.824000000000002</v>
      </c>
      <c r="AB31" s="7">
        <v>33.585000000000001</v>
      </c>
      <c r="AC31" s="7">
        <v>30.053999999999998</v>
      </c>
      <c r="AD31" s="7">
        <v>9.0950000000000006</v>
      </c>
      <c r="AE31" s="7">
        <v>33.658000000000001</v>
      </c>
      <c r="AF31" s="7">
        <v>16.969000000000001</v>
      </c>
      <c r="AG31" s="7">
        <v>33.680999999999997</v>
      </c>
      <c r="AH31" s="7">
        <v>36.433</v>
      </c>
      <c r="AI31" s="207"/>
      <c r="AJ31" s="207"/>
      <c r="AK31" s="207"/>
      <c r="AL31" s="207"/>
      <c r="AM31" s="207"/>
      <c r="AN31" s="207"/>
      <c r="AO31" s="207"/>
      <c r="AP31" s="207"/>
      <c r="AQ31" s="207"/>
      <c r="AR31" s="207"/>
      <c r="AS31" s="207"/>
      <c r="AT31" s="207"/>
      <c r="AU31" s="207"/>
      <c r="AV31" s="207"/>
      <c r="AW31" s="207"/>
      <c r="AX31" s="207"/>
      <c r="AY31" s="207"/>
    </row>
    <row r="32" spans="1:51" ht="14.45">
      <c r="A32" s="118">
        <v>46997</v>
      </c>
      <c r="B32" s="82">
        <v>26</v>
      </c>
      <c r="C32" s="82">
        <v>26</v>
      </c>
      <c r="D32" s="83">
        <v>26</v>
      </c>
      <c r="E32" s="7">
        <v>30.335000000000001</v>
      </c>
      <c r="F32" s="7">
        <v>30.701000000000001</v>
      </c>
      <c r="G32" s="7">
        <v>36.435000000000002</v>
      </c>
      <c r="H32" s="7">
        <v>21.548999999999999</v>
      </c>
      <c r="I32" s="7">
        <v>62.466999999999999</v>
      </c>
      <c r="J32" s="7">
        <v>23.974</v>
      </c>
      <c r="K32" s="7">
        <v>44.548999999999999</v>
      </c>
      <c r="L32" s="7">
        <v>15.292</v>
      </c>
      <c r="M32" s="7">
        <v>18.404</v>
      </c>
      <c r="N32" s="7">
        <v>22.773</v>
      </c>
      <c r="O32" s="7">
        <v>33.436999999999998</v>
      </c>
      <c r="P32" s="7">
        <v>41.173999999999999</v>
      </c>
      <c r="Q32" s="7">
        <v>23.635999999999999</v>
      </c>
      <c r="R32" s="7">
        <v>33.32</v>
      </c>
      <c r="S32" s="7">
        <v>36.100999999999999</v>
      </c>
      <c r="T32" s="7">
        <v>36.914000000000001</v>
      </c>
      <c r="U32" s="7">
        <v>15.007999999999999</v>
      </c>
      <c r="V32" s="7">
        <v>18.349</v>
      </c>
      <c r="W32" s="7">
        <v>20.074000000000002</v>
      </c>
      <c r="X32" s="7">
        <v>11.055</v>
      </c>
      <c r="Y32" s="7">
        <v>46.115000000000002</v>
      </c>
      <c r="Z32" s="7">
        <v>39.084000000000003</v>
      </c>
      <c r="AA32" s="7">
        <v>16.513999999999999</v>
      </c>
      <c r="AB32" s="7">
        <v>23.228999999999999</v>
      </c>
      <c r="AC32" s="7">
        <v>18.192</v>
      </c>
      <c r="AD32" s="7">
        <v>9.3490000000000002</v>
      </c>
      <c r="AE32" s="7">
        <v>17.398</v>
      </c>
      <c r="AF32" s="7">
        <v>12.59</v>
      </c>
      <c r="AG32" s="7">
        <v>43.387</v>
      </c>
      <c r="AH32" s="7">
        <v>23.792000000000002</v>
      </c>
      <c r="AI32" s="207"/>
      <c r="AJ32" s="207"/>
      <c r="AK32" s="207"/>
      <c r="AL32" s="207"/>
      <c r="AM32" s="207"/>
      <c r="AN32" s="207"/>
      <c r="AO32" s="207"/>
      <c r="AP32" s="207"/>
      <c r="AQ32" s="207"/>
      <c r="AR32" s="207"/>
      <c r="AS32" s="207"/>
      <c r="AT32" s="207"/>
      <c r="AU32" s="207"/>
      <c r="AV32" s="207"/>
      <c r="AW32" s="207"/>
      <c r="AX32" s="207"/>
      <c r="AY32" s="207"/>
    </row>
    <row r="33" spans="1:51" ht="14.45">
      <c r="A33" s="118">
        <v>47027</v>
      </c>
      <c r="B33" s="82">
        <v>27</v>
      </c>
      <c r="C33" s="82">
        <v>19</v>
      </c>
      <c r="D33" s="83">
        <v>23</v>
      </c>
      <c r="E33" s="7">
        <v>21.443999999999999</v>
      </c>
      <c r="F33" s="7">
        <v>26.827000000000002</v>
      </c>
      <c r="G33" s="7">
        <v>26.832999999999998</v>
      </c>
      <c r="H33" s="7">
        <v>38.378999999999998</v>
      </c>
      <c r="I33" s="7">
        <v>50.273000000000003</v>
      </c>
      <c r="J33" s="7">
        <v>24.2</v>
      </c>
      <c r="K33" s="7">
        <v>21.210999999999999</v>
      </c>
      <c r="L33" s="7">
        <v>18.393000000000001</v>
      </c>
      <c r="M33" s="7">
        <v>14.971</v>
      </c>
      <c r="N33" s="7">
        <v>23.981000000000002</v>
      </c>
      <c r="O33" s="7">
        <v>17.274000000000001</v>
      </c>
      <c r="P33" s="7">
        <v>41.725000000000001</v>
      </c>
      <c r="Q33" s="7">
        <v>40.499000000000002</v>
      </c>
      <c r="R33" s="7">
        <v>81.906999999999996</v>
      </c>
      <c r="S33" s="7">
        <v>33.078000000000003</v>
      </c>
      <c r="T33" s="7">
        <v>22.356000000000002</v>
      </c>
      <c r="U33" s="7">
        <v>16.835000000000001</v>
      </c>
      <c r="V33" s="7">
        <v>21.584</v>
      </c>
      <c r="W33" s="7">
        <v>29.114999999999998</v>
      </c>
      <c r="X33" s="7">
        <v>9.9410000000000007</v>
      </c>
      <c r="Y33" s="7">
        <v>30.391999999999999</v>
      </c>
      <c r="Z33" s="7">
        <v>41.981999999999999</v>
      </c>
      <c r="AA33" s="7">
        <v>19.931999999999999</v>
      </c>
      <c r="AB33" s="7">
        <v>16.704999999999998</v>
      </c>
      <c r="AC33" s="7">
        <v>16.651</v>
      </c>
      <c r="AD33" s="7">
        <v>12.311</v>
      </c>
      <c r="AE33" s="7">
        <v>12.363</v>
      </c>
      <c r="AF33" s="7">
        <v>13.38</v>
      </c>
      <c r="AG33" s="7">
        <v>18.472000000000001</v>
      </c>
      <c r="AH33" s="7">
        <v>15.428000000000001</v>
      </c>
      <c r="AI33" s="207"/>
      <c r="AJ33" s="207"/>
      <c r="AK33" s="207"/>
      <c r="AL33" s="207"/>
      <c r="AM33" s="207"/>
      <c r="AN33" s="207"/>
      <c r="AO33" s="207"/>
      <c r="AP33" s="207"/>
      <c r="AQ33" s="207"/>
      <c r="AR33" s="207"/>
      <c r="AS33" s="207"/>
      <c r="AT33" s="207"/>
      <c r="AU33" s="207"/>
      <c r="AV33" s="207"/>
      <c r="AW33" s="207"/>
      <c r="AX33" s="207"/>
      <c r="AY33" s="207"/>
    </row>
    <row r="34" spans="1:51" ht="14.45">
      <c r="A34" s="118">
        <v>47058</v>
      </c>
      <c r="B34" s="82">
        <v>20</v>
      </c>
      <c r="C34" s="82">
        <v>16</v>
      </c>
      <c r="D34" s="83">
        <v>18</v>
      </c>
      <c r="E34" s="7">
        <v>16.029</v>
      </c>
      <c r="F34" s="7">
        <v>19.95</v>
      </c>
      <c r="G34" s="7">
        <v>18.16</v>
      </c>
      <c r="H34" s="7">
        <v>20.821999999999999</v>
      </c>
      <c r="I34" s="7">
        <v>26.594000000000001</v>
      </c>
      <c r="J34" s="7">
        <v>20.492999999999999</v>
      </c>
      <c r="K34" s="7">
        <v>14.856</v>
      </c>
      <c r="L34" s="7">
        <v>14.53</v>
      </c>
      <c r="M34" s="7">
        <v>12.788</v>
      </c>
      <c r="N34" s="7">
        <v>14.241</v>
      </c>
      <c r="O34" s="7">
        <v>12.253</v>
      </c>
      <c r="P34" s="7">
        <v>25.256</v>
      </c>
      <c r="Q34" s="7">
        <v>25.155000000000001</v>
      </c>
      <c r="R34" s="7">
        <v>30.943999999999999</v>
      </c>
      <c r="S34" s="7">
        <v>19.742000000000001</v>
      </c>
      <c r="T34" s="7">
        <v>17.399000000000001</v>
      </c>
      <c r="U34" s="7">
        <v>16.518999999999998</v>
      </c>
      <c r="V34" s="7">
        <v>17.984999999999999</v>
      </c>
      <c r="W34" s="7">
        <v>20.263999999999999</v>
      </c>
      <c r="X34" s="7">
        <v>9.4390000000000001</v>
      </c>
      <c r="Y34" s="7">
        <v>19.169</v>
      </c>
      <c r="Z34" s="7">
        <v>20.940999999999999</v>
      </c>
      <c r="AA34" s="7">
        <v>15.657999999999999</v>
      </c>
      <c r="AB34" s="7">
        <v>12.738</v>
      </c>
      <c r="AC34" s="7">
        <v>13.336</v>
      </c>
      <c r="AD34" s="7">
        <v>10.709</v>
      </c>
      <c r="AE34" s="7">
        <v>11.792999999999999</v>
      </c>
      <c r="AF34" s="7">
        <v>13.869</v>
      </c>
      <c r="AG34" s="7">
        <v>14.124000000000001</v>
      </c>
      <c r="AH34" s="7">
        <v>13.015000000000001</v>
      </c>
      <c r="AI34" s="207"/>
      <c r="AJ34" s="207"/>
      <c r="AK34" s="207"/>
      <c r="AL34" s="207"/>
      <c r="AM34" s="207"/>
      <c r="AN34" s="207"/>
      <c r="AO34" s="207"/>
      <c r="AP34" s="207"/>
      <c r="AQ34" s="207"/>
      <c r="AR34" s="207"/>
      <c r="AS34" s="207"/>
      <c r="AT34" s="207"/>
      <c r="AU34" s="207"/>
      <c r="AV34" s="207"/>
      <c r="AW34" s="207"/>
      <c r="AX34" s="207"/>
      <c r="AY34" s="207"/>
    </row>
    <row r="35" spans="1:51" ht="14.45">
      <c r="A35" s="118">
        <v>47088</v>
      </c>
      <c r="B35" s="82">
        <v>15</v>
      </c>
      <c r="C35" s="82">
        <v>15</v>
      </c>
      <c r="D35" s="83">
        <v>15</v>
      </c>
      <c r="E35" s="7">
        <v>14.457000000000001</v>
      </c>
      <c r="F35" s="7">
        <v>14.922000000000001</v>
      </c>
      <c r="G35" s="7">
        <v>15.625999999999999</v>
      </c>
      <c r="H35" s="7">
        <v>15.769</v>
      </c>
      <c r="I35" s="7">
        <v>18.106999999999999</v>
      </c>
      <c r="J35" s="7">
        <v>16.902999999999999</v>
      </c>
      <c r="K35" s="7">
        <v>13.414</v>
      </c>
      <c r="L35" s="7">
        <v>12.337</v>
      </c>
      <c r="M35" s="7">
        <v>11.709</v>
      </c>
      <c r="N35" s="7">
        <v>11.53</v>
      </c>
      <c r="O35" s="7">
        <v>11.644</v>
      </c>
      <c r="P35" s="7">
        <v>17.363</v>
      </c>
      <c r="Q35" s="7">
        <v>17.495000000000001</v>
      </c>
      <c r="R35" s="7">
        <v>18.864000000000001</v>
      </c>
      <c r="S35" s="7">
        <v>15.635999999999999</v>
      </c>
      <c r="T35" s="7">
        <v>14.974</v>
      </c>
      <c r="U35" s="7">
        <v>13.157</v>
      </c>
      <c r="V35" s="7">
        <v>13.898999999999999</v>
      </c>
      <c r="W35" s="7">
        <v>14.864000000000001</v>
      </c>
      <c r="X35" s="7">
        <v>10.058999999999999</v>
      </c>
      <c r="Y35" s="7">
        <v>14.292</v>
      </c>
      <c r="Z35" s="7">
        <v>16.061</v>
      </c>
      <c r="AA35" s="7">
        <v>13.089</v>
      </c>
      <c r="AB35" s="7">
        <v>12.058999999999999</v>
      </c>
      <c r="AC35" s="7">
        <v>12.568</v>
      </c>
      <c r="AD35" s="7">
        <v>9.4870000000000001</v>
      </c>
      <c r="AE35" s="7">
        <v>12.321</v>
      </c>
      <c r="AF35" s="7">
        <v>12.243</v>
      </c>
      <c r="AG35" s="7">
        <v>12.228999999999999</v>
      </c>
      <c r="AH35" s="7">
        <v>11.974</v>
      </c>
      <c r="AI35" s="207"/>
      <c r="AJ35" s="207"/>
      <c r="AK35" s="207"/>
      <c r="AL35" s="207"/>
      <c r="AM35" s="207"/>
      <c r="AN35" s="207"/>
      <c r="AO35" s="207"/>
      <c r="AP35" s="207"/>
      <c r="AQ35" s="207"/>
      <c r="AR35" s="207"/>
      <c r="AS35" s="207"/>
      <c r="AT35" s="207"/>
      <c r="AU35" s="207"/>
      <c r="AV35" s="207"/>
      <c r="AW35" s="207"/>
      <c r="AX35" s="207"/>
      <c r="AY35" s="207"/>
    </row>
    <row r="36" spans="1:51" ht="14.45">
      <c r="A36" s="118">
        <v>47119</v>
      </c>
      <c r="B36" s="82">
        <v>13</v>
      </c>
      <c r="C36" s="82">
        <v>13</v>
      </c>
      <c r="D36" s="83">
        <v>13</v>
      </c>
      <c r="E36">
        <v>13.702999999999999</v>
      </c>
      <c r="F36">
        <v>13.228999999999999</v>
      </c>
      <c r="G36">
        <v>14.459</v>
      </c>
      <c r="H36">
        <v>13.314</v>
      </c>
      <c r="I36">
        <v>15.246</v>
      </c>
      <c r="J36">
        <v>14.321999999999999</v>
      </c>
      <c r="K36">
        <v>13.23</v>
      </c>
      <c r="L36">
        <v>11.526</v>
      </c>
      <c r="M36">
        <v>11.53</v>
      </c>
      <c r="N36">
        <v>10.619</v>
      </c>
      <c r="O36">
        <v>10.673</v>
      </c>
      <c r="P36">
        <v>16.033999999999999</v>
      </c>
      <c r="Q36">
        <v>15.44</v>
      </c>
      <c r="R36">
        <v>14.667</v>
      </c>
      <c r="S36">
        <v>13.085000000000001</v>
      </c>
      <c r="T36">
        <v>13.53</v>
      </c>
      <c r="U36">
        <v>12.031000000000001</v>
      </c>
      <c r="V36">
        <v>12.153</v>
      </c>
      <c r="W36">
        <v>13.596</v>
      </c>
      <c r="X36">
        <v>10.255000000000001</v>
      </c>
      <c r="Y36">
        <v>12.34</v>
      </c>
      <c r="Z36">
        <v>13.919</v>
      </c>
      <c r="AA36">
        <v>11.535</v>
      </c>
      <c r="AB36">
        <v>11.926</v>
      </c>
      <c r="AC36">
        <v>12.151</v>
      </c>
      <c r="AD36">
        <v>9.1809999999999992</v>
      </c>
      <c r="AE36">
        <v>11.972</v>
      </c>
      <c r="AF36">
        <v>11.019</v>
      </c>
      <c r="AG36">
        <v>11.282999999999999</v>
      </c>
      <c r="AH36">
        <v>11.407999999999999</v>
      </c>
      <c r="AI36" s="207"/>
      <c r="AJ36" s="207"/>
      <c r="AK36" s="207"/>
      <c r="AL36" s="207"/>
      <c r="AM36" s="207"/>
      <c r="AN36" s="207"/>
      <c r="AO36" s="207"/>
      <c r="AP36" s="207"/>
      <c r="AQ36" s="207"/>
      <c r="AR36" s="207"/>
      <c r="AS36" s="207"/>
      <c r="AT36" s="207"/>
      <c r="AU36" s="207"/>
      <c r="AV36" s="207"/>
      <c r="AW36" s="207"/>
      <c r="AX36" s="207"/>
      <c r="AY36" s="207"/>
    </row>
    <row r="37" spans="1:51" ht="14.45">
      <c r="A37" s="118">
        <v>47150</v>
      </c>
      <c r="B37" s="82">
        <v>12</v>
      </c>
      <c r="C37" s="82">
        <v>12</v>
      </c>
      <c r="D37" s="83">
        <v>12</v>
      </c>
      <c r="E37">
        <v>11.667999999999999</v>
      </c>
      <c r="F37">
        <v>14.481999999999999</v>
      </c>
      <c r="G37">
        <v>15.808999999999999</v>
      </c>
      <c r="H37">
        <v>11.255000000000001</v>
      </c>
      <c r="I37">
        <v>12.651999999999999</v>
      </c>
      <c r="J37">
        <v>13.492000000000001</v>
      </c>
      <c r="K37">
        <v>12.513</v>
      </c>
      <c r="L37">
        <v>9.9819999999999993</v>
      </c>
      <c r="M37">
        <v>10.17</v>
      </c>
      <c r="N37">
        <v>9.7070000000000007</v>
      </c>
      <c r="O37">
        <v>9.9039999999999999</v>
      </c>
      <c r="P37">
        <v>14.151999999999999</v>
      </c>
      <c r="Q37">
        <v>12.811999999999999</v>
      </c>
      <c r="R37">
        <v>14.045999999999999</v>
      </c>
      <c r="S37">
        <v>10.55</v>
      </c>
      <c r="T37">
        <v>12.571</v>
      </c>
      <c r="U37">
        <v>10.212</v>
      </c>
      <c r="V37">
        <v>10.362</v>
      </c>
      <c r="W37">
        <v>10.724</v>
      </c>
      <c r="X37">
        <v>9.8559999999999999</v>
      </c>
      <c r="Y37">
        <v>12.683999999999999</v>
      </c>
      <c r="Z37">
        <v>15.491</v>
      </c>
      <c r="AA37">
        <v>12.688000000000001</v>
      </c>
      <c r="AB37">
        <v>13.689</v>
      </c>
      <c r="AC37">
        <v>11.73</v>
      </c>
      <c r="AD37">
        <v>8.1379999999999999</v>
      </c>
      <c r="AE37">
        <v>10.722</v>
      </c>
      <c r="AF37">
        <v>10.218999999999999</v>
      </c>
      <c r="AG37">
        <v>10.113</v>
      </c>
      <c r="AH37">
        <v>10.199999999999999</v>
      </c>
      <c r="AI37" s="207"/>
      <c r="AJ37" s="207"/>
      <c r="AK37" s="207"/>
      <c r="AL37" s="207"/>
      <c r="AM37" s="207"/>
      <c r="AN37" s="207"/>
      <c r="AO37" s="207"/>
      <c r="AP37" s="207"/>
      <c r="AQ37" s="207"/>
      <c r="AR37" s="207"/>
      <c r="AS37" s="207"/>
      <c r="AT37" s="207"/>
      <c r="AU37" s="207"/>
      <c r="AV37" s="207"/>
      <c r="AW37" s="207"/>
      <c r="AX37" s="207"/>
      <c r="AY37" s="207"/>
    </row>
    <row r="38" spans="1:51" ht="14.45">
      <c r="A38" s="118">
        <v>47178</v>
      </c>
      <c r="B38" s="82">
        <v>23</v>
      </c>
      <c r="C38" s="82">
        <v>23</v>
      </c>
      <c r="D38" s="83">
        <v>23</v>
      </c>
      <c r="E38">
        <v>21.785</v>
      </c>
      <c r="F38">
        <v>33.881999999999998</v>
      </c>
      <c r="G38">
        <v>19.274000000000001</v>
      </c>
      <c r="H38">
        <v>38.722999999999999</v>
      </c>
      <c r="I38">
        <v>21.695</v>
      </c>
      <c r="J38">
        <v>20.39</v>
      </c>
      <c r="K38">
        <v>17.158999999999999</v>
      </c>
      <c r="L38">
        <v>17.890999999999998</v>
      </c>
      <c r="M38">
        <v>13.692</v>
      </c>
      <c r="N38">
        <v>14.198</v>
      </c>
      <c r="O38">
        <v>31.004000000000001</v>
      </c>
      <c r="P38">
        <v>26.844999999999999</v>
      </c>
      <c r="Q38">
        <v>16.664000000000001</v>
      </c>
      <c r="R38">
        <v>47.548000000000002</v>
      </c>
      <c r="S38">
        <v>13.815</v>
      </c>
      <c r="T38">
        <v>21.722999999999999</v>
      </c>
      <c r="U38">
        <v>12.15</v>
      </c>
      <c r="V38">
        <v>16.695</v>
      </c>
      <c r="W38">
        <v>20.355</v>
      </c>
      <c r="X38">
        <v>13.057</v>
      </c>
      <c r="Y38">
        <v>16.683</v>
      </c>
      <c r="Z38">
        <v>31.262</v>
      </c>
      <c r="AA38">
        <v>18.911000000000001</v>
      </c>
      <c r="AB38">
        <v>39</v>
      </c>
      <c r="AC38">
        <v>13.904</v>
      </c>
      <c r="AD38">
        <v>12.023999999999999</v>
      </c>
      <c r="AE38">
        <v>16.425000000000001</v>
      </c>
      <c r="AF38">
        <v>12.064</v>
      </c>
      <c r="AG38">
        <v>16.204000000000001</v>
      </c>
      <c r="AH38">
        <v>16.382000000000001</v>
      </c>
      <c r="AI38" s="207"/>
      <c r="AJ38" s="207"/>
      <c r="AK38" s="207"/>
      <c r="AL38" s="207"/>
      <c r="AM38" s="207"/>
      <c r="AN38" s="207"/>
      <c r="AO38" s="207"/>
      <c r="AP38" s="207"/>
      <c r="AQ38" s="207"/>
      <c r="AR38" s="207"/>
      <c r="AS38" s="207"/>
      <c r="AT38" s="207"/>
      <c r="AU38" s="207"/>
      <c r="AV38" s="207"/>
      <c r="AW38" s="207"/>
      <c r="AX38" s="207"/>
      <c r="AY38" s="207"/>
    </row>
    <row r="39" spans="1:51" ht="14.45">
      <c r="A39" s="118">
        <v>47209</v>
      </c>
      <c r="B39" s="82">
        <v>51</v>
      </c>
      <c r="C39" s="82">
        <v>51</v>
      </c>
      <c r="D39" s="83">
        <v>51</v>
      </c>
      <c r="E39">
        <v>58.725000000000001</v>
      </c>
      <c r="F39">
        <v>39.582000000000001</v>
      </c>
      <c r="G39">
        <v>40.113999999999997</v>
      </c>
      <c r="H39">
        <v>67.902000000000001</v>
      </c>
      <c r="I39">
        <v>45.28</v>
      </c>
      <c r="J39">
        <v>45.779000000000003</v>
      </c>
      <c r="K39">
        <v>51.811</v>
      </c>
      <c r="L39">
        <v>59.177</v>
      </c>
      <c r="M39">
        <v>38.067</v>
      </c>
      <c r="N39">
        <v>35.753999999999998</v>
      </c>
      <c r="O39">
        <v>88.06</v>
      </c>
      <c r="P39">
        <v>77.137</v>
      </c>
      <c r="Q39">
        <v>53.57</v>
      </c>
      <c r="R39">
        <v>73.495000000000005</v>
      </c>
      <c r="S39">
        <v>35.145000000000003</v>
      </c>
      <c r="T39">
        <v>42.195</v>
      </c>
      <c r="U39">
        <v>29.66</v>
      </c>
      <c r="V39">
        <v>37.588000000000001</v>
      </c>
      <c r="W39">
        <v>76.72</v>
      </c>
      <c r="X39">
        <v>19.193000000000001</v>
      </c>
      <c r="Y39">
        <v>46.581000000000003</v>
      </c>
      <c r="Z39">
        <v>43.302999999999997</v>
      </c>
      <c r="AA39">
        <v>39.185000000000002</v>
      </c>
      <c r="AB39">
        <v>77.742000000000004</v>
      </c>
      <c r="AC39">
        <v>30.454000000000001</v>
      </c>
      <c r="AD39">
        <v>47.561</v>
      </c>
      <c r="AE39">
        <v>27.431000000000001</v>
      </c>
      <c r="AF39">
        <v>20.725000000000001</v>
      </c>
      <c r="AG39">
        <v>68.507999999999996</v>
      </c>
      <c r="AH39">
        <v>48.258000000000003</v>
      </c>
      <c r="AI39" s="207"/>
      <c r="AJ39" s="207"/>
      <c r="AK39" s="207"/>
      <c r="AL39" s="207"/>
      <c r="AM39" s="207"/>
      <c r="AN39" s="207"/>
      <c r="AO39" s="207"/>
      <c r="AP39" s="207"/>
      <c r="AQ39" s="207"/>
      <c r="AR39" s="207"/>
      <c r="AS39" s="207"/>
      <c r="AT39" s="207"/>
      <c r="AU39" s="207"/>
      <c r="AV39" s="207"/>
      <c r="AW39" s="207"/>
      <c r="AX39" s="207"/>
      <c r="AY39" s="207"/>
    </row>
    <row r="40" spans="1:51" ht="14.45">
      <c r="A40" s="118">
        <v>47239</v>
      </c>
      <c r="B40" s="82">
        <v>135</v>
      </c>
      <c r="C40" s="82">
        <v>135</v>
      </c>
      <c r="D40" s="83">
        <v>135</v>
      </c>
      <c r="E40">
        <v>158.74199999999999</v>
      </c>
      <c r="F40">
        <v>107.842</v>
      </c>
      <c r="G40">
        <v>143.166</v>
      </c>
      <c r="H40">
        <v>199.5</v>
      </c>
      <c r="I40">
        <v>147.50399999999999</v>
      </c>
      <c r="J40">
        <v>151.44200000000001</v>
      </c>
      <c r="K40">
        <v>124.767</v>
      </c>
      <c r="L40">
        <v>228.62700000000001</v>
      </c>
      <c r="M40">
        <v>51.628999999999998</v>
      </c>
      <c r="N40">
        <v>115.53</v>
      </c>
      <c r="O40">
        <v>148.34200000000001</v>
      </c>
      <c r="P40">
        <v>234.15299999999999</v>
      </c>
      <c r="Q40">
        <v>127.021</v>
      </c>
      <c r="R40">
        <v>151.63800000000001</v>
      </c>
      <c r="S40">
        <v>182.48500000000001</v>
      </c>
      <c r="T40">
        <v>209.751</v>
      </c>
      <c r="U40">
        <v>89.629000000000005</v>
      </c>
      <c r="V40">
        <v>129.26599999999999</v>
      </c>
      <c r="W40">
        <v>113.542</v>
      </c>
      <c r="X40">
        <v>78.182000000000002</v>
      </c>
      <c r="Y40">
        <v>117.313</v>
      </c>
      <c r="Z40">
        <v>94.924999999999997</v>
      </c>
      <c r="AA40">
        <v>104.117</v>
      </c>
      <c r="AB40">
        <v>147.79300000000001</v>
      </c>
      <c r="AC40">
        <v>72.272999999999996</v>
      </c>
      <c r="AD40">
        <v>130.16800000000001</v>
      </c>
      <c r="AE40">
        <v>118.19</v>
      </c>
      <c r="AF40">
        <v>77.929000000000002</v>
      </c>
      <c r="AG40">
        <v>157.73699999999999</v>
      </c>
      <c r="AH40">
        <v>218.69200000000001</v>
      </c>
      <c r="AI40" s="207"/>
      <c r="AJ40" s="207"/>
      <c r="AK40" s="207"/>
      <c r="AL40" s="207"/>
      <c r="AM40" s="207"/>
      <c r="AN40" s="207"/>
      <c r="AO40" s="207"/>
      <c r="AP40" s="207"/>
      <c r="AQ40" s="207"/>
      <c r="AR40" s="207"/>
      <c r="AS40" s="207"/>
      <c r="AT40" s="207"/>
      <c r="AU40" s="207"/>
      <c r="AV40" s="207"/>
      <c r="AW40" s="207"/>
      <c r="AX40" s="207"/>
      <c r="AY40" s="207"/>
    </row>
    <row r="41" spans="1:51" ht="14.45">
      <c r="A41" s="118">
        <v>47270</v>
      </c>
      <c r="B41" s="82">
        <v>144</v>
      </c>
      <c r="C41" s="82">
        <v>144</v>
      </c>
      <c r="D41" s="83">
        <v>144</v>
      </c>
      <c r="E41">
        <v>144.06299999999999</v>
      </c>
      <c r="F41">
        <v>264.22399999999999</v>
      </c>
      <c r="G41">
        <v>98.194999999999993</v>
      </c>
      <c r="H41">
        <v>256.73</v>
      </c>
      <c r="I41">
        <v>124.97</v>
      </c>
      <c r="J41">
        <v>217.53899999999999</v>
      </c>
      <c r="K41">
        <v>73.435000000000002</v>
      </c>
      <c r="L41">
        <v>126.97799999999999</v>
      </c>
      <c r="M41">
        <v>28.571000000000002</v>
      </c>
      <c r="N41">
        <v>84.384</v>
      </c>
      <c r="O41">
        <v>95.861000000000004</v>
      </c>
      <c r="P41">
        <v>211.54</v>
      </c>
      <c r="Q41">
        <v>82.549000000000007</v>
      </c>
      <c r="R41">
        <v>117.852</v>
      </c>
      <c r="S41">
        <v>211.72300000000001</v>
      </c>
      <c r="T41">
        <v>116.254</v>
      </c>
      <c r="U41">
        <v>141.37100000000001</v>
      </c>
      <c r="V41">
        <v>218.31800000000001</v>
      </c>
      <c r="W41">
        <v>48.646999999999998</v>
      </c>
      <c r="X41">
        <v>61.726999999999997</v>
      </c>
      <c r="Y41">
        <v>145.929</v>
      </c>
      <c r="Z41">
        <v>182.37899999999999</v>
      </c>
      <c r="AA41">
        <v>167.357</v>
      </c>
      <c r="AB41">
        <v>166.80699999999999</v>
      </c>
      <c r="AC41">
        <v>30.111999999999998</v>
      </c>
      <c r="AD41">
        <v>261.37400000000002</v>
      </c>
      <c r="AE41">
        <v>88.165999999999997</v>
      </c>
      <c r="AF41">
        <v>151.65600000000001</v>
      </c>
      <c r="AG41">
        <v>108.411</v>
      </c>
      <c r="AH41">
        <v>225.36199999999999</v>
      </c>
      <c r="AI41" s="207"/>
      <c r="AJ41" s="207"/>
      <c r="AK41" s="207"/>
      <c r="AL41" s="207"/>
      <c r="AM41" s="207"/>
      <c r="AN41" s="207"/>
      <c r="AO41" s="207"/>
      <c r="AP41" s="207"/>
      <c r="AQ41" s="207"/>
      <c r="AR41" s="207"/>
      <c r="AS41" s="207"/>
      <c r="AT41" s="207"/>
      <c r="AU41" s="207"/>
      <c r="AV41" s="207"/>
      <c r="AW41" s="207"/>
      <c r="AX41" s="207"/>
      <c r="AY41" s="207"/>
    </row>
    <row r="42" spans="1:51" ht="14.45">
      <c r="A42" s="118">
        <v>47300</v>
      </c>
      <c r="B42" s="82">
        <v>51</v>
      </c>
      <c r="C42" s="82">
        <v>51</v>
      </c>
      <c r="D42" s="83">
        <v>51</v>
      </c>
      <c r="E42">
        <v>37.478000000000002</v>
      </c>
      <c r="F42">
        <v>203.899</v>
      </c>
      <c r="G42">
        <v>39.700000000000003</v>
      </c>
      <c r="H42">
        <v>92.478999999999999</v>
      </c>
      <c r="I42">
        <v>70.694999999999993</v>
      </c>
      <c r="J42">
        <v>141.83699999999999</v>
      </c>
      <c r="K42">
        <v>23.721</v>
      </c>
      <c r="L42">
        <v>52.703000000000003</v>
      </c>
      <c r="M42">
        <v>12.526</v>
      </c>
      <c r="N42">
        <v>27.082999999999998</v>
      </c>
      <c r="O42">
        <v>36.448</v>
      </c>
      <c r="P42">
        <v>83.233999999999995</v>
      </c>
      <c r="Q42">
        <v>48.750999999999998</v>
      </c>
      <c r="R42">
        <v>46.956000000000003</v>
      </c>
      <c r="S42">
        <v>80.995999999999995</v>
      </c>
      <c r="T42">
        <v>47.646000000000001</v>
      </c>
      <c r="U42">
        <v>41.527999999999999</v>
      </c>
      <c r="V42">
        <v>85.153000000000006</v>
      </c>
      <c r="W42">
        <v>19.898</v>
      </c>
      <c r="X42">
        <v>25.864000000000001</v>
      </c>
      <c r="Y42">
        <v>46.896999999999998</v>
      </c>
      <c r="Z42">
        <v>58.537999999999997</v>
      </c>
      <c r="AA42">
        <v>49.098999999999997</v>
      </c>
      <c r="AB42">
        <v>53.33</v>
      </c>
      <c r="AC42">
        <v>13.356999999999999</v>
      </c>
      <c r="AD42">
        <v>110.84</v>
      </c>
      <c r="AE42">
        <v>31.161999999999999</v>
      </c>
      <c r="AF42">
        <v>89.968000000000004</v>
      </c>
      <c r="AG42">
        <v>61.552999999999997</v>
      </c>
      <c r="AH42">
        <v>81.572999999999993</v>
      </c>
      <c r="AI42" s="207"/>
      <c r="AJ42" s="207"/>
      <c r="AK42" s="207"/>
      <c r="AL42" s="207"/>
      <c r="AM42" s="207"/>
      <c r="AN42" s="207"/>
      <c r="AO42" s="207"/>
      <c r="AP42" s="207"/>
      <c r="AQ42" s="207"/>
      <c r="AR42" s="207"/>
      <c r="AS42" s="207"/>
      <c r="AT42" s="207"/>
      <c r="AU42" s="207"/>
      <c r="AV42" s="207"/>
      <c r="AW42" s="207"/>
      <c r="AX42" s="207"/>
      <c r="AY42" s="207"/>
    </row>
    <row r="43" spans="1:51" ht="14.45">
      <c r="A43" s="118">
        <v>47331</v>
      </c>
      <c r="B43" s="82">
        <v>29</v>
      </c>
      <c r="C43" s="82">
        <v>29</v>
      </c>
      <c r="D43" s="83">
        <v>29</v>
      </c>
      <c r="E43">
        <v>19.097000000000001</v>
      </c>
      <c r="F43">
        <v>70.165999999999997</v>
      </c>
      <c r="G43">
        <v>19.113</v>
      </c>
      <c r="H43">
        <v>71.206999999999994</v>
      </c>
      <c r="I43">
        <v>29.465</v>
      </c>
      <c r="J43">
        <v>89.91</v>
      </c>
      <c r="K43">
        <v>16.213000000000001</v>
      </c>
      <c r="L43">
        <v>36.279000000000003</v>
      </c>
      <c r="M43">
        <v>9.5169999999999995</v>
      </c>
      <c r="N43">
        <v>19.361999999999998</v>
      </c>
      <c r="O43">
        <v>18.484999999999999</v>
      </c>
      <c r="P43">
        <v>40.484999999999999</v>
      </c>
      <c r="Q43">
        <v>33.787999999999997</v>
      </c>
      <c r="R43">
        <v>39.712000000000003</v>
      </c>
      <c r="S43">
        <v>31.699000000000002</v>
      </c>
      <c r="T43">
        <v>21.097000000000001</v>
      </c>
      <c r="U43">
        <v>34.619</v>
      </c>
      <c r="V43">
        <v>28.077000000000002</v>
      </c>
      <c r="W43">
        <v>13.645</v>
      </c>
      <c r="X43">
        <v>26.887</v>
      </c>
      <c r="Y43">
        <v>30.213999999999999</v>
      </c>
      <c r="Z43">
        <v>24.736999999999998</v>
      </c>
      <c r="AA43">
        <v>33.604999999999997</v>
      </c>
      <c r="AB43">
        <v>30.983000000000001</v>
      </c>
      <c r="AC43">
        <v>9.1319999999999997</v>
      </c>
      <c r="AD43">
        <v>33.808</v>
      </c>
      <c r="AE43">
        <v>16.838999999999999</v>
      </c>
      <c r="AF43">
        <v>34.744999999999997</v>
      </c>
      <c r="AG43">
        <v>36.39</v>
      </c>
      <c r="AH43">
        <v>38.621000000000002</v>
      </c>
      <c r="AI43" s="207"/>
      <c r="AJ43" s="207"/>
      <c r="AK43" s="207"/>
      <c r="AL43" s="207"/>
      <c r="AM43" s="207"/>
      <c r="AN43" s="207"/>
      <c r="AO43" s="207"/>
      <c r="AP43" s="207"/>
      <c r="AQ43" s="207"/>
      <c r="AR43" s="207"/>
      <c r="AS43" s="207"/>
      <c r="AT43" s="207"/>
      <c r="AU43" s="207"/>
      <c r="AV43" s="207"/>
      <c r="AW43" s="207"/>
      <c r="AX43" s="207"/>
      <c r="AY43" s="207"/>
    </row>
    <row r="44" spans="1:51" ht="14.45">
      <c r="A44" s="118">
        <v>47362</v>
      </c>
      <c r="B44" s="82">
        <v>26</v>
      </c>
      <c r="C44" s="82">
        <v>26</v>
      </c>
      <c r="D44" s="83">
        <v>26</v>
      </c>
      <c r="E44">
        <v>30.751999999999999</v>
      </c>
      <c r="F44">
        <v>36.655999999999999</v>
      </c>
      <c r="G44">
        <v>21.643000000000001</v>
      </c>
      <c r="H44">
        <v>62.789000000000001</v>
      </c>
      <c r="I44">
        <v>23.983000000000001</v>
      </c>
      <c r="J44">
        <v>44.792999999999999</v>
      </c>
      <c r="K44">
        <v>15.481999999999999</v>
      </c>
      <c r="L44">
        <v>18.891999999999999</v>
      </c>
      <c r="M44">
        <v>22.867999999999999</v>
      </c>
      <c r="N44">
        <v>33.816000000000003</v>
      </c>
      <c r="O44">
        <v>41.121000000000002</v>
      </c>
      <c r="P44">
        <v>23.564</v>
      </c>
      <c r="Q44">
        <v>33.411000000000001</v>
      </c>
      <c r="R44">
        <v>36.57</v>
      </c>
      <c r="S44">
        <v>36.932000000000002</v>
      </c>
      <c r="T44">
        <v>15.189</v>
      </c>
      <c r="U44">
        <v>18.672999999999998</v>
      </c>
      <c r="V44">
        <v>20.206</v>
      </c>
      <c r="W44">
        <v>11.12</v>
      </c>
      <c r="X44">
        <v>45.475000000000001</v>
      </c>
      <c r="Y44">
        <v>39.155000000000001</v>
      </c>
      <c r="Z44">
        <v>16.507999999999999</v>
      </c>
      <c r="AA44">
        <v>23.300999999999998</v>
      </c>
      <c r="AB44">
        <v>18.227</v>
      </c>
      <c r="AC44">
        <v>9.4570000000000007</v>
      </c>
      <c r="AD44">
        <v>17.571000000000002</v>
      </c>
      <c r="AE44">
        <v>12.56</v>
      </c>
      <c r="AF44">
        <v>43.976999999999997</v>
      </c>
      <c r="AG44">
        <v>23.818000000000001</v>
      </c>
      <c r="AH44">
        <v>30.372</v>
      </c>
      <c r="AI44" s="207"/>
      <c r="AJ44" s="207"/>
      <c r="AK44" s="207"/>
      <c r="AL44" s="207"/>
      <c r="AM44" s="207"/>
      <c r="AN44" s="207"/>
      <c r="AO44" s="207"/>
      <c r="AP44" s="207"/>
      <c r="AQ44" s="207"/>
      <c r="AR44" s="207"/>
      <c r="AS44" s="207"/>
      <c r="AT44" s="207"/>
      <c r="AU44" s="207"/>
      <c r="AV44" s="207"/>
      <c r="AW44" s="207"/>
      <c r="AX44" s="207"/>
      <c r="AY44" s="207"/>
    </row>
    <row r="45" spans="1:51" ht="14.45">
      <c r="A45" s="118">
        <v>47392</v>
      </c>
      <c r="B45" s="82">
        <v>27</v>
      </c>
      <c r="C45" s="82">
        <v>19</v>
      </c>
      <c r="D45" s="83">
        <v>23</v>
      </c>
      <c r="E45">
        <v>26.867999999999999</v>
      </c>
      <c r="F45">
        <v>27.024999999999999</v>
      </c>
      <c r="G45">
        <v>38.478000000000002</v>
      </c>
      <c r="H45">
        <v>51.289000000000001</v>
      </c>
      <c r="I45">
        <v>24.202999999999999</v>
      </c>
      <c r="J45">
        <v>21.411000000000001</v>
      </c>
      <c r="K45">
        <v>18.600999999999999</v>
      </c>
      <c r="L45">
        <v>15.122999999999999</v>
      </c>
      <c r="M45">
        <v>24.062999999999999</v>
      </c>
      <c r="N45">
        <v>17.535</v>
      </c>
      <c r="O45">
        <v>41.646000000000001</v>
      </c>
      <c r="P45">
        <v>40.828000000000003</v>
      </c>
      <c r="Q45">
        <v>82.043999999999997</v>
      </c>
      <c r="R45">
        <v>33.484000000000002</v>
      </c>
      <c r="S45">
        <v>22.361999999999998</v>
      </c>
      <c r="T45">
        <v>16.91</v>
      </c>
      <c r="U45">
        <v>21.914999999999999</v>
      </c>
      <c r="V45">
        <v>29.268999999999998</v>
      </c>
      <c r="W45">
        <v>9.9949999999999992</v>
      </c>
      <c r="X45">
        <v>31.995999999999999</v>
      </c>
      <c r="Y45">
        <v>42.04</v>
      </c>
      <c r="Z45">
        <v>19.911000000000001</v>
      </c>
      <c r="AA45">
        <v>16.762</v>
      </c>
      <c r="AB45">
        <v>17.030999999999999</v>
      </c>
      <c r="AC45">
        <v>12.42</v>
      </c>
      <c r="AD45">
        <v>12.537000000000001</v>
      </c>
      <c r="AE45">
        <v>13.337999999999999</v>
      </c>
      <c r="AF45">
        <v>19.167999999999999</v>
      </c>
      <c r="AG45">
        <v>15.445</v>
      </c>
      <c r="AH45">
        <v>21.469000000000001</v>
      </c>
      <c r="AI45" s="207"/>
      <c r="AJ45" s="207"/>
      <c r="AK45" s="207"/>
      <c r="AL45" s="207"/>
      <c r="AM45" s="207"/>
      <c r="AN45" s="207"/>
      <c r="AO45" s="207"/>
      <c r="AP45" s="207"/>
      <c r="AQ45" s="207"/>
      <c r="AR45" s="207"/>
      <c r="AS45" s="207"/>
      <c r="AT45" s="207"/>
      <c r="AU45" s="207"/>
      <c r="AV45" s="207"/>
      <c r="AW45" s="207"/>
      <c r="AX45" s="207"/>
      <c r="AY45" s="207"/>
    </row>
    <row r="46" spans="1:51" ht="14.45">
      <c r="A46" s="118">
        <v>47423</v>
      </c>
      <c r="B46" s="82">
        <v>20</v>
      </c>
      <c r="C46" s="82">
        <v>16</v>
      </c>
      <c r="D46" s="83">
        <v>18</v>
      </c>
      <c r="E46">
        <v>19.988</v>
      </c>
      <c r="F46">
        <v>18.324000000000002</v>
      </c>
      <c r="G46">
        <v>20.922000000000001</v>
      </c>
      <c r="H46">
        <v>27.390999999999998</v>
      </c>
      <c r="I46">
        <v>20.498999999999999</v>
      </c>
      <c r="J46">
        <v>15.034000000000001</v>
      </c>
      <c r="K46">
        <v>14.708</v>
      </c>
      <c r="L46">
        <v>13.212</v>
      </c>
      <c r="M46">
        <v>14.31</v>
      </c>
      <c r="N46">
        <v>12.478999999999999</v>
      </c>
      <c r="O46">
        <v>25.207000000000001</v>
      </c>
      <c r="P46">
        <v>25.643000000000001</v>
      </c>
      <c r="Q46">
        <v>31.029</v>
      </c>
      <c r="R46">
        <v>20.071999999999999</v>
      </c>
      <c r="S46">
        <v>17.402999999999999</v>
      </c>
      <c r="T46">
        <v>16.658999999999999</v>
      </c>
      <c r="U46">
        <v>18.271000000000001</v>
      </c>
      <c r="V46">
        <v>20.379000000000001</v>
      </c>
      <c r="W46">
        <v>9.4890000000000008</v>
      </c>
      <c r="X46">
        <v>19.556000000000001</v>
      </c>
      <c r="Y46">
        <v>20.981000000000002</v>
      </c>
      <c r="Z46">
        <v>15.641999999999999</v>
      </c>
      <c r="AA46">
        <v>12.79</v>
      </c>
      <c r="AB46">
        <v>13.41</v>
      </c>
      <c r="AC46">
        <v>10.8</v>
      </c>
      <c r="AD46">
        <v>11.954000000000001</v>
      </c>
      <c r="AE46">
        <v>13.829000000000001</v>
      </c>
      <c r="AF46">
        <v>14.519</v>
      </c>
      <c r="AG46">
        <v>13.032</v>
      </c>
      <c r="AH46">
        <v>16.05</v>
      </c>
      <c r="AI46" s="207"/>
      <c r="AJ46" s="207"/>
      <c r="AK46" s="207"/>
      <c r="AL46" s="207"/>
      <c r="AM46" s="207"/>
      <c r="AN46" s="207"/>
      <c r="AO46" s="207"/>
      <c r="AP46" s="207"/>
      <c r="AQ46" s="207"/>
      <c r="AR46" s="207"/>
      <c r="AS46" s="207"/>
      <c r="AT46" s="207"/>
      <c r="AU46" s="207"/>
      <c r="AV46" s="207"/>
      <c r="AW46" s="207"/>
      <c r="AX46" s="207"/>
      <c r="AY46" s="207"/>
    </row>
    <row r="47" spans="1:51" ht="14.45">
      <c r="A47" s="118">
        <v>47453</v>
      </c>
      <c r="B47" s="82">
        <v>15</v>
      </c>
      <c r="C47" s="82">
        <v>15</v>
      </c>
      <c r="D47" s="83">
        <v>15</v>
      </c>
      <c r="E47">
        <v>14.96</v>
      </c>
      <c r="F47">
        <v>15.782999999999999</v>
      </c>
      <c r="G47">
        <v>15.848000000000001</v>
      </c>
      <c r="H47">
        <v>18.483000000000001</v>
      </c>
      <c r="I47">
        <v>16.908000000000001</v>
      </c>
      <c r="J47">
        <v>13.587</v>
      </c>
      <c r="K47">
        <v>12.5</v>
      </c>
      <c r="L47">
        <v>11.92</v>
      </c>
      <c r="M47">
        <v>11.595000000000001</v>
      </c>
      <c r="N47">
        <v>11.87</v>
      </c>
      <c r="O47">
        <v>17.321000000000002</v>
      </c>
      <c r="P47">
        <v>17.696999999999999</v>
      </c>
      <c r="Q47">
        <v>18.946999999999999</v>
      </c>
      <c r="R47">
        <v>16.003</v>
      </c>
      <c r="S47">
        <v>14.978999999999999</v>
      </c>
      <c r="T47">
        <v>13.318</v>
      </c>
      <c r="U47">
        <v>14.202999999999999</v>
      </c>
      <c r="V47">
        <v>14.97</v>
      </c>
      <c r="W47">
        <v>10.108000000000001</v>
      </c>
      <c r="X47">
        <v>14.615</v>
      </c>
      <c r="Y47">
        <v>16.102</v>
      </c>
      <c r="Z47">
        <v>13.074</v>
      </c>
      <c r="AA47">
        <v>12.11</v>
      </c>
      <c r="AB47">
        <v>12.622</v>
      </c>
      <c r="AC47">
        <v>9.5690000000000008</v>
      </c>
      <c r="AD47">
        <v>12.484</v>
      </c>
      <c r="AE47">
        <v>12.205</v>
      </c>
      <c r="AF47">
        <v>12.599</v>
      </c>
      <c r="AG47">
        <v>11.989000000000001</v>
      </c>
      <c r="AH47">
        <v>14.478</v>
      </c>
      <c r="AI47" s="207"/>
      <c r="AJ47" s="207"/>
      <c r="AK47" s="207"/>
      <c r="AL47" s="207"/>
      <c r="AM47" s="207"/>
      <c r="AN47" s="207"/>
      <c r="AO47" s="207"/>
      <c r="AP47" s="207"/>
      <c r="AQ47" s="207"/>
      <c r="AR47" s="207"/>
      <c r="AS47" s="207"/>
      <c r="AT47" s="207"/>
      <c r="AU47" s="207"/>
      <c r="AV47" s="207"/>
      <c r="AW47" s="207"/>
      <c r="AX47" s="207"/>
      <c r="AY47" s="207"/>
    </row>
    <row r="48" spans="1:51" ht="14.45">
      <c r="A48" s="118">
        <v>47484</v>
      </c>
      <c r="B48" s="82">
        <v>13</v>
      </c>
      <c r="C48" s="82">
        <v>13</v>
      </c>
      <c r="D48" s="83">
        <v>13</v>
      </c>
      <c r="E48">
        <v>13.263</v>
      </c>
      <c r="F48">
        <v>14.616</v>
      </c>
      <c r="G48">
        <v>13.38</v>
      </c>
      <c r="H48">
        <v>15.488</v>
      </c>
      <c r="I48">
        <v>14.327</v>
      </c>
      <c r="J48">
        <v>13.403</v>
      </c>
      <c r="K48">
        <v>11.673</v>
      </c>
      <c r="L48">
        <v>11.704000000000001</v>
      </c>
      <c r="M48">
        <v>10.679</v>
      </c>
      <c r="N48">
        <v>10.875999999999999</v>
      </c>
      <c r="O48">
        <v>15.99</v>
      </c>
      <c r="P48">
        <v>15.56</v>
      </c>
      <c r="Q48">
        <v>14.746</v>
      </c>
      <c r="R48">
        <v>13.403</v>
      </c>
      <c r="S48">
        <v>13.535</v>
      </c>
      <c r="T48">
        <v>12.103999999999999</v>
      </c>
      <c r="U48">
        <v>12.425000000000001</v>
      </c>
      <c r="V48">
        <v>13.699</v>
      </c>
      <c r="W48">
        <v>10.327</v>
      </c>
      <c r="X48">
        <v>12.542999999999999</v>
      </c>
      <c r="Y48">
        <v>13.958</v>
      </c>
      <c r="Z48">
        <v>11.523</v>
      </c>
      <c r="AA48">
        <v>11.974</v>
      </c>
      <c r="AB48">
        <v>12.159000000000001</v>
      </c>
      <c r="AC48">
        <v>9.2579999999999991</v>
      </c>
      <c r="AD48">
        <v>12.122999999999999</v>
      </c>
      <c r="AE48">
        <v>10.984999999999999</v>
      </c>
      <c r="AF48">
        <v>11.557</v>
      </c>
      <c r="AG48">
        <v>11.422000000000001</v>
      </c>
      <c r="AH48">
        <v>13.724</v>
      </c>
      <c r="AI48" s="207"/>
      <c r="AJ48" s="207"/>
      <c r="AK48" s="207"/>
      <c r="AL48" s="207"/>
      <c r="AM48" s="207"/>
      <c r="AN48" s="207"/>
      <c r="AO48" s="207"/>
      <c r="AP48" s="207"/>
      <c r="AQ48" s="207"/>
      <c r="AR48" s="207"/>
      <c r="AS48" s="207"/>
      <c r="AT48" s="207"/>
      <c r="AU48" s="207"/>
      <c r="AV48" s="207"/>
      <c r="AW48" s="207"/>
      <c r="AX48" s="207"/>
      <c r="AY48" s="207"/>
    </row>
    <row r="49" spans="1:1005" ht="14.45">
      <c r="A49" s="118">
        <v>47515</v>
      </c>
      <c r="B49" s="82">
        <v>12</v>
      </c>
      <c r="C49" s="82">
        <v>12</v>
      </c>
      <c r="D49" s="83">
        <v>12</v>
      </c>
      <c r="E49">
        <v>14.532</v>
      </c>
      <c r="F49">
        <v>16.027999999999999</v>
      </c>
      <c r="G49">
        <v>11.314</v>
      </c>
      <c r="H49">
        <v>12.834</v>
      </c>
      <c r="I49">
        <v>13.497999999999999</v>
      </c>
      <c r="J49">
        <v>12.701000000000001</v>
      </c>
      <c r="K49">
        <v>10.113</v>
      </c>
      <c r="L49">
        <v>10.308</v>
      </c>
      <c r="M49">
        <v>9.7629999999999999</v>
      </c>
      <c r="N49">
        <v>10.087999999999999</v>
      </c>
      <c r="O49">
        <v>14.113</v>
      </c>
      <c r="P49">
        <v>12.776999999999999</v>
      </c>
      <c r="Q49">
        <v>14.135</v>
      </c>
      <c r="R49">
        <v>10.808</v>
      </c>
      <c r="S49">
        <v>12.577</v>
      </c>
      <c r="T49">
        <v>10.257</v>
      </c>
      <c r="U49">
        <v>10.6</v>
      </c>
      <c r="V49">
        <v>10.805999999999999</v>
      </c>
      <c r="W49">
        <v>9.8970000000000002</v>
      </c>
      <c r="X49">
        <v>12.433999999999999</v>
      </c>
      <c r="Y49">
        <v>15.532999999999999</v>
      </c>
      <c r="Z49">
        <v>12.670999999999999</v>
      </c>
      <c r="AA49">
        <v>13.747999999999999</v>
      </c>
      <c r="AB49">
        <v>11.772</v>
      </c>
      <c r="AC49">
        <v>8.2050000000000001</v>
      </c>
      <c r="AD49">
        <v>10.856999999999999</v>
      </c>
      <c r="AE49">
        <v>10.186999999999999</v>
      </c>
      <c r="AF49">
        <v>10.385</v>
      </c>
      <c r="AG49">
        <v>10.212</v>
      </c>
      <c r="AH49">
        <v>11.685</v>
      </c>
      <c r="AI49" s="207"/>
      <c r="AJ49" s="207"/>
      <c r="AK49" s="207"/>
      <c r="AL49" s="207"/>
      <c r="AM49" s="207"/>
      <c r="AN49" s="207"/>
      <c r="AO49" s="207"/>
      <c r="AP49" s="207"/>
      <c r="AQ49" s="207"/>
      <c r="AR49" s="207"/>
      <c r="AS49" s="207"/>
      <c r="AT49" s="207"/>
      <c r="AU49" s="207"/>
      <c r="AV49" s="207"/>
      <c r="AW49" s="207"/>
      <c r="AX49" s="207"/>
      <c r="AY49" s="207"/>
    </row>
    <row r="50" spans="1:1005" ht="14.45">
      <c r="A50" s="118">
        <v>47543</v>
      </c>
      <c r="B50" s="82">
        <v>23</v>
      </c>
      <c r="C50" s="82">
        <v>23</v>
      </c>
      <c r="D50" s="83">
        <v>23</v>
      </c>
      <c r="E50">
        <v>34.005000000000003</v>
      </c>
      <c r="F50">
        <v>19.545999999999999</v>
      </c>
      <c r="G50">
        <v>38.908999999999999</v>
      </c>
      <c r="H50">
        <v>21.968</v>
      </c>
      <c r="I50">
        <v>20.393000000000001</v>
      </c>
      <c r="J50">
        <v>17.463000000000001</v>
      </c>
      <c r="K50">
        <v>18.158000000000001</v>
      </c>
      <c r="L50">
        <v>13.356999999999999</v>
      </c>
      <c r="M50">
        <v>14.28</v>
      </c>
      <c r="N50">
        <v>31.402999999999999</v>
      </c>
      <c r="O50">
        <v>26.788</v>
      </c>
      <c r="P50">
        <v>16.649999999999999</v>
      </c>
      <c r="Q50">
        <v>47.677</v>
      </c>
      <c r="R50">
        <v>14.298</v>
      </c>
      <c r="S50">
        <v>21.733000000000001</v>
      </c>
      <c r="T50">
        <v>11.988</v>
      </c>
      <c r="U50">
        <v>17.16</v>
      </c>
      <c r="V50">
        <v>20.518999999999998</v>
      </c>
      <c r="W50">
        <v>13.116</v>
      </c>
      <c r="X50">
        <v>17.271000000000001</v>
      </c>
      <c r="Y50">
        <v>31.324000000000002</v>
      </c>
      <c r="Z50">
        <v>18.888000000000002</v>
      </c>
      <c r="AA50">
        <v>39.155000000000001</v>
      </c>
      <c r="AB50">
        <v>13.801</v>
      </c>
      <c r="AC50">
        <v>12.121</v>
      </c>
      <c r="AD50">
        <v>16.68</v>
      </c>
      <c r="AE50">
        <v>12.023</v>
      </c>
      <c r="AF50">
        <v>16.071999999999999</v>
      </c>
      <c r="AG50">
        <v>16.404</v>
      </c>
      <c r="AH50">
        <v>21.852</v>
      </c>
      <c r="AI50" s="207"/>
      <c r="AJ50" s="207"/>
      <c r="AK50" s="207"/>
      <c r="AL50" s="207"/>
      <c r="AM50" s="207"/>
      <c r="AN50" s="207"/>
      <c r="AO50" s="207"/>
      <c r="AP50" s="207"/>
      <c r="AQ50" s="207"/>
      <c r="AR50" s="207"/>
      <c r="AS50" s="207"/>
      <c r="AT50" s="207"/>
      <c r="AU50" s="207"/>
      <c r="AV50" s="207"/>
      <c r="AW50" s="207"/>
      <c r="AX50" s="207"/>
      <c r="AY50" s="207"/>
    </row>
    <row r="51" spans="1:1005" ht="14.45">
      <c r="A51" s="118">
        <v>47574</v>
      </c>
      <c r="B51" s="82">
        <v>51</v>
      </c>
      <c r="C51" s="82">
        <v>51</v>
      </c>
      <c r="D51" s="83">
        <v>51</v>
      </c>
      <c r="E51">
        <v>39.655999999999999</v>
      </c>
      <c r="F51">
        <v>40.317</v>
      </c>
      <c r="G51">
        <v>68.066000000000003</v>
      </c>
      <c r="H51">
        <v>44.369</v>
      </c>
      <c r="I51">
        <v>45.783999999999999</v>
      </c>
      <c r="J51">
        <v>52.09</v>
      </c>
      <c r="K51">
        <v>59.441000000000003</v>
      </c>
      <c r="L51">
        <v>37.82</v>
      </c>
      <c r="M51">
        <v>35.835000000000001</v>
      </c>
      <c r="N51">
        <v>88.832999999999998</v>
      </c>
      <c r="O51">
        <v>76.945999999999998</v>
      </c>
      <c r="P51">
        <v>52.402000000000001</v>
      </c>
      <c r="Q51">
        <v>73.587000000000003</v>
      </c>
      <c r="R51">
        <v>35.950000000000003</v>
      </c>
      <c r="S51">
        <v>42.206000000000003</v>
      </c>
      <c r="T51">
        <v>29.28</v>
      </c>
      <c r="U51">
        <v>38.061</v>
      </c>
      <c r="V51">
        <v>76.897999999999996</v>
      </c>
      <c r="W51">
        <v>19.251999999999999</v>
      </c>
      <c r="X51">
        <v>46.75</v>
      </c>
      <c r="Y51">
        <v>43.350999999999999</v>
      </c>
      <c r="Z51">
        <v>39.155000000000001</v>
      </c>
      <c r="AA51">
        <v>77.891000000000005</v>
      </c>
      <c r="AB51">
        <v>29.292000000000002</v>
      </c>
      <c r="AC51">
        <v>47.832000000000001</v>
      </c>
      <c r="AD51">
        <v>27.687999999999999</v>
      </c>
      <c r="AE51">
        <v>20.666</v>
      </c>
      <c r="AF51">
        <v>64.739999999999995</v>
      </c>
      <c r="AG51">
        <v>48.302</v>
      </c>
      <c r="AH51">
        <v>58.776000000000003</v>
      </c>
      <c r="AI51" s="207"/>
      <c r="AJ51" s="207"/>
      <c r="AK51" s="207"/>
      <c r="AL51" s="207"/>
      <c r="AM51" s="207"/>
      <c r="AN51" s="207"/>
      <c r="AO51" s="207"/>
      <c r="AP51" s="207"/>
      <c r="AQ51" s="207"/>
      <c r="AR51" s="207"/>
      <c r="AS51" s="207"/>
      <c r="AT51" s="207"/>
      <c r="AU51" s="207"/>
      <c r="AV51" s="207"/>
      <c r="AW51" s="207"/>
      <c r="AX51" s="207"/>
      <c r="AY51" s="207"/>
    </row>
    <row r="52" spans="1:1005" ht="14.45">
      <c r="A52" s="118">
        <v>47604</v>
      </c>
      <c r="B52" s="82">
        <v>135</v>
      </c>
      <c r="C52" s="82">
        <v>135</v>
      </c>
      <c r="D52" s="83">
        <v>135</v>
      </c>
      <c r="E52">
        <v>107.88800000000001</v>
      </c>
      <c r="F52">
        <v>143.30099999999999</v>
      </c>
      <c r="G52">
        <v>199.58500000000001</v>
      </c>
      <c r="H52">
        <v>144.35300000000001</v>
      </c>
      <c r="I52">
        <v>151.44499999999999</v>
      </c>
      <c r="J52">
        <v>124.916</v>
      </c>
      <c r="K52">
        <v>228.834</v>
      </c>
      <c r="L52">
        <v>51.151000000000003</v>
      </c>
      <c r="M52">
        <v>115.61199999999999</v>
      </c>
      <c r="N52">
        <v>148.80799999999999</v>
      </c>
      <c r="O52">
        <v>234.05500000000001</v>
      </c>
      <c r="P52">
        <v>126.15600000000001</v>
      </c>
      <c r="Q52">
        <v>151.70500000000001</v>
      </c>
      <c r="R52">
        <v>183.149</v>
      </c>
      <c r="S52">
        <v>209.75899999999999</v>
      </c>
      <c r="T52">
        <v>85.186000000000007</v>
      </c>
      <c r="U52">
        <v>129.71700000000001</v>
      </c>
      <c r="V52">
        <v>113.63800000000001</v>
      </c>
      <c r="W52">
        <v>78.209000000000003</v>
      </c>
      <c r="X52">
        <v>111.721</v>
      </c>
      <c r="Y52">
        <v>95.001999999999995</v>
      </c>
      <c r="Z52">
        <v>104.08</v>
      </c>
      <c r="AA52">
        <v>147.90700000000001</v>
      </c>
      <c r="AB52">
        <v>72.626999999999995</v>
      </c>
      <c r="AC52">
        <v>130.46199999999999</v>
      </c>
      <c r="AD52">
        <v>118.47199999999999</v>
      </c>
      <c r="AE52">
        <v>77.853999999999999</v>
      </c>
      <c r="AF52">
        <v>159.761</v>
      </c>
      <c r="AG52">
        <v>218.76499999999999</v>
      </c>
      <c r="AH52">
        <v>158.77000000000001</v>
      </c>
      <c r="AI52" s="207"/>
      <c r="AJ52" s="207"/>
      <c r="AK52" s="207"/>
      <c r="AL52" s="207"/>
      <c r="AM52" s="207"/>
      <c r="AN52" s="207"/>
      <c r="AO52" s="207"/>
      <c r="AP52" s="207"/>
      <c r="AQ52" s="207"/>
      <c r="AR52" s="207"/>
      <c r="AS52" s="207"/>
      <c r="AT52" s="207"/>
      <c r="AU52" s="207"/>
      <c r="AV52" s="207"/>
      <c r="AW52" s="207"/>
      <c r="AX52" s="207"/>
      <c r="AY52" s="207"/>
    </row>
    <row r="53" spans="1:1005" ht="14.45">
      <c r="A53" s="118">
        <v>47635</v>
      </c>
      <c r="B53" s="82">
        <v>144</v>
      </c>
      <c r="C53" s="82">
        <v>144</v>
      </c>
      <c r="D53" s="83">
        <v>144</v>
      </c>
      <c r="E53">
        <v>264.24099999999999</v>
      </c>
      <c r="F53">
        <v>98.292000000000002</v>
      </c>
      <c r="G53">
        <v>256.75400000000002</v>
      </c>
      <c r="H53">
        <v>126.37</v>
      </c>
      <c r="I53">
        <v>217.535</v>
      </c>
      <c r="J53">
        <v>73.542000000000002</v>
      </c>
      <c r="K53">
        <v>127.059</v>
      </c>
      <c r="L53">
        <v>29.722000000000001</v>
      </c>
      <c r="M53">
        <v>84.427999999999997</v>
      </c>
      <c r="N53">
        <v>95.998000000000005</v>
      </c>
      <c r="O53">
        <v>211.51900000000001</v>
      </c>
      <c r="P53">
        <v>83.313000000000002</v>
      </c>
      <c r="Q53">
        <v>117.896</v>
      </c>
      <c r="R53">
        <v>211.93299999999999</v>
      </c>
      <c r="S53">
        <v>116.25700000000001</v>
      </c>
      <c r="T53">
        <v>144.35900000000001</v>
      </c>
      <c r="U53">
        <v>218.49199999999999</v>
      </c>
      <c r="V53">
        <v>48.706000000000003</v>
      </c>
      <c r="W53">
        <v>61.750999999999998</v>
      </c>
      <c r="X53">
        <v>150.309</v>
      </c>
      <c r="Y53">
        <v>182.41399999999999</v>
      </c>
      <c r="Z53">
        <v>167.34700000000001</v>
      </c>
      <c r="AA53">
        <v>166.83</v>
      </c>
      <c r="AB53">
        <v>30.646000000000001</v>
      </c>
      <c r="AC53">
        <v>261.46100000000001</v>
      </c>
      <c r="AD53">
        <v>88.289000000000001</v>
      </c>
      <c r="AE53">
        <v>151.61600000000001</v>
      </c>
      <c r="AF53">
        <v>109.489</v>
      </c>
      <c r="AG53">
        <v>225.376</v>
      </c>
      <c r="AH53">
        <v>144.077</v>
      </c>
      <c r="AI53" s="207"/>
      <c r="AJ53" s="207"/>
      <c r="AK53" s="207"/>
      <c r="AL53" s="207"/>
      <c r="AM53" s="207"/>
      <c r="AN53" s="207"/>
      <c r="AO53" s="207"/>
      <c r="AP53" s="207"/>
      <c r="AQ53" s="207"/>
      <c r="AR53" s="207"/>
      <c r="AS53" s="207"/>
      <c r="AT53" s="207"/>
      <c r="AU53" s="207"/>
      <c r="AV53" s="207"/>
      <c r="AW53" s="207"/>
      <c r="AX53" s="207"/>
      <c r="AY53" s="207"/>
    </row>
    <row r="54" spans="1:1005" ht="14.45">
      <c r="A54" s="118">
        <v>47665</v>
      </c>
      <c r="B54" s="82">
        <v>51</v>
      </c>
      <c r="C54" s="82">
        <v>51</v>
      </c>
      <c r="D54" s="83">
        <v>51</v>
      </c>
      <c r="E54">
        <v>203.90899999999999</v>
      </c>
      <c r="F54">
        <v>39.790999999999997</v>
      </c>
      <c r="G54">
        <v>92.498000000000005</v>
      </c>
      <c r="H54">
        <v>73.436999999999998</v>
      </c>
      <c r="I54">
        <v>141.83799999999999</v>
      </c>
      <c r="J54">
        <v>23.821999999999999</v>
      </c>
      <c r="K54">
        <v>52.774000000000001</v>
      </c>
      <c r="L54">
        <v>12.817</v>
      </c>
      <c r="M54">
        <v>27.116</v>
      </c>
      <c r="N54">
        <v>36.521000000000001</v>
      </c>
      <c r="O54">
        <v>83.224999999999994</v>
      </c>
      <c r="P54">
        <v>48.652000000000001</v>
      </c>
      <c r="Q54">
        <v>47.003999999999998</v>
      </c>
      <c r="R54">
        <v>81.13</v>
      </c>
      <c r="S54">
        <v>47.649000000000001</v>
      </c>
      <c r="T54">
        <v>42.204999999999998</v>
      </c>
      <c r="U54">
        <v>85.281000000000006</v>
      </c>
      <c r="V54">
        <v>19.95</v>
      </c>
      <c r="W54">
        <v>25.891999999999999</v>
      </c>
      <c r="X54">
        <v>47.91</v>
      </c>
      <c r="Y54">
        <v>58.555999999999997</v>
      </c>
      <c r="Z54">
        <v>49.094000000000001</v>
      </c>
      <c r="AA54">
        <v>53.343000000000004</v>
      </c>
      <c r="AB54">
        <v>13.579000000000001</v>
      </c>
      <c r="AC54">
        <v>110.869</v>
      </c>
      <c r="AD54">
        <v>31.268000000000001</v>
      </c>
      <c r="AE54">
        <v>89.947000000000003</v>
      </c>
      <c r="AF54">
        <v>62.195999999999998</v>
      </c>
      <c r="AG54">
        <v>81.576999999999998</v>
      </c>
      <c r="AH54">
        <v>37.485999999999997</v>
      </c>
      <c r="AI54" s="207"/>
      <c r="AJ54" s="207"/>
      <c r="AK54" s="207"/>
      <c r="AL54" s="207"/>
      <c r="AM54" s="207"/>
      <c r="AN54" s="207"/>
      <c r="AO54" s="207"/>
      <c r="AP54" s="207"/>
      <c r="AQ54" s="207"/>
      <c r="AR54" s="207"/>
      <c r="AS54" s="207"/>
      <c r="AT54" s="207"/>
      <c r="AU54" s="207"/>
      <c r="AV54" s="207"/>
      <c r="AW54" s="207"/>
      <c r="AX54" s="207"/>
      <c r="AY54" s="207"/>
    </row>
    <row r="55" spans="1:1005" ht="14.45">
      <c r="A55" s="118">
        <v>47696</v>
      </c>
      <c r="B55" s="82">
        <v>29</v>
      </c>
      <c r="C55" s="82">
        <v>29</v>
      </c>
      <c r="D55" s="83">
        <v>29</v>
      </c>
      <c r="E55">
        <v>70.176000000000002</v>
      </c>
      <c r="F55">
        <v>19.198</v>
      </c>
      <c r="G55">
        <v>71.228999999999999</v>
      </c>
      <c r="H55">
        <v>30.032</v>
      </c>
      <c r="I55">
        <v>89.912000000000006</v>
      </c>
      <c r="J55">
        <v>16.306999999999999</v>
      </c>
      <c r="K55">
        <v>36.344999999999999</v>
      </c>
      <c r="L55">
        <v>9.6470000000000002</v>
      </c>
      <c r="M55">
        <v>19.393000000000001</v>
      </c>
      <c r="N55">
        <v>18.53</v>
      </c>
      <c r="O55">
        <v>40.478000000000002</v>
      </c>
      <c r="P55">
        <v>34.633000000000003</v>
      </c>
      <c r="Q55">
        <v>39.761000000000003</v>
      </c>
      <c r="R55">
        <v>31.814</v>
      </c>
      <c r="S55">
        <v>21.099</v>
      </c>
      <c r="T55">
        <v>35.429000000000002</v>
      </c>
      <c r="U55">
        <v>28.190999999999999</v>
      </c>
      <c r="V55">
        <v>13.694000000000001</v>
      </c>
      <c r="W55">
        <v>26.914999999999999</v>
      </c>
      <c r="X55">
        <v>30.85</v>
      </c>
      <c r="Y55">
        <v>24.751000000000001</v>
      </c>
      <c r="Z55">
        <v>33.598999999999997</v>
      </c>
      <c r="AA55">
        <v>30.995000000000001</v>
      </c>
      <c r="AB55">
        <v>9.1709999999999994</v>
      </c>
      <c r="AC55">
        <v>33.829000000000001</v>
      </c>
      <c r="AD55">
        <v>16.934000000000001</v>
      </c>
      <c r="AE55">
        <v>34.726999999999997</v>
      </c>
      <c r="AF55">
        <v>36.886000000000003</v>
      </c>
      <c r="AG55">
        <v>38.622999999999998</v>
      </c>
      <c r="AH55">
        <v>19.105</v>
      </c>
      <c r="AI55" s="207"/>
      <c r="AJ55" s="207"/>
      <c r="AK55" s="207"/>
      <c r="AL55" s="207"/>
      <c r="AM55" s="207"/>
      <c r="AN55" s="207"/>
      <c r="AO55" s="207"/>
      <c r="AP55" s="207"/>
      <c r="AQ55" s="207"/>
      <c r="AR55" s="207"/>
      <c r="AS55" s="207"/>
      <c r="AT55" s="207"/>
      <c r="AU55" s="207"/>
      <c r="AV55" s="207"/>
      <c r="AW55" s="207"/>
      <c r="AX55" s="207"/>
      <c r="AY55" s="207"/>
    </row>
    <row r="56" spans="1:1005" ht="14.45">
      <c r="A56" s="118">
        <v>47727</v>
      </c>
      <c r="B56" s="82">
        <v>26</v>
      </c>
      <c r="C56" s="82">
        <v>26</v>
      </c>
      <c r="D56" s="83">
        <v>26</v>
      </c>
      <c r="E56">
        <v>36.664999999999999</v>
      </c>
      <c r="F56">
        <v>21.727</v>
      </c>
      <c r="G56">
        <v>62.81</v>
      </c>
      <c r="H56">
        <v>24.35</v>
      </c>
      <c r="I56">
        <v>44.795000000000002</v>
      </c>
      <c r="J56">
        <v>15.569000000000001</v>
      </c>
      <c r="K56">
        <v>18.951000000000001</v>
      </c>
      <c r="L56">
        <v>22.544</v>
      </c>
      <c r="M56">
        <v>33.851999999999997</v>
      </c>
      <c r="N56">
        <v>41.186</v>
      </c>
      <c r="O56">
        <v>23.558</v>
      </c>
      <c r="P56">
        <v>33.087000000000003</v>
      </c>
      <c r="Q56">
        <v>36.615000000000002</v>
      </c>
      <c r="R56">
        <v>37.072000000000003</v>
      </c>
      <c r="S56">
        <v>15.191000000000001</v>
      </c>
      <c r="T56">
        <v>18.933</v>
      </c>
      <c r="U56">
        <v>20.294</v>
      </c>
      <c r="V56">
        <v>11.164</v>
      </c>
      <c r="W56">
        <v>45.508000000000003</v>
      </c>
      <c r="X56">
        <v>38.084000000000003</v>
      </c>
      <c r="Y56">
        <v>16.521000000000001</v>
      </c>
      <c r="Z56">
        <v>23.297000000000001</v>
      </c>
      <c r="AA56">
        <v>18.236000000000001</v>
      </c>
      <c r="AB56">
        <v>9.4830000000000005</v>
      </c>
      <c r="AC56">
        <v>17.585000000000001</v>
      </c>
      <c r="AD56">
        <v>12.647</v>
      </c>
      <c r="AE56">
        <v>43.957999999999998</v>
      </c>
      <c r="AF56">
        <v>24.376999999999999</v>
      </c>
      <c r="AG56">
        <v>30.375</v>
      </c>
      <c r="AH56">
        <v>30.76</v>
      </c>
      <c r="AI56" s="207"/>
      <c r="AJ56" s="207"/>
      <c r="AK56" s="207"/>
      <c r="AL56" s="207"/>
      <c r="AM56" s="207"/>
      <c r="AN56" s="207"/>
      <c r="AO56" s="207"/>
      <c r="AP56" s="207"/>
      <c r="AQ56" s="207"/>
      <c r="AR56" s="207"/>
      <c r="AS56" s="207"/>
      <c r="AT56" s="207"/>
      <c r="AU56" s="207"/>
      <c r="AV56" s="207"/>
      <c r="AW56" s="207"/>
      <c r="AX56" s="207"/>
      <c r="AY56" s="207"/>
    </row>
    <row r="57" spans="1:1005" ht="14.45">
      <c r="A57" s="118">
        <v>47757</v>
      </c>
      <c r="B57" s="82">
        <v>27</v>
      </c>
      <c r="C57" s="82">
        <v>19</v>
      </c>
      <c r="D57" s="83">
        <v>23</v>
      </c>
      <c r="E57">
        <v>27.033999999999999</v>
      </c>
      <c r="F57">
        <v>38.584000000000003</v>
      </c>
      <c r="G57">
        <v>51.305</v>
      </c>
      <c r="H57">
        <v>24.100999999999999</v>
      </c>
      <c r="I57">
        <v>21.413</v>
      </c>
      <c r="J57">
        <v>18.7</v>
      </c>
      <c r="K57">
        <v>15.18</v>
      </c>
      <c r="L57">
        <v>24.512</v>
      </c>
      <c r="M57">
        <v>17.562000000000001</v>
      </c>
      <c r="N57">
        <v>41.725999999999999</v>
      </c>
      <c r="O57">
        <v>40.820999999999998</v>
      </c>
      <c r="P57">
        <v>82.323999999999998</v>
      </c>
      <c r="Q57">
        <v>33.523000000000003</v>
      </c>
      <c r="R57">
        <v>22.463999999999999</v>
      </c>
      <c r="S57">
        <v>16.911999999999999</v>
      </c>
      <c r="T57">
        <v>21.914000000000001</v>
      </c>
      <c r="U57">
        <v>29.381</v>
      </c>
      <c r="V57">
        <v>10.038</v>
      </c>
      <c r="W57">
        <v>32.026000000000003</v>
      </c>
      <c r="X57">
        <v>43.624000000000002</v>
      </c>
      <c r="Y57">
        <v>19.925999999999998</v>
      </c>
      <c r="Z57">
        <v>16.757999999999999</v>
      </c>
      <c r="AA57">
        <v>17.04</v>
      </c>
      <c r="AB57">
        <v>12.247</v>
      </c>
      <c r="AC57">
        <v>12.552</v>
      </c>
      <c r="AD57">
        <v>13.417999999999999</v>
      </c>
      <c r="AE57">
        <v>19.154</v>
      </c>
      <c r="AF57">
        <v>15.707000000000001</v>
      </c>
      <c r="AG57">
        <v>21.471</v>
      </c>
      <c r="AH57">
        <v>26.876999999999999</v>
      </c>
      <c r="AI57" s="207"/>
      <c r="AJ57" s="207"/>
      <c r="AK57" s="207"/>
      <c r="AL57" s="207"/>
      <c r="AM57" s="207"/>
      <c r="AN57" s="207"/>
      <c r="AO57" s="207"/>
      <c r="AP57" s="207"/>
      <c r="AQ57" s="207"/>
      <c r="AR57" s="207"/>
      <c r="AS57" s="207"/>
      <c r="AT57" s="207"/>
      <c r="AU57" s="207"/>
      <c r="AV57" s="207"/>
      <c r="AW57" s="207"/>
      <c r="AX57" s="207"/>
      <c r="AY57" s="207"/>
    </row>
    <row r="58" spans="1:1005" ht="14.45">
      <c r="A58" s="118">
        <v>47788</v>
      </c>
      <c r="B58" s="82">
        <v>20</v>
      </c>
      <c r="C58" s="82">
        <v>16</v>
      </c>
      <c r="D58" s="83">
        <v>18</v>
      </c>
      <c r="E58">
        <v>18.331</v>
      </c>
      <c r="F58">
        <v>21.030999999999999</v>
      </c>
      <c r="G58">
        <v>27.404</v>
      </c>
      <c r="H58">
        <v>20.97</v>
      </c>
      <c r="I58">
        <v>15.036</v>
      </c>
      <c r="J58">
        <v>14.794</v>
      </c>
      <c r="K58">
        <v>13.263999999999999</v>
      </c>
      <c r="L58">
        <v>14.622</v>
      </c>
      <c r="M58">
        <v>12.505000000000001</v>
      </c>
      <c r="N58">
        <v>25.256</v>
      </c>
      <c r="O58">
        <v>25.638000000000002</v>
      </c>
      <c r="P58">
        <v>31.747</v>
      </c>
      <c r="Q58">
        <v>20.103999999999999</v>
      </c>
      <c r="R58">
        <v>17.492999999999999</v>
      </c>
      <c r="S58">
        <v>16.661000000000001</v>
      </c>
      <c r="T58">
        <v>18.664999999999999</v>
      </c>
      <c r="U58">
        <v>20.472000000000001</v>
      </c>
      <c r="V58">
        <v>9.5289999999999999</v>
      </c>
      <c r="W58">
        <v>19.581</v>
      </c>
      <c r="X58">
        <v>21.42</v>
      </c>
      <c r="Y58">
        <v>15.654</v>
      </c>
      <c r="Z58">
        <v>12.787000000000001</v>
      </c>
      <c r="AA58">
        <v>13.417999999999999</v>
      </c>
      <c r="AB58">
        <v>10.944000000000001</v>
      </c>
      <c r="AC58">
        <v>11.968</v>
      </c>
      <c r="AD58">
        <v>13.904</v>
      </c>
      <c r="AE58">
        <v>14.504</v>
      </c>
      <c r="AF58">
        <v>13.215</v>
      </c>
      <c r="AG58">
        <v>16.052</v>
      </c>
      <c r="AH58">
        <v>19.995000000000001</v>
      </c>
      <c r="AI58" s="207"/>
      <c r="AJ58" s="207"/>
      <c r="AK58" s="207"/>
      <c r="AL58" s="207"/>
      <c r="AM58" s="207"/>
      <c r="AN58" s="207"/>
      <c r="AO58" s="207"/>
      <c r="AP58" s="207"/>
      <c r="AQ58" s="207"/>
      <c r="AR58" s="207"/>
      <c r="AS58" s="207"/>
      <c r="AT58" s="207"/>
      <c r="AU58" s="207"/>
      <c r="AV58" s="207"/>
      <c r="AW58" s="207"/>
      <c r="AX58" s="207"/>
      <c r="AY58" s="207"/>
    </row>
    <row r="59" spans="1:1005" ht="14.45">
      <c r="A59" s="118">
        <v>47818</v>
      </c>
      <c r="B59" s="82">
        <v>15</v>
      </c>
      <c r="C59" s="82">
        <v>15</v>
      </c>
      <c r="D59" s="83">
        <v>15</v>
      </c>
      <c r="E59">
        <v>15.789</v>
      </c>
      <c r="F59">
        <v>15.933999999999999</v>
      </c>
      <c r="G59">
        <v>18.495999999999999</v>
      </c>
      <c r="H59">
        <v>17.196999999999999</v>
      </c>
      <c r="I59">
        <v>13.589</v>
      </c>
      <c r="J59">
        <v>12.58</v>
      </c>
      <c r="K59">
        <v>11.971</v>
      </c>
      <c r="L59">
        <v>11.798999999999999</v>
      </c>
      <c r="M59">
        <v>11.895</v>
      </c>
      <c r="N59">
        <v>17.364000000000001</v>
      </c>
      <c r="O59">
        <v>17.692</v>
      </c>
      <c r="P59">
        <v>19.187999999999999</v>
      </c>
      <c r="Q59">
        <v>16.04</v>
      </c>
      <c r="R59">
        <v>15.068</v>
      </c>
      <c r="S59">
        <v>13.32</v>
      </c>
      <c r="T59">
        <v>14.316000000000001</v>
      </c>
      <c r="U59">
        <v>15.058999999999999</v>
      </c>
      <c r="V59">
        <v>10.146000000000001</v>
      </c>
      <c r="W59">
        <v>14.64</v>
      </c>
      <c r="X59">
        <v>16.378</v>
      </c>
      <c r="Y59">
        <v>13.086</v>
      </c>
      <c r="Z59">
        <v>12.106999999999999</v>
      </c>
      <c r="AA59">
        <v>12.63</v>
      </c>
      <c r="AB59">
        <v>9.6059999999999999</v>
      </c>
      <c r="AC59">
        <v>12.497999999999999</v>
      </c>
      <c r="AD59">
        <v>12.278</v>
      </c>
      <c r="AE59">
        <v>12.586</v>
      </c>
      <c r="AF59">
        <v>12.128</v>
      </c>
      <c r="AG59">
        <v>14.48</v>
      </c>
      <c r="AH59">
        <v>14.968</v>
      </c>
      <c r="AI59" s="207"/>
      <c r="AJ59" s="207"/>
      <c r="AK59" s="207"/>
      <c r="AL59" s="207"/>
      <c r="AM59" s="207"/>
      <c r="AN59" s="207"/>
      <c r="AO59" s="207"/>
      <c r="AP59" s="207"/>
      <c r="AQ59" s="207"/>
      <c r="AR59" s="207"/>
      <c r="AS59" s="207"/>
      <c r="AT59" s="207"/>
      <c r="AU59" s="207"/>
      <c r="AV59" s="207"/>
      <c r="AW59" s="207"/>
      <c r="AX59" s="207"/>
      <c r="AY59" s="207"/>
    </row>
    <row r="60" spans="1:1005" ht="14.45">
      <c r="A60" s="118">
        <v>47849</v>
      </c>
      <c r="B60" s="82">
        <v>13</v>
      </c>
      <c r="C60" s="82">
        <v>13</v>
      </c>
      <c r="D60" s="83">
        <v>13</v>
      </c>
      <c r="E60">
        <v>14.622</v>
      </c>
      <c r="F60">
        <v>13.452999999999999</v>
      </c>
      <c r="G60">
        <v>15.5</v>
      </c>
      <c r="H60">
        <v>14.454000000000001</v>
      </c>
      <c r="I60">
        <v>13.404</v>
      </c>
      <c r="J60">
        <v>11.746</v>
      </c>
      <c r="K60">
        <v>11.754</v>
      </c>
      <c r="L60">
        <v>10.747</v>
      </c>
      <c r="M60">
        <v>10.898</v>
      </c>
      <c r="N60">
        <v>16.036000000000001</v>
      </c>
      <c r="O60">
        <v>15.555</v>
      </c>
      <c r="P60">
        <v>14.879</v>
      </c>
      <c r="Q60">
        <v>13.435</v>
      </c>
      <c r="R60">
        <v>13.622</v>
      </c>
      <c r="S60">
        <v>12.106</v>
      </c>
      <c r="T60">
        <v>12.522</v>
      </c>
      <c r="U60">
        <v>13.787000000000001</v>
      </c>
      <c r="V60">
        <v>10.365</v>
      </c>
      <c r="W60">
        <v>12.565</v>
      </c>
      <c r="X60">
        <v>14.04</v>
      </c>
      <c r="Y60">
        <v>11.532999999999999</v>
      </c>
      <c r="Z60">
        <v>11.971</v>
      </c>
      <c r="AA60">
        <v>12.167</v>
      </c>
      <c r="AB60">
        <v>9.2850000000000001</v>
      </c>
      <c r="AC60">
        <v>12.135999999999999</v>
      </c>
      <c r="AD60">
        <v>11.051</v>
      </c>
      <c r="AE60">
        <v>11.545</v>
      </c>
      <c r="AF60">
        <v>11.513999999999999</v>
      </c>
      <c r="AG60">
        <v>13.726000000000001</v>
      </c>
      <c r="AH60">
        <v>13.27</v>
      </c>
      <c r="AI60" s="207"/>
      <c r="AJ60" s="207"/>
      <c r="AK60" s="207"/>
      <c r="AL60" s="207"/>
      <c r="AM60" s="207"/>
      <c r="AN60" s="207"/>
      <c r="AO60" s="207"/>
      <c r="AP60" s="207"/>
      <c r="AQ60" s="207"/>
      <c r="AR60" s="207"/>
      <c r="AS60" s="207"/>
      <c r="AT60" s="207"/>
      <c r="AU60" s="207"/>
      <c r="AV60" s="207"/>
      <c r="AW60" s="207"/>
      <c r="AX60" s="207"/>
      <c r="AY60" s="207"/>
    </row>
    <row r="61" spans="1:1005" ht="14.45">
      <c r="A61" s="118">
        <v>47880</v>
      </c>
      <c r="B61" s="82">
        <v>12</v>
      </c>
      <c r="C61" s="82">
        <v>12</v>
      </c>
      <c r="D61" s="83">
        <v>12</v>
      </c>
      <c r="E61">
        <v>16.036999999999999</v>
      </c>
      <c r="F61">
        <v>11.378</v>
      </c>
      <c r="G61">
        <v>12.843999999999999</v>
      </c>
      <c r="H61">
        <v>13.52</v>
      </c>
      <c r="I61">
        <v>12.702999999999999</v>
      </c>
      <c r="J61">
        <v>10.179</v>
      </c>
      <c r="K61">
        <v>10.352</v>
      </c>
      <c r="L61">
        <v>9.8770000000000007</v>
      </c>
      <c r="M61">
        <v>10.11</v>
      </c>
      <c r="N61">
        <v>14.154</v>
      </c>
      <c r="O61">
        <v>12.772</v>
      </c>
      <c r="P61">
        <v>14.199</v>
      </c>
      <c r="Q61">
        <v>10.834</v>
      </c>
      <c r="R61">
        <v>12.672000000000001</v>
      </c>
      <c r="S61">
        <v>10.257999999999999</v>
      </c>
      <c r="T61">
        <v>10.643000000000001</v>
      </c>
      <c r="U61">
        <v>10.875999999999999</v>
      </c>
      <c r="V61">
        <v>9.9320000000000004</v>
      </c>
      <c r="W61">
        <v>12.458</v>
      </c>
      <c r="X61">
        <v>15.702999999999999</v>
      </c>
      <c r="Y61">
        <v>12.683999999999999</v>
      </c>
      <c r="Z61">
        <v>13.744</v>
      </c>
      <c r="AA61">
        <v>11.779</v>
      </c>
      <c r="AB61">
        <v>8.2149999999999999</v>
      </c>
      <c r="AC61">
        <v>10.868</v>
      </c>
      <c r="AD61">
        <v>10.25</v>
      </c>
      <c r="AE61">
        <v>10.375</v>
      </c>
      <c r="AF61">
        <v>10.291</v>
      </c>
      <c r="AG61">
        <v>11.686999999999999</v>
      </c>
      <c r="AH61">
        <v>14.541</v>
      </c>
      <c r="AI61" s="207"/>
      <c r="AJ61" s="207"/>
      <c r="AK61" s="207"/>
      <c r="AL61" s="207"/>
      <c r="AM61" s="207"/>
      <c r="AN61" s="207"/>
      <c r="AO61" s="207"/>
      <c r="AP61" s="207"/>
      <c r="AQ61" s="207"/>
      <c r="AR61" s="207"/>
      <c r="AS61" s="207"/>
      <c r="AT61" s="207"/>
      <c r="AU61" s="207"/>
      <c r="AV61" s="207"/>
      <c r="AW61" s="207"/>
      <c r="AX61" s="207"/>
      <c r="AY61" s="207"/>
    </row>
    <row r="62" spans="1:1005" ht="14.45">
      <c r="A62" s="118">
        <v>47908</v>
      </c>
      <c r="B62" s="82">
        <v>23</v>
      </c>
      <c r="C62" s="82">
        <v>23</v>
      </c>
      <c r="D62" s="83">
        <v>23</v>
      </c>
      <c r="E62">
        <v>19.558</v>
      </c>
      <c r="F62">
        <v>39.100999999999999</v>
      </c>
      <c r="G62">
        <v>21.989000000000001</v>
      </c>
      <c r="H62">
        <v>20.190000000000001</v>
      </c>
      <c r="I62">
        <v>17.466000000000001</v>
      </c>
      <c r="J62">
        <v>18.334</v>
      </c>
      <c r="K62">
        <v>13.416</v>
      </c>
      <c r="L62">
        <v>14.255000000000001</v>
      </c>
      <c r="M62">
        <v>31.448</v>
      </c>
      <c r="N62">
        <v>26.847999999999999</v>
      </c>
      <c r="O62">
        <v>16.643000000000001</v>
      </c>
      <c r="P62">
        <v>47.55</v>
      </c>
      <c r="Q62">
        <v>14.345000000000001</v>
      </c>
      <c r="R62">
        <v>21.954000000000001</v>
      </c>
      <c r="S62">
        <v>11.989000000000001</v>
      </c>
      <c r="T62">
        <v>16.933</v>
      </c>
      <c r="U62">
        <v>20.675999999999998</v>
      </c>
      <c r="V62">
        <v>13.164</v>
      </c>
      <c r="W62">
        <v>17.3</v>
      </c>
      <c r="X62">
        <v>29.925999999999998</v>
      </c>
      <c r="Y62">
        <v>18.905000000000001</v>
      </c>
      <c r="Z62">
        <v>39.146000000000001</v>
      </c>
      <c r="AA62">
        <v>13.808999999999999</v>
      </c>
      <c r="AB62">
        <v>11.99</v>
      </c>
      <c r="AC62">
        <v>16.701000000000001</v>
      </c>
      <c r="AD62">
        <v>12.112</v>
      </c>
      <c r="AE62">
        <v>16.050999999999998</v>
      </c>
      <c r="AF62">
        <v>16.251999999999999</v>
      </c>
      <c r="AG62">
        <v>21.855</v>
      </c>
      <c r="AH62">
        <v>34.023000000000003</v>
      </c>
      <c r="AI62" s="207"/>
      <c r="AJ62" s="207"/>
      <c r="AK62" s="207"/>
      <c r="AL62" s="207"/>
      <c r="AM62" s="207"/>
      <c r="AN62" s="207"/>
      <c r="AO62" s="207"/>
      <c r="AP62" s="207"/>
      <c r="AQ62" s="207"/>
      <c r="AR62" s="207"/>
      <c r="AS62" s="207"/>
      <c r="AT62" s="207"/>
      <c r="AU62" s="207"/>
      <c r="AV62" s="207"/>
      <c r="AW62" s="207"/>
      <c r="AX62" s="207"/>
      <c r="AY62" s="207"/>
    </row>
    <row r="63" spans="1:1005" ht="14.45">
      <c r="A63" s="118">
        <v>47939</v>
      </c>
      <c r="B63" s="82">
        <v>51</v>
      </c>
      <c r="C63" s="82">
        <v>51</v>
      </c>
      <c r="D63" s="83">
        <v>51</v>
      </c>
      <c r="E63">
        <v>40.325000000000003</v>
      </c>
      <c r="F63">
        <v>68.251000000000005</v>
      </c>
      <c r="G63">
        <v>44.395000000000003</v>
      </c>
      <c r="H63">
        <v>42.783000000000001</v>
      </c>
      <c r="I63">
        <v>52.091999999999999</v>
      </c>
      <c r="J63">
        <v>59.540999999999997</v>
      </c>
      <c r="K63">
        <v>37.868000000000002</v>
      </c>
      <c r="L63">
        <v>34.715000000000003</v>
      </c>
      <c r="M63">
        <v>88.893000000000001</v>
      </c>
      <c r="N63">
        <v>77.137</v>
      </c>
      <c r="O63">
        <v>52.390999999999998</v>
      </c>
      <c r="P63">
        <v>70.263999999999996</v>
      </c>
      <c r="Q63">
        <v>36.030999999999999</v>
      </c>
      <c r="R63">
        <v>42.334000000000003</v>
      </c>
      <c r="S63">
        <v>29.283000000000001</v>
      </c>
      <c r="T63">
        <v>37.484000000000002</v>
      </c>
      <c r="U63">
        <v>77.03</v>
      </c>
      <c r="V63">
        <v>19.298999999999999</v>
      </c>
      <c r="W63">
        <v>46.777999999999999</v>
      </c>
      <c r="X63">
        <v>43.904000000000003</v>
      </c>
      <c r="Y63">
        <v>39.173000000000002</v>
      </c>
      <c r="Z63">
        <v>77.881</v>
      </c>
      <c r="AA63">
        <v>29.300999999999998</v>
      </c>
      <c r="AB63">
        <v>44.313000000000002</v>
      </c>
      <c r="AC63">
        <v>27.709</v>
      </c>
      <c r="AD63">
        <v>20.785</v>
      </c>
      <c r="AE63">
        <v>64.713999999999999</v>
      </c>
      <c r="AF63">
        <v>46.345999999999997</v>
      </c>
      <c r="AG63">
        <v>58.78</v>
      </c>
      <c r="AH63">
        <v>39.670999999999999</v>
      </c>
      <c r="AI63" s="207"/>
      <c r="AJ63" s="207"/>
      <c r="AK63" s="207"/>
      <c r="AL63" s="207"/>
      <c r="AM63" s="207"/>
      <c r="AN63" s="207"/>
      <c r="AO63" s="207"/>
      <c r="AP63" s="207"/>
      <c r="AQ63" s="207"/>
      <c r="AR63" s="207"/>
      <c r="AS63" s="207"/>
      <c r="AT63" s="207"/>
      <c r="AU63" s="207"/>
      <c r="AV63" s="207"/>
      <c r="AW63" s="207"/>
      <c r="AX63" s="207"/>
      <c r="AY63" s="207"/>
    </row>
    <row r="64" spans="1:1005" ht="14.45">
      <c r="A64" s="118">
        <v>47969</v>
      </c>
      <c r="B64" s="82">
        <v>135</v>
      </c>
      <c r="C64" s="82">
        <v>135</v>
      </c>
      <c r="D64" s="83">
        <v>135</v>
      </c>
      <c r="E64">
        <v>143.30099999999999</v>
      </c>
      <c r="F64">
        <v>199.58500000000001</v>
      </c>
      <c r="G64">
        <v>144.35300000000001</v>
      </c>
      <c r="H64">
        <v>151.44499999999999</v>
      </c>
      <c r="I64">
        <v>124.916</v>
      </c>
      <c r="J64">
        <v>228.834</v>
      </c>
      <c r="K64">
        <v>51.151000000000003</v>
      </c>
      <c r="L64">
        <v>115.61199999999999</v>
      </c>
      <c r="M64">
        <v>148.80799999999999</v>
      </c>
      <c r="N64">
        <v>234.05500000000001</v>
      </c>
      <c r="O64">
        <v>126.15600000000001</v>
      </c>
      <c r="P64">
        <v>151.70500000000001</v>
      </c>
      <c r="Q64">
        <v>183.149</v>
      </c>
      <c r="R64">
        <v>209.75899999999999</v>
      </c>
      <c r="S64">
        <v>85.186000000000007</v>
      </c>
      <c r="T64">
        <v>129.71700000000001</v>
      </c>
      <c r="U64">
        <v>113.63800000000001</v>
      </c>
      <c r="V64">
        <v>78.209000000000003</v>
      </c>
      <c r="W64">
        <v>111.721</v>
      </c>
      <c r="X64">
        <v>95.001999999999995</v>
      </c>
      <c r="Y64">
        <v>104.08</v>
      </c>
      <c r="Z64">
        <v>147.90700000000001</v>
      </c>
      <c r="AA64">
        <v>72.626999999999995</v>
      </c>
      <c r="AB64">
        <v>130.46199999999999</v>
      </c>
      <c r="AC64">
        <v>118.47199999999999</v>
      </c>
      <c r="AD64">
        <v>77.853999999999999</v>
      </c>
      <c r="AE64">
        <v>159.761</v>
      </c>
      <c r="AF64">
        <v>218.76499999999999</v>
      </c>
      <c r="AG64">
        <v>158.77000000000001</v>
      </c>
      <c r="AH64">
        <v>158.77000000000001</v>
      </c>
      <c r="AI64" s="207"/>
      <c r="AJ64" s="207"/>
      <c r="AK64" s="207"/>
      <c r="AL64" s="207"/>
      <c r="AM64" s="207"/>
      <c r="AN64" s="207"/>
      <c r="AO64" s="207"/>
      <c r="AP64" s="207"/>
      <c r="AQ64" s="207"/>
      <c r="AR64" s="207"/>
      <c r="AS64" s="207"/>
      <c r="AT64" s="207"/>
      <c r="AU64" s="207"/>
      <c r="AV64" s="207"/>
      <c r="AW64" s="207"/>
      <c r="AX64" s="207"/>
      <c r="AY64" s="207"/>
      <c r="ALQ64" t="e">
        <v>#N/A</v>
      </c>
    </row>
    <row r="65" spans="1:1005" ht="14.45">
      <c r="A65" s="118">
        <v>48000</v>
      </c>
      <c r="B65" s="82">
        <v>144</v>
      </c>
      <c r="C65" s="82">
        <v>144</v>
      </c>
      <c r="D65" s="83">
        <v>144</v>
      </c>
      <c r="E65">
        <v>98.292000000000002</v>
      </c>
      <c r="F65">
        <v>256.75400000000002</v>
      </c>
      <c r="G65">
        <v>126.37</v>
      </c>
      <c r="H65">
        <v>217.535</v>
      </c>
      <c r="I65">
        <v>73.542000000000002</v>
      </c>
      <c r="J65">
        <v>127.059</v>
      </c>
      <c r="K65">
        <v>29.722000000000001</v>
      </c>
      <c r="L65">
        <v>84.427999999999997</v>
      </c>
      <c r="M65">
        <v>95.998000000000005</v>
      </c>
      <c r="N65">
        <v>211.51900000000001</v>
      </c>
      <c r="O65">
        <v>83.313000000000002</v>
      </c>
      <c r="P65">
        <v>117.896</v>
      </c>
      <c r="Q65">
        <v>211.93299999999999</v>
      </c>
      <c r="R65">
        <v>116.25700000000001</v>
      </c>
      <c r="S65">
        <v>144.35900000000001</v>
      </c>
      <c r="T65">
        <v>218.49199999999999</v>
      </c>
      <c r="U65">
        <v>48.706000000000003</v>
      </c>
      <c r="V65">
        <v>61.750999999999998</v>
      </c>
      <c r="W65">
        <v>150.309</v>
      </c>
      <c r="X65">
        <v>182.41399999999999</v>
      </c>
      <c r="Y65">
        <v>167.34700000000001</v>
      </c>
      <c r="Z65">
        <v>166.83</v>
      </c>
      <c r="AA65">
        <v>30.646000000000001</v>
      </c>
      <c r="AB65">
        <v>261.46100000000001</v>
      </c>
      <c r="AC65">
        <v>88.289000000000001</v>
      </c>
      <c r="AD65">
        <v>151.61600000000001</v>
      </c>
      <c r="AE65">
        <v>109.489</v>
      </c>
      <c r="AF65">
        <v>225.376</v>
      </c>
      <c r="AG65">
        <v>144.077</v>
      </c>
      <c r="AH65">
        <v>144.077</v>
      </c>
      <c r="AI65" s="207"/>
      <c r="AJ65" s="207"/>
      <c r="AK65" s="207"/>
      <c r="AL65" s="207"/>
      <c r="AM65" s="207"/>
      <c r="AN65" s="207"/>
      <c r="AO65" s="207"/>
      <c r="AP65" s="207"/>
      <c r="AQ65" s="207"/>
      <c r="AR65" s="207"/>
      <c r="AS65" s="207"/>
      <c r="AT65" s="207"/>
      <c r="AU65" s="207"/>
      <c r="AV65" s="207"/>
      <c r="AW65" s="207"/>
      <c r="AX65" s="207"/>
      <c r="AY65" s="207"/>
      <c r="ALQ65" t="e">
        <v>#N/A</v>
      </c>
    </row>
    <row r="66" spans="1:1005" ht="14.45">
      <c r="A66" s="118">
        <v>48030</v>
      </c>
      <c r="B66" s="82">
        <v>51</v>
      </c>
      <c r="C66" s="82">
        <v>51</v>
      </c>
      <c r="D66" s="83">
        <v>51</v>
      </c>
      <c r="E66">
        <v>39.790999999999997</v>
      </c>
      <c r="F66">
        <v>92.498000000000005</v>
      </c>
      <c r="G66">
        <v>73.436999999999998</v>
      </c>
      <c r="H66">
        <v>141.83799999999999</v>
      </c>
      <c r="I66">
        <v>23.821999999999999</v>
      </c>
      <c r="J66">
        <v>52.774000000000001</v>
      </c>
      <c r="K66">
        <v>12.817</v>
      </c>
      <c r="L66">
        <v>27.116</v>
      </c>
      <c r="M66">
        <v>36.521000000000001</v>
      </c>
      <c r="N66">
        <v>83.224999999999994</v>
      </c>
      <c r="O66">
        <v>48.652000000000001</v>
      </c>
      <c r="P66">
        <v>47.003999999999998</v>
      </c>
      <c r="Q66">
        <v>81.13</v>
      </c>
      <c r="R66">
        <v>47.649000000000001</v>
      </c>
      <c r="S66">
        <v>42.204999999999998</v>
      </c>
      <c r="T66">
        <v>85.281000000000006</v>
      </c>
      <c r="U66">
        <v>19.95</v>
      </c>
      <c r="V66">
        <v>25.891999999999999</v>
      </c>
      <c r="W66">
        <v>47.91</v>
      </c>
      <c r="X66">
        <v>58.555999999999997</v>
      </c>
      <c r="Y66">
        <v>49.094000000000001</v>
      </c>
      <c r="Z66">
        <v>53.343000000000004</v>
      </c>
      <c r="AA66">
        <v>13.579000000000001</v>
      </c>
      <c r="AB66">
        <v>110.869</v>
      </c>
      <c r="AC66">
        <v>31.268000000000001</v>
      </c>
      <c r="AD66">
        <v>89.947000000000003</v>
      </c>
      <c r="AE66">
        <v>62.195999999999998</v>
      </c>
      <c r="AF66">
        <v>81.576999999999998</v>
      </c>
      <c r="AG66">
        <v>37.485999999999997</v>
      </c>
      <c r="AH66">
        <v>37.485999999999997</v>
      </c>
      <c r="AI66" s="207"/>
      <c r="AJ66" s="207"/>
      <c r="AK66" s="207"/>
      <c r="AL66" s="207"/>
      <c r="AM66" s="207"/>
      <c r="AN66" s="207"/>
      <c r="AO66" s="207"/>
      <c r="AP66" s="207"/>
      <c r="AQ66" s="207"/>
      <c r="AR66" s="207"/>
      <c r="AS66" s="207"/>
      <c r="AT66" s="207"/>
      <c r="AU66" s="207"/>
      <c r="AV66" s="207"/>
      <c r="AW66" s="207"/>
      <c r="AX66" s="207"/>
      <c r="AY66" s="207"/>
      <c r="ALQ66" t="e">
        <v>#N/A</v>
      </c>
    </row>
    <row r="67" spans="1:1005" ht="14.45">
      <c r="A67" s="118">
        <v>48061</v>
      </c>
      <c r="B67" s="82">
        <v>29</v>
      </c>
      <c r="C67" s="82">
        <v>29</v>
      </c>
      <c r="D67" s="83">
        <v>29</v>
      </c>
      <c r="E67">
        <v>19.198</v>
      </c>
      <c r="F67">
        <v>71.228999999999999</v>
      </c>
      <c r="G67">
        <v>30.032</v>
      </c>
      <c r="H67">
        <v>89.912000000000006</v>
      </c>
      <c r="I67">
        <v>16.306999999999999</v>
      </c>
      <c r="J67">
        <v>36.344999999999999</v>
      </c>
      <c r="K67">
        <v>9.6470000000000002</v>
      </c>
      <c r="L67">
        <v>19.393000000000001</v>
      </c>
      <c r="M67">
        <v>18.53</v>
      </c>
      <c r="N67">
        <v>40.478000000000002</v>
      </c>
      <c r="O67">
        <v>34.633000000000003</v>
      </c>
      <c r="P67">
        <v>39.761000000000003</v>
      </c>
      <c r="Q67">
        <v>31.814</v>
      </c>
      <c r="R67">
        <v>21.099</v>
      </c>
      <c r="S67">
        <v>35.429000000000002</v>
      </c>
      <c r="T67">
        <v>28.190999999999999</v>
      </c>
      <c r="U67">
        <v>13.694000000000001</v>
      </c>
      <c r="V67">
        <v>26.914999999999999</v>
      </c>
      <c r="W67">
        <v>30.85</v>
      </c>
      <c r="X67">
        <v>24.751000000000001</v>
      </c>
      <c r="Y67">
        <v>33.598999999999997</v>
      </c>
      <c r="Z67">
        <v>30.995000000000001</v>
      </c>
      <c r="AA67">
        <v>9.1709999999999994</v>
      </c>
      <c r="AB67">
        <v>33.829000000000001</v>
      </c>
      <c r="AC67">
        <v>16.934000000000001</v>
      </c>
      <c r="AD67">
        <v>34.726999999999997</v>
      </c>
      <c r="AE67">
        <v>36.886000000000003</v>
      </c>
      <c r="AF67">
        <v>38.622999999999998</v>
      </c>
      <c r="AG67">
        <v>19.105</v>
      </c>
      <c r="AH67">
        <v>19.105</v>
      </c>
      <c r="AI67" s="207"/>
      <c r="AJ67" s="207"/>
      <c r="AK67" s="207"/>
      <c r="AL67" s="207"/>
      <c r="AM67" s="207"/>
      <c r="AN67" s="207"/>
      <c r="AO67" s="207"/>
      <c r="AP67" s="207"/>
      <c r="AQ67" s="207"/>
      <c r="AR67" s="207"/>
      <c r="AS67" s="207"/>
      <c r="AT67" s="207"/>
      <c r="AU67" s="207"/>
      <c r="AV67" s="207"/>
      <c r="AW67" s="207"/>
      <c r="AX67" s="207"/>
      <c r="AY67" s="207"/>
      <c r="ALQ67" t="e">
        <v>#N/A</v>
      </c>
    </row>
    <row r="68" spans="1:1005" ht="14.45">
      <c r="A68" s="118">
        <v>48092</v>
      </c>
      <c r="B68" s="82">
        <v>26</v>
      </c>
      <c r="C68" s="82">
        <v>26</v>
      </c>
      <c r="D68" s="83">
        <v>26</v>
      </c>
      <c r="E68">
        <v>21.727</v>
      </c>
      <c r="F68">
        <v>62.81</v>
      </c>
      <c r="G68">
        <v>24.35</v>
      </c>
      <c r="H68">
        <v>44.795000000000002</v>
      </c>
      <c r="I68">
        <v>15.569000000000001</v>
      </c>
      <c r="J68">
        <v>18.951000000000001</v>
      </c>
      <c r="K68">
        <v>22.544</v>
      </c>
      <c r="L68">
        <v>33.851999999999997</v>
      </c>
      <c r="M68">
        <v>41.186</v>
      </c>
      <c r="N68">
        <v>23.558</v>
      </c>
      <c r="O68">
        <v>33.087000000000003</v>
      </c>
      <c r="P68">
        <v>36.615000000000002</v>
      </c>
      <c r="Q68">
        <v>37.072000000000003</v>
      </c>
      <c r="R68">
        <v>15.191000000000001</v>
      </c>
      <c r="S68">
        <v>18.933</v>
      </c>
      <c r="T68">
        <v>20.294</v>
      </c>
      <c r="U68">
        <v>11.164</v>
      </c>
      <c r="V68">
        <v>45.508000000000003</v>
      </c>
      <c r="W68">
        <v>38.084000000000003</v>
      </c>
      <c r="X68">
        <v>16.521000000000001</v>
      </c>
      <c r="Y68">
        <v>23.297000000000001</v>
      </c>
      <c r="Z68">
        <v>18.236000000000001</v>
      </c>
      <c r="AA68">
        <v>9.4830000000000005</v>
      </c>
      <c r="AB68">
        <v>17.585000000000001</v>
      </c>
      <c r="AC68">
        <v>12.647</v>
      </c>
      <c r="AD68">
        <v>43.957999999999998</v>
      </c>
      <c r="AE68">
        <v>24.376999999999999</v>
      </c>
      <c r="AF68">
        <v>30.375</v>
      </c>
      <c r="AG68">
        <v>30.76</v>
      </c>
      <c r="AH68">
        <v>30.76</v>
      </c>
      <c r="AI68" s="207"/>
      <c r="AJ68" s="207"/>
      <c r="AK68" s="207"/>
      <c r="AL68" s="207"/>
      <c r="AM68" s="207"/>
      <c r="AN68" s="207"/>
      <c r="AO68" s="207"/>
      <c r="AP68" s="207"/>
      <c r="AQ68" s="207"/>
      <c r="AR68" s="207"/>
      <c r="AS68" s="207"/>
      <c r="AT68" s="207"/>
      <c r="AU68" s="207"/>
      <c r="AV68" s="207"/>
      <c r="AW68" s="207"/>
      <c r="AX68" s="207"/>
      <c r="AY68" s="207"/>
      <c r="ALQ68" t="e">
        <v>#N/A</v>
      </c>
    </row>
    <row r="69" spans="1:1005" ht="14.45">
      <c r="A69" s="118"/>
      <c r="B69" s="82"/>
      <c r="C69" s="82"/>
      <c r="D69" s="83"/>
      <c r="AI69" s="207"/>
      <c r="AJ69" s="207"/>
      <c r="AK69" s="207"/>
      <c r="AL69" s="207"/>
      <c r="AM69" s="207"/>
      <c r="AN69" s="207"/>
      <c r="AO69" s="207"/>
      <c r="AP69" s="207"/>
      <c r="AQ69" s="207"/>
      <c r="AR69" s="207"/>
      <c r="AS69" s="207"/>
      <c r="AT69" s="207"/>
      <c r="AU69" s="207"/>
      <c r="AV69" s="207"/>
      <c r="AW69" s="207"/>
      <c r="AX69" s="207"/>
      <c r="AY69" s="207"/>
      <c r="ALQ69" t="e">
        <v>#N/A</v>
      </c>
    </row>
    <row r="70" spans="1:1005" ht="14.45">
      <c r="A70" s="118"/>
      <c r="B70" s="82"/>
      <c r="C70" s="82"/>
      <c r="D70" s="83"/>
      <c r="AI70" s="207"/>
      <c r="AJ70" s="207"/>
      <c r="AK70" s="207"/>
      <c r="AL70" s="207"/>
      <c r="AM70" s="207"/>
      <c r="AN70" s="207"/>
      <c r="AO70" s="207"/>
      <c r="AP70" s="207"/>
      <c r="AQ70" s="207"/>
      <c r="AR70" s="207"/>
      <c r="AS70" s="207"/>
      <c r="AT70" s="207"/>
      <c r="AU70" s="207"/>
      <c r="AV70" s="207"/>
      <c r="AW70" s="207"/>
      <c r="AX70" s="207"/>
      <c r="AY70" s="207"/>
      <c r="ALQ70" t="e">
        <v>#N/A</v>
      </c>
    </row>
    <row r="71" spans="1:1005" ht="14.45">
      <c r="A71" s="118"/>
      <c r="B71" s="82"/>
      <c r="C71" s="82"/>
      <c r="D71" s="83"/>
      <c r="AI71" s="207"/>
      <c r="AJ71" s="207"/>
      <c r="AK71" s="207"/>
      <c r="AL71" s="207"/>
      <c r="AM71" s="207"/>
      <c r="AN71" s="207"/>
      <c r="AO71" s="207"/>
      <c r="AP71" s="207"/>
      <c r="AQ71" s="207"/>
      <c r="AR71" s="207"/>
      <c r="AS71" s="207"/>
      <c r="AT71" s="207"/>
      <c r="AU71" s="207"/>
      <c r="AV71" s="207"/>
      <c r="AW71" s="207"/>
      <c r="AX71" s="207"/>
      <c r="AY71" s="207"/>
      <c r="ALQ71" t="e">
        <v>#N/A</v>
      </c>
    </row>
    <row r="72" spans="1:1005" ht="14.45">
      <c r="A72" s="118"/>
      <c r="B72" s="82"/>
      <c r="C72" s="82"/>
      <c r="D72" s="83"/>
      <c r="AI72" s="207"/>
      <c r="AJ72" s="207"/>
      <c r="AK72" s="207"/>
      <c r="AL72" s="207"/>
      <c r="AM72" s="207"/>
      <c r="AN72" s="207"/>
      <c r="AO72" s="207"/>
      <c r="AP72" s="207"/>
      <c r="AQ72" s="207"/>
      <c r="AR72" s="207"/>
      <c r="AS72" s="207"/>
      <c r="AT72" s="207"/>
      <c r="AU72" s="207"/>
      <c r="AV72" s="207"/>
      <c r="AW72" s="207"/>
      <c r="AX72" s="207"/>
      <c r="AY72" s="207"/>
      <c r="ALQ72" t="e">
        <v>#N/A</v>
      </c>
    </row>
    <row r="73" spans="1:1005" ht="14.45">
      <c r="A73" s="118"/>
      <c r="B73" s="82"/>
      <c r="C73" s="82"/>
      <c r="D73" s="83"/>
      <c r="AI73" s="207"/>
      <c r="AJ73" s="207"/>
      <c r="AK73" s="207"/>
      <c r="AL73" s="207"/>
      <c r="AM73" s="207"/>
      <c r="AN73" s="207"/>
      <c r="AO73" s="207"/>
      <c r="AP73" s="207"/>
      <c r="AQ73" s="207"/>
      <c r="AR73" s="207"/>
      <c r="AS73" s="207"/>
      <c r="AT73" s="207"/>
      <c r="AU73" s="207"/>
      <c r="AV73" s="207"/>
      <c r="AW73" s="207"/>
      <c r="AX73" s="207"/>
      <c r="AY73" s="207"/>
    </row>
    <row r="74" spans="1:1005" ht="14.45">
      <c r="A74" s="118"/>
      <c r="B74" s="82"/>
      <c r="C74" s="82"/>
      <c r="D74" s="83"/>
      <c r="AI74" s="207"/>
      <c r="AJ74" s="207"/>
      <c r="AK74" s="207"/>
      <c r="AL74" s="207"/>
      <c r="AM74" s="207"/>
      <c r="AN74" s="207"/>
      <c r="AO74" s="207"/>
      <c r="AP74" s="207"/>
      <c r="AQ74" s="207"/>
      <c r="AR74" s="207"/>
      <c r="AS74" s="207"/>
      <c r="AT74" s="207"/>
      <c r="AU74" s="207"/>
      <c r="AV74" s="207"/>
      <c r="AW74" s="207"/>
      <c r="AX74" s="207"/>
      <c r="AY74" s="207"/>
    </row>
    <row r="75" spans="1:1005" ht="14.45">
      <c r="A75" s="118"/>
      <c r="B75" s="82"/>
      <c r="C75" s="82"/>
      <c r="D75" s="83"/>
      <c r="AI75" s="207"/>
      <c r="AJ75" s="207"/>
      <c r="AK75" s="207"/>
      <c r="AL75" s="207"/>
      <c r="AM75" s="207"/>
      <c r="AN75" s="207"/>
      <c r="AO75" s="207"/>
      <c r="AP75" s="207"/>
      <c r="AQ75" s="207"/>
      <c r="AR75" s="207"/>
      <c r="AS75" s="207"/>
      <c r="AT75" s="207"/>
      <c r="AU75" s="207"/>
      <c r="AV75" s="207"/>
      <c r="AW75" s="207"/>
      <c r="AX75" s="207"/>
      <c r="AY75" s="207"/>
    </row>
    <row r="76" spans="1:1005" ht="14.45">
      <c r="A76" s="118"/>
      <c r="B76" s="82"/>
      <c r="C76" s="82"/>
      <c r="D76" s="83"/>
      <c r="AI76" s="207"/>
      <c r="AJ76" s="207"/>
      <c r="AK76" s="207"/>
      <c r="AL76" s="207"/>
      <c r="AM76" s="207"/>
      <c r="AN76" s="207"/>
      <c r="AO76" s="207"/>
      <c r="AP76" s="207"/>
      <c r="AQ76" s="207"/>
      <c r="AR76" s="207"/>
      <c r="AS76" s="207"/>
      <c r="AT76" s="207"/>
      <c r="AU76" s="207"/>
      <c r="AV76" s="207"/>
      <c r="AW76" s="207"/>
      <c r="AX76" s="207"/>
      <c r="AY76" s="207"/>
    </row>
    <row r="77" spans="1:1005" ht="14.45">
      <c r="A77" s="118"/>
      <c r="B77" s="82"/>
      <c r="C77" s="82"/>
      <c r="D77" s="83"/>
      <c r="AI77" s="207"/>
      <c r="AJ77" s="207"/>
      <c r="AK77" s="207"/>
      <c r="AL77" s="207"/>
      <c r="AM77" s="207"/>
      <c r="AN77" s="207"/>
      <c r="AO77" s="207"/>
      <c r="AP77" s="207"/>
      <c r="AQ77" s="207"/>
      <c r="AR77" s="207"/>
      <c r="AS77" s="207"/>
      <c r="AT77" s="207"/>
      <c r="AU77" s="207"/>
      <c r="AV77" s="207"/>
      <c r="AW77" s="207"/>
      <c r="AX77" s="207"/>
      <c r="AY77" s="207"/>
    </row>
    <row r="78" spans="1:1005" ht="14.45">
      <c r="A78" s="118"/>
      <c r="B78" s="82"/>
      <c r="C78" s="82"/>
      <c r="D78" s="83"/>
      <c r="AI78" s="207"/>
      <c r="AJ78" s="207"/>
      <c r="AK78" s="207"/>
      <c r="AL78" s="207"/>
      <c r="AM78" s="207"/>
      <c r="AN78" s="207"/>
      <c r="AO78" s="207"/>
      <c r="AP78" s="207"/>
      <c r="AQ78" s="207"/>
      <c r="AR78" s="207"/>
      <c r="AS78" s="207"/>
      <c r="AT78" s="207"/>
      <c r="AU78" s="207"/>
      <c r="AV78" s="207"/>
      <c r="AW78" s="207"/>
      <c r="AX78" s="207"/>
      <c r="AY78" s="207"/>
    </row>
    <row r="79" spans="1:1005" ht="14.45">
      <c r="A79" s="118"/>
      <c r="B79" s="82"/>
      <c r="C79" s="82"/>
      <c r="D79" s="83"/>
      <c r="AI79" s="207"/>
      <c r="AJ79" s="207"/>
      <c r="AK79" s="207"/>
      <c r="AL79" s="207"/>
      <c r="AM79" s="207"/>
      <c r="AN79" s="207"/>
      <c r="AO79" s="207"/>
      <c r="AP79" s="207"/>
      <c r="AQ79" s="207"/>
      <c r="AR79" s="207"/>
      <c r="AS79" s="207"/>
      <c r="AT79" s="207"/>
      <c r="AU79" s="207"/>
      <c r="AV79" s="207"/>
      <c r="AW79" s="207"/>
      <c r="AX79" s="207"/>
      <c r="AY79" s="207"/>
    </row>
    <row r="80" spans="1:1005" ht="14.45">
      <c r="A80" s="118"/>
      <c r="B80" s="82"/>
      <c r="C80" s="82"/>
      <c r="D80" s="83"/>
      <c r="AI80" s="207"/>
      <c r="AJ80" s="207"/>
      <c r="AK80" s="207"/>
      <c r="AL80" s="207"/>
      <c r="AM80" s="207"/>
      <c r="AN80" s="207"/>
      <c r="AO80" s="207"/>
      <c r="AP80" s="207"/>
      <c r="AQ80" s="207"/>
      <c r="AR80" s="207"/>
      <c r="AS80" s="207"/>
      <c r="AT80" s="207"/>
      <c r="AU80" s="207"/>
      <c r="AV80" s="207"/>
      <c r="AW80" s="207"/>
      <c r="AX80" s="207"/>
      <c r="AY80" s="207"/>
    </row>
    <row r="81" spans="1:4" ht="12.75" customHeight="1">
      <c r="A81" s="118"/>
      <c r="B81" s="82"/>
      <c r="C81" s="82"/>
      <c r="D81" s="83"/>
    </row>
    <row r="82" spans="1:4" ht="12.75" customHeight="1">
      <c r="A82" s="118"/>
      <c r="B82" s="82"/>
      <c r="C82" s="82"/>
      <c r="D82" s="83"/>
    </row>
    <row r="83" spans="1:4" ht="12.75" customHeight="1">
      <c r="A83" s="118"/>
      <c r="B83" s="82"/>
      <c r="C83" s="82"/>
      <c r="D83" s="83"/>
    </row>
    <row r="84" spans="1:4" ht="12.75" customHeight="1">
      <c r="A84" s="118"/>
      <c r="B84" s="82"/>
      <c r="C84" s="82"/>
      <c r="D84" s="83"/>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5703125" defaultRowHeight="12.75" customHeight="1"/>
  <cols>
    <col min="1" max="54" width="9.42578125" customWidth="1"/>
  </cols>
  <sheetData>
    <row r="1" spans="1:51" ht="14.45">
      <c r="A1" s="89"/>
      <c r="B1" s="229" t="s">
        <v>42</v>
      </c>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29"/>
      <c r="AC1" s="229"/>
      <c r="AD1" s="229"/>
      <c r="AE1" s="229"/>
      <c r="AF1" s="229"/>
      <c r="AG1" s="229"/>
      <c r="AH1" s="229"/>
      <c r="AI1" s="195"/>
      <c r="AJ1" s="195"/>
      <c r="AK1" s="195"/>
      <c r="AL1" s="195"/>
      <c r="AM1" s="195"/>
    </row>
    <row r="2" spans="1:51" ht="14.45">
      <c r="A2" s="89"/>
      <c r="B2" s="204" t="s">
        <v>1</v>
      </c>
      <c r="C2" s="204" t="s">
        <v>2</v>
      </c>
      <c r="D2" s="204" t="s">
        <v>3</v>
      </c>
      <c r="E2" s="204">
        <v>1991</v>
      </c>
      <c r="F2" s="204">
        <v>1992</v>
      </c>
      <c r="G2" s="204">
        <v>1993</v>
      </c>
      <c r="H2" s="204">
        <v>1994</v>
      </c>
      <c r="I2" s="204">
        <v>1995</v>
      </c>
      <c r="J2" s="204">
        <v>1996</v>
      </c>
      <c r="K2" s="204">
        <v>1997</v>
      </c>
      <c r="L2" s="204">
        <v>1998</v>
      </c>
      <c r="M2" s="204">
        <v>1999</v>
      </c>
      <c r="N2" s="204">
        <v>2000</v>
      </c>
      <c r="O2" s="204">
        <v>2001</v>
      </c>
      <c r="P2" s="204">
        <v>2002</v>
      </c>
      <c r="Q2" s="204">
        <v>2003</v>
      </c>
      <c r="R2" s="204">
        <v>2004</v>
      </c>
      <c r="S2" s="204">
        <v>2005</v>
      </c>
      <c r="T2" s="204">
        <v>2006</v>
      </c>
      <c r="U2" s="204">
        <v>2007</v>
      </c>
      <c r="V2" s="204">
        <v>2008</v>
      </c>
      <c r="W2" s="204">
        <v>2009</v>
      </c>
      <c r="X2" s="204">
        <v>2010</v>
      </c>
      <c r="Y2" s="204">
        <v>2011</v>
      </c>
      <c r="Z2" s="204">
        <v>2012</v>
      </c>
      <c r="AA2" s="204">
        <v>2013</v>
      </c>
      <c r="AB2" s="204">
        <v>2014</v>
      </c>
      <c r="AC2" s="204">
        <v>2015</v>
      </c>
      <c r="AD2" s="204">
        <v>2016</v>
      </c>
      <c r="AE2" s="204">
        <v>2017</v>
      </c>
      <c r="AF2" s="204">
        <v>2018</v>
      </c>
      <c r="AG2" s="204">
        <v>2019</v>
      </c>
      <c r="AH2" s="204">
        <v>2020</v>
      </c>
      <c r="AI2" s="195"/>
      <c r="AJ2" s="195"/>
      <c r="AK2" s="195"/>
      <c r="AL2" s="195"/>
      <c r="AM2" s="195"/>
    </row>
    <row r="3" spans="1:51" ht="14.45">
      <c r="A3" s="121" t="str">
        <f>$A$1&amp;A2</f>
        <v/>
      </c>
      <c r="B3" s="90" t="s">
        <v>8</v>
      </c>
      <c r="C3" s="90" t="s">
        <v>9</v>
      </c>
      <c r="D3" s="90" t="s">
        <v>10</v>
      </c>
      <c r="E3" s="90" t="s">
        <v>11</v>
      </c>
      <c r="F3" s="90" t="s">
        <v>12</v>
      </c>
      <c r="G3" s="90" t="s">
        <v>13</v>
      </c>
      <c r="H3" s="90" t="s">
        <v>14</v>
      </c>
      <c r="I3" s="90" t="s">
        <v>15</v>
      </c>
      <c r="J3" s="90" t="s">
        <v>16</v>
      </c>
      <c r="K3" s="90" t="s">
        <v>17</v>
      </c>
      <c r="L3" s="90" t="s">
        <v>18</v>
      </c>
      <c r="M3" s="90" t="s">
        <v>19</v>
      </c>
      <c r="N3" s="90" t="s">
        <v>20</v>
      </c>
      <c r="O3" s="90" t="s">
        <v>21</v>
      </c>
      <c r="P3" s="90" t="s">
        <v>22</v>
      </c>
      <c r="Q3" s="90" t="s">
        <v>23</v>
      </c>
      <c r="R3" s="90" t="s">
        <v>24</v>
      </c>
      <c r="S3" s="90" t="s">
        <v>25</v>
      </c>
      <c r="T3" s="90" t="s">
        <v>26</v>
      </c>
      <c r="U3" s="90" t="s">
        <v>27</v>
      </c>
      <c r="V3" s="90" t="s">
        <v>28</v>
      </c>
      <c r="W3" s="90" t="s">
        <v>29</v>
      </c>
      <c r="X3" s="90" t="s">
        <v>30</v>
      </c>
      <c r="Y3" s="90" t="s">
        <v>31</v>
      </c>
      <c r="Z3" s="90" t="s">
        <v>32</v>
      </c>
      <c r="AA3" s="90" t="s">
        <v>33</v>
      </c>
      <c r="AB3" s="90" t="s">
        <v>34</v>
      </c>
      <c r="AC3" s="90" t="s">
        <v>35</v>
      </c>
      <c r="AD3" s="90" t="s">
        <v>36</v>
      </c>
      <c r="AE3" s="90" t="s">
        <v>37</v>
      </c>
      <c r="AF3" s="90" t="s">
        <v>38</v>
      </c>
      <c r="AG3" s="90" t="s">
        <v>39</v>
      </c>
      <c r="AH3" s="90" t="s">
        <v>40</v>
      </c>
      <c r="AI3" s="195"/>
      <c r="AJ3" s="195"/>
      <c r="AK3" s="195"/>
      <c r="AL3" s="195"/>
      <c r="AM3" s="195"/>
    </row>
    <row r="4" spans="1:51" ht="14.45">
      <c r="A4" s="105">
        <v>46143</v>
      </c>
      <c r="B4" s="176">
        <v>70</v>
      </c>
      <c r="C4" s="177">
        <v>29</v>
      </c>
      <c r="D4" s="165">
        <v>50</v>
      </c>
      <c r="E4" s="7">
        <v>40.276000000000003</v>
      </c>
      <c r="F4" s="7">
        <v>55.704999999999998</v>
      </c>
      <c r="G4" s="7">
        <v>49.923999999999999</v>
      </c>
      <c r="H4" s="7">
        <v>45.069000000000003</v>
      </c>
      <c r="I4" s="7">
        <v>58.07</v>
      </c>
      <c r="J4" s="7">
        <v>43.45</v>
      </c>
      <c r="K4" s="7">
        <v>45.631999999999998</v>
      </c>
      <c r="L4" s="7">
        <v>41.262999999999998</v>
      </c>
      <c r="M4" s="7">
        <v>54.249000000000002</v>
      </c>
      <c r="N4" s="7">
        <v>48.045999999999999</v>
      </c>
      <c r="O4" s="7">
        <v>53.826999999999998</v>
      </c>
      <c r="P4" s="7">
        <v>42.362000000000002</v>
      </c>
      <c r="Q4" s="7">
        <v>59.244</v>
      </c>
      <c r="R4" s="7">
        <v>44.347999999999999</v>
      </c>
      <c r="S4" s="7">
        <v>48.938000000000002</v>
      </c>
      <c r="T4" s="7">
        <v>47.598999999999997</v>
      </c>
      <c r="U4" s="7">
        <v>49.143999999999998</v>
      </c>
      <c r="V4" s="7">
        <v>47.853000000000002</v>
      </c>
      <c r="W4" s="7">
        <v>50.076000000000001</v>
      </c>
      <c r="X4" s="7">
        <v>44.981999999999999</v>
      </c>
      <c r="Y4" s="7">
        <v>56.435000000000002</v>
      </c>
      <c r="Z4" s="7">
        <v>50.999000000000002</v>
      </c>
      <c r="AA4" s="7">
        <v>56.182000000000002</v>
      </c>
      <c r="AB4" s="7">
        <v>52.351999999999997</v>
      </c>
      <c r="AC4" s="7">
        <v>67.221000000000004</v>
      </c>
      <c r="AD4" s="7">
        <v>50.439</v>
      </c>
      <c r="AE4" s="7">
        <v>49.073</v>
      </c>
      <c r="AF4" s="7">
        <v>51.209000000000003</v>
      </c>
      <c r="AG4" s="7">
        <v>51.350999999999999</v>
      </c>
      <c r="AH4" s="7">
        <v>50.289000000000001</v>
      </c>
      <c r="AI4" s="207"/>
      <c r="AJ4" s="207"/>
      <c r="AK4" s="207"/>
      <c r="AL4" s="207"/>
      <c r="AM4" s="207"/>
      <c r="AN4" s="207"/>
      <c r="AO4" s="207"/>
      <c r="AP4" s="207"/>
      <c r="AQ4" s="207"/>
      <c r="AR4" s="207"/>
      <c r="AS4" s="207"/>
      <c r="AT4" s="207"/>
      <c r="AU4" s="207"/>
      <c r="AV4" s="207"/>
      <c r="AW4" s="207"/>
      <c r="AX4" s="207"/>
      <c r="AY4" s="207"/>
    </row>
    <row r="5" spans="1:51" ht="14.45">
      <c r="A5" s="105">
        <v>46174</v>
      </c>
      <c r="B5" s="178">
        <v>73</v>
      </c>
      <c r="C5" s="175">
        <v>30</v>
      </c>
      <c r="D5" s="166">
        <v>52</v>
      </c>
      <c r="E5" s="7">
        <v>51.975000000000001</v>
      </c>
      <c r="F5" s="7">
        <v>68.745000000000005</v>
      </c>
      <c r="G5" s="7">
        <v>52.552</v>
      </c>
      <c r="H5" s="7">
        <v>45.223999999999997</v>
      </c>
      <c r="I5" s="7">
        <v>105.122</v>
      </c>
      <c r="J5" s="7">
        <v>38.270000000000003</v>
      </c>
      <c r="K5" s="7">
        <v>58.637999999999998</v>
      </c>
      <c r="L5" s="7">
        <v>45.002000000000002</v>
      </c>
      <c r="M5" s="7">
        <v>71.819999999999993</v>
      </c>
      <c r="N5" s="7">
        <v>43.753</v>
      </c>
      <c r="O5" s="7">
        <v>48.436999999999998</v>
      </c>
      <c r="P5" s="7">
        <v>43.177999999999997</v>
      </c>
      <c r="Q5" s="7">
        <v>55.250999999999998</v>
      </c>
      <c r="R5" s="7">
        <v>39.381999999999998</v>
      </c>
      <c r="S5" s="7">
        <v>50.651000000000003</v>
      </c>
      <c r="T5" s="7">
        <v>41.889000000000003</v>
      </c>
      <c r="U5" s="7">
        <v>45.386000000000003</v>
      </c>
      <c r="V5" s="7">
        <v>55.765999999999998</v>
      </c>
      <c r="W5" s="7">
        <v>49.973999999999997</v>
      </c>
      <c r="X5" s="7">
        <v>52.024999999999999</v>
      </c>
      <c r="Y5" s="7">
        <v>82.540999999999997</v>
      </c>
      <c r="Z5" s="7">
        <v>47.92</v>
      </c>
      <c r="AA5" s="7">
        <v>60.2</v>
      </c>
      <c r="AB5" s="7">
        <v>67.983000000000004</v>
      </c>
      <c r="AC5" s="7">
        <v>108.996</v>
      </c>
      <c r="AD5" s="7">
        <v>52.390999999999998</v>
      </c>
      <c r="AE5" s="7">
        <v>60.944000000000003</v>
      </c>
      <c r="AF5" s="7">
        <v>45.136000000000003</v>
      </c>
      <c r="AG5" s="7">
        <v>81.668000000000006</v>
      </c>
      <c r="AH5" s="7">
        <v>49.709000000000003</v>
      </c>
      <c r="AI5" s="207"/>
      <c r="AJ5" s="207"/>
      <c r="AK5" s="207"/>
      <c r="AL5" s="207"/>
      <c r="AM5" s="207"/>
      <c r="AN5" s="207"/>
      <c r="AO5" s="207"/>
      <c r="AP5" s="207"/>
      <c r="AQ5" s="207"/>
      <c r="AR5" s="207"/>
      <c r="AS5" s="207"/>
      <c r="AT5" s="207"/>
      <c r="AU5" s="207"/>
      <c r="AV5" s="207"/>
      <c r="AW5" s="207"/>
      <c r="AX5" s="207"/>
      <c r="AY5" s="207"/>
    </row>
    <row r="6" spans="1:51" ht="14.45">
      <c r="A6" s="105">
        <v>46204</v>
      </c>
      <c r="B6" s="178">
        <v>31</v>
      </c>
      <c r="C6" s="175">
        <v>13</v>
      </c>
      <c r="D6" s="166">
        <v>22</v>
      </c>
      <c r="E6" s="7">
        <v>20.305</v>
      </c>
      <c r="F6" s="7">
        <v>22.420999999999999</v>
      </c>
      <c r="G6" s="7">
        <v>20.963999999999999</v>
      </c>
      <c r="H6" s="7">
        <v>22.638999999999999</v>
      </c>
      <c r="I6" s="7">
        <v>35.877000000000002</v>
      </c>
      <c r="J6" s="7">
        <v>18.757999999999999</v>
      </c>
      <c r="K6" s="7">
        <v>19.134</v>
      </c>
      <c r="L6" s="7">
        <v>18.759</v>
      </c>
      <c r="M6" s="7">
        <v>23.091999999999999</v>
      </c>
      <c r="N6" s="7">
        <v>18.757999999999999</v>
      </c>
      <c r="O6" s="7">
        <v>18.759</v>
      </c>
      <c r="P6" s="7">
        <v>20.431000000000001</v>
      </c>
      <c r="Q6" s="7">
        <v>20.337</v>
      </c>
      <c r="R6" s="7">
        <v>20.067</v>
      </c>
      <c r="S6" s="7">
        <v>18.952999999999999</v>
      </c>
      <c r="T6" s="7">
        <v>19.664000000000001</v>
      </c>
      <c r="U6" s="7">
        <v>18.962</v>
      </c>
      <c r="V6" s="7">
        <v>19.047999999999998</v>
      </c>
      <c r="W6" s="7">
        <v>22.93</v>
      </c>
      <c r="X6" s="7">
        <v>21.579000000000001</v>
      </c>
      <c r="Y6" s="7">
        <v>23.367000000000001</v>
      </c>
      <c r="Z6" s="7">
        <v>27.422999999999998</v>
      </c>
      <c r="AA6" s="7">
        <v>30.806000000000001</v>
      </c>
      <c r="AB6" s="7">
        <v>31.17</v>
      </c>
      <c r="AC6" s="7">
        <v>36.951000000000001</v>
      </c>
      <c r="AD6" s="7">
        <v>26.210999999999999</v>
      </c>
      <c r="AE6" s="7">
        <v>22.986999999999998</v>
      </c>
      <c r="AF6" s="7">
        <v>23.631</v>
      </c>
      <c r="AG6" s="7">
        <v>22.808</v>
      </c>
      <c r="AH6" s="7">
        <v>23.024000000000001</v>
      </c>
      <c r="AI6" s="207"/>
      <c r="AJ6" s="207"/>
      <c r="AK6" s="207"/>
      <c r="AL6" s="207"/>
      <c r="AM6" s="207"/>
      <c r="AN6" s="207"/>
      <c r="AO6" s="207"/>
      <c r="AP6" s="207"/>
      <c r="AQ6" s="207"/>
      <c r="AR6" s="207"/>
      <c r="AS6" s="207"/>
      <c r="AT6" s="207"/>
      <c r="AU6" s="207"/>
      <c r="AV6" s="207"/>
      <c r="AW6" s="207"/>
      <c r="AX6" s="207"/>
      <c r="AY6" s="207"/>
    </row>
    <row r="7" spans="1:51" ht="14.45">
      <c r="A7" s="105">
        <v>46235</v>
      </c>
      <c r="B7" s="178">
        <v>41</v>
      </c>
      <c r="C7" s="175">
        <v>25</v>
      </c>
      <c r="D7" s="166">
        <v>25</v>
      </c>
      <c r="E7" s="7">
        <v>22.748999999999999</v>
      </c>
      <c r="F7" s="7">
        <v>26.100999999999999</v>
      </c>
      <c r="G7" s="7">
        <v>24.768000000000001</v>
      </c>
      <c r="H7" s="7">
        <v>23.712</v>
      </c>
      <c r="I7" s="7">
        <v>27.449000000000002</v>
      </c>
      <c r="J7" s="7">
        <v>19.89</v>
      </c>
      <c r="K7" s="7">
        <v>20.445</v>
      </c>
      <c r="L7" s="7">
        <v>20.802</v>
      </c>
      <c r="M7" s="7">
        <v>32.113999999999997</v>
      </c>
      <c r="N7" s="7">
        <v>22.02</v>
      </c>
      <c r="O7" s="7">
        <v>21.92</v>
      </c>
      <c r="P7" s="7">
        <v>23.440999999999999</v>
      </c>
      <c r="Q7" s="7">
        <v>23.251000000000001</v>
      </c>
      <c r="R7" s="7">
        <v>23.798999999999999</v>
      </c>
      <c r="S7" s="7">
        <v>21.350999999999999</v>
      </c>
      <c r="T7" s="7">
        <v>23.489000000000001</v>
      </c>
      <c r="U7" s="7">
        <v>22.335999999999999</v>
      </c>
      <c r="V7" s="7">
        <v>23.274999999999999</v>
      </c>
      <c r="W7" s="7">
        <v>25.231999999999999</v>
      </c>
      <c r="X7" s="7">
        <v>25.555</v>
      </c>
      <c r="Y7" s="7">
        <v>29.895</v>
      </c>
      <c r="Z7" s="7">
        <v>26.425999999999998</v>
      </c>
      <c r="AA7" s="7">
        <v>37.534999999999997</v>
      </c>
      <c r="AB7" s="7">
        <v>40.808</v>
      </c>
      <c r="AC7" s="7">
        <v>39.765999999999998</v>
      </c>
      <c r="AD7" s="7">
        <v>36.701999999999998</v>
      </c>
      <c r="AE7" s="7">
        <v>27.36</v>
      </c>
      <c r="AF7" s="7">
        <v>32.82</v>
      </c>
      <c r="AG7" s="7">
        <v>27.138000000000002</v>
      </c>
      <c r="AH7" s="7">
        <v>27.649000000000001</v>
      </c>
      <c r="AI7" s="207"/>
      <c r="AJ7" s="207"/>
      <c r="AK7" s="207"/>
      <c r="AL7" s="207"/>
      <c r="AM7" s="207"/>
      <c r="AN7" s="207"/>
      <c r="AO7" s="207"/>
      <c r="AP7" s="207"/>
      <c r="AQ7" s="207"/>
      <c r="AR7" s="207"/>
      <c r="AS7" s="207"/>
      <c r="AT7" s="207"/>
      <c r="AU7" s="207"/>
      <c r="AV7" s="207"/>
      <c r="AW7" s="207"/>
      <c r="AX7" s="207"/>
      <c r="AY7" s="207"/>
    </row>
    <row r="8" spans="1:51" ht="14.45">
      <c r="A8" s="105">
        <v>46266</v>
      </c>
      <c r="B8" s="178">
        <v>62</v>
      </c>
      <c r="C8" s="175">
        <v>47</v>
      </c>
      <c r="D8" s="166">
        <v>44</v>
      </c>
      <c r="E8" s="7">
        <v>30.286000000000001</v>
      </c>
      <c r="F8" s="7">
        <v>40.125</v>
      </c>
      <c r="G8" s="7">
        <v>40.048999999999999</v>
      </c>
      <c r="H8" s="7">
        <v>36.271999999999998</v>
      </c>
      <c r="I8" s="7">
        <v>48.481999999999999</v>
      </c>
      <c r="J8" s="7">
        <v>37.427</v>
      </c>
      <c r="K8" s="7">
        <v>43.813000000000002</v>
      </c>
      <c r="L8" s="7">
        <v>33.898000000000003</v>
      </c>
      <c r="M8" s="7">
        <v>40.930999999999997</v>
      </c>
      <c r="N8" s="7">
        <v>38.566000000000003</v>
      </c>
      <c r="O8" s="7">
        <v>40.296999999999997</v>
      </c>
      <c r="P8" s="7">
        <v>32.085999999999999</v>
      </c>
      <c r="Q8" s="7">
        <v>41.706000000000003</v>
      </c>
      <c r="R8" s="7">
        <v>48.41</v>
      </c>
      <c r="S8" s="7">
        <v>37.6</v>
      </c>
      <c r="T8" s="7">
        <v>45.152999999999999</v>
      </c>
      <c r="U8" s="7">
        <v>55.218000000000004</v>
      </c>
      <c r="V8" s="7">
        <v>45.298999999999999</v>
      </c>
      <c r="W8" s="7">
        <v>45.274999999999999</v>
      </c>
      <c r="X8" s="7">
        <v>42.030999999999999</v>
      </c>
      <c r="Y8" s="7">
        <v>53.014000000000003</v>
      </c>
      <c r="Z8" s="7">
        <v>40.704000000000001</v>
      </c>
      <c r="AA8" s="7">
        <v>58.662999999999997</v>
      </c>
      <c r="AB8" s="7">
        <v>67.254000000000005</v>
      </c>
      <c r="AC8" s="7">
        <v>55.23</v>
      </c>
      <c r="AD8" s="7">
        <v>53.463999999999999</v>
      </c>
      <c r="AE8" s="7">
        <v>46.274000000000001</v>
      </c>
      <c r="AF8" s="7">
        <v>46.838999999999999</v>
      </c>
      <c r="AG8" s="7">
        <v>44.186999999999998</v>
      </c>
      <c r="AH8" s="7">
        <v>45.914000000000001</v>
      </c>
      <c r="AI8" s="207"/>
      <c r="AJ8" s="207"/>
      <c r="AK8" s="207"/>
      <c r="AL8" s="207"/>
      <c r="AM8" s="207"/>
      <c r="AN8" s="207"/>
      <c r="AO8" s="207"/>
      <c r="AP8" s="207"/>
      <c r="AQ8" s="207"/>
      <c r="AR8" s="207"/>
      <c r="AS8" s="207"/>
      <c r="AT8" s="207"/>
      <c r="AU8" s="207"/>
      <c r="AV8" s="207"/>
      <c r="AW8" s="207"/>
      <c r="AX8" s="207"/>
      <c r="AY8" s="207"/>
    </row>
    <row r="9" spans="1:51" ht="14.45">
      <c r="A9" s="105">
        <v>46296</v>
      </c>
      <c r="B9" s="178">
        <v>84</v>
      </c>
      <c r="C9" s="175">
        <v>72</v>
      </c>
      <c r="D9" s="166">
        <v>60</v>
      </c>
      <c r="E9" s="7">
        <v>54.537999999999997</v>
      </c>
      <c r="F9" s="7">
        <v>59.093000000000004</v>
      </c>
      <c r="G9" s="7">
        <v>68.817999999999998</v>
      </c>
      <c r="H9" s="7">
        <v>58.811999999999998</v>
      </c>
      <c r="I9" s="7">
        <v>68.344999999999999</v>
      </c>
      <c r="J9" s="7">
        <v>68.132999999999996</v>
      </c>
      <c r="K9" s="7">
        <v>76.730999999999995</v>
      </c>
      <c r="L9" s="7">
        <v>62.844999999999999</v>
      </c>
      <c r="M9" s="7">
        <v>54.421999999999997</v>
      </c>
      <c r="N9" s="7">
        <v>65.488</v>
      </c>
      <c r="O9" s="7">
        <v>59.359000000000002</v>
      </c>
      <c r="P9" s="7">
        <v>52.335000000000001</v>
      </c>
      <c r="Q9" s="7">
        <v>55.436999999999998</v>
      </c>
      <c r="R9" s="7">
        <v>61.277999999999999</v>
      </c>
      <c r="S9" s="7">
        <v>70.58</v>
      </c>
      <c r="T9" s="7">
        <v>106.907</v>
      </c>
      <c r="U9" s="7">
        <v>88.063000000000002</v>
      </c>
      <c r="V9" s="7">
        <v>65.995000000000005</v>
      </c>
      <c r="W9" s="7">
        <v>68.688999999999993</v>
      </c>
      <c r="X9" s="7">
        <v>67.119</v>
      </c>
      <c r="Y9" s="7">
        <v>77.954999999999998</v>
      </c>
      <c r="Z9" s="7">
        <v>51.561999999999998</v>
      </c>
      <c r="AA9" s="7">
        <v>84.733999999999995</v>
      </c>
      <c r="AB9" s="7">
        <v>94.551000000000002</v>
      </c>
      <c r="AC9" s="7">
        <v>81.88</v>
      </c>
      <c r="AD9" s="7">
        <v>75.441999999999993</v>
      </c>
      <c r="AE9" s="7">
        <v>76.778999999999996</v>
      </c>
      <c r="AF9" s="7">
        <v>61.201999999999998</v>
      </c>
      <c r="AG9" s="7">
        <v>79.647999999999996</v>
      </c>
      <c r="AH9" s="7">
        <v>50.527000000000001</v>
      </c>
      <c r="AI9" s="207"/>
      <c r="AJ9" s="207"/>
      <c r="AK9" s="207"/>
      <c r="AL9" s="207"/>
      <c r="AM9" s="207"/>
      <c r="AN9" s="207"/>
      <c r="AO9" s="207"/>
      <c r="AP9" s="207"/>
      <c r="AQ9" s="207"/>
      <c r="AR9" s="207"/>
      <c r="AS9" s="207"/>
      <c r="AT9" s="207"/>
      <c r="AU9" s="207"/>
      <c r="AV9" s="207"/>
      <c r="AW9" s="207"/>
      <c r="AX9" s="207"/>
      <c r="AY9" s="207"/>
    </row>
    <row r="10" spans="1:51" ht="14.45">
      <c r="A10" s="105">
        <v>46327</v>
      </c>
      <c r="B10" s="178">
        <v>52</v>
      </c>
      <c r="C10" s="175">
        <v>49</v>
      </c>
      <c r="D10" s="166">
        <v>46</v>
      </c>
      <c r="E10" s="7">
        <v>36.784999999999997</v>
      </c>
      <c r="F10" s="7">
        <v>41.83</v>
      </c>
      <c r="G10" s="7">
        <v>41.417000000000002</v>
      </c>
      <c r="H10" s="7">
        <v>39.926000000000002</v>
      </c>
      <c r="I10" s="7">
        <v>45.451999999999998</v>
      </c>
      <c r="J10" s="7">
        <v>43.94</v>
      </c>
      <c r="K10" s="7">
        <v>46.927999999999997</v>
      </c>
      <c r="L10" s="7">
        <v>37.530999999999999</v>
      </c>
      <c r="M10" s="7">
        <v>37.790999999999997</v>
      </c>
      <c r="N10" s="7">
        <v>36.026000000000003</v>
      </c>
      <c r="O10" s="7">
        <v>37.502000000000002</v>
      </c>
      <c r="P10" s="7">
        <v>38.308</v>
      </c>
      <c r="Q10" s="7">
        <v>36.005000000000003</v>
      </c>
      <c r="R10" s="7">
        <v>43.091000000000001</v>
      </c>
      <c r="S10" s="7">
        <v>43.161000000000001</v>
      </c>
      <c r="T10" s="7">
        <v>53.277999999999999</v>
      </c>
      <c r="U10" s="7">
        <v>49.268999999999998</v>
      </c>
      <c r="V10" s="7">
        <v>35.732999999999997</v>
      </c>
      <c r="W10" s="7">
        <v>37.241999999999997</v>
      </c>
      <c r="X10" s="7">
        <v>38.58</v>
      </c>
      <c r="Y10" s="7">
        <v>38.837000000000003</v>
      </c>
      <c r="Z10" s="7">
        <v>33.46</v>
      </c>
      <c r="AA10" s="7">
        <v>44.341000000000001</v>
      </c>
      <c r="AB10" s="7">
        <v>41.735999999999997</v>
      </c>
      <c r="AC10" s="7">
        <v>39.622999999999998</v>
      </c>
      <c r="AD10" s="7">
        <v>36.268999999999998</v>
      </c>
      <c r="AE10" s="7">
        <v>37.186</v>
      </c>
      <c r="AF10" s="7">
        <v>37.040999999999997</v>
      </c>
      <c r="AG10" s="7">
        <v>37.633000000000003</v>
      </c>
      <c r="AH10" s="7">
        <v>38.744999999999997</v>
      </c>
      <c r="AI10" s="207"/>
      <c r="AJ10" s="207"/>
      <c r="AK10" s="207"/>
      <c r="AL10" s="207"/>
      <c r="AM10" s="207"/>
      <c r="AN10" s="207"/>
      <c r="AO10" s="207"/>
      <c r="AP10" s="207"/>
      <c r="AQ10" s="207"/>
      <c r="AR10" s="207"/>
      <c r="AS10" s="207"/>
      <c r="AT10" s="207"/>
      <c r="AU10" s="207"/>
      <c r="AV10" s="207"/>
      <c r="AW10" s="207"/>
      <c r="AX10" s="207"/>
      <c r="AY10" s="207"/>
    </row>
    <row r="11" spans="1:51" ht="14.45">
      <c r="A11" s="105">
        <v>46357</v>
      </c>
      <c r="B11" s="178">
        <v>40</v>
      </c>
      <c r="C11" s="175">
        <v>38</v>
      </c>
      <c r="D11" s="166">
        <v>40</v>
      </c>
      <c r="E11" s="7">
        <v>28.965</v>
      </c>
      <c r="F11" s="7">
        <v>29.565999999999999</v>
      </c>
      <c r="G11" s="7">
        <v>27.891999999999999</v>
      </c>
      <c r="H11" s="7">
        <v>29.581</v>
      </c>
      <c r="I11" s="7">
        <v>32.956000000000003</v>
      </c>
      <c r="J11" s="7">
        <v>32.600999999999999</v>
      </c>
      <c r="K11" s="7">
        <v>32.283999999999999</v>
      </c>
      <c r="L11" s="7">
        <v>30.379000000000001</v>
      </c>
      <c r="M11" s="7">
        <v>28.34</v>
      </c>
      <c r="N11" s="7">
        <v>27.338999999999999</v>
      </c>
      <c r="O11" s="7">
        <v>28.48</v>
      </c>
      <c r="P11" s="7">
        <v>28.617000000000001</v>
      </c>
      <c r="Q11" s="7">
        <v>29.558</v>
      </c>
      <c r="R11" s="7">
        <v>31.317</v>
      </c>
      <c r="S11" s="7">
        <v>30.027000000000001</v>
      </c>
      <c r="T11" s="7">
        <v>34.917999999999999</v>
      </c>
      <c r="U11" s="7">
        <v>35.701999999999998</v>
      </c>
      <c r="V11" s="7">
        <v>27.646999999999998</v>
      </c>
      <c r="W11" s="7">
        <v>27.709</v>
      </c>
      <c r="X11" s="7">
        <v>32.6</v>
      </c>
      <c r="Y11" s="7">
        <v>28.875</v>
      </c>
      <c r="Z11" s="7">
        <v>26.385999999999999</v>
      </c>
      <c r="AA11" s="7">
        <v>31.231000000000002</v>
      </c>
      <c r="AB11" s="7">
        <v>31.486999999999998</v>
      </c>
      <c r="AC11" s="7">
        <v>30.939</v>
      </c>
      <c r="AD11" s="7">
        <v>29.536000000000001</v>
      </c>
      <c r="AE11" s="7">
        <v>27.452000000000002</v>
      </c>
      <c r="AF11" s="7">
        <v>27.062999999999999</v>
      </c>
      <c r="AG11" s="7">
        <v>28.917000000000002</v>
      </c>
      <c r="AH11" s="7">
        <v>29.082999999999998</v>
      </c>
      <c r="AI11" s="207"/>
      <c r="AJ11" s="207"/>
      <c r="AK11" s="207"/>
      <c r="AL11" s="207"/>
      <c r="AM11" s="207"/>
      <c r="AN11" s="207"/>
      <c r="AO11" s="207"/>
      <c r="AP11" s="207"/>
      <c r="AQ11" s="207"/>
      <c r="AR11" s="207"/>
      <c r="AS11" s="207"/>
      <c r="AT11" s="207"/>
      <c r="AU11" s="207"/>
      <c r="AV11" s="207"/>
      <c r="AW11" s="207"/>
      <c r="AX11" s="207"/>
      <c r="AY11" s="207"/>
    </row>
    <row r="12" spans="1:51" ht="14.45">
      <c r="A12" s="105">
        <v>46388</v>
      </c>
      <c r="B12" s="178">
        <v>34</v>
      </c>
      <c r="C12" s="175">
        <v>33</v>
      </c>
      <c r="D12" s="166">
        <v>34</v>
      </c>
      <c r="E12" s="7">
        <v>24.425999999999998</v>
      </c>
      <c r="F12" s="7">
        <v>28.390999999999998</v>
      </c>
      <c r="G12" s="7">
        <v>24.106999999999999</v>
      </c>
      <c r="H12" s="7">
        <v>26.114000000000001</v>
      </c>
      <c r="I12" s="7">
        <v>27.366</v>
      </c>
      <c r="J12" s="7">
        <v>28.039000000000001</v>
      </c>
      <c r="K12" s="7">
        <v>28.492999999999999</v>
      </c>
      <c r="L12" s="7">
        <v>26.344000000000001</v>
      </c>
      <c r="M12" s="7">
        <v>26.172000000000001</v>
      </c>
      <c r="N12" s="7">
        <v>23.542000000000002</v>
      </c>
      <c r="O12" s="7">
        <v>24.474</v>
      </c>
      <c r="P12" s="7">
        <v>24.625</v>
      </c>
      <c r="Q12" s="7">
        <v>25.716999999999999</v>
      </c>
      <c r="R12" s="7">
        <v>34.722000000000001</v>
      </c>
      <c r="S12" s="7">
        <v>26.91</v>
      </c>
      <c r="T12" s="7">
        <v>29.6</v>
      </c>
      <c r="U12" s="7">
        <v>28.751999999999999</v>
      </c>
      <c r="V12" s="7">
        <v>24.687000000000001</v>
      </c>
      <c r="W12" s="7">
        <v>23.663</v>
      </c>
      <c r="X12" s="7">
        <v>28.254999999999999</v>
      </c>
      <c r="Y12" s="7">
        <v>25.66</v>
      </c>
      <c r="Z12" s="7">
        <v>23.468</v>
      </c>
      <c r="AA12" s="7">
        <v>26.138000000000002</v>
      </c>
      <c r="AB12" s="7">
        <v>27.082000000000001</v>
      </c>
      <c r="AC12" s="7">
        <v>26.942</v>
      </c>
      <c r="AD12" s="7">
        <v>29.36</v>
      </c>
      <c r="AE12" s="7">
        <v>23.446999999999999</v>
      </c>
      <c r="AF12" s="7">
        <v>24.225000000000001</v>
      </c>
      <c r="AG12" s="7">
        <v>24.945</v>
      </c>
      <c r="AH12" s="7">
        <v>24.190999999999999</v>
      </c>
      <c r="AI12" s="207"/>
      <c r="AJ12" s="207"/>
      <c r="AK12" s="207"/>
      <c r="AL12" s="207"/>
      <c r="AM12" s="207"/>
      <c r="AN12" s="207"/>
      <c r="AO12" s="207"/>
      <c r="AP12" s="207"/>
      <c r="AQ12" s="207"/>
      <c r="AR12" s="207"/>
      <c r="AS12" s="207"/>
      <c r="AT12" s="207"/>
      <c r="AU12" s="207"/>
      <c r="AV12" s="207"/>
      <c r="AW12" s="207"/>
      <c r="AX12" s="207"/>
      <c r="AY12" s="207"/>
    </row>
    <row r="13" spans="1:51" ht="14.45">
      <c r="A13" s="105">
        <v>46419</v>
      </c>
      <c r="B13" s="178">
        <v>31</v>
      </c>
      <c r="C13" s="175">
        <v>28</v>
      </c>
      <c r="D13" s="166">
        <v>30</v>
      </c>
      <c r="E13" s="7">
        <v>20.611000000000001</v>
      </c>
      <c r="F13" s="7">
        <v>24.198</v>
      </c>
      <c r="G13" s="7">
        <v>19.940000000000001</v>
      </c>
      <c r="H13" s="7">
        <v>23.731999999999999</v>
      </c>
      <c r="I13" s="7">
        <v>30.103999999999999</v>
      </c>
      <c r="J13" s="7">
        <v>22.163</v>
      </c>
      <c r="K13" s="7">
        <v>22.783999999999999</v>
      </c>
      <c r="L13" s="7">
        <v>22.221</v>
      </c>
      <c r="M13" s="7">
        <v>23.469000000000001</v>
      </c>
      <c r="N13" s="7">
        <v>19.963999999999999</v>
      </c>
      <c r="O13" s="7">
        <v>19.175999999999998</v>
      </c>
      <c r="P13" s="7">
        <v>21.068000000000001</v>
      </c>
      <c r="Q13" s="7">
        <v>20.457999999999998</v>
      </c>
      <c r="R13" s="7">
        <v>25.393000000000001</v>
      </c>
      <c r="S13" s="7">
        <v>20.49</v>
      </c>
      <c r="T13" s="7">
        <v>26.515999999999998</v>
      </c>
      <c r="U13" s="7">
        <v>23.983000000000001</v>
      </c>
      <c r="V13" s="7">
        <v>22.145</v>
      </c>
      <c r="W13" s="7">
        <v>18.911000000000001</v>
      </c>
      <c r="X13" s="7">
        <v>22.058</v>
      </c>
      <c r="Y13" s="7">
        <v>21.172000000000001</v>
      </c>
      <c r="Z13" s="7">
        <v>20.981000000000002</v>
      </c>
      <c r="AA13" s="7">
        <v>25.077999999999999</v>
      </c>
      <c r="AB13" s="7">
        <v>27.013999999999999</v>
      </c>
      <c r="AC13" s="7">
        <v>24.587</v>
      </c>
      <c r="AD13" s="7">
        <v>27.864999999999998</v>
      </c>
      <c r="AE13" s="7">
        <v>19.71</v>
      </c>
      <c r="AF13" s="7">
        <v>20.015000000000001</v>
      </c>
      <c r="AG13" s="7">
        <v>20.245000000000001</v>
      </c>
      <c r="AH13" s="7">
        <v>20.937000000000001</v>
      </c>
      <c r="AI13" s="207"/>
      <c r="AJ13" s="207"/>
      <c r="AK13" s="207"/>
      <c r="AL13" s="207"/>
      <c r="AM13" s="207"/>
      <c r="AN13" s="207"/>
      <c r="AO13" s="207"/>
      <c r="AP13" s="207"/>
      <c r="AQ13" s="207"/>
      <c r="AR13" s="207"/>
      <c r="AS13" s="207"/>
      <c r="AT13" s="207"/>
      <c r="AU13" s="207"/>
      <c r="AV13" s="207"/>
      <c r="AW13" s="207"/>
      <c r="AX13" s="207"/>
      <c r="AY13" s="207"/>
    </row>
    <row r="14" spans="1:51" ht="14.45">
      <c r="A14" s="105">
        <v>46447</v>
      </c>
      <c r="B14" s="178">
        <v>55</v>
      </c>
      <c r="C14" s="175">
        <v>39</v>
      </c>
      <c r="D14" s="166">
        <v>47</v>
      </c>
      <c r="E14" s="7">
        <v>35.972999999999999</v>
      </c>
      <c r="F14" s="7">
        <v>44.395000000000003</v>
      </c>
      <c r="G14" s="7">
        <v>38.335999999999999</v>
      </c>
      <c r="H14" s="7">
        <v>49.390999999999998</v>
      </c>
      <c r="I14" s="7">
        <v>41.058</v>
      </c>
      <c r="J14" s="7">
        <v>44.277999999999999</v>
      </c>
      <c r="K14" s="7">
        <v>44.307000000000002</v>
      </c>
      <c r="L14" s="7">
        <v>40.786000000000001</v>
      </c>
      <c r="M14" s="7">
        <v>33.847999999999999</v>
      </c>
      <c r="N14" s="7">
        <v>33.796999999999997</v>
      </c>
      <c r="O14" s="7">
        <v>28.672999999999998</v>
      </c>
      <c r="P14" s="7">
        <v>32.386000000000003</v>
      </c>
      <c r="Q14" s="7">
        <v>45.783000000000001</v>
      </c>
      <c r="R14" s="7">
        <v>35.802999999999997</v>
      </c>
      <c r="S14" s="7">
        <v>28.425000000000001</v>
      </c>
      <c r="T14" s="7">
        <v>68.364000000000004</v>
      </c>
      <c r="U14" s="7">
        <v>31.189</v>
      </c>
      <c r="V14" s="7">
        <v>37.951999999999998</v>
      </c>
      <c r="W14" s="7">
        <v>24.667999999999999</v>
      </c>
      <c r="X14" s="7">
        <v>34.531999999999996</v>
      </c>
      <c r="Y14" s="7">
        <v>36.21</v>
      </c>
      <c r="Z14" s="7">
        <v>25.637</v>
      </c>
      <c r="AA14" s="7">
        <v>30.31</v>
      </c>
      <c r="AB14" s="7">
        <v>40.564999999999998</v>
      </c>
      <c r="AC14" s="7">
        <v>32.335999999999999</v>
      </c>
      <c r="AD14" s="7">
        <v>46.427999999999997</v>
      </c>
      <c r="AE14" s="7">
        <v>26.552</v>
      </c>
      <c r="AF14" s="7">
        <v>30.808</v>
      </c>
      <c r="AG14" s="7">
        <v>30.524000000000001</v>
      </c>
      <c r="AH14" s="7">
        <v>28.626999999999999</v>
      </c>
      <c r="AI14" s="207"/>
      <c r="AJ14" s="207"/>
      <c r="AK14" s="207"/>
      <c r="AL14" s="207"/>
      <c r="AM14" s="207"/>
      <c r="AN14" s="207"/>
      <c r="AO14" s="207"/>
      <c r="AP14" s="207"/>
      <c r="AQ14" s="207"/>
      <c r="AR14" s="207"/>
      <c r="AS14" s="207"/>
      <c r="AT14" s="207"/>
      <c r="AU14" s="207"/>
      <c r="AV14" s="207"/>
      <c r="AW14" s="207"/>
      <c r="AX14" s="207"/>
      <c r="AY14" s="207"/>
    </row>
    <row r="15" spans="1:51" ht="14.45">
      <c r="A15" s="105">
        <v>46478</v>
      </c>
      <c r="B15" s="178">
        <v>146</v>
      </c>
      <c r="C15" s="175">
        <v>88</v>
      </c>
      <c r="D15" s="166">
        <v>120</v>
      </c>
      <c r="E15" s="7">
        <v>98.632999999999996</v>
      </c>
      <c r="F15" s="7">
        <v>114.94499999999999</v>
      </c>
      <c r="G15" s="7">
        <v>97.236000000000004</v>
      </c>
      <c r="H15" s="7">
        <v>86.548000000000002</v>
      </c>
      <c r="I15" s="7">
        <v>101.95099999999999</v>
      </c>
      <c r="J15" s="7">
        <v>108.38800000000001</v>
      </c>
      <c r="K15" s="7">
        <v>91.870999999999995</v>
      </c>
      <c r="L15" s="7">
        <v>90.751999999999995</v>
      </c>
      <c r="M15" s="7">
        <v>83.983999999999995</v>
      </c>
      <c r="N15" s="7">
        <v>76.926000000000002</v>
      </c>
      <c r="O15" s="7">
        <v>71.686000000000007</v>
      </c>
      <c r="P15" s="7">
        <v>87.626999999999995</v>
      </c>
      <c r="Q15" s="7">
        <v>132.56</v>
      </c>
      <c r="R15" s="7">
        <v>145.512</v>
      </c>
      <c r="S15" s="7">
        <v>132.28899999999999</v>
      </c>
      <c r="T15" s="7">
        <v>141.73400000000001</v>
      </c>
      <c r="U15" s="7">
        <v>65.096999999999994</v>
      </c>
      <c r="V15" s="7">
        <v>81.459999999999994</v>
      </c>
      <c r="W15" s="7">
        <v>72.084000000000003</v>
      </c>
      <c r="X15" s="7">
        <v>115.142</v>
      </c>
      <c r="Y15" s="7">
        <v>104.66500000000001</v>
      </c>
      <c r="Z15" s="7">
        <v>58.710999999999999</v>
      </c>
      <c r="AA15" s="7">
        <v>87.730999999999995</v>
      </c>
      <c r="AB15" s="7">
        <v>77.733999999999995</v>
      </c>
      <c r="AC15" s="7">
        <v>101.746</v>
      </c>
      <c r="AD15" s="7">
        <v>110.68600000000001</v>
      </c>
      <c r="AE15" s="7">
        <v>66.341999999999999</v>
      </c>
      <c r="AF15" s="7">
        <v>111.157</v>
      </c>
      <c r="AG15" s="7">
        <v>71.09</v>
      </c>
      <c r="AH15" s="7">
        <v>60.595999999999997</v>
      </c>
      <c r="AI15" s="207"/>
      <c r="AJ15" s="207"/>
      <c r="AK15" s="207"/>
      <c r="AL15" s="207"/>
      <c r="AM15" s="207"/>
      <c r="AN15" s="207"/>
      <c r="AO15" s="207"/>
      <c r="AP15" s="207"/>
      <c r="AQ15" s="207"/>
      <c r="AR15" s="207"/>
      <c r="AS15" s="207"/>
      <c r="AT15" s="207"/>
      <c r="AU15" s="207"/>
      <c r="AV15" s="207"/>
      <c r="AW15" s="207"/>
      <c r="AX15" s="207"/>
      <c r="AY15" s="207"/>
    </row>
    <row r="16" spans="1:51" ht="14.45">
      <c r="A16" s="105">
        <v>46508</v>
      </c>
      <c r="B16" s="178">
        <v>278</v>
      </c>
      <c r="C16" s="175">
        <v>136</v>
      </c>
      <c r="D16" s="166">
        <v>202</v>
      </c>
      <c r="E16" s="7">
        <v>202.87</v>
      </c>
      <c r="F16" s="7">
        <v>373.90800000000002</v>
      </c>
      <c r="G16" s="7">
        <v>204.53700000000001</v>
      </c>
      <c r="H16" s="7">
        <v>258.39</v>
      </c>
      <c r="I16" s="7">
        <v>213.50700000000001</v>
      </c>
      <c r="J16" s="7">
        <v>284.67099999999999</v>
      </c>
      <c r="K16" s="7">
        <v>249.04599999999999</v>
      </c>
      <c r="L16" s="7">
        <v>178.922</v>
      </c>
      <c r="M16" s="7">
        <v>168.18799999999999</v>
      </c>
      <c r="N16" s="7">
        <v>195.124</v>
      </c>
      <c r="O16" s="7">
        <v>111.187</v>
      </c>
      <c r="P16" s="7">
        <v>207.55699999999999</v>
      </c>
      <c r="Q16" s="7">
        <v>190.53899999999999</v>
      </c>
      <c r="R16" s="7">
        <v>329.5</v>
      </c>
      <c r="S16" s="7">
        <v>220.566</v>
      </c>
      <c r="T16" s="7">
        <v>206.52699999999999</v>
      </c>
      <c r="U16" s="7">
        <v>283.63299999999998</v>
      </c>
      <c r="V16" s="7">
        <v>253.61</v>
      </c>
      <c r="W16" s="7">
        <v>172.2</v>
      </c>
      <c r="X16" s="7">
        <v>242.542</v>
      </c>
      <c r="Y16" s="7">
        <v>145.80699999999999</v>
      </c>
      <c r="Z16" s="7">
        <v>157.059</v>
      </c>
      <c r="AA16" s="7">
        <v>217.279</v>
      </c>
      <c r="AB16" s="7">
        <v>177.44200000000001</v>
      </c>
      <c r="AC16" s="7">
        <v>203.78800000000001</v>
      </c>
      <c r="AD16" s="7">
        <v>195.577</v>
      </c>
      <c r="AE16" s="7">
        <v>138.864</v>
      </c>
      <c r="AF16" s="7">
        <v>286.54399999999998</v>
      </c>
      <c r="AG16" s="7">
        <v>165.68</v>
      </c>
      <c r="AH16" s="7">
        <v>143.53700000000001</v>
      </c>
      <c r="AI16" s="207"/>
      <c r="AJ16" s="207"/>
      <c r="AK16" s="207"/>
      <c r="AL16" s="207"/>
      <c r="AM16" s="207"/>
      <c r="AN16" s="207"/>
      <c r="AO16" s="207"/>
      <c r="AP16" s="207"/>
      <c r="AQ16" s="207"/>
      <c r="AR16" s="207"/>
      <c r="AS16" s="207"/>
      <c r="AT16" s="207"/>
      <c r="AU16" s="207"/>
      <c r="AV16" s="207"/>
      <c r="AW16" s="207"/>
      <c r="AX16" s="207"/>
      <c r="AY16" s="207"/>
    </row>
    <row r="17" spans="1:51" ht="14.45">
      <c r="A17" s="105">
        <v>46539</v>
      </c>
      <c r="B17" s="178">
        <v>206</v>
      </c>
      <c r="C17" s="175">
        <v>75</v>
      </c>
      <c r="D17" s="166">
        <v>132</v>
      </c>
      <c r="E17" s="7">
        <v>116.42400000000001</v>
      </c>
      <c r="F17" s="7">
        <v>286.76799999999997</v>
      </c>
      <c r="G17" s="7">
        <v>130.42599999999999</v>
      </c>
      <c r="H17" s="7">
        <v>331.065</v>
      </c>
      <c r="I17" s="7">
        <v>123.2</v>
      </c>
      <c r="J17" s="7">
        <v>256.07799999999997</v>
      </c>
      <c r="K17" s="7">
        <v>176.398</v>
      </c>
      <c r="L17" s="7">
        <v>176.185</v>
      </c>
      <c r="M17" s="7">
        <v>80.683999999999997</v>
      </c>
      <c r="N17" s="7">
        <v>107.1</v>
      </c>
      <c r="O17" s="7">
        <v>59.636000000000003</v>
      </c>
      <c r="P17" s="7">
        <v>134.05199999999999</v>
      </c>
      <c r="Q17" s="7">
        <v>89.063000000000002</v>
      </c>
      <c r="R17" s="7">
        <v>227.97</v>
      </c>
      <c r="S17" s="7">
        <v>118.663</v>
      </c>
      <c r="T17" s="7">
        <v>104.087</v>
      </c>
      <c r="U17" s="7">
        <v>277.97699999999998</v>
      </c>
      <c r="V17" s="7">
        <v>160.899</v>
      </c>
      <c r="W17" s="7">
        <v>182.01900000000001</v>
      </c>
      <c r="X17" s="7">
        <v>304.065</v>
      </c>
      <c r="Y17" s="7">
        <v>65.302000000000007</v>
      </c>
      <c r="Z17" s="7">
        <v>118.15600000000001</v>
      </c>
      <c r="AA17" s="7">
        <v>180.83500000000001</v>
      </c>
      <c r="AB17" s="7">
        <v>162.43600000000001</v>
      </c>
      <c r="AC17" s="7">
        <v>159.596</v>
      </c>
      <c r="AD17" s="7">
        <v>181.239</v>
      </c>
      <c r="AE17" s="7">
        <v>57.844999999999999</v>
      </c>
      <c r="AF17" s="7">
        <v>268.63900000000001</v>
      </c>
      <c r="AG17" s="7">
        <v>105.68</v>
      </c>
      <c r="AH17" s="7">
        <v>148.82900000000001</v>
      </c>
      <c r="AI17" s="207"/>
      <c r="AJ17" s="207"/>
      <c r="AK17" s="207"/>
      <c r="AL17" s="207"/>
      <c r="AM17" s="207"/>
      <c r="AN17" s="207"/>
      <c r="AO17" s="207"/>
      <c r="AP17" s="207"/>
      <c r="AQ17" s="207"/>
      <c r="AR17" s="207"/>
      <c r="AS17" s="207"/>
      <c r="AT17" s="207"/>
      <c r="AU17" s="207"/>
      <c r="AV17" s="207"/>
      <c r="AW17" s="207"/>
      <c r="AX17" s="207"/>
      <c r="AY17" s="207"/>
    </row>
    <row r="18" spans="1:51" ht="14.45">
      <c r="A18" s="105">
        <v>46569</v>
      </c>
      <c r="B18" s="178">
        <v>83</v>
      </c>
      <c r="C18" s="175">
        <v>29</v>
      </c>
      <c r="D18" s="166">
        <v>49</v>
      </c>
      <c r="E18" s="7">
        <v>38.088000000000001</v>
      </c>
      <c r="F18" s="7">
        <v>105.979</v>
      </c>
      <c r="G18" s="7">
        <v>30.823</v>
      </c>
      <c r="H18" s="7">
        <v>199.59800000000001</v>
      </c>
      <c r="I18" s="7">
        <v>33.831000000000003</v>
      </c>
      <c r="J18" s="7">
        <v>68.149000000000001</v>
      </c>
      <c r="K18" s="7">
        <v>66.158000000000001</v>
      </c>
      <c r="L18" s="7">
        <v>82.545000000000002</v>
      </c>
      <c r="M18" s="7">
        <v>22.132000000000001</v>
      </c>
      <c r="N18" s="7">
        <v>26.652999999999999</v>
      </c>
      <c r="O18" s="7">
        <v>22.440999999999999</v>
      </c>
      <c r="P18" s="7">
        <v>30.986999999999998</v>
      </c>
      <c r="Q18" s="7">
        <v>27.36</v>
      </c>
      <c r="R18" s="7">
        <v>62.893999999999998</v>
      </c>
      <c r="S18" s="7">
        <v>31.91</v>
      </c>
      <c r="T18" s="7">
        <v>33.234999999999999</v>
      </c>
      <c r="U18" s="7">
        <v>89.697999999999993</v>
      </c>
      <c r="V18" s="7">
        <v>64.313999999999993</v>
      </c>
      <c r="W18" s="7">
        <v>42.551000000000002</v>
      </c>
      <c r="X18" s="7">
        <v>120.57299999999999</v>
      </c>
      <c r="Y18" s="7">
        <v>32.119</v>
      </c>
      <c r="Z18" s="7">
        <v>40.270000000000003</v>
      </c>
      <c r="AA18" s="7">
        <v>61.369</v>
      </c>
      <c r="AB18" s="7">
        <v>58.304000000000002</v>
      </c>
      <c r="AC18" s="7">
        <v>55.622999999999998</v>
      </c>
      <c r="AD18" s="7">
        <v>48.027000000000001</v>
      </c>
      <c r="AE18" s="7">
        <v>25.324000000000002</v>
      </c>
      <c r="AF18" s="7">
        <v>109.65300000000001</v>
      </c>
      <c r="AG18" s="7">
        <v>28.477</v>
      </c>
      <c r="AH18" s="7">
        <v>53.856000000000002</v>
      </c>
      <c r="AI18" s="207"/>
      <c r="AJ18" s="207"/>
      <c r="AK18" s="207"/>
      <c r="AL18" s="207"/>
      <c r="AM18" s="207"/>
      <c r="AN18" s="207"/>
      <c r="AO18" s="207"/>
      <c r="AP18" s="207"/>
      <c r="AQ18" s="207"/>
      <c r="AR18" s="207"/>
      <c r="AS18" s="207"/>
      <c r="AT18" s="207"/>
      <c r="AU18" s="207"/>
      <c r="AV18" s="207"/>
      <c r="AW18" s="207"/>
      <c r="AX18" s="207"/>
      <c r="AY18" s="207"/>
    </row>
    <row r="19" spans="1:51" ht="14.45">
      <c r="A19" s="105">
        <v>46600</v>
      </c>
      <c r="B19" s="178">
        <v>60</v>
      </c>
      <c r="C19" s="175">
        <v>43</v>
      </c>
      <c r="D19" s="166">
        <v>52</v>
      </c>
      <c r="E19" s="7">
        <v>34.034999999999997</v>
      </c>
      <c r="F19" s="7">
        <v>45.512</v>
      </c>
      <c r="G19" s="7">
        <v>26.643999999999998</v>
      </c>
      <c r="H19" s="7">
        <v>62.183999999999997</v>
      </c>
      <c r="I19" s="7">
        <v>23.765000000000001</v>
      </c>
      <c r="J19" s="7">
        <v>41.173999999999999</v>
      </c>
      <c r="K19" s="7">
        <v>28.151</v>
      </c>
      <c r="L19" s="7">
        <v>54.247</v>
      </c>
      <c r="M19" s="7">
        <v>23.655999999999999</v>
      </c>
      <c r="N19" s="7">
        <v>25.552</v>
      </c>
      <c r="O19" s="7">
        <v>24.114999999999998</v>
      </c>
      <c r="P19" s="7">
        <v>24.22</v>
      </c>
      <c r="Q19" s="7">
        <v>27.273</v>
      </c>
      <c r="R19" s="7">
        <v>33.323999999999998</v>
      </c>
      <c r="S19" s="7">
        <v>26.228000000000002</v>
      </c>
      <c r="T19" s="7">
        <v>27.547999999999998</v>
      </c>
      <c r="U19" s="7">
        <v>44.281999999999996</v>
      </c>
      <c r="V19" s="7">
        <v>32.914000000000001</v>
      </c>
      <c r="W19" s="7">
        <v>37.631999999999998</v>
      </c>
      <c r="X19" s="7">
        <v>45.588000000000001</v>
      </c>
      <c r="Y19" s="7">
        <v>28.64</v>
      </c>
      <c r="Z19" s="7">
        <v>40.506</v>
      </c>
      <c r="AA19" s="7">
        <v>52.497</v>
      </c>
      <c r="AB19" s="7">
        <v>45.116</v>
      </c>
      <c r="AC19" s="7">
        <v>44.106000000000002</v>
      </c>
      <c r="AD19" s="7">
        <v>37.843000000000004</v>
      </c>
      <c r="AE19" s="7">
        <v>33.515000000000001</v>
      </c>
      <c r="AF19" s="7">
        <v>47.817999999999998</v>
      </c>
      <c r="AG19" s="7">
        <v>30.417999999999999</v>
      </c>
      <c r="AH19" s="7">
        <v>25.780999999999999</v>
      </c>
      <c r="AI19" s="207"/>
      <c r="AJ19" s="207"/>
      <c r="AK19" s="207"/>
      <c r="AL19" s="207"/>
      <c r="AM19" s="207"/>
      <c r="AN19" s="207"/>
      <c r="AO19" s="207"/>
      <c r="AP19" s="207"/>
      <c r="AQ19" s="207"/>
      <c r="AR19" s="207"/>
      <c r="AS19" s="207"/>
      <c r="AT19" s="207"/>
      <c r="AU19" s="207"/>
      <c r="AV19" s="207"/>
      <c r="AW19" s="207"/>
      <c r="AX19" s="207"/>
      <c r="AY19" s="207"/>
    </row>
    <row r="20" spans="1:51" ht="14.45">
      <c r="A20" s="105">
        <v>46631</v>
      </c>
      <c r="B20" s="178">
        <v>71</v>
      </c>
      <c r="C20" s="175">
        <v>62</v>
      </c>
      <c r="D20" s="166">
        <v>67</v>
      </c>
      <c r="E20" s="7">
        <v>47.033000000000001</v>
      </c>
      <c r="F20" s="7">
        <v>57.893000000000001</v>
      </c>
      <c r="G20" s="7">
        <v>41.127000000000002</v>
      </c>
      <c r="H20" s="7">
        <v>63.883000000000003</v>
      </c>
      <c r="I20" s="7">
        <v>44.121000000000002</v>
      </c>
      <c r="J20" s="7">
        <v>65.001999999999995</v>
      </c>
      <c r="K20" s="7">
        <v>43.572000000000003</v>
      </c>
      <c r="L20" s="7">
        <v>50.265999999999998</v>
      </c>
      <c r="M20" s="7">
        <v>42.390999999999998</v>
      </c>
      <c r="N20" s="7">
        <v>44.106999999999999</v>
      </c>
      <c r="O20" s="7">
        <v>32.994999999999997</v>
      </c>
      <c r="P20" s="7">
        <v>49.337000000000003</v>
      </c>
      <c r="Q20" s="7">
        <v>57.954000000000001</v>
      </c>
      <c r="R20" s="7">
        <v>50.631</v>
      </c>
      <c r="S20" s="7">
        <v>52.152999999999999</v>
      </c>
      <c r="T20" s="7">
        <v>70.125</v>
      </c>
      <c r="U20" s="7">
        <v>58.527000000000001</v>
      </c>
      <c r="V20" s="7">
        <v>51.600999999999999</v>
      </c>
      <c r="W20" s="7">
        <v>48.673999999999999</v>
      </c>
      <c r="X20" s="7">
        <v>65.2</v>
      </c>
      <c r="Y20" s="7">
        <v>43.070999999999998</v>
      </c>
      <c r="Z20" s="7">
        <v>65.061999999999998</v>
      </c>
      <c r="AA20" s="7">
        <v>79.757000000000005</v>
      </c>
      <c r="AB20" s="7">
        <v>59.332000000000001</v>
      </c>
      <c r="AC20" s="7">
        <v>60.557000000000002</v>
      </c>
      <c r="AD20" s="7">
        <v>53.872</v>
      </c>
      <c r="AE20" s="7">
        <v>47.683</v>
      </c>
      <c r="AF20" s="7">
        <v>55.231999999999999</v>
      </c>
      <c r="AG20" s="7">
        <v>48.404000000000003</v>
      </c>
      <c r="AH20" s="7">
        <v>37.572000000000003</v>
      </c>
      <c r="AI20" s="207"/>
      <c r="AJ20" s="207"/>
      <c r="AK20" s="207"/>
      <c r="AL20" s="207"/>
      <c r="AM20" s="207"/>
      <c r="AN20" s="207"/>
      <c r="AO20" s="207"/>
      <c r="AP20" s="207"/>
      <c r="AQ20" s="207"/>
      <c r="AR20" s="207"/>
      <c r="AS20" s="207"/>
      <c r="AT20" s="207"/>
      <c r="AU20" s="207"/>
      <c r="AV20" s="207"/>
      <c r="AW20" s="207"/>
      <c r="AX20" s="207"/>
      <c r="AY20" s="207"/>
    </row>
    <row r="21" spans="1:51" ht="14.45">
      <c r="A21" s="105">
        <v>46661</v>
      </c>
      <c r="B21" s="178">
        <v>82</v>
      </c>
      <c r="C21" s="175">
        <v>74</v>
      </c>
      <c r="D21" s="166">
        <v>79</v>
      </c>
      <c r="E21" s="7">
        <v>63.564</v>
      </c>
      <c r="F21" s="7">
        <v>83.424999999999997</v>
      </c>
      <c r="G21" s="7">
        <v>65.108999999999995</v>
      </c>
      <c r="H21" s="7">
        <v>80.555000000000007</v>
      </c>
      <c r="I21" s="7">
        <v>76.459000000000003</v>
      </c>
      <c r="J21" s="7">
        <v>94.391000000000005</v>
      </c>
      <c r="K21" s="7">
        <v>71.366</v>
      </c>
      <c r="L21" s="7">
        <v>58.527000000000001</v>
      </c>
      <c r="M21" s="7">
        <v>68.174999999999997</v>
      </c>
      <c r="N21" s="7">
        <v>61.649000000000001</v>
      </c>
      <c r="O21" s="7">
        <v>52.194000000000003</v>
      </c>
      <c r="P21" s="7">
        <v>59.3</v>
      </c>
      <c r="Q21" s="7">
        <v>69.066000000000003</v>
      </c>
      <c r="R21" s="7">
        <v>84.117999999999995</v>
      </c>
      <c r="S21" s="7">
        <v>117.52500000000001</v>
      </c>
      <c r="T21" s="7">
        <v>97.602999999999994</v>
      </c>
      <c r="U21" s="7">
        <v>75.805999999999997</v>
      </c>
      <c r="V21" s="7">
        <v>74.299000000000007</v>
      </c>
      <c r="W21" s="7">
        <v>72.31</v>
      </c>
      <c r="X21" s="7">
        <v>87.343999999999994</v>
      </c>
      <c r="Y21" s="7">
        <v>52.698999999999998</v>
      </c>
      <c r="Z21" s="7">
        <v>88.662999999999997</v>
      </c>
      <c r="AA21" s="7">
        <v>102.827</v>
      </c>
      <c r="AB21" s="7">
        <v>83.692999999999998</v>
      </c>
      <c r="AC21" s="7">
        <v>80.772000000000006</v>
      </c>
      <c r="AD21" s="7">
        <v>83.516999999999996</v>
      </c>
      <c r="AE21" s="7">
        <v>60.165999999999997</v>
      </c>
      <c r="AF21" s="7">
        <v>88.31</v>
      </c>
      <c r="AG21" s="7">
        <v>52.345999999999997</v>
      </c>
      <c r="AH21" s="7">
        <v>58.875999999999998</v>
      </c>
      <c r="AI21" s="207"/>
      <c r="AJ21" s="207"/>
      <c r="AK21" s="207"/>
      <c r="AL21" s="207"/>
      <c r="AM21" s="207"/>
      <c r="AN21" s="207"/>
      <c r="AO21" s="207"/>
      <c r="AP21" s="207"/>
      <c r="AQ21" s="207"/>
      <c r="AR21" s="207"/>
      <c r="AS21" s="207"/>
      <c r="AT21" s="207"/>
      <c r="AU21" s="207"/>
      <c r="AV21" s="207"/>
      <c r="AW21" s="207"/>
      <c r="AX21" s="207"/>
      <c r="AY21" s="207"/>
    </row>
    <row r="22" spans="1:51" ht="14.45">
      <c r="A22" s="105">
        <v>46692</v>
      </c>
      <c r="B22" s="178">
        <v>53</v>
      </c>
      <c r="C22" s="175">
        <v>50</v>
      </c>
      <c r="D22" s="166">
        <v>52</v>
      </c>
      <c r="E22" s="7">
        <v>45.764000000000003</v>
      </c>
      <c r="F22" s="7">
        <v>51.639000000000003</v>
      </c>
      <c r="G22" s="7">
        <v>44.201999999999998</v>
      </c>
      <c r="H22" s="7">
        <v>53.188000000000002</v>
      </c>
      <c r="I22" s="7">
        <v>49.685000000000002</v>
      </c>
      <c r="J22" s="7">
        <v>57.445</v>
      </c>
      <c r="K22" s="7">
        <v>44.646999999999998</v>
      </c>
      <c r="L22" s="7">
        <v>40.756999999999998</v>
      </c>
      <c r="M22" s="7">
        <v>38.261000000000003</v>
      </c>
      <c r="N22" s="7">
        <v>39.354999999999997</v>
      </c>
      <c r="O22" s="7">
        <v>37.966000000000001</v>
      </c>
      <c r="P22" s="7">
        <v>38.878</v>
      </c>
      <c r="Q22" s="7">
        <v>48.476999999999997</v>
      </c>
      <c r="R22" s="7">
        <v>54.313000000000002</v>
      </c>
      <c r="S22" s="7">
        <v>59.357999999999997</v>
      </c>
      <c r="T22" s="7">
        <v>54.878</v>
      </c>
      <c r="U22" s="7">
        <v>44.04</v>
      </c>
      <c r="V22" s="7">
        <v>42.747999999999998</v>
      </c>
      <c r="W22" s="7">
        <v>43.444000000000003</v>
      </c>
      <c r="X22" s="7">
        <v>46.231999999999999</v>
      </c>
      <c r="Y22" s="7">
        <v>34.415999999999997</v>
      </c>
      <c r="Z22" s="7">
        <v>46.97</v>
      </c>
      <c r="AA22" s="7">
        <v>46.378999999999998</v>
      </c>
      <c r="AB22" s="7">
        <v>40.904000000000003</v>
      </c>
      <c r="AC22" s="7">
        <v>40.408000000000001</v>
      </c>
      <c r="AD22" s="7">
        <v>42.213000000000001</v>
      </c>
      <c r="AE22" s="7">
        <v>36.241</v>
      </c>
      <c r="AF22" s="7">
        <v>44.917999999999999</v>
      </c>
      <c r="AG22" s="7">
        <v>40.241999999999997</v>
      </c>
      <c r="AH22" s="7">
        <v>40.286000000000001</v>
      </c>
      <c r="AI22" s="207"/>
      <c r="AJ22" s="207"/>
      <c r="AK22" s="207"/>
      <c r="AL22" s="207"/>
      <c r="AM22" s="207"/>
      <c r="AN22" s="207"/>
      <c r="AO22" s="207"/>
      <c r="AP22" s="207"/>
      <c r="AQ22" s="207"/>
      <c r="AR22" s="207"/>
      <c r="AS22" s="207"/>
      <c r="AT22" s="207"/>
      <c r="AU22" s="207"/>
      <c r="AV22" s="207"/>
      <c r="AW22" s="207"/>
      <c r="AX22" s="207"/>
      <c r="AY22" s="207"/>
    </row>
    <row r="23" spans="1:51" ht="14.45">
      <c r="A23" s="105">
        <v>46722</v>
      </c>
      <c r="B23" s="178">
        <v>40</v>
      </c>
      <c r="C23" s="175">
        <v>40</v>
      </c>
      <c r="D23" s="166">
        <v>40</v>
      </c>
      <c r="E23" s="7">
        <v>32.9</v>
      </c>
      <c r="F23" s="7">
        <v>37.191000000000003</v>
      </c>
      <c r="G23" s="7">
        <v>32.933</v>
      </c>
      <c r="H23" s="7">
        <v>39.362000000000002</v>
      </c>
      <c r="I23" s="7">
        <v>37.106000000000002</v>
      </c>
      <c r="J23" s="7">
        <v>40.115000000000002</v>
      </c>
      <c r="K23" s="7">
        <v>37.204000000000001</v>
      </c>
      <c r="L23" s="7">
        <v>30.997</v>
      </c>
      <c r="M23" s="7">
        <v>29.13</v>
      </c>
      <c r="N23" s="7">
        <v>30.073</v>
      </c>
      <c r="O23" s="7">
        <v>28.263999999999999</v>
      </c>
      <c r="P23" s="7">
        <v>32.168999999999997</v>
      </c>
      <c r="Q23" s="7">
        <v>35.616999999999997</v>
      </c>
      <c r="R23" s="7">
        <v>38.423000000000002</v>
      </c>
      <c r="S23" s="7">
        <v>38.805999999999997</v>
      </c>
      <c r="T23" s="7">
        <v>40.055999999999997</v>
      </c>
      <c r="U23" s="7">
        <v>35.012999999999998</v>
      </c>
      <c r="V23" s="7">
        <v>31.928000000000001</v>
      </c>
      <c r="W23" s="7">
        <v>37.091000000000001</v>
      </c>
      <c r="X23" s="7">
        <v>35.103000000000002</v>
      </c>
      <c r="Y23" s="7">
        <v>27.277999999999999</v>
      </c>
      <c r="Z23" s="7">
        <v>32.942</v>
      </c>
      <c r="AA23" s="7">
        <v>35.615000000000002</v>
      </c>
      <c r="AB23" s="7">
        <v>32.021999999999998</v>
      </c>
      <c r="AC23" s="7">
        <v>33.524000000000001</v>
      </c>
      <c r="AD23" s="7">
        <v>32.280999999999999</v>
      </c>
      <c r="AE23" s="7">
        <v>26.248000000000001</v>
      </c>
      <c r="AF23" s="7">
        <v>35.790999999999997</v>
      </c>
      <c r="AG23" s="7">
        <v>30.4</v>
      </c>
      <c r="AH23" s="7">
        <v>31.914999999999999</v>
      </c>
      <c r="AI23" s="207"/>
      <c r="AJ23" s="207"/>
      <c r="AK23" s="207"/>
      <c r="AL23" s="207"/>
      <c r="AM23" s="207"/>
      <c r="AN23" s="207"/>
      <c r="AO23" s="207"/>
      <c r="AP23" s="207"/>
      <c r="AQ23" s="207"/>
      <c r="AR23" s="207"/>
      <c r="AS23" s="207"/>
      <c r="AT23" s="207"/>
      <c r="AU23" s="207"/>
      <c r="AV23" s="207"/>
      <c r="AW23" s="207"/>
      <c r="AX23" s="207"/>
      <c r="AY23" s="207"/>
    </row>
    <row r="24" spans="1:51" ht="14.45">
      <c r="A24" s="105">
        <v>46753</v>
      </c>
      <c r="B24" s="178">
        <v>34</v>
      </c>
      <c r="C24" s="175">
        <v>34</v>
      </c>
      <c r="D24" s="166">
        <v>34</v>
      </c>
      <c r="E24" s="7">
        <v>31.544</v>
      </c>
      <c r="F24" s="7">
        <v>32.658999999999999</v>
      </c>
      <c r="G24" s="7">
        <v>29.062000000000001</v>
      </c>
      <c r="H24" s="7">
        <v>32.887</v>
      </c>
      <c r="I24" s="7">
        <v>32.03</v>
      </c>
      <c r="J24" s="7">
        <v>35.411000000000001</v>
      </c>
      <c r="K24" s="7">
        <v>32.113999999999997</v>
      </c>
      <c r="L24" s="7">
        <v>28.614999999999998</v>
      </c>
      <c r="M24" s="7">
        <v>25.106999999999999</v>
      </c>
      <c r="N24" s="7">
        <v>25.899000000000001</v>
      </c>
      <c r="O24" s="7">
        <v>24.292000000000002</v>
      </c>
      <c r="P24" s="7">
        <v>28.042000000000002</v>
      </c>
      <c r="Q24" s="7">
        <v>39.112000000000002</v>
      </c>
      <c r="R24" s="7">
        <v>34.304000000000002</v>
      </c>
      <c r="S24" s="7">
        <v>32.704999999999998</v>
      </c>
      <c r="T24" s="7">
        <v>32.613999999999997</v>
      </c>
      <c r="U24" s="7">
        <v>31.457000000000001</v>
      </c>
      <c r="V24" s="7">
        <v>27.234000000000002</v>
      </c>
      <c r="W24" s="7">
        <v>31.904</v>
      </c>
      <c r="X24" s="7">
        <v>31.384</v>
      </c>
      <c r="Y24" s="7">
        <v>24.279</v>
      </c>
      <c r="Z24" s="7">
        <v>27.556999999999999</v>
      </c>
      <c r="AA24" s="7">
        <v>30.623000000000001</v>
      </c>
      <c r="AB24" s="7">
        <v>27.934999999999999</v>
      </c>
      <c r="AC24" s="7">
        <v>33.207999999999998</v>
      </c>
      <c r="AD24" s="7">
        <v>27.597000000000001</v>
      </c>
      <c r="AE24" s="7">
        <v>23.445</v>
      </c>
      <c r="AF24" s="7">
        <v>31.184999999999999</v>
      </c>
      <c r="AG24" s="7">
        <v>25.146999999999998</v>
      </c>
      <c r="AH24" s="7">
        <v>27.201000000000001</v>
      </c>
      <c r="AI24" s="207"/>
      <c r="AJ24" s="207"/>
      <c r="AK24" s="207"/>
      <c r="AL24" s="207"/>
      <c r="AM24" s="207"/>
      <c r="AN24" s="207"/>
      <c r="AO24" s="207"/>
      <c r="AP24" s="207"/>
      <c r="AQ24" s="207"/>
      <c r="AR24" s="207"/>
      <c r="AS24" s="207"/>
      <c r="AT24" s="207"/>
      <c r="AU24" s="207"/>
      <c r="AV24" s="207"/>
      <c r="AW24" s="207"/>
      <c r="AX24" s="207"/>
      <c r="AY24" s="207"/>
    </row>
    <row r="25" spans="1:51" ht="14.45">
      <c r="A25" s="105">
        <v>46784</v>
      </c>
      <c r="B25" s="178">
        <v>30</v>
      </c>
      <c r="C25" s="175">
        <v>30</v>
      </c>
      <c r="D25" s="166">
        <v>30</v>
      </c>
      <c r="E25" s="7">
        <v>27.832000000000001</v>
      </c>
      <c r="F25" s="7">
        <v>28.29</v>
      </c>
      <c r="G25" s="7">
        <v>27.544</v>
      </c>
      <c r="H25" s="7">
        <v>37.198</v>
      </c>
      <c r="I25" s="7">
        <v>26.242999999999999</v>
      </c>
      <c r="J25" s="7">
        <v>29.509</v>
      </c>
      <c r="K25" s="7">
        <v>27.956</v>
      </c>
      <c r="L25" s="7">
        <v>26.431999999999999</v>
      </c>
      <c r="M25" s="7">
        <v>22.018000000000001</v>
      </c>
      <c r="N25" s="7">
        <v>21.033999999999999</v>
      </c>
      <c r="O25" s="7">
        <v>21.434999999999999</v>
      </c>
      <c r="P25" s="7">
        <v>23.448</v>
      </c>
      <c r="Q25" s="7">
        <v>29.861999999999998</v>
      </c>
      <c r="R25" s="7">
        <v>27.346</v>
      </c>
      <c r="S25" s="7">
        <v>30.396000000000001</v>
      </c>
      <c r="T25" s="7">
        <v>28.6</v>
      </c>
      <c r="U25" s="7">
        <v>29.268999999999998</v>
      </c>
      <c r="V25" s="7">
        <v>22.538</v>
      </c>
      <c r="W25" s="7">
        <v>25.869</v>
      </c>
      <c r="X25" s="7">
        <v>26.744</v>
      </c>
      <c r="Y25" s="7">
        <v>22.361999999999998</v>
      </c>
      <c r="Z25" s="7">
        <v>27.452000000000002</v>
      </c>
      <c r="AA25" s="7">
        <v>32.091000000000001</v>
      </c>
      <c r="AB25" s="7">
        <v>26.472999999999999</v>
      </c>
      <c r="AC25" s="7">
        <v>32.44</v>
      </c>
      <c r="AD25" s="7">
        <v>23.914999999999999</v>
      </c>
      <c r="AE25" s="7">
        <v>20.007000000000001</v>
      </c>
      <c r="AF25" s="7">
        <v>26.309000000000001</v>
      </c>
      <c r="AG25" s="7">
        <v>22.504999999999999</v>
      </c>
      <c r="AH25" s="7">
        <v>23.905000000000001</v>
      </c>
      <c r="AI25" s="207"/>
      <c r="AJ25" s="207"/>
      <c r="AK25" s="207"/>
      <c r="AL25" s="207"/>
      <c r="AM25" s="207"/>
      <c r="AN25" s="207"/>
      <c r="AO25" s="207"/>
      <c r="AP25" s="207"/>
      <c r="AQ25" s="207"/>
      <c r="AR25" s="207"/>
      <c r="AS25" s="207"/>
      <c r="AT25" s="207"/>
      <c r="AU25" s="207"/>
      <c r="AV25" s="207"/>
      <c r="AW25" s="207"/>
      <c r="AX25" s="207"/>
      <c r="AY25" s="207"/>
    </row>
    <row r="26" spans="1:51" ht="14.45">
      <c r="A26" s="105">
        <v>46813</v>
      </c>
      <c r="B26" s="178">
        <v>47</v>
      </c>
      <c r="C26" s="175">
        <v>47</v>
      </c>
      <c r="D26" s="166">
        <v>47</v>
      </c>
      <c r="E26" s="7">
        <v>50.600999999999999</v>
      </c>
      <c r="F26" s="7">
        <v>50.101999999999997</v>
      </c>
      <c r="G26" s="7">
        <v>54.576999999999998</v>
      </c>
      <c r="H26" s="7">
        <v>47.104999999999997</v>
      </c>
      <c r="I26" s="7">
        <v>52.249000000000002</v>
      </c>
      <c r="J26" s="7">
        <v>54.561</v>
      </c>
      <c r="K26" s="7">
        <v>49.865000000000002</v>
      </c>
      <c r="L26" s="7">
        <v>36.479999999999997</v>
      </c>
      <c r="M26" s="7">
        <v>36.183999999999997</v>
      </c>
      <c r="N26" s="7">
        <v>30.898</v>
      </c>
      <c r="O26" s="7">
        <v>32.816000000000003</v>
      </c>
      <c r="P26" s="7">
        <v>50.13</v>
      </c>
      <c r="Q26" s="7">
        <v>41.216000000000001</v>
      </c>
      <c r="R26" s="7">
        <v>36.64</v>
      </c>
      <c r="S26" s="7">
        <v>77.113</v>
      </c>
      <c r="T26" s="7">
        <v>34.915999999999997</v>
      </c>
      <c r="U26" s="7">
        <v>46.970999999999997</v>
      </c>
      <c r="V26" s="7">
        <v>28.42</v>
      </c>
      <c r="W26" s="7">
        <v>38.968000000000004</v>
      </c>
      <c r="X26" s="7">
        <v>44.64</v>
      </c>
      <c r="Y26" s="7">
        <v>26.692</v>
      </c>
      <c r="Z26" s="7">
        <v>31.776</v>
      </c>
      <c r="AA26" s="7">
        <v>47.587000000000003</v>
      </c>
      <c r="AB26" s="7">
        <v>33.293999999999997</v>
      </c>
      <c r="AC26" s="7">
        <v>54.774999999999999</v>
      </c>
      <c r="AD26" s="7">
        <v>31.224</v>
      </c>
      <c r="AE26" s="7">
        <v>30.213000000000001</v>
      </c>
      <c r="AF26" s="7">
        <v>37.393000000000001</v>
      </c>
      <c r="AG26" s="7">
        <v>29.997</v>
      </c>
      <c r="AH26" s="7">
        <v>40.607999999999997</v>
      </c>
      <c r="AI26" s="207"/>
      <c r="AJ26" s="207"/>
      <c r="AK26" s="207"/>
      <c r="AL26" s="207"/>
      <c r="AM26" s="207"/>
      <c r="AN26" s="207"/>
      <c r="AO26" s="207"/>
      <c r="AP26" s="207"/>
      <c r="AQ26" s="207"/>
      <c r="AR26" s="207"/>
      <c r="AS26" s="207"/>
      <c r="AT26" s="207"/>
      <c r="AU26" s="207"/>
      <c r="AV26" s="207"/>
      <c r="AW26" s="207"/>
      <c r="AX26" s="207"/>
      <c r="AY26" s="207"/>
    </row>
    <row r="27" spans="1:51" ht="14.45">
      <c r="A27" s="105">
        <v>46844</v>
      </c>
      <c r="B27" s="178">
        <v>120</v>
      </c>
      <c r="C27" s="175">
        <v>120</v>
      </c>
      <c r="D27" s="166">
        <v>120</v>
      </c>
      <c r="E27" s="7">
        <v>126.15600000000001</v>
      </c>
      <c r="F27" s="7">
        <v>122.099</v>
      </c>
      <c r="G27" s="7">
        <v>97.805000000000007</v>
      </c>
      <c r="H27" s="7">
        <v>116.988</v>
      </c>
      <c r="I27" s="7">
        <v>121.039</v>
      </c>
      <c r="J27" s="7">
        <v>111.471</v>
      </c>
      <c r="K27" s="7">
        <v>105.154</v>
      </c>
      <c r="L27" s="7">
        <v>90.894000000000005</v>
      </c>
      <c r="M27" s="7">
        <v>82.45</v>
      </c>
      <c r="N27" s="7">
        <v>75.941000000000003</v>
      </c>
      <c r="O27" s="7">
        <v>88.816999999999993</v>
      </c>
      <c r="P27" s="7">
        <v>144.238</v>
      </c>
      <c r="Q27" s="7">
        <v>161.828</v>
      </c>
      <c r="R27" s="7">
        <v>158.84399999999999</v>
      </c>
      <c r="S27" s="7">
        <v>153.72200000000001</v>
      </c>
      <c r="T27" s="7">
        <v>70.385999999999996</v>
      </c>
      <c r="U27" s="7">
        <v>99.659000000000006</v>
      </c>
      <c r="V27" s="7">
        <v>81.683999999999997</v>
      </c>
      <c r="W27" s="7">
        <v>127.63</v>
      </c>
      <c r="X27" s="7">
        <v>123.923</v>
      </c>
      <c r="Y27" s="7">
        <v>61.405999999999999</v>
      </c>
      <c r="Z27" s="7">
        <v>93.795000000000002</v>
      </c>
      <c r="AA27" s="7">
        <v>87.191999999999993</v>
      </c>
      <c r="AB27" s="7">
        <v>103.038</v>
      </c>
      <c r="AC27" s="7">
        <v>120.625</v>
      </c>
      <c r="AD27" s="7">
        <v>74.650999999999996</v>
      </c>
      <c r="AE27" s="7">
        <v>114.96</v>
      </c>
      <c r="AF27" s="7">
        <v>81.691000000000003</v>
      </c>
      <c r="AG27" s="7">
        <v>61.999000000000002</v>
      </c>
      <c r="AH27" s="7">
        <v>113.24</v>
      </c>
      <c r="AI27" s="207"/>
      <c r="AJ27" s="207"/>
      <c r="AK27" s="207"/>
      <c r="AL27" s="207"/>
      <c r="AM27" s="207"/>
      <c r="AN27" s="207"/>
      <c r="AO27" s="207"/>
      <c r="AP27" s="207"/>
      <c r="AQ27" s="207"/>
      <c r="AR27" s="207"/>
      <c r="AS27" s="207"/>
      <c r="AT27" s="207"/>
      <c r="AU27" s="207"/>
      <c r="AV27" s="207"/>
      <c r="AW27" s="207"/>
      <c r="AX27" s="207"/>
      <c r="AY27" s="207"/>
    </row>
    <row r="28" spans="1:51" ht="14.45">
      <c r="A28" s="105">
        <v>46874</v>
      </c>
      <c r="B28" s="178">
        <v>202</v>
      </c>
      <c r="C28" s="175">
        <v>202</v>
      </c>
      <c r="D28" s="166">
        <v>202</v>
      </c>
      <c r="E28" s="7">
        <v>396.86200000000002</v>
      </c>
      <c r="F28" s="7">
        <v>232.54900000000001</v>
      </c>
      <c r="G28" s="7">
        <v>275.52100000000002</v>
      </c>
      <c r="H28" s="7">
        <v>229.04400000000001</v>
      </c>
      <c r="I28" s="7">
        <v>306.44400000000002</v>
      </c>
      <c r="J28" s="7">
        <v>273.416</v>
      </c>
      <c r="K28" s="7">
        <v>201.42</v>
      </c>
      <c r="L28" s="7">
        <v>178.12</v>
      </c>
      <c r="M28" s="7">
        <v>204.22900000000001</v>
      </c>
      <c r="N28" s="7">
        <v>117.482</v>
      </c>
      <c r="O28" s="7">
        <v>215.94399999999999</v>
      </c>
      <c r="P28" s="7">
        <v>200.61500000000001</v>
      </c>
      <c r="Q28" s="7">
        <v>347.142</v>
      </c>
      <c r="R28" s="7">
        <v>237.18199999999999</v>
      </c>
      <c r="S28" s="7">
        <v>210.56899999999999</v>
      </c>
      <c r="T28" s="7">
        <v>295.29500000000002</v>
      </c>
      <c r="U28" s="7">
        <v>284.71499999999997</v>
      </c>
      <c r="V28" s="7">
        <v>191.184</v>
      </c>
      <c r="W28" s="7">
        <v>265.98899999999998</v>
      </c>
      <c r="X28" s="7">
        <v>159.322</v>
      </c>
      <c r="Y28" s="7">
        <v>161.76</v>
      </c>
      <c r="Z28" s="7">
        <v>229.172</v>
      </c>
      <c r="AA28" s="7">
        <v>188.351</v>
      </c>
      <c r="AB28" s="7">
        <v>205.64</v>
      </c>
      <c r="AC28" s="7">
        <v>210.11799999999999</v>
      </c>
      <c r="AD28" s="7">
        <v>147.43600000000001</v>
      </c>
      <c r="AE28" s="7">
        <v>284.60700000000003</v>
      </c>
      <c r="AF28" s="7">
        <v>181.94800000000001</v>
      </c>
      <c r="AG28" s="7">
        <v>152.06200000000001</v>
      </c>
      <c r="AH28" s="7">
        <v>215.18100000000001</v>
      </c>
      <c r="AI28" s="207"/>
      <c r="AJ28" s="207"/>
      <c r="AK28" s="207"/>
      <c r="AL28" s="207"/>
      <c r="AM28" s="207"/>
      <c r="AN28" s="207"/>
      <c r="AO28" s="207"/>
      <c r="AP28" s="207"/>
      <c r="AQ28" s="207"/>
      <c r="AR28" s="207"/>
      <c r="AS28" s="207"/>
      <c r="AT28" s="207"/>
      <c r="AU28" s="207"/>
      <c r="AV28" s="207"/>
      <c r="AW28" s="207"/>
      <c r="AX28" s="207"/>
      <c r="AY28" s="207"/>
    </row>
    <row r="29" spans="1:51" ht="14.45">
      <c r="A29" s="105">
        <v>46905</v>
      </c>
      <c r="B29" s="178">
        <v>132</v>
      </c>
      <c r="C29" s="175">
        <v>132</v>
      </c>
      <c r="D29" s="166">
        <v>132</v>
      </c>
      <c r="E29" s="7">
        <v>284.50900000000001</v>
      </c>
      <c r="F29" s="7">
        <v>135.34200000000001</v>
      </c>
      <c r="G29" s="7">
        <v>340.64800000000002</v>
      </c>
      <c r="H29" s="7">
        <v>127.80200000000001</v>
      </c>
      <c r="I29" s="7">
        <v>257.95999999999998</v>
      </c>
      <c r="J29" s="7">
        <v>179.36</v>
      </c>
      <c r="K29" s="7">
        <v>184.68600000000001</v>
      </c>
      <c r="L29" s="7">
        <v>83.533000000000001</v>
      </c>
      <c r="M29" s="7">
        <v>106.488</v>
      </c>
      <c r="N29" s="7">
        <v>58.651000000000003</v>
      </c>
      <c r="O29" s="7">
        <v>127.44799999999999</v>
      </c>
      <c r="P29" s="7">
        <v>93.451999999999998</v>
      </c>
      <c r="Q29" s="7">
        <v>227.136</v>
      </c>
      <c r="R29" s="7">
        <v>121.53100000000001</v>
      </c>
      <c r="S29" s="7">
        <v>105.33499999999999</v>
      </c>
      <c r="T29" s="7">
        <v>281.83</v>
      </c>
      <c r="U29" s="7">
        <v>166.429</v>
      </c>
      <c r="V29" s="7">
        <v>185.27</v>
      </c>
      <c r="W29" s="7">
        <v>312.00200000000001</v>
      </c>
      <c r="X29" s="7">
        <v>70.016999999999996</v>
      </c>
      <c r="Y29" s="7">
        <v>118.002</v>
      </c>
      <c r="Z29" s="7">
        <v>177.69300000000001</v>
      </c>
      <c r="AA29" s="7">
        <v>166.67599999999999</v>
      </c>
      <c r="AB29" s="7">
        <v>160.63999999999999</v>
      </c>
      <c r="AC29" s="7">
        <v>184.01300000000001</v>
      </c>
      <c r="AD29" s="7">
        <v>59.491999999999997</v>
      </c>
      <c r="AE29" s="7">
        <v>270.49200000000002</v>
      </c>
      <c r="AF29" s="7">
        <v>111.967</v>
      </c>
      <c r="AG29" s="7">
        <v>150.65600000000001</v>
      </c>
      <c r="AH29" s="7">
        <v>117.613</v>
      </c>
      <c r="AI29" s="207"/>
      <c r="AJ29" s="207"/>
      <c r="AK29" s="207"/>
      <c r="AL29" s="207"/>
      <c r="AM29" s="207"/>
      <c r="AN29" s="207"/>
      <c r="AO29" s="207"/>
      <c r="AP29" s="207"/>
      <c r="AQ29" s="207"/>
      <c r="AR29" s="207"/>
      <c r="AS29" s="207"/>
      <c r="AT29" s="207"/>
      <c r="AU29" s="207"/>
      <c r="AV29" s="207"/>
      <c r="AW29" s="207"/>
      <c r="AX29" s="207"/>
      <c r="AY29" s="207"/>
    </row>
    <row r="30" spans="1:51" ht="14.45">
      <c r="A30" s="105">
        <v>46935</v>
      </c>
      <c r="B30" s="178">
        <v>49</v>
      </c>
      <c r="C30" s="175">
        <v>49</v>
      </c>
      <c r="D30" s="166">
        <v>49</v>
      </c>
      <c r="E30" s="7">
        <v>102.29300000000001</v>
      </c>
      <c r="F30" s="7">
        <v>32.936</v>
      </c>
      <c r="G30" s="7">
        <v>195.49199999999999</v>
      </c>
      <c r="H30" s="7">
        <v>35.075000000000003</v>
      </c>
      <c r="I30" s="7">
        <v>67.427000000000007</v>
      </c>
      <c r="J30" s="7">
        <v>65.289000000000001</v>
      </c>
      <c r="K30" s="7">
        <v>83.837000000000003</v>
      </c>
      <c r="L30" s="7">
        <v>22.510999999999999</v>
      </c>
      <c r="M30" s="7">
        <v>26.655999999999999</v>
      </c>
      <c r="N30" s="7">
        <v>22.870999999999999</v>
      </c>
      <c r="O30" s="7">
        <v>30.268999999999998</v>
      </c>
      <c r="P30" s="7">
        <v>28.042999999999999</v>
      </c>
      <c r="Q30" s="7">
        <v>61.779000000000003</v>
      </c>
      <c r="R30" s="7">
        <v>33.137999999999998</v>
      </c>
      <c r="S30" s="7">
        <v>32.862000000000002</v>
      </c>
      <c r="T30" s="7">
        <v>90.989000000000004</v>
      </c>
      <c r="U30" s="7">
        <v>64.88</v>
      </c>
      <c r="V30" s="7">
        <v>42.552999999999997</v>
      </c>
      <c r="W30" s="7">
        <v>116.83199999999999</v>
      </c>
      <c r="X30" s="7">
        <v>33.762</v>
      </c>
      <c r="Y30" s="7">
        <v>40.28</v>
      </c>
      <c r="Z30" s="7">
        <v>60.92</v>
      </c>
      <c r="AA30" s="7">
        <v>58.298000000000002</v>
      </c>
      <c r="AB30" s="7">
        <v>56.124000000000002</v>
      </c>
      <c r="AC30" s="7">
        <v>48.012999999999998</v>
      </c>
      <c r="AD30" s="7">
        <v>25.76</v>
      </c>
      <c r="AE30" s="7">
        <v>104.78</v>
      </c>
      <c r="AF30" s="7">
        <v>30.228999999999999</v>
      </c>
      <c r="AG30" s="7">
        <v>52.704999999999998</v>
      </c>
      <c r="AH30" s="7">
        <v>38.430999999999997</v>
      </c>
      <c r="AI30" s="207"/>
      <c r="AJ30" s="207"/>
      <c r="AK30" s="207"/>
      <c r="AL30" s="207"/>
      <c r="AM30" s="207"/>
      <c r="AN30" s="207"/>
      <c r="AO30" s="207"/>
      <c r="AP30" s="207"/>
      <c r="AQ30" s="207"/>
      <c r="AR30" s="207"/>
      <c r="AS30" s="207"/>
      <c r="AT30" s="207"/>
      <c r="AU30" s="207"/>
      <c r="AV30" s="207"/>
      <c r="AW30" s="207"/>
      <c r="AX30" s="207"/>
      <c r="AY30" s="207"/>
    </row>
    <row r="31" spans="1:51" ht="14.45">
      <c r="A31" s="105">
        <v>46966</v>
      </c>
      <c r="B31" s="178">
        <v>52</v>
      </c>
      <c r="C31" s="175">
        <v>52</v>
      </c>
      <c r="D31" s="166">
        <v>52</v>
      </c>
      <c r="E31" s="7">
        <v>46.055999999999997</v>
      </c>
      <c r="F31" s="7">
        <v>28.218</v>
      </c>
      <c r="G31" s="7">
        <v>61.210999999999999</v>
      </c>
      <c r="H31" s="7">
        <v>24.472999999999999</v>
      </c>
      <c r="I31" s="7">
        <v>41.945999999999998</v>
      </c>
      <c r="J31" s="7">
        <v>29.457999999999998</v>
      </c>
      <c r="K31" s="7">
        <v>56.896000000000001</v>
      </c>
      <c r="L31" s="7">
        <v>23.763000000000002</v>
      </c>
      <c r="M31" s="7">
        <v>25.948</v>
      </c>
      <c r="N31" s="7">
        <v>24.114999999999998</v>
      </c>
      <c r="O31" s="7">
        <v>24.21</v>
      </c>
      <c r="P31" s="7">
        <v>27.951000000000001</v>
      </c>
      <c r="Q31" s="7">
        <v>33.796999999999997</v>
      </c>
      <c r="R31" s="7">
        <v>27.54</v>
      </c>
      <c r="S31" s="7">
        <v>27.806000000000001</v>
      </c>
      <c r="T31" s="7">
        <v>45.393000000000001</v>
      </c>
      <c r="U31" s="7">
        <v>34.649000000000001</v>
      </c>
      <c r="V31" s="7">
        <v>38.738999999999997</v>
      </c>
      <c r="W31" s="7">
        <v>45.728999999999999</v>
      </c>
      <c r="X31" s="7">
        <v>29.923999999999999</v>
      </c>
      <c r="Y31" s="7">
        <v>40.576999999999998</v>
      </c>
      <c r="Z31" s="7">
        <v>52.837000000000003</v>
      </c>
      <c r="AA31" s="7">
        <v>45.753</v>
      </c>
      <c r="AB31" s="7">
        <v>44.555999999999997</v>
      </c>
      <c r="AC31" s="7">
        <v>38.784999999999997</v>
      </c>
      <c r="AD31" s="7">
        <v>34.24</v>
      </c>
      <c r="AE31" s="7">
        <v>46.731999999999999</v>
      </c>
      <c r="AF31" s="7">
        <v>31.564</v>
      </c>
      <c r="AG31" s="7">
        <v>25.603999999999999</v>
      </c>
      <c r="AH31" s="7">
        <v>34.838000000000001</v>
      </c>
      <c r="AI31" s="207"/>
      <c r="AJ31" s="207"/>
      <c r="AK31" s="207"/>
      <c r="AL31" s="207"/>
      <c r="AM31" s="207"/>
      <c r="AN31" s="207"/>
      <c r="AO31" s="207"/>
      <c r="AP31" s="207"/>
      <c r="AQ31" s="207"/>
      <c r="AR31" s="207"/>
      <c r="AS31" s="207"/>
      <c r="AT31" s="207"/>
      <c r="AU31" s="207"/>
      <c r="AV31" s="207"/>
      <c r="AW31" s="207"/>
      <c r="AX31" s="207"/>
      <c r="AY31" s="207"/>
    </row>
    <row r="32" spans="1:51" ht="14.45">
      <c r="A32" s="105">
        <v>46997</v>
      </c>
      <c r="B32" s="178">
        <v>67</v>
      </c>
      <c r="C32" s="175">
        <v>67</v>
      </c>
      <c r="D32" s="166">
        <v>67</v>
      </c>
      <c r="E32" s="7">
        <v>58.329000000000001</v>
      </c>
      <c r="F32" s="7">
        <v>44.128</v>
      </c>
      <c r="G32" s="7">
        <v>66.304000000000002</v>
      </c>
      <c r="H32" s="7">
        <v>46.392000000000003</v>
      </c>
      <c r="I32" s="7">
        <v>66.573999999999998</v>
      </c>
      <c r="J32" s="7">
        <v>45.454999999999998</v>
      </c>
      <c r="K32" s="7">
        <v>51.878</v>
      </c>
      <c r="L32" s="7">
        <v>43.38</v>
      </c>
      <c r="M32" s="7">
        <v>44.720999999999997</v>
      </c>
      <c r="N32" s="7">
        <v>33.725999999999999</v>
      </c>
      <c r="O32" s="7">
        <v>49.427999999999997</v>
      </c>
      <c r="P32" s="7">
        <v>59.215000000000003</v>
      </c>
      <c r="Q32" s="7">
        <v>52.046999999999997</v>
      </c>
      <c r="R32" s="7">
        <v>55.377000000000002</v>
      </c>
      <c r="S32" s="7">
        <v>71.778000000000006</v>
      </c>
      <c r="T32" s="7">
        <v>59.567999999999998</v>
      </c>
      <c r="U32" s="7">
        <v>53.707000000000001</v>
      </c>
      <c r="V32" s="7">
        <v>49.63</v>
      </c>
      <c r="W32" s="7">
        <v>65.950999999999993</v>
      </c>
      <c r="X32" s="7">
        <v>45.392000000000003</v>
      </c>
      <c r="Y32" s="7">
        <v>66.277000000000001</v>
      </c>
      <c r="Z32" s="7">
        <v>82.138999999999996</v>
      </c>
      <c r="AA32" s="7">
        <v>60.387999999999998</v>
      </c>
      <c r="AB32" s="7">
        <v>61.043999999999997</v>
      </c>
      <c r="AC32" s="7">
        <v>55.69</v>
      </c>
      <c r="AD32" s="7">
        <v>48.529000000000003</v>
      </c>
      <c r="AE32" s="7">
        <v>55.384</v>
      </c>
      <c r="AF32" s="7">
        <v>50.723999999999997</v>
      </c>
      <c r="AG32" s="7">
        <v>37.942999999999998</v>
      </c>
      <c r="AH32" s="7">
        <v>47.725999999999999</v>
      </c>
      <c r="AI32" s="207"/>
      <c r="AJ32" s="207"/>
      <c r="AK32" s="207"/>
      <c r="AL32" s="207"/>
      <c r="AM32" s="207"/>
      <c r="AN32" s="207"/>
      <c r="AO32" s="207"/>
      <c r="AP32" s="207"/>
      <c r="AQ32" s="207"/>
      <c r="AR32" s="207"/>
      <c r="AS32" s="207"/>
      <c r="AT32" s="207"/>
      <c r="AU32" s="207"/>
      <c r="AV32" s="207"/>
      <c r="AW32" s="207"/>
      <c r="AX32" s="207"/>
      <c r="AY32" s="207"/>
    </row>
    <row r="33" spans="1:51" ht="14.45">
      <c r="A33" s="105">
        <v>47027</v>
      </c>
      <c r="B33" s="178">
        <v>82</v>
      </c>
      <c r="C33" s="175">
        <v>74</v>
      </c>
      <c r="D33" s="166">
        <v>79</v>
      </c>
      <c r="E33" s="7">
        <v>83.596999999999994</v>
      </c>
      <c r="F33" s="7">
        <v>67.984999999999999</v>
      </c>
      <c r="G33" s="7">
        <v>78.701999999999998</v>
      </c>
      <c r="H33" s="7">
        <v>78.450999999999993</v>
      </c>
      <c r="I33" s="7">
        <v>95.171999999999997</v>
      </c>
      <c r="J33" s="7">
        <v>72.864000000000004</v>
      </c>
      <c r="K33" s="7">
        <v>60.284999999999997</v>
      </c>
      <c r="L33" s="7">
        <v>69.144999999999996</v>
      </c>
      <c r="M33" s="7">
        <v>61.744</v>
      </c>
      <c r="N33" s="7">
        <v>52.076000000000001</v>
      </c>
      <c r="O33" s="7">
        <v>58.561</v>
      </c>
      <c r="P33" s="7">
        <v>70.055000000000007</v>
      </c>
      <c r="Q33" s="7">
        <v>83.774000000000001</v>
      </c>
      <c r="R33" s="7">
        <v>119.95399999999999</v>
      </c>
      <c r="S33" s="7">
        <v>97.91</v>
      </c>
      <c r="T33" s="7">
        <v>76.546000000000006</v>
      </c>
      <c r="U33" s="7">
        <v>75.073999999999998</v>
      </c>
      <c r="V33" s="7">
        <v>72.876000000000005</v>
      </c>
      <c r="W33" s="7">
        <v>87.481999999999999</v>
      </c>
      <c r="X33" s="7">
        <v>55.051000000000002</v>
      </c>
      <c r="Y33" s="7">
        <v>87.781000000000006</v>
      </c>
      <c r="Z33" s="7">
        <v>100.985</v>
      </c>
      <c r="AA33" s="7">
        <v>83.83</v>
      </c>
      <c r="AB33" s="7">
        <v>80.994</v>
      </c>
      <c r="AC33" s="7">
        <v>84.498000000000005</v>
      </c>
      <c r="AD33" s="7">
        <v>61.731999999999999</v>
      </c>
      <c r="AE33" s="7">
        <v>88.576999999999998</v>
      </c>
      <c r="AF33" s="7">
        <v>54.88</v>
      </c>
      <c r="AG33" s="7">
        <v>58.438000000000002</v>
      </c>
      <c r="AH33" s="7">
        <v>64.611999999999995</v>
      </c>
      <c r="AI33" s="207"/>
      <c r="AJ33" s="207"/>
      <c r="AK33" s="207"/>
      <c r="AL33" s="207"/>
      <c r="AM33" s="207"/>
      <c r="AN33" s="207"/>
      <c r="AO33" s="207"/>
      <c r="AP33" s="207"/>
      <c r="AQ33" s="207"/>
      <c r="AR33" s="207"/>
      <c r="AS33" s="207"/>
      <c r="AT33" s="207"/>
      <c r="AU33" s="207"/>
      <c r="AV33" s="207"/>
      <c r="AW33" s="207"/>
      <c r="AX33" s="207"/>
      <c r="AY33" s="207"/>
    </row>
    <row r="34" spans="1:51" ht="14.45">
      <c r="A34" s="105">
        <v>47058</v>
      </c>
      <c r="B34" s="178">
        <v>53</v>
      </c>
      <c r="C34" s="175">
        <v>50</v>
      </c>
      <c r="D34" s="166">
        <v>52</v>
      </c>
      <c r="E34" s="7">
        <v>51.408000000000001</v>
      </c>
      <c r="F34" s="7">
        <v>46.353000000000002</v>
      </c>
      <c r="G34" s="7">
        <v>52.734000000000002</v>
      </c>
      <c r="H34" s="7">
        <v>51.493000000000002</v>
      </c>
      <c r="I34" s="7">
        <v>56.965000000000003</v>
      </c>
      <c r="J34" s="7">
        <v>45.914999999999999</v>
      </c>
      <c r="K34" s="7">
        <v>41.363999999999997</v>
      </c>
      <c r="L34" s="7">
        <v>38.987000000000002</v>
      </c>
      <c r="M34" s="7">
        <v>39.204000000000001</v>
      </c>
      <c r="N34" s="7">
        <v>38.216000000000001</v>
      </c>
      <c r="O34" s="7">
        <v>38.773000000000003</v>
      </c>
      <c r="P34" s="7">
        <v>49.158000000000001</v>
      </c>
      <c r="Q34" s="7">
        <v>54.234000000000002</v>
      </c>
      <c r="R34" s="7">
        <v>60.445999999999998</v>
      </c>
      <c r="S34" s="7">
        <v>53.832000000000001</v>
      </c>
      <c r="T34" s="7">
        <v>44.594000000000001</v>
      </c>
      <c r="U34" s="7">
        <v>44.23</v>
      </c>
      <c r="V34" s="7">
        <v>43.411000000000001</v>
      </c>
      <c r="W34" s="7">
        <v>45.790999999999997</v>
      </c>
      <c r="X34" s="7">
        <v>36.378</v>
      </c>
      <c r="Y34" s="7">
        <v>46.575000000000003</v>
      </c>
      <c r="Z34" s="7">
        <v>45.807000000000002</v>
      </c>
      <c r="AA34" s="7">
        <v>41.395000000000003</v>
      </c>
      <c r="AB34" s="7">
        <v>40.524000000000001</v>
      </c>
      <c r="AC34" s="7">
        <v>41.853000000000002</v>
      </c>
      <c r="AD34" s="7">
        <v>37.081000000000003</v>
      </c>
      <c r="AE34" s="7">
        <v>43.088000000000001</v>
      </c>
      <c r="AF34" s="7">
        <v>42.396999999999998</v>
      </c>
      <c r="AG34" s="7">
        <v>40.414000000000001</v>
      </c>
      <c r="AH34" s="7">
        <v>46.115000000000002</v>
      </c>
      <c r="AI34" s="207"/>
      <c r="AJ34" s="207"/>
      <c r="AK34" s="207"/>
      <c r="AL34" s="207"/>
      <c r="AM34" s="207"/>
      <c r="AN34" s="207"/>
      <c r="AO34" s="207"/>
      <c r="AP34" s="207"/>
      <c r="AQ34" s="207"/>
      <c r="AR34" s="207"/>
      <c r="AS34" s="207"/>
      <c r="AT34" s="207"/>
      <c r="AU34" s="207"/>
      <c r="AV34" s="207"/>
      <c r="AW34" s="207"/>
      <c r="AX34" s="207"/>
      <c r="AY34" s="207"/>
    </row>
    <row r="35" spans="1:51" ht="14.45">
      <c r="A35" s="105">
        <v>47088</v>
      </c>
      <c r="B35" s="178">
        <v>40</v>
      </c>
      <c r="C35" s="175">
        <v>40</v>
      </c>
      <c r="D35" s="166">
        <v>40</v>
      </c>
      <c r="E35" s="7">
        <v>37.511000000000003</v>
      </c>
      <c r="F35" s="7">
        <v>35.283000000000001</v>
      </c>
      <c r="G35" s="7">
        <v>39.500999999999998</v>
      </c>
      <c r="H35" s="7">
        <v>38.676000000000002</v>
      </c>
      <c r="I35" s="7">
        <v>40.323999999999998</v>
      </c>
      <c r="J35" s="7">
        <v>38.408000000000001</v>
      </c>
      <c r="K35" s="7">
        <v>32.156999999999996</v>
      </c>
      <c r="L35" s="7">
        <v>29.806999999999999</v>
      </c>
      <c r="M35" s="7">
        <v>30.329000000000001</v>
      </c>
      <c r="N35" s="7">
        <v>28.507000000000001</v>
      </c>
      <c r="O35" s="7">
        <v>32.030999999999999</v>
      </c>
      <c r="P35" s="7">
        <v>36.180999999999997</v>
      </c>
      <c r="Q35" s="7">
        <v>38.639000000000003</v>
      </c>
      <c r="R35" s="7">
        <v>40.161999999999999</v>
      </c>
      <c r="S35" s="7">
        <v>40.295000000000002</v>
      </c>
      <c r="T35" s="7">
        <v>35.539000000000001</v>
      </c>
      <c r="U35" s="7">
        <v>33.284999999999997</v>
      </c>
      <c r="V35" s="7">
        <v>38.113</v>
      </c>
      <c r="W35" s="7">
        <v>35.457000000000001</v>
      </c>
      <c r="X35" s="7">
        <v>29.157</v>
      </c>
      <c r="Y35" s="7">
        <v>32.909999999999997</v>
      </c>
      <c r="Z35" s="7">
        <v>35.752000000000002</v>
      </c>
      <c r="AA35" s="7">
        <v>32.816000000000003</v>
      </c>
      <c r="AB35" s="7">
        <v>33.628</v>
      </c>
      <c r="AC35" s="7">
        <v>32.892000000000003</v>
      </c>
      <c r="AD35" s="7">
        <v>27.513000000000002</v>
      </c>
      <c r="AE35" s="7">
        <v>35.502000000000002</v>
      </c>
      <c r="AF35" s="7">
        <v>32.438000000000002</v>
      </c>
      <c r="AG35" s="7">
        <v>31.873999999999999</v>
      </c>
      <c r="AH35" s="7">
        <v>33.399000000000001</v>
      </c>
      <c r="AI35" s="207"/>
      <c r="AJ35" s="207"/>
      <c r="AK35" s="207"/>
      <c r="AL35" s="207"/>
      <c r="AM35" s="207"/>
      <c r="AN35" s="207"/>
      <c r="AO35" s="207"/>
      <c r="AP35" s="207"/>
      <c r="AQ35" s="207"/>
      <c r="AR35" s="207"/>
      <c r="AS35" s="207"/>
      <c r="AT35" s="207"/>
      <c r="AU35" s="207"/>
      <c r="AV35" s="207"/>
      <c r="AW35" s="207"/>
      <c r="AX35" s="207"/>
      <c r="AY35" s="207"/>
    </row>
    <row r="36" spans="1:51" ht="14.45">
      <c r="A36" s="105">
        <v>47119</v>
      </c>
      <c r="B36" s="162">
        <v>34</v>
      </c>
      <c r="C36" s="154">
        <v>34</v>
      </c>
      <c r="D36" s="158">
        <v>34</v>
      </c>
      <c r="E36">
        <v>32.966999999999999</v>
      </c>
      <c r="F36">
        <v>31.341999999999999</v>
      </c>
      <c r="G36">
        <v>33.146000000000001</v>
      </c>
      <c r="H36">
        <v>33.408999999999999</v>
      </c>
      <c r="I36">
        <v>35.862000000000002</v>
      </c>
      <c r="J36">
        <v>33.46</v>
      </c>
      <c r="K36">
        <v>29.88</v>
      </c>
      <c r="L36">
        <v>25.728000000000002</v>
      </c>
      <c r="M36">
        <v>26.181000000000001</v>
      </c>
      <c r="N36">
        <v>24.628</v>
      </c>
      <c r="O36">
        <v>27.91</v>
      </c>
      <c r="P36">
        <v>39.72</v>
      </c>
      <c r="Q36">
        <v>34.597999999999999</v>
      </c>
      <c r="R36">
        <v>34.003</v>
      </c>
      <c r="S36">
        <v>32.816000000000003</v>
      </c>
      <c r="T36">
        <v>31.978999999999999</v>
      </c>
      <c r="U36">
        <v>28.571999999999999</v>
      </c>
      <c r="V36">
        <v>32.369</v>
      </c>
      <c r="W36">
        <v>31.8</v>
      </c>
      <c r="X36">
        <v>26.05</v>
      </c>
      <c r="Y36">
        <v>27.646000000000001</v>
      </c>
      <c r="Z36">
        <v>30.904</v>
      </c>
      <c r="AA36">
        <v>28.710999999999999</v>
      </c>
      <c r="AB36">
        <v>33.384</v>
      </c>
      <c r="AC36">
        <v>28.265999999999998</v>
      </c>
      <c r="AD36">
        <v>24.661999999999999</v>
      </c>
      <c r="AE36">
        <v>30.966000000000001</v>
      </c>
      <c r="AF36">
        <v>26.98</v>
      </c>
      <c r="AG36">
        <v>27.311</v>
      </c>
      <c r="AH36">
        <v>32.097999999999999</v>
      </c>
      <c r="AI36" s="207"/>
      <c r="AJ36" s="207"/>
      <c r="AK36" s="207"/>
      <c r="AL36" s="207"/>
      <c r="AM36" s="207"/>
      <c r="AN36" s="207"/>
      <c r="AO36" s="207"/>
      <c r="AP36" s="207"/>
      <c r="AQ36" s="207"/>
      <c r="AR36" s="207"/>
      <c r="AS36" s="207"/>
      <c r="AT36" s="207"/>
      <c r="AU36" s="207"/>
      <c r="AV36" s="207"/>
      <c r="AW36" s="207"/>
      <c r="AX36" s="207"/>
      <c r="AY36" s="207"/>
    </row>
    <row r="37" spans="1:51" ht="14.45">
      <c r="A37" s="105">
        <v>47150</v>
      </c>
      <c r="B37" s="162">
        <v>30</v>
      </c>
      <c r="C37" s="154">
        <v>30</v>
      </c>
      <c r="D37" s="158">
        <v>30</v>
      </c>
      <c r="E37">
        <v>27.696999999999999</v>
      </c>
      <c r="F37">
        <v>28.81</v>
      </c>
      <c r="G37">
        <v>36.475999999999999</v>
      </c>
      <c r="H37">
        <v>26.542000000000002</v>
      </c>
      <c r="I37">
        <v>28.902999999999999</v>
      </c>
      <c r="J37">
        <v>28.172999999999998</v>
      </c>
      <c r="K37">
        <v>26.565000000000001</v>
      </c>
      <c r="L37">
        <v>21.786000000000001</v>
      </c>
      <c r="M37">
        <v>20.581</v>
      </c>
      <c r="N37">
        <v>21.021000000000001</v>
      </c>
      <c r="O37">
        <v>22.655999999999999</v>
      </c>
      <c r="P37">
        <v>29.364000000000001</v>
      </c>
      <c r="Q37">
        <v>26.774999999999999</v>
      </c>
      <c r="R37">
        <v>30.806000000000001</v>
      </c>
      <c r="S37">
        <v>27.986000000000001</v>
      </c>
      <c r="T37">
        <v>28.606000000000002</v>
      </c>
      <c r="U37">
        <v>22.957000000000001</v>
      </c>
      <c r="V37">
        <v>25.574000000000002</v>
      </c>
      <c r="W37">
        <v>26.259</v>
      </c>
      <c r="X37">
        <v>23.248999999999999</v>
      </c>
      <c r="Y37">
        <v>26.805</v>
      </c>
      <c r="Z37">
        <v>31.207000000000001</v>
      </c>
      <c r="AA37">
        <v>26.353999999999999</v>
      </c>
      <c r="AB37">
        <v>31.582000000000001</v>
      </c>
      <c r="AC37">
        <v>23.844000000000001</v>
      </c>
      <c r="AD37">
        <v>20.384</v>
      </c>
      <c r="AE37">
        <v>25.309000000000001</v>
      </c>
      <c r="AF37">
        <v>23.327999999999999</v>
      </c>
      <c r="AG37">
        <v>23.263000000000002</v>
      </c>
      <c r="AH37">
        <v>27.42</v>
      </c>
      <c r="AI37" s="207"/>
      <c r="AJ37" s="207"/>
      <c r="AK37" s="207"/>
      <c r="AL37" s="207"/>
      <c r="AM37" s="207"/>
      <c r="AN37" s="207"/>
      <c r="AO37" s="207"/>
      <c r="AP37" s="207"/>
      <c r="AQ37" s="207"/>
      <c r="AR37" s="207"/>
      <c r="AS37" s="207"/>
      <c r="AT37" s="207"/>
      <c r="AU37" s="207"/>
      <c r="AV37" s="207"/>
      <c r="AW37" s="207"/>
      <c r="AX37" s="207"/>
      <c r="AY37" s="207"/>
    </row>
    <row r="38" spans="1:51" ht="14.45">
      <c r="A38" s="105">
        <v>47178</v>
      </c>
      <c r="B38" s="162">
        <v>47</v>
      </c>
      <c r="C38" s="154">
        <v>47</v>
      </c>
      <c r="D38" s="158">
        <v>47</v>
      </c>
      <c r="E38">
        <v>50.35</v>
      </c>
      <c r="F38">
        <v>57.524000000000001</v>
      </c>
      <c r="G38">
        <v>47.387999999999998</v>
      </c>
      <c r="H38">
        <v>52.448</v>
      </c>
      <c r="I38">
        <v>54.947000000000003</v>
      </c>
      <c r="J38">
        <v>51.176000000000002</v>
      </c>
      <c r="K38">
        <v>37.667999999999999</v>
      </c>
      <c r="L38">
        <v>35.887999999999998</v>
      </c>
      <c r="M38">
        <v>31.157</v>
      </c>
      <c r="N38">
        <v>33.051000000000002</v>
      </c>
      <c r="O38">
        <v>49.756999999999998</v>
      </c>
      <c r="P38">
        <v>40.773000000000003</v>
      </c>
      <c r="Q38">
        <v>36.966000000000001</v>
      </c>
      <c r="R38">
        <v>78.893000000000001</v>
      </c>
      <c r="S38">
        <v>35.231000000000002</v>
      </c>
      <c r="T38">
        <v>46.665999999999997</v>
      </c>
      <c r="U38">
        <v>29.692</v>
      </c>
      <c r="V38">
        <v>39.704999999999998</v>
      </c>
      <c r="W38">
        <v>45.093000000000004</v>
      </c>
      <c r="X38">
        <v>28.023</v>
      </c>
      <c r="Y38">
        <v>31.794</v>
      </c>
      <c r="Z38">
        <v>47.654000000000003</v>
      </c>
      <c r="AA38">
        <v>34.177999999999997</v>
      </c>
      <c r="AB38">
        <v>52.68</v>
      </c>
      <c r="AC38">
        <v>31.962</v>
      </c>
      <c r="AD38">
        <v>31.574999999999999</v>
      </c>
      <c r="AE38">
        <v>37.204000000000001</v>
      </c>
      <c r="AF38">
        <v>31.297000000000001</v>
      </c>
      <c r="AG38">
        <v>40.664000000000001</v>
      </c>
      <c r="AH38">
        <v>51.012999999999998</v>
      </c>
      <c r="AI38" s="207"/>
      <c r="AJ38" s="207"/>
      <c r="AK38" s="207"/>
      <c r="AL38" s="207"/>
      <c r="AM38" s="207"/>
      <c r="AN38" s="207"/>
      <c r="AO38" s="207"/>
      <c r="AP38" s="207"/>
      <c r="AQ38" s="207"/>
      <c r="AR38" s="207"/>
      <c r="AS38" s="207"/>
      <c r="AT38" s="207"/>
      <c r="AU38" s="207"/>
      <c r="AV38" s="207"/>
      <c r="AW38" s="207"/>
      <c r="AX38" s="207"/>
      <c r="AY38" s="207"/>
    </row>
    <row r="39" spans="1:51" ht="14.45">
      <c r="A39" s="105">
        <v>47209</v>
      </c>
      <c r="B39" s="162">
        <v>120</v>
      </c>
      <c r="C39" s="154">
        <v>120</v>
      </c>
      <c r="D39" s="158">
        <v>120</v>
      </c>
      <c r="E39">
        <v>122.158</v>
      </c>
      <c r="F39">
        <v>101.045</v>
      </c>
      <c r="G39">
        <v>116.8</v>
      </c>
      <c r="H39">
        <v>121.752</v>
      </c>
      <c r="I39">
        <v>111.645</v>
      </c>
      <c r="J39">
        <v>106.726</v>
      </c>
      <c r="K39">
        <v>92.691999999999993</v>
      </c>
      <c r="L39">
        <v>81.406000000000006</v>
      </c>
      <c r="M39">
        <v>76.375</v>
      </c>
      <c r="N39">
        <v>89.103999999999999</v>
      </c>
      <c r="O39">
        <v>143.54</v>
      </c>
      <c r="P39">
        <v>158.83500000000001</v>
      </c>
      <c r="Q39">
        <v>158.69900000000001</v>
      </c>
      <c r="R39">
        <v>155.965</v>
      </c>
      <c r="S39">
        <v>70.941999999999993</v>
      </c>
      <c r="T39">
        <v>97.43</v>
      </c>
      <c r="U39">
        <v>83.816000000000003</v>
      </c>
      <c r="V39">
        <v>129.07900000000001</v>
      </c>
      <c r="W39">
        <v>124.30800000000001</v>
      </c>
      <c r="X39">
        <v>61.774000000000001</v>
      </c>
      <c r="Y39">
        <v>93.4</v>
      </c>
      <c r="Z39">
        <v>87.266999999999996</v>
      </c>
      <c r="AA39">
        <v>104.46899999999999</v>
      </c>
      <c r="AB39">
        <v>121.178</v>
      </c>
      <c r="AC39">
        <v>75.582999999999998</v>
      </c>
      <c r="AD39">
        <v>117.749</v>
      </c>
      <c r="AE39">
        <v>81.563999999999993</v>
      </c>
      <c r="AF39">
        <v>64.207999999999998</v>
      </c>
      <c r="AG39">
        <v>113.32899999999999</v>
      </c>
      <c r="AH39">
        <v>127.533</v>
      </c>
      <c r="AI39" s="207"/>
      <c r="AJ39" s="207"/>
      <c r="AK39" s="207"/>
      <c r="AL39" s="207"/>
      <c r="AM39" s="207"/>
      <c r="AN39" s="207"/>
      <c r="AO39" s="207"/>
      <c r="AP39" s="207"/>
      <c r="AQ39" s="207"/>
      <c r="AR39" s="207"/>
      <c r="AS39" s="207"/>
      <c r="AT39" s="207"/>
      <c r="AU39" s="207"/>
      <c r="AV39" s="207"/>
      <c r="AW39" s="207"/>
      <c r="AX39" s="207"/>
      <c r="AY39" s="207"/>
    </row>
    <row r="40" spans="1:51" ht="14.45">
      <c r="A40" s="105">
        <v>47239</v>
      </c>
      <c r="B40" s="162">
        <v>202</v>
      </c>
      <c r="C40" s="154">
        <v>202</v>
      </c>
      <c r="D40" s="158">
        <v>202</v>
      </c>
      <c r="E40">
        <v>232.82</v>
      </c>
      <c r="F40">
        <v>280.59500000000003</v>
      </c>
      <c r="G40">
        <v>229.18700000000001</v>
      </c>
      <c r="H40">
        <v>303.50099999999998</v>
      </c>
      <c r="I40">
        <v>273.54899999999998</v>
      </c>
      <c r="J40">
        <v>202.81100000000001</v>
      </c>
      <c r="K40">
        <v>179.10599999999999</v>
      </c>
      <c r="L40">
        <v>203.43700000000001</v>
      </c>
      <c r="M40">
        <v>117.60599999999999</v>
      </c>
      <c r="N40">
        <v>216.73500000000001</v>
      </c>
      <c r="O40">
        <v>200.41399999999999</v>
      </c>
      <c r="P40">
        <v>343.86599999999999</v>
      </c>
      <c r="Q40">
        <v>237.48599999999999</v>
      </c>
      <c r="R40">
        <v>212.184</v>
      </c>
      <c r="S40">
        <v>295.68200000000002</v>
      </c>
      <c r="T40">
        <v>282.62900000000002</v>
      </c>
      <c r="U40">
        <v>193.27699999999999</v>
      </c>
      <c r="V40">
        <v>267.05399999999997</v>
      </c>
      <c r="W40">
        <v>159.744</v>
      </c>
      <c r="X40">
        <v>162.91800000000001</v>
      </c>
      <c r="Y40">
        <v>229.27600000000001</v>
      </c>
      <c r="Z40">
        <v>188.66399999999999</v>
      </c>
      <c r="AA40">
        <v>207.023</v>
      </c>
      <c r="AB40">
        <v>205.47399999999999</v>
      </c>
      <c r="AC40">
        <v>147.923</v>
      </c>
      <c r="AD40">
        <v>287.822</v>
      </c>
      <c r="AE40">
        <v>181.596</v>
      </c>
      <c r="AF40">
        <v>150.369</v>
      </c>
      <c r="AG40">
        <v>215.28200000000001</v>
      </c>
      <c r="AH40">
        <v>398.31799999999998</v>
      </c>
      <c r="AI40" s="207"/>
      <c r="AJ40" s="207"/>
      <c r="AK40" s="207"/>
      <c r="AL40" s="207"/>
      <c r="AM40" s="207"/>
      <c r="AN40" s="207"/>
      <c r="AO40" s="207"/>
      <c r="AP40" s="207"/>
      <c r="AQ40" s="207"/>
      <c r="AR40" s="207"/>
      <c r="AS40" s="207"/>
      <c r="AT40" s="207"/>
      <c r="AU40" s="207"/>
      <c r="AV40" s="207"/>
      <c r="AW40" s="207"/>
      <c r="AX40" s="207"/>
      <c r="AY40" s="207"/>
    </row>
    <row r="41" spans="1:51" ht="14.45">
      <c r="A41" s="105">
        <v>47270</v>
      </c>
      <c r="B41" s="162">
        <v>132</v>
      </c>
      <c r="C41" s="154">
        <v>132</v>
      </c>
      <c r="D41" s="158">
        <v>132</v>
      </c>
      <c r="E41">
        <v>135.512</v>
      </c>
      <c r="F41">
        <v>342.899</v>
      </c>
      <c r="G41">
        <v>127.956</v>
      </c>
      <c r="H41">
        <v>262.37299999999999</v>
      </c>
      <c r="I41">
        <v>179.49700000000001</v>
      </c>
      <c r="J41">
        <v>185.452</v>
      </c>
      <c r="K41">
        <v>84.119</v>
      </c>
      <c r="L41">
        <v>109.637</v>
      </c>
      <c r="M41">
        <v>58.737000000000002</v>
      </c>
      <c r="N41">
        <v>127.812</v>
      </c>
      <c r="O41">
        <v>93.451999999999998</v>
      </c>
      <c r="P41">
        <v>231.62700000000001</v>
      </c>
      <c r="Q41">
        <v>121.77500000000001</v>
      </c>
      <c r="R41">
        <v>105.941</v>
      </c>
      <c r="S41">
        <v>282.06</v>
      </c>
      <c r="T41">
        <v>168.06399999999999</v>
      </c>
      <c r="U41">
        <v>186.25299999999999</v>
      </c>
      <c r="V41">
        <v>312.327</v>
      </c>
      <c r="W41">
        <v>70.302999999999997</v>
      </c>
      <c r="X41">
        <v>121.10299999999999</v>
      </c>
      <c r="Y41">
        <v>177.83099999999999</v>
      </c>
      <c r="Z41">
        <v>166.88499999999999</v>
      </c>
      <c r="AA41">
        <v>161.17099999999999</v>
      </c>
      <c r="AB41">
        <v>185.798</v>
      </c>
      <c r="AC41">
        <v>59.921999999999997</v>
      </c>
      <c r="AD41">
        <v>271.541</v>
      </c>
      <c r="AE41">
        <v>111.851</v>
      </c>
      <c r="AF41">
        <v>152.97399999999999</v>
      </c>
      <c r="AG41">
        <v>117.694</v>
      </c>
      <c r="AH41">
        <v>284.84300000000002</v>
      </c>
      <c r="AI41" s="207"/>
      <c r="AJ41" s="207"/>
      <c r="AK41" s="207"/>
      <c r="AL41" s="207"/>
      <c r="AM41" s="207"/>
      <c r="AN41" s="207"/>
      <c r="AO41" s="207"/>
      <c r="AP41" s="207"/>
      <c r="AQ41" s="207"/>
      <c r="AR41" s="207"/>
      <c r="AS41" s="207"/>
      <c r="AT41" s="207"/>
      <c r="AU41" s="207"/>
      <c r="AV41" s="207"/>
      <c r="AW41" s="207"/>
      <c r="AX41" s="207"/>
      <c r="AY41" s="207"/>
    </row>
    <row r="42" spans="1:51" ht="14.45">
      <c r="A42" s="105">
        <v>47300</v>
      </c>
      <c r="B42" s="162">
        <v>49</v>
      </c>
      <c r="C42" s="154">
        <v>49</v>
      </c>
      <c r="D42" s="158">
        <v>49</v>
      </c>
      <c r="E42">
        <v>33.012999999999998</v>
      </c>
      <c r="F42">
        <v>196.64099999999999</v>
      </c>
      <c r="G42">
        <v>35.073999999999998</v>
      </c>
      <c r="H42">
        <v>70.045000000000002</v>
      </c>
      <c r="I42">
        <v>65.233999999999995</v>
      </c>
      <c r="J42">
        <v>84.293999999999997</v>
      </c>
      <c r="K42">
        <v>22.713999999999999</v>
      </c>
      <c r="L42">
        <v>27.123000000000001</v>
      </c>
      <c r="M42">
        <v>22.937999999999999</v>
      </c>
      <c r="N42">
        <v>30.266999999999999</v>
      </c>
      <c r="O42">
        <v>27.975999999999999</v>
      </c>
      <c r="P42">
        <v>64.164000000000001</v>
      </c>
      <c r="Q42">
        <v>33.198</v>
      </c>
      <c r="R42">
        <v>33.070999999999998</v>
      </c>
      <c r="S42">
        <v>90.861999999999995</v>
      </c>
      <c r="T42">
        <v>67.762</v>
      </c>
      <c r="U42">
        <v>43.021999999999998</v>
      </c>
      <c r="V42">
        <v>116.762</v>
      </c>
      <c r="W42">
        <v>33.838999999999999</v>
      </c>
      <c r="X42">
        <v>41.417000000000002</v>
      </c>
      <c r="Y42">
        <v>60.817999999999998</v>
      </c>
      <c r="Z42">
        <v>58.279000000000003</v>
      </c>
      <c r="AA42">
        <v>56.261000000000003</v>
      </c>
      <c r="AB42">
        <v>49.512</v>
      </c>
      <c r="AC42">
        <v>25.89</v>
      </c>
      <c r="AD42">
        <v>104.971</v>
      </c>
      <c r="AE42">
        <v>30.105</v>
      </c>
      <c r="AF42">
        <v>55.439</v>
      </c>
      <c r="AG42">
        <v>38.201999999999998</v>
      </c>
      <c r="AH42">
        <v>101.74</v>
      </c>
      <c r="AI42" s="207"/>
      <c r="AJ42" s="207"/>
      <c r="AK42" s="207"/>
      <c r="AL42" s="207"/>
      <c r="AM42" s="207"/>
      <c r="AN42" s="207"/>
      <c r="AO42" s="207"/>
      <c r="AP42" s="207"/>
      <c r="AQ42" s="207"/>
      <c r="AR42" s="207"/>
      <c r="AS42" s="207"/>
      <c r="AT42" s="207"/>
      <c r="AU42" s="207"/>
      <c r="AV42" s="207"/>
      <c r="AW42" s="207"/>
      <c r="AX42" s="207"/>
      <c r="AY42" s="207"/>
    </row>
    <row r="43" spans="1:51" ht="14.45">
      <c r="A43" s="105">
        <v>47331</v>
      </c>
      <c r="B43" s="162">
        <v>52</v>
      </c>
      <c r="C43" s="154">
        <v>52</v>
      </c>
      <c r="D43" s="158">
        <v>52</v>
      </c>
      <c r="E43">
        <v>28.202000000000002</v>
      </c>
      <c r="F43">
        <v>61.765999999999998</v>
      </c>
      <c r="G43">
        <v>24.439</v>
      </c>
      <c r="H43">
        <v>43.08</v>
      </c>
      <c r="I43">
        <v>29.353000000000002</v>
      </c>
      <c r="J43">
        <v>57.436999999999998</v>
      </c>
      <c r="K43">
        <v>23.841999999999999</v>
      </c>
      <c r="L43">
        <v>26.096</v>
      </c>
      <c r="M43">
        <v>24.113</v>
      </c>
      <c r="N43">
        <v>24.201000000000001</v>
      </c>
      <c r="O43">
        <v>27.79</v>
      </c>
      <c r="P43">
        <v>34.063000000000002</v>
      </c>
      <c r="Q43">
        <v>27.524000000000001</v>
      </c>
      <c r="R43">
        <v>27.893999999999998</v>
      </c>
      <c r="S43">
        <v>45.192999999999998</v>
      </c>
      <c r="T43">
        <v>35.137</v>
      </c>
      <c r="U43">
        <v>39.143999999999998</v>
      </c>
      <c r="V43">
        <v>45.598999999999997</v>
      </c>
      <c r="W43">
        <v>29.946999999999999</v>
      </c>
      <c r="X43">
        <v>41.414999999999999</v>
      </c>
      <c r="Y43">
        <v>52.679000000000002</v>
      </c>
      <c r="Z43">
        <v>45.656999999999996</v>
      </c>
      <c r="AA43">
        <v>44.633000000000003</v>
      </c>
      <c r="AB43">
        <v>39.017000000000003</v>
      </c>
      <c r="AC43">
        <v>34.347000000000001</v>
      </c>
      <c r="AD43">
        <v>46.817</v>
      </c>
      <c r="AE43">
        <v>31.411999999999999</v>
      </c>
      <c r="AF43">
        <v>26.353999999999999</v>
      </c>
      <c r="AG43">
        <v>34.491</v>
      </c>
      <c r="AH43">
        <v>45.896000000000001</v>
      </c>
      <c r="AI43" s="207"/>
      <c r="AJ43" s="207"/>
      <c r="AK43" s="207"/>
      <c r="AL43" s="207"/>
      <c r="AM43" s="207"/>
      <c r="AN43" s="207"/>
      <c r="AO43" s="207"/>
      <c r="AP43" s="207"/>
      <c r="AQ43" s="207"/>
      <c r="AR43" s="207"/>
      <c r="AS43" s="207"/>
      <c r="AT43" s="207"/>
      <c r="AU43" s="207"/>
      <c r="AV43" s="207"/>
      <c r="AW43" s="207"/>
      <c r="AX43" s="207"/>
      <c r="AY43" s="207"/>
    </row>
    <row r="44" spans="1:51" ht="14.45">
      <c r="A44" s="105">
        <v>47362</v>
      </c>
      <c r="B44" s="162">
        <v>67</v>
      </c>
      <c r="C44" s="154">
        <v>67</v>
      </c>
      <c r="D44" s="158">
        <v>67</v>
      </c>
      <c r="E44">
        <v>44.027999999999999</v>
      </c>
      <c r="F44">
        <v>66.835999999999999</v>
      </c>
      <c r="G44">
        <v>46.238999999999997</v>
      </c>
      <c r="H44">
        <v>66.858000000000004</v>
      </c>
      <c r="I44">
        <v>45.314</v>
      </c>
      <c r="J44">
        <v>52.198</v>
      </c>
      <c r="K44">
        <v>43.692</v>
      </c>
      <c r="L44">
        <v>44.804000000000002</v>
      </c>
      <c r="M44">
        <v>33.679000000000002</v>
      </c>
      <c r="N44">
        <v>49.165999999999997</v>
      </c>
      <c r="O44">
        <v>58.915999999999997</v>
      </c>
      <c r="P44">
        <v>51.435000000000002</v>
      </c>
      <c r="Q44">
        <v>55.488</v>
      </c>
      <c r="R44">
        <v>71.965000000000003</v>
      </c>
      <c r="S44">
        <v>59.347999999999999</v>
      </c>
      <c r="T44">
        <v>53.750999999999998</v>
      </c>
      <c r="U44">
        <v>49.938000000000002</v>
      </c>
      <c r="V44">
        <v>65.78</v>
      </c>
      <c r="W44">
        <v>45.332999999999998</v>
      </c>
      <c r="X44">
        <v>66.722999999999999</v>
      </c>
      <c r="Y44">
        <v>82.025999999999996</v>
      </c>
      <c r="Z44">
        <v>60.24</v>
      </c>
      <c r="AA44">
        <v>61.045000000000002</v>
      </c>
      <c r="AB44">
        <v>55.28</v>
      </c>
      <c r="AC44">
        <v>48.600999999999999</v>
      </c>
      <c r="AD44">
        <v>55.344999999999999</v>
      </c>
      <c r="AE44">
        <v>50.408000000000001</v>
      </c>
      <c r="AF44">
        <v>38.375</v>
      </c>
      <c r="AG44">
        <v>47.387999999999998</v>
      </c>
      <c r="AH44">
        <v>58.094999999999999</v>
      </c>
      <c r="AI44" s="207"/>
      <c r="AJ44" s="207"/>
      <c r="AK44" s="207"/>
      <c r="AL44" s="207"/>
      <c r="AM44" s="207"/>
      <c r="AN44" s="207"/>
      <c r="AO44" s="207"/>
      <c r="AP44" s="207"/>
      <c r="AQ44" s="207"/>
      <c r="AR44" s="207"/>
      <c r="AS44" s="207"/>
      <c r="AT44" s="207"/>
      <c r="AU44" s="207"/>
      <c r="AV44" s="207"/>
      <c r="AW44" s="207"/>
      <c r="AX44" s="207"/>
      <c r="AY44" s="207"/>
    </row>
    <row r="45" spans="1:51" ht="14.45">
      <c r="A45" s="105">
        <v>47392</v>
      </c>
      <c r="B45" s="162">
        <v>82</v>
      </c>
      <c r="C45" s="154">
        <v>74</v>
      </c>
      <c r="D45" s="158">
        <v>79</v>
      </c>
      <c r="E45">
        <v>68.003</v>
      </c>
      <c r="F45">
        <v>79.322000000000003</v>
      </c>
      <c r="G45">
        <v>78.421000000000006</v>
      </c>
      <c r="H45">
        <v>95.533000000000001</v>
      </c>
      <c r="I45">
        <v>72.876999999999995</v>
      </c>
      <c r="J45">
        <v>60.600999999999999</v>
      </c>
      <c r="K45">
        <v>69.462999999999994</v>
      </c>
      <c r="L45">
        <v>62.204000000000001</v>
      </c>
      <c r="M45">
        <v>52.098999999999997</v>
      </c>
      <c r="N45">
        <v>58.451000000000001</v>
      </c>
      <c r="O45">
        <v>69.872</v>
      </c>
      <c r="P45">
        <v>84.823999999999998</v>
      </c>
      <c r="Q45">
        <v>120.18899999999999</v>
      </c>
      <c r="R45">
        <v>98.266999999999996</v>
      </c>
      <c r="S45">
        <v>76.478999999999999</v>
      </c>
      <c r="T45">
        <v>76.263000000000005</v>
      </c>
      <c r="U45">
        <v>73.283000000000001</v>
      </c>
      <c r="V45">
        <v>87.466999999999999</v>
      </c>
      <c r="W45">
        <v>55.1</v>
      </c>
      <c r="X45">
        <v>89.93</v>
      </c>
      <c r="Y45">
        <v>100.887</v>
      </c>
      <c r="Z45">
        <v>83.786000000000001</v>
      </c>
      <c r="AA45">
        <v>81.111999999999995</v>
      </c>
      <c r="AB45">
        <v>84.622</v>
      </c>
      <c r="AC45">
        <v>61.994</v>
      </c>
      <c r="AD45">
        <v>88.703999999999994</v>
      </c>
      <c r="AE45">
        <v>54.677</v>
      </c>
      <c r="AF45">
        <v>59.695999999999998</v>
      </c>
      <c r="AG45">
        <v>64.459999999999994</v>
      </c>
      <c r="AH45">
        <v>83.978999999999999</v>
      </c>
      <c r="AI45" s="207"/>
      <c r="AJ45" s="207"/>
      <c r="AK45" s="207"/>
      <c r="AL45" s="207"/>
      <c r="AM45" s="207"/>
      <c r="AN45" s="207"/>
      <c r="AO45" s="207"/>
      <c r="AP45" s="207"/>
      <c r="AQ45" s="207"/>
      <c r="AR45" s="207"/>
      <c r="AS45" s="207"/>
      <c r="AT45" s="207"/>
      <c r="AU45" s="207"/>
      <c r="AV45" s="207"/>
      <c r="AW45" s="207"/>
      <c r="AX45" s="207"/>
      <c r="AY45" s="207"/>
    </row>
    <row r="46" spans="1:51" ht="14.45">
      <c r="A46" s="105">
        <v>47423</v>
      </c>
      <c r="B46" s="162">
        <v>53</v>
      </c>
      <c r="C46" s="154">
        <v>50</v>
      </c>
      <c r="D46" s="158">
        <v>52</v>
      </c>
      <c r="E46">
        <v>46.476999999999997</v>
      </c>
      <c r="F46">
        <v>53.24</v>
      </c>
      <c r="G46">
        <v>51.573</v>
      </c>
      <c r="H46">
        <v>58.234999999999999</v>
      </c>
      <c r="I46">
        <v>46.029000000000003</v>
      </c>
      <c r="J46">
        <v>41.735999999999997</v>
      </c>
      <c r="K46">
        <v>39.393999999999998</v>
      </c>
      <c r="L46">
        <v>39.825000000000003</v>
      </c>
      <c r="M46">
        <v>38.32</v>
      </c>
      <c r="N46">
        <v>38.787999999999997</v>
      </c>
      <c r="O46">
        <v>49.104999999999997</v>
      </c>
      <c r="P46">
        <v>54.868000000000002</v>
      </c>
      <c r="Q46">
        <v>60.594000000000001</v>
      </c>
      <c r="R46">
        <v>54.198</v>
      </c>
      <c r="S46">
        <v>44.636000000000003</v>
      </c>
      <c r="T46">
        <v>44.503</v>
      </c>
      <c r="U46">
        <v>43.878</v>
      </c>
      <c r="V46">
        <v>45.875999999999998</v>
      </c>
      <c r="W46">
        <v>36.526000000000003</v>
      </c>
      <c r="X46">
        <v>47.795999999999999</v>
      </c>
      <c r="Y46">
        <v>45.802999999999997</v>
      </c>
      <c r="Z46">
        <v>41.466999999999999</v>
      </c>
      <c r="AA46">
        <v>40.722999999999999</v>
      </c>
      <c r="AB46">
        <v>43.04</v>
      </c>
      <c r="AC46">
        <v>37.377000000000002</v>
      </c>
      <c r="AD46">
        <v>43.267000000000003</v>
      </c>
      <c r="AE46">
        <v>42.316000000000003</v>
      </c>
      <c r="AF46">
        <v>41.058999999999997</v>
      </c>
      <c r="AG46">
        <v>46.098999999999997</v>
      </c>
      <c r="AH46">
        <v>51.887999999999998</v>
      </c>
      <c r="AI46" s="207"/>
      <c r="AJ46" s="207"/>
      <c r="AK46" s="207"/>
      <c r="AL46" s="207"/>
      <c r="AM46" s="207"/>
      <c r="AN46" s="207"/>
      <c r="AO46" s="207"/>
      <c r="AP46" s="207"/>
      <c r="AQ46" s="207"/>
      <c r="AR46" s="207"/>
      <c r="AS46" s="207"/>
      <c r="AT46" s="207"/>
      <c r="AU46" s="207"/>
      <c r="AV46" s="207"/>
      <c r="AW46" s="207"/>
      <c r="AX46" s="207"/>
      <c r="AY46" s="207"/>
    </row>
    <row r="47" spans="1:51" ht="14.45">
      <c r="A47" s="105">
        <v>47453</v>
      </c>
      <c r="B47" s="162">
        <v>40</v>
      </c>
      <c r="C47" s="154">
        <v>40</v>
      </c>
      <c r="D47" s="158">
        <v>40</v>
      </c>
      <c r="E47">
        <v>35.411999999999999</v>
      </c>
      <c r="F47">
        <v>39.978999999999999</v>
      </c>
      <c r="G47">
        <v>38.76</v>
      </c>
      <c r="H47">
        <v>40.840000000000003</v>
      </c>
      <c r="I47">
        <v>38.515999999999998</v>
      </c>
      <c r="J47">
        <v>32.524000000000001</v>
      </c>
      <c r="K47">
        <v>30.199000000000002</v>
      </c>
      <c r="L47">
        <v>30.518000000000001</v>
      </c>
      <c r="M47">
        <v>28.611999999999998</v>
      </c>
      <c r="N47">
        <v>32.049999999999997</v>
      </c>
      <c r="O47">
        <v>36.148000000000003</v>
      </c>
      <c r="P47">
        <v>38.92</v>
      </c>
      <c r="Q47">
        <v>40.298999999999999</v>
      </c>
      <c r="R47">
        <v>40.68</v>
      </c>
      <c r="S47">
        <v>35.584000000000003</v>
      </c>
      <c r="T47">
        <v>33.590000000000003</v>
      </c>
      <c r="U47">
        <v>38.656999999999996</v>
      </c>
      <c r="V47">
        <v>35.540999999999997</v>
      </c>
      <c r="W47">
        <v>29.306000000000001</v>
      </c>
      <c r="X47">
        <v>33.662999999999997</v>
      </c>
      <c r="Y47">
        <v>35.75</v>
      </c>
      <c r="Z47">
        <v>32.89</v>
      </c>
      <c r="AA47">
        <v>33.841999999999999</v>
      </c>
      <c r="AB47">
        <v>33.051000000000002</v>
      </c>
      <c r="AC47">
        <v>27.791</v>
      </c>
      <c r="AD47">
        <v>35.694000000000003</v>
      </c>
      <c r="AE47">
        <v>32.365000000000002</v>
      </c>
      <c r="AF47">
        <v>32.613</v>
      </c>
      <c r="AG47">
        <v>33.383000000000003</v>
      </c>
      <c r="AH47">
        <v>37.554000000000002</v>
      </c>
      <c r="AI47" s="207"/>
      <c r="AJ47" s="207"/>
      <c r="AK47" s="207"/>
      <c r="AL47" s="207"/>
      <c r="AM47" s="207"/>
      <c r="AN47" s="207"/>
      <c r="AO47" s="207"/>
      <c r="AP47" s="207"/>
      <c r="AQ47" s="207"/>
      <c r="AR47" s="207"/>
      <c r="AS47" s="207"/>
      <c r="AT47" s="207"/>
      <c r="AU47" s="207"/>
      <c r="AV47" s="207"/>
      <c r="AW47" s="207"/>
      <c r="AX47" s="207"/>
      <c r="AY47" s="207"/>
    </row>
    <row r="48" spans="1:51" ht="14.45">
      <c r="A48" s="105">
        <v>47484</v>
      </c>
      <c r="B48" s="162">
        <v>34</v>
      </c>
      <c r="C48" s="154">
        <v>34</v>
      </c>
      <c r="D48" s="158">
        <v>34</v>
      </c>
      <c r="E48">
        <v>31.463999999999999</v>
      </c>
      <c r="F48">
        <v>33.587000000000003</v>
      </c>
      <c r="G48">
        <v>33.484000000000002</v>
      </c>
      <c r="H48">
        <v>36.094999999999999</v>
      </c>
      <c r="I48">
        <v>33.572000000000003</v>
      </c>
      <c r="J48">
        <v>30.236000000000001</v>
      </c>
      <c r="K48">
        <v>26.088999999999999</v>
      </c>
      <c r="L48">
        <v>26.31</v>
      </c>
      <c r="M48">
        <v>24.724</v>
      </c>
      <c r="N48">
        <v>27.925000000000001</v>
      </c>
      <c r="O48">
        <v>39.682000000000002</v>
      </c>
      <c r="P48">
        <v>34.777000000000001</v>
      </c>
      <c r="Q48">
        <v>34.140999999999998</v>
      </c>
      <c r="R48">
        <v>33.145000000000003</v>
      </c>
      <c r="S48">
        <v>32.021999999999998</v>
      </c>
      <c r="T48">
        <v>28.777999999999999</v>
      </c>
      <c r="U48">
        <v>32.823</v>
      </c>
      <c r="V48">
        <v>31.879000000000001</v>
      </c>
      <c r="W48">
        <v>26.190999999999999</v>
      </c>
      <c r="X48">
        <v>28.210999999999999</v>
      </c>
      <c r="Y48">
        <v>30.902999999999999</v>
      </c>
      <c r="Z48">
        <v>28.783000000000001</v>
      </c>
      <c r="AA48">
        <v>33.597999999999999</v>
      </c>
      <c r="AB48">
        <v>28.31</v>
      </c>
      <c r="AC48">
        <v>24.922999999999998</v>
      </c>
      <c r="AD48">
        <v>31.143999999999998</v>
      </c>
      <c r="AE48">
        <v>26.914000000000001</v>
      </c>
      <c r="AF48">
        <v>27.83</v>
      </c>
      <c r="AG48">
        <v>32.081000000000003</v>
      </c>
      <c r="AH48">
        <v>33.006999999999998</v>
      </c>
      <c r="AI48" s="207"/>
      <c r="AJ48" s="207"/>
      <c r="AK48" s="207"/>
      <c r="AL48" s="207"/>
      <c r="AM48" s="207"/>
      <c r="AN48" s="207"/>
      <c r="AO48" s="207"/>
      <c r="AP48" s="207"/>
      <c r="AQ48" s="207"/>
      <c r="AR48" s="207"/>
      <c r="AS48" s="207"/>
      <c r="AT48" s="207"/>
      <c r="AU48" s="207"/>
      <c r="AV48" s="207"/>
      <c r="AW48" s="207"/>
      <c r="AX48" s="207"/>
      <c r="AY48" s="207"/>
    </row>
    <row r="49" spans="1:1005" ht="14.45">
      <c r="A49" s="105">
        <v>47515</v>
      </c>
      <c r="B49" s="162">
        <v>30</v>
      </c>
      <c r="C49" s="154">
        <v>30</v>
      </c>
      <c r="D49" s="158">
        <v>30</v>
      </c>
      <c r="E49">
        <v>28.916</v>
      </c>
      <c r="F49">
        <v>36.970999999999997</v>
      </c>
      <c r="G49">
        <v>26.603999999999999</v>
      </c>
      <c r="H49">
        <v>29.140999999999998</v>
      </c>
      <c r="I49">
        <v>28.263000000000002</v>
      </c>
      <c r="J49">
        <v>26.878</v>
      </c>
      <c r="K49">
        <v>22.096</v>
      </c>
      <c r="L49">
        <v>20.698</v>
      </c>
      <c r="M49">
        <v>21.105</v>
      </c>
      <c r="N49">
        <v>22.666</v>
      </c>
      <c r="O49">
        <v>29.335999999999999</v>
      </c>
      <c r="P49">
        <v>26.734000000000002</v>
      </c>
      <c r="Q49">
        <v>30.925999999999998</v>
      </c>
      <c r="R49">
        <v>28.256</v>
      </c>
      <c r="S49">
        <v>28.643999999999998</v>
      </c>
      <c r="T49">
        <v>23.128</v>
      </c>
      <c r="U49">
        <v>25.974</v>
      </c>
      <c r="V49">
        <v>26.327000000000002</v>
      </c>
      <c r="W49">
        <v>23.370999999999999</v>
      </c>
      <c r="X49">
        <v>27.035</v>
      </c>
      <c r="Y49">
        <v>31.199000000000002</v>
      </c>
      <c r="Z49">
        <v>26.425999999999998</v>
      </c>
      <c r="AA49">
        <v>31.782</v>
      </c>
      <c r="AB49">
        <v>23.82</v>
      </c>
      <c r="AC49">
        <v>20.603999999999999</v>
      </c>
      <c r="AD49">
        <v>25.46</v>
      </c>
      <c r="AE49">
        <v>23.268000000000001</v>
      </c>
      <c r="AF49">
        <v>23.596</v>
      </c>
      <c r="AG49">
        <v>27.402000000000001</v>
      </c>
      <c r="AH49">
        <v>27.731999999999999</v>
      </c>
      <c r="AI49" s="207"/>
      <c r="AJ49" s="207"/>
      <c r="AK49" s="207"/>
      <c r="AL49" s="207"/>
      <c r="AM49" s="207"/>
      <c r="AN49" s="207"/>
      <c r="AO49" s="207"/>
      <c r="AP49" s="207"/>
      <c r="AQ49" s="207"/>
      <c r="AR49" s="207"/>
      <c r="AS49" s="207"/>
      <c r="AT49" s="207"/>
      <c r="AU49" s="207"/>
      <c r="AV49" s="207"/>
      <c r="AW49" s="207"/>
      <c r="AX49" s="207"/>
      <c r="AY49" s="207"/>
    </row>
    <row r="50" spans="1:1005" ht="14.45">
      <c r="A50" s="105">
        <v>47543</v>
      </c>
      <c r="B50" s="162">
        <v>47</v>
      </c>
      <c r="C50" s="154">
        <v>47</v>
      </c>
      <c r="D50" s="158">
        <v>47</v>
      </c>
      <c r="E50">
        <v>57.655000000000001</v>
      </c>
      <c r="F50">
        <v>47.866999999999997</v>
      </c>
      <c r="G50">
        <v>52.527999999999999</v>
      </c>
      <c r="H50">
        <v>53.918999999999997</v>
      </c>
      <c r="I50">
        <v>51.268000000000001</v>
      </c>
      <c r="J50">
        <v>38.020000000000003</v>
      </c>
      <c r="K50">
        <v>36.268999999999998</v>
      </c>
      <c r="L50">
        <v>30.297000000000001</v>
      </c>
      <c r="M50">
        <v>33.159999999999997</v>
      </c>
      <c r="N50">
        <v>49.774000000000001</v>
      </c>
      <c r="O50">
        <v>40.738</v>
      </c>
      <c r="P50">
        <v>36.463999999999999</v>
      </c>
      <c r="Q50">
        <v>79.028999999999996</v>
      </c>
      <c r="R50">
        <v>35.540999999999997</v>
      </c>
      <c r="S50">
        <v>46.713000000000001</v>
      </c>
      <c r="T50">
        <v>29.123999999999999</v>
      </c>
      <c r="U50">
        <v>40.158999999999999</v>
      </c>
      <c r="V50">
        <v>45.188000000000002</v>
      </c>
      <c r="W50">
        <v>28.161999999999999</v>
      </c>
      <c r="X50">
        <v>32.43</v>
      </c>
      <c r="Y50">
        <v>47.634</v>
      </c>
      <c r="Z50">
        <v>34.253999999999998</v>
      </c>
      <c r="AA50">
        <v>53.003</v>
      </c>
      <c r="AB50">
        <v>31.15</v>
      </c>
      <c r="AC50">
        <v>31.896000000000001</v>
      </c>
      <c r="AD50">
        <v>37.378</v>
      </c>
      <c r="AE50">
        <v>31.228000000000002</v>
      </c>
      <c r="AF50">
        <v>39.94</v>
      </c>
      <c r="AG50">
        <v>50.997</v>
      </c>
      <c r="AH50">
        <v>49.651000000000003</v>
      </c>
      <c r="AI50" s="207"/>
      <c r="AJ50" s="207"/>
      <c r="AK50" s="207"/>
      <c r="AL50" s="207"/>
      <c r="AM50" s="207"/>
      <c r="AN50" s="207"/>
      <c r="AO50" s="207"/>
      <c r="AP50" s="207"/>
      <c r="AQ50" s="207"/>
      <c r="AR50" s="207"/>
      <c r="AS50" s="207"/>
      <c r="AT50" s="207"/>
      <c r="AU50" s="207"/>
      <c r="AV50" s="207"/>
      <c r="AW50" s="207"/>
      <c r="AX50" s="207"/>
      <c r="AY50" s="207"/>
    </row>
    <row r="51" spans="1:1005" ht="14.45">
      <c r="A51" s="105">
        <v>47574</v>
      </c>
      <c r="B51" s="162">
        <v>120</v>
      </c>
      <c r="C51" s="154">
        <v>120</v>
      </c>
      <c r="D51" s="158">
        <v>120</v>
      </c>
      <c r="E51">
        <v>101.14</v>
      </c>
      <c r="F51">
        <v>117.324</v>
      </c>
      <c r="G51">
        <v>121.876</v>
      </c>
      <c r="H51">
        <v>108.899</v>
      </c>
      <c r="I51">
        <v>106.81100000000001</v>
      </c>
      <c r="J51">
        <v>93.132000000000005</v>
      </c>
      <c r="K51">
        <v>81.963999999999999</v>
      </c>
      <c r="L51">
        <v>75.710999999999999</v>
      </c>
      <c r="M51">
        <v>89.234999999999999</v>
      </c>
      <c r="N51">
        <v>143.577</v>
      </c>
      <c r="O51">
        <v>158.72399999999999</v>
      </c>
      <c r="P51">
        <v>156.59200000000001</v>
      </c>
      <c r="Q51">
        <v>156.06800000000001</v>
      </c>
      <c r="R51">
        <v>71.427999999999997</v>
      </c>
      <c r="S51">
        <v>97.492999999999995</v>
      </c>
      <c r="T51">
        <v>82.814999999999998</v>
      </c>
      <c r="U51">
        <v>129.74700000000001</v>
      </c>
      <c r="V51">
        <v>124.413</v>
      </c>
      <c r="W51">
        <v>61.917999999999999</v>
      </c>
      <c r="X51">
        <v>92.978999999999999</v>
      </c>
      <c r="Y51">
        <v>87.254000000000005</v>
      </c>
      <c r="Z51">
        <v>104.575</v>
      </c>
      <c r="AA51">
        <v>121.53</v>
      </c>
      <c r="AB51">
        <v>73.805000000000007</v>
      </c>
      <c r="AC51">
        <v>118.307</v>
      </c>
      <c r="AD51">
        <v>81.766000000000005</v>
      </c>
      <c r="AE51">
        <v>64.14</v>
      </c>
      <c r="AF51">
        <v>111.39</v>
      </c>
      <c r="AG51">
        <v>127.52800000000001</v>
      </c>
      <c r="AH51">
        <v>122.593</v>
      </c>
      <c r="AI51" s="207"/>
      <c r="AJ51" s="207"/>
      <c r="AK51" s="207"/>
      <c r="AL51" s="207"/>
      <c r="AM51" s="207"/>
      <c r="AN51" s="207"/>
      <c r="AO51" s="207"/>
      <c r="AP51" s="207"/>
      <c r="AQ51" s="207"/>
      <c r="AR51" s="207"/>
      <c r="AS51" s="207"/>
      <c r="AT51" s="207"/>
      <c r="AU51" s="207"/>
      <c r="AV51" s="207"/>
      <c r="AW51" s="207"/>
      <c r="AX51" s="207"/>
      <c r="AY51" s="207"/>
    </row>
    <row r="52" spans="1:1005" ht="14.45">
      <c r="A52" s="105">
        <v>47604</v>
      </c>
      <c r="B52" s="162">
        <v>202</v>
      </c>
      <c r="C52" s="154">
        <v>202</v>
      </c>
      <c r="D52" s="158">
        <v>202</v>
      </c>
      <c r="E52">
        <v>280.714</v>
      </c>
      <c r="F52">
        <v>229.53800000000001</v>
      </c>
      <c r="G52">
        <v>303.60000000000002</v>
      </c>
      <c r="H52">
        <v>270.63099999999997</v>
      </c>
      <c r="I52">
        <v>202.89699999999999</v>
      </c>
      <c r="J52">
        <v>179.40700000000001</v>
      </c>
      <c r="K52">
        <v>203.881</v>
      </c>
      <c r="L52">
        <v>116.33</v>
      </c>
      <c r="M52">
        <v>216.851</v>
      </c>
      <c r="N52">
        <v>200.459</v>
      </c>
      <c r="O52">
        <v>343.74</v>
      </c>
      <c r="P52">
        <v>236.76499999999999</v>
      </c>
      <c r="Q52">
        <v>212.274</v>
      </c>
      <c r="R52">
        <v>296.512</v>
      </c>
      <c r="S52">
        <v>282.67899999999997</v>
      </c>
      <c r="T52">
        <v>188.79400000000001</v>
      </c>
      <c r="U52">
        <v>267.75400000000002</v>
      </c>
      <c r="V52">
        <v>159.80600000000001</v>
      </c>
      <c r="W52">
        <v>163.05500000000001</v>
      </c>
      <c r="X52">
        <v>223.40299999999999</v>
      </c>
      <c r="Y52">
        <v>188.66</v>
      </c>
      <c r="Z52">
        <v>207.09100000000001</v>
      </c>
      <c r="AA52">
        <v>205.73099999999999</v>
      </c>
      <c r="AB52">
        <v>148.226</v>
      </c>
      <c r="AC52">
        <v>288.50400000000002</v>
      </c>
      <c r="AD52">
        <v>181.74600000000001</v>
      </c>
      <c r="AE52">
        <v>150.30500000000001</v>
      </c>
      <c r="AF52">
        <v>214.67599999999999</v>
      </c>
      <c r="AG52">
        <v>398.30399999999997</v>
      </c>
      <c r="AH52">
        <v>233.19800000000001</v>
      </c>
      <c r="AI52" s="207"/>
      <c r="AJ52" s="207"/>
      <c r="AK52" s="207"/>
      <c r="AL52" s="207"/>
      <c r="AM52" s="207"/>
      <c r="AN52" s="207"/>
      <c r="AO52" s="207"/>
      <c r="AP52" s="207"/>
      <c r="AQ52" s="207"/>
      <c r="AR52" s="207"/>
      <c r="AS52" s="207"/>
      <c r="AT52" s="207"/>
      <c r="AU52" s="207"/>
      <c r="AV52" s="207"/>
      <c r="AW52" s="207"/>
      <c r="AX52" s="207"/>
      <c r="AY52" s="207"/>
    </row>
    <row r="53" spans="1:1005" ht="14.45">
      <c r="A53" s="105">
        <v>47635</v>
      </c>
      <c r="B53" s="162">
        <v>132</v>
      </c>
      <c r="C53" s="154">
        <v>132</v>
      </c>
      <c r="D53" s="158">
        <v>132</v>
      </c>
      <c r="E53">
        <v>342.988</v>
      </c>
      <c r="F53">
        <v>128.22999999999999</v>
      </c>
      <c r="G53">
        <v>262.41699999999997</v>
      </c>
      <c r="H53">
        <v>182.84399999999999</v>
      </c>
      <c r="I53">
        <v>185.52199999999999</v>
      </c>
      <c r="J53">
        <v>84.286000000000001</v>
      </c>
      <c r="K53">
        <v>109.861</v>
      </c>
      <c r="L53">
        <v>60.902999999999999</v>
      </c>
      <c r="M53">
        <v>127.869</v>
      </c>
      <c r="N53">
        <v>93.466999999999999</v>
      </c>
      <c r="O53">
        <v>231.61</v>
      </c>
      <c r="P53">
        <v>124.27</v>
      </c>
      <c r="Q53">
        <v>106.018</v>
      </c>
      <c r="R53">
        <v>282.34199999999998</v>
      </c>
      <c r="S53">
        <v>168.089</v>
      </c>
      <c r="T53">
        <v>189.88800000000001</v>
      </c>
      <c r="U53">
        <v>312.64100000000002</v>
      </c>
      <c r="V53">
        <v>70.347999999999999</v>
      </c>
      <c r="W53">
        <v>121.188</v>
      </c>
      <c r="X53">
        <v>183.18</v>
      </c>
      <c r="Y53">
        <v>166.892</v>
      </c>
      <c r="Z53">
        <v>161.209</v>
      </c>
      <c r="AA53">
        <v>185.93199999999999</v>
      </c>
      <c r="AB53">
        <v>60.862000000000002</v>
      </c>
      <c r="AC53">
        <v>271.76600000000002</v>
      </c>
      <c r="AD53">
        <v>111.96599999999999</v>
      </c>
      <c r="AE53">
        <v>152.92699999999999</v>
      </c>
      <c r="AF53">
        <v>120.58</v>
      </c>
      <c r="AG53">
        <v>284.82799999999997</v>
      </c>
      <c r="AH53">
        <v>135.34</v>
      </c>
      <c r="AI53" s="207"/>
      <c r="AJ53" s="207"/>
      <c r="AK53" s="207"/>
      <c r="AL53" s="207"/>
      <c r="AM53" s="207"/>
      <c r="AN53" s="207"/>
      <c r="AO53" s="207"/>
      <c r="AP53" s="207"/>
      <c r="AQ53" s="207"/>
      <c r="AR53" s="207"/>
      <c r="AS53" s="207"/>
      <c r="AT53" s="207"/>
      <c r="AU53" s="207"/>
      <c r="AV53" s="207"/>
      <c r="AW53" s="207"/>
      <c r="AX53" s="207"/>
      <c r="AY53" s="207"/>
    </row>
    <row r="54" spans="1:1005" ht="14.45">
      <c r="A54" s="105">
        <v>47665</v>
      </c>
      <c r="B54" s="162">
        <v>49</v>
      </c>
      <c r="C54" s="154">
        <v>49</v>
      </c>
      <c r="D54" s="158">
        <v>49</v>
      </c>
      <c r="E54">
        <v>196.75899999999999</v>
      </c>
      <c r="F54">
        <v>35.213999999999999</v>
      </c>
      <c r="G54">
        <v>70.075000000000003</v>
      </c>
      <c r="H54">
        <v>68.616</v>
      </c>
      <c r="I54">
        <v>84.370999999999995</v>
      </c>
      <c r="J54">
        <v>22.79</v>
      </c>
      <c r="K54">
        <v>27.204000000000001</v>
      </c>
      <c r="L54">
        <v>23.021999999999998</v>
      </c>
      <c r="M54">
        <v>30.274000000000001</v>
      </c>
      <c r="N54">
        <v>27.977</v>
      </c>
      <c r="O54">
        <v>64.162000000000006</v>
      </c>
      <c r="P54">
        <v>33.552</v>
      </c>
      <c r="Q54">
        <v>33.104999999999997</v>
      </c>
      <c r="R54">
        <v>91.01</v>
      </c>
      <c r="S54">
        <v>67.781000000000006</v>
      </c>
      <c r="T54">
        <v>44.722999999999999</v>
      </c>
      <c r="U54">
        <v>117.042</v>
      </c>
      <c r="V54">
        <v>33.86</v>
      </c>
      <c r="W54">
        <v>41.488</v>
      </c>
      <c r="X54">
        <v>62.287999999999997</v>
      </c>
      <c r="Y54">
        <v>58.286000000000001</v>
      </c>
      <c r="Z54">
        <v>56.293999999999997</v>
      </c>
      <c r="AA54">
        <v>49.612000000000002</v>
      </c>
      <c r="AB54">
        <v>26.055</v>
      </c>
      <c r="AC54">
        <v>105.096</v>
      </c>
      <c r="AD54">
        <v>30.18</v>
      </c>
      <c r="AE54">
        <v>55.402000000000001</v>
      </c>
      <c r="AF54">
        <v>39.44</v>
      </c>
      <c r="AG54">
        <v>101.72799999999999</v>
      </c>
      <c r="AH54">
        <v>32.914000000000001</v>
      </c>
      <c r="AI54" s="207"/>
      <c r="AJ54" s="207"/>
      <c r="AK54" s="207"/>
      <c r="AL54" s="207"/>
      <c r="AM54" s="207"/>
      <c r="AN54" s="207"/>
      <c r="AO54" s="207"/>
      <c r="AP54" s="207"/>
      <c r="AQ54" s="207"/>
      <c r="AR54" s="207"/>
      <c r="AS54" s="207"/>
      <c r="AT54" s="207"/>
      <c r="AU54" s="207"/>
      <c r="AV54" s="207"/>
      <c r="AW54" s="207"/>
      <c r="AX54" s="207"/>
      <c r="AY54" s="207"/>
    </row>
    <row r="55" spans="1:1005" ht="14.45">
      <c r="A55" s="105">
        <v>47696</v>
      </c>
      <c r="B55" s="162">
        <v>52</v>
      </c>
      <c r="C55" s="154">
        <v>52</v>
      </c>
      <c r="D55" s="158">
        <v>52</v>
      </c>
      <c r="E55">
        <v>61.841000000000001</v>
      </c>
      <c r="F55">
        <v>24.471</v>
      </c>
      <c r="G55">
        <v>43.112000000000002</v>
      </c>
      <c r="H55">
        <v>29.876999999999999</v>
      </c>
      <c r="I55">
        <v>57.572000000000003</v>
      </c>
      <c r="J55">
        <v>23.888999999999999</v>
      </c>
      <c r="K55">
        <v>26.295999999999999</v>
      </c>
      <c r="L55">
        <v>24.192</v>
      </c>
      <c r="M55">
        <v>24.201000000000001</v>
      </c>
      <c r="N55">
        <v>27.794</v>
      </c>
      <c r="O55">
        <v>34.073</v>
      </c>
      <c r="P55">
        <v>27.885000000000002</v>
      </c>
      <c r="Q55">
        <v>27.957999999999998</v>
      </c>
      <c r="R55">
        <v>45.313000000000002</v>
      </c>
      <c r="S55">
        <v>35.152000000000001</v>
      </c>
      <c r="T55">
        <v>39.520000000000003</v>
      </c>
      <c r="U55">
        <v>45.944000000000003</v>
      </c>
      <c r="V55">
        <v>29.966999999999999</v>
      </c>
      <c r="W55">
        <v>41.475999999999999</v>
      </c>
      <c r="X55">
        <v>53.216000000000001</v>
      </c>
      <c r="Y55">
        <v>45.667000000000002</v>
      </c>
      <c r="Z55">
        <v>44.664000000000001</v>
      </c>
      <c r="AA55">
        <v>39.110999999999997</v>
      </c>
      <c r="AB55">
        <v>34.332000000000001</v>
      </c>
      <c r="AC55">
        <v>46.898000000000003</v>
      </c>
      <c r="AD55">
        <v>31.474</v>
      </c>
      <c r="AE55">
        <v>26.331</v>
      </c>
      <c r="AF55">
        <v>35.049999999999997</v>
      </c>
      <c r="AG55">
        <v>45.875</v>
      </c>
      <c r="AH55">
        <v>28.338000000000001</v>
      </c>
      <c r="AI55" s="207"/>
      <c r="AJ55" s="207"/>
      <c r="AK55" s="207"/>
      <c r="AL55" s="207"/>
      <c r="AM55" s="207"/>
      <c r="AN55" s="207"/>
      <c r="AO55" s="207"/>
      <c r="AP55" s="207"/>
      <c r="AQ55" s="207"/>
      <c r="AR55" s="207"/>
      <c r="AS55" s="207"/>
      <c r="AT55" s="207"/>
      <c r="AU55" s="207"/>
      <c r="AV55" s="207"/>
      <c r="AW55" s="207"/>
      <c r="AX55" s="207"/>
      <c r="AY55" s="207"/>
    </row>
    <row r="56" spans="1:1005" ht="14.45">
      <c r="A56" s="105">
        <v>47727</v>
      </c>
      <c r="B56" s="162">
        <v>67</v>
      </c>
      <c r="C56" s="154">
        <v>67</v>
      </c>
      <c r="D56" s="158">
        <v>67</v>
      </c>
      <c r="E56">
        <v>66.906000000000006</v>
      </c>
      <c r="F56">
        <v>46.527000000000001</v>
      </c>
      <c r="G56">
        <v>66.888000000000005</v>
      </c>
      <c r="H56">
        <v>45.53</v>
      </c>
      <c r="I56">
        <v>52.271000000000001</v>
      </c>
      <c r="J56">
        <v>43.869</v>
      </c>
      <c r="K56">
        <v>44.997999999999998</v>
      </c>
      <c r="L56">
        <v>33.625</v>
      </c>
      <c r="M56">
        <v>49.228999999999999</v>
      </c>
      <c r="N56">
        <v>58.92</v>
      </c>
      <c r="O56">
        <v>51.451999999999998</v>
      </c>
      <c r="P56">
        <v>54.79</v>
      </c>
      <c r="Q56">
        <v>72.097999999999999</v>
      </c>
      <c r="R56">
        <v>59.451999999999998</v>
      </c>
      <c r="S56">
        <v>53.765999999999998</v>
      </c>
      <c r="T56">
        <v>50.213000000000001</v>
      </c>
      <c r="U56">
        <v>66.058000000000007</v>
      </c>
      <c r="V56">
        <v>45.371000000000002</v>
      </c>
      <c r="W56">
        <v>66.811000000000007</v>
      </c>
      <c r="X56">
        <v>80.938000000000002</v>
      </c>
      <c r="Y56">
        <v>60.253</v>
      </c>
      <c r="Z56">
        <v>61.076999999999998</v>
      </c>
      <c r="AA56">
        <v>55.366</v>
      </c>
      <c r="AB56">
        <v>48.816000000000003</v>
      </c>
      <c r="AC56">
        <v>55.415999999999997</v>
      </c>
      <c r="AD56">
        <v>50.496000000000002</v>
      </c>
      <c r="AE56">
        <v>38.348999999999997</v>
      </c>
      <c r="AF56">
        <v>47.701999999999998</v>
      </c>
      <c r="AG56">
        <v>58.081000000000003</v>
      </c>
      <c r="AH56">
        <v>44.368000000000002</v>
      </c>
      <c r="AI56" s="207"/>
      <c r="AJ56" s="207"/>
      <c r="AK56" s="207"/>
      <c r="AL56" s="207"/>
      <c r="AM56" s="207"/>
      <c r="AN56" s="207"/>
      <c r="AO56" s="207"/>
      <c r="AP56" s="207"/>
      <c r="AQ56" s="207"/>
      <c r="AR56" s="207"/>
      <c r="AS56" s="207"/>
      <c r="AT56" s="207"/>
      <c r="AU56" s="207"/>
      <c r="AV56" s="207"/>
      <c r="AW56" s="207"/>
      <c r="AX56" s="207"/>
      <c r="AY56" s="207"/>
    </row>
    <row r="57" spans="1:1005" ht="14.45">
      <c r="A57" s="105">
        <v>47757</v>
      </c>
      <c r="B57" s="162">
        <v>82</v>
      </c>
      <c r="C57" s="154">
        <v>74</v>
      </c>
      <c r="D57" s="158">
        <v>79</v>
      </c>
      <c r="E57">
        <v>79.387</v>
      </c>
      <c r="F57">
        <v>78.629000000000005</v>
      </c>
      <c r="G57">
        <v>95.558000000000007</v>
      </c>
      <c r="H57">
        <v>73.292000000000002</v>
      </c>
      <c r="I57">
        <v>60.640999999999998</v>
      </c>
      <c r="J57">
        <v>69.614999999999995</v>
      </c>
      <c r="K57">
        <v>62.356999999999999</v>
      </c>
      <c r="L57">
        <v>53.005000000000003</v>
      </c>
      <c r="M57">
        <v>58.491</v>
      </c>
      <c r="N57">
        <v>69.878</v>
      </c>
      <c r="O57">
        <v>84.834000000000003</v>
      </c>
      <c r="P57">
        <v>120.80500000000001</v>
      </c>
      <c r="Q57">
        <v>98.33</v>
      </c>
      <c r="R57">
        <v>76.58</v>
      </c>
      <c r="S57">
        <v>76.277000000000001</v>
      </c>
      <c r="T57">
        <v>73.775999999999996</v>
      </c>
      <c r="U57">
        <v>87.64</v>
      </c>
      <c r="V57">
        <v>55.134</v>
      </c>
      <c r="W57">
        <v>90.007999999999996</v>
      </c>
      <c r="X57">
        <v>103.509</v>
      </c>
      <c r="Y57">
        <v>83.787000000000006</v>
      </c>
      <c r="Z57">
        <v>81.135999999999996</v>
      </c>
      <c r="AA57">
        <v>84.697000000000003</v>
      </c>
      <c r="AB57">
        <v>62.392000000000003</v>
      </c>
      <c r="AC57">
        <v>88.766999999999996</v>
      </c>
      <c r="AD57">
        <v>54.765000000000001</v>
      </c>
      <c r="AE57">
        <v>59.667000000000002</v>
      </c>
      <c r="AF57">
        <v>64.724000000000004</v>
      </c>
      <c r="AG57">
        <v>83.97</v>
      </c>
      <c r="AH57">
        <v>68.471000000000004</v>
      </c>
      <c r="AI57" s="207"/>
      <c r="AJ57" s="207"/>
      <c r="AK57" s="207"/>
      <c r="AL57" s="207"/>
      <c r="AM57" s="207"/>
      <c r="AN57" s="207"/>
      <c r="AO57" s="207"/>
      <c r="AP57" s="207"/>
      <c r="AQ57" s="207"/>
      <c r="AR57" s="207"/>
      <c r="AS57" s="207"/>
      <c r="AT57" s="207"/>
      <c r="AU57" s="207"/>
      <c r="AV57" s="207"/>
      <c r="AW57" s="207"/>
      <c r="AX57" s="207"/>
      <c r="AY57" s="207"/>
    </row>
    <row r="58" spans="1:1005" ht="14.45">
      <c r="A58" s="105">
        <v>47788</v>
      </c>
      <c r="B58" s="162">
        <v>53</v>
      </c>
      <c r="C58" s="154">
        <v>50</v>
      </c>
      <c r="D58" s="158">
        <v>52</v>
      </c>
      <c r="E58">
        <v>53.280999999999999</v>
      </c>
      <c r="F58">
        <v>51.774999999999999</v>
      </c>
      <c r="G58">
        <v>58.253999999999998</v>
      </c>
      <c r="H58">
        <v>46.424999999999997</v>
      </c>
      <c r="I58">
        <v>41.768000000000001</v>
      </c>
      <c r="J58">
        <v>39.534999999999997</v>
      </c>
      <c r="K58">
        <v>39.957999999999998</v>
      </c>
      <c r="L58">
        <v>38.564999999999998</v>
      </c>
      <c r="M58">
        <v>38.823</v>
      </c>
      <c r="N58">
        <v>49.110999999999997</v>
      </c>
      <c r="O58">
        <v>54.872999999999998</v>
      </c>
      <c r="P58">
        <v>61.414000000000001</v>
      </c>
      <c r="Q58">
        <v>54.243000000000002</v>
      </c>
      <c r="R58">
        <v>44.725999999999999</v>
      </c>
      <c r="S58">
        <v>44.515000000000001</v>
      </c>
      <c r="T58">
        <v>44.761000000000003</v>
      </c>
      <c r="U58">
        <v>46.012999999999998</v>
      </c>
      <c r="V58">
        <v>36.555999999999997</v>
      </c>
      <c r="W58">
        <v>47.854999999999997</v>
      </c>
      <c r="X58">
        <v>46.8</v>
      </c>
      <c r="Y58">
        <v>41.466999999999999</v>
      </c>
      <c r="Z58">
        <v>40.747</v>
      </c>
      <c r="AA58">
        <v>43.104999999999997</v>
      </c>
      <c r="AB58">
        <v>37.973999999999997</v>
      </c>
      <c r="AC58">
        <v>43.322000000000003</v>
      </c>
      <c r="AD58">
        <v>42.392000000000003</v>
      </c>
      <c r="AE58">
        <v>41.033000000000001</v>
      </c>
      <c r="AF58">
        <v>47.183</v>
      </c>
      <c r="AG58">
        <v>51.881</v>
      </c>
      <c r="AH58">
        <v>46.634</v>
      </c>
      <c r="AI58" s="207"/>
      <c r="AJ58" s="207"/>
      <c r="AK58" s="207"/>
      <c r="AL58" s="207"/>
      <c r="AM58" s="207"/>
      <c r="AN58" s="207"/>
      <c r="AO58" s="207"/>
      <c r="AP58" s="207"/>
      <c r="AQ58" s="207"/>
      <c r="AR58" s="207"/>
      <c r="AS58" s="207"/>
      <c r="AT58" s="207"/>
      <c r="AU58" s="207"/>
      <c r="AV58" s="207"/>
      <c r="AW58" s="207"/>
      <c r="AX58" s="207"/>
      <c r="AY58" s="207"/>
    </row>
    <row r="59" spans="1:1005" ht="14.45">
      <c r="A59" s="105">
        <v>47818</v>
      </c>
      <c r="B59" s="162">
        <v>40</v>
      </c>
      <c r="C59" s="154">
        <v>40</v>
      </c>
      <c r="D59" s="158">
        <v>40</v>
      </c>
      <c r="E59">
        <v>40.018000000000001</v>
      </c>
      <c r="F59">
        <v>38.948999999999998</v>
      </c>
      <c r="G59">
        <v>40.859000000000002</v>
      </c>
      <c r="H59">
        <v>38.895000000000003</v>
      </c>
      <c r="I59">
        <v>32.554000000000002</v>
      </c>
      <c r="J59">
        <v>30.335000000000001</v>
      </c>
      <c r="K59">
        <v>30.645</v>
      </c>
      <c r="L59">
        <v>28.806999999999999</v>
      </c>
      <c r="M59">
        <v>32.085000000000001</v>
      </c>
      <c r="N59">
        <v>36.151000000000003</v>
      </c>
      <c r="O59">
        <v>38.924999999999997</v>
      </c>
      <c r="P59">
        <v>40.6</v>
      </c>
      <c r="Q59">
        <v>40.729999999999997</v>
      </c>
      <c r="R59">
        <v>35.67</v>
      </c>
      <c r="S59">
        <v>33.600999999999999</v>
      </c>
      <c r="T59">
        <v>38.636000000000003</v>
      </c>
      <c r="U59">
        <v>35.670999999999999</v>
      </c>
      <c r="V59">
        <v>29.335000000000001</v>
      </c>
      <c r="W59">
        <v>33.718000000000004</v>
      </c>
      <c r="X59">
        <v>36.003</v>
      </c>
      <c r="Y59">
        <v>32.89</v>
      </c>
      <c r="Z59">
        <v>33.866999999999997</v>
      </c>
      <c r="AA59">
        <v>33.113</v>
      </c>
      <c r="AB59">
        <v>27.838999999999999</v>
      </c>
      <c r="AC59">
        <v>35.747999999999998</v>
      </c>
      <c r="AD59">
        <v>32.436999999999998</v>
      </c>
      <c r="AE59">
        <v>32.588000000000001</v>
      </c>
      <c r="AF59">
        <v>33.613999999999997</v>
      </c>
      <c r="AG59">
        <v>37.545999999999999</v>
      </c>
      <c r="AH59">
        <v>35.427999999999997</v>
      </c>
      <c r="AI59" s="207"/>
      <c r="AJ59" s="207"/>
      <c r="AK59" s="207"/>
      <c r="AL59" s="207"/>
      <c r="AM59" s="207"/>
      <c r="AN59" s="207"/>
      <c r="AO59" s="207"/>
      <c r="AP59" s="207"/>
      <c r="AQ59" s="207"/>
      <c r="AR59" s="207"/>
      <c r="AS59" s="207"/>
      <c r="AT59" s="207"/>
      <c r="AU59" s="207"/>
      <c r="AV59" s="207"/>
      <c r="AW59" s="207"/>
      <c r="AX59" s="207"/>
      <c r="AY59" s="207"/>
    </row>
    <row r="60" spans="1:1005" ht="14.45">
      <c r="A60" s="105">
        <v>47849</v>
      </c>
      <c r="B60" s="162">
        <v>34</v>
      </c>
      <c r="C60" s="154">
        <v>34</v>
      </c>
      <c r="D60" s="158">
        <v>34</v>
      </c>
      <c r="E60">
        <v>33.622999999999998</v>
      </c>
      <c r="F60">
        <v>33.655000000000001</v>
      </c>
      <c r="G60">
        <v>36.112000000000002</v>
      </c>
      <c r="H60">
        <v>33.664999999999999</v>
      </c>
      <c r="I60">
        <v>30.265000000000001</v>
      </c>
      <c r="J60">
        <v>26.213999999999999</v>
      </c>
      <c r="K60">
        <v>26.428999999999998</v>
      </c>
      <c r="L60">
        <v>24.782</v>
      </c>
      <c r="M60">
        <v>27.957999999999998</v>
      </c>
      <c r="N60">
        <v>39.686</v>
      </c>
      <c r="O60">
        <v>34.780999999999999</v>
      </c>
      <c r="P60">
        <v>34.320999999999998</v>
      </c>
      <c r="Q60">
        <v>33.191000000000003</v>
      </c>
      <c r="R60">
        <v>32.103000000000002</v>
      </c>
      <c r="S60">
        <v>28.789000000000001</v>
      </c>
      <c r="T60">
        <v>33.119</v>
      </c>
      <c r="U60">
        <v>32.002000000000002</v>
      </c>
      <c r="V60">
        <v>26.219000000000001</v>
      </c>
      <c r="W60">
        <v>28.262</v>
      </c>
      <c r="X60">
        <v>30.989000000000001</v>
      </c>
      <c r="Y60">
        <v>28.783999999999999</v>
      </c>
      <c r="Z60">
        <v>33.627000000000002</v>
      </c>
      <c r="AA60">
        <v>28.369</v>
      </c>
      <c r="AB60">
        <v>24.922999999999998</v>
      </c>
      <c r="AC60">
        <v>31.195</v>
      </c>
      <c r="AD60">
        <v>26.98</v>
      </c>
      <c r="AE60">
        <v>27.808</v>
      </c>
      <c r="AF60">
        <v>32.219000000000001</v>
      </c>
      <c r="AG60">
        <v>33.000999999999998</v>
      </c>
      <c r="AH60">
        <v>31.478999999999999</v>
      </c>
      <c r="AI60" s="207"/>
      <c r="AJ60" s="207"/>
      <c r="AK60" s="207"/>
      <c r="AL60" s="207"/>
      <c r="AM60" s="207"/>
      <c r="AN60" s="207"/>
      <c r="AO60" s="207"/>
      <c r="AP60" s="207"/>
      <c r="AQ60" s="207"/>
      <c r="AR60" s="207"/>
      <c r="AS60" s="207"/>
      <c r="AT60" s="207"/>
      <c r="AU60" s="207"/>
      <c r="AV60" s="207"/>
      <c r="AW60" s="207"/>
      <c r="AX60" s="207"/>
      <c r="AY60" s="207"/>
    </row>
    <row r="61" spans="1:1005" ht="14.45">
      <c r="A61" s="105">
        <v>47880</v>
      </c>
      <c r="B61" s="162">
        <v>30</v>
      </c>
      <c r="C61" s="154">
        <v>30</v>
      </c>
      <c r="D61" s="158">
        <v>30</v>
      </c>
      <c r="E61">
        <v>37.011000000000003</v>
      </c>
      <c r="F61">
        <v>26.745999999999999</v>
      </c>
      <c r="G61">
        <v>29.155999999999999</v>
      </c>
      <c r="H61">
        <v>28.373000000000001</v>
      </c>
      <c r="I61">
        <v>26.904</v>
      </c>
      <c r="J61">
        <v>22.204000000000001</v>
      </c>
      <c r="K61">
        <v>20.798999999999999</v>
      </c>
      <c r="L61">
        <v>21.169</v>
      </c>
      <c r="M61">
        <v>22.696999999999999</v>
      </c>
      <c r="N61">
        <v>29.338000000000001</v>
      </c>
      <c r="O61">
        <v>26.739000000000001</v>
      </c>
      <c r="P61">
        <v>30.952999999999999</v>
      </c>
      <c r="Q61">
        <v>28.297999999999998</v>
      </c>
      <c r="R61">
        <v>28.718</v>
      </c>
      <c r="S61">
        <v>23.135999999999999</v>
      </c>
      <c r="T61">
        <v>25.992999999999999</v>
      </c>
      <c r="U61">
        <v>26.44</v>
      </c>
      <c r="V61">
        <v>23.396000000000001</v>
      </c>
      <c r="W61">
        <v>27.082000000000001</v>
      </c>
      <c r="X61">
        <v>31.5</v>
      </c>
      <c r="Y61">
        <v>26.428000000000001</v>
      </c>
      <c r="Z61">
        <v>31.806000000000001</v>
      </c>
      <c r="AA61">
        <v>23.870999999999999</v>
      </c>
      <c r="AB61">
        <v>20.585000000000001</v>
      </c>
      <c r="AC61">
        <v>25.503</v>
      </c>
      <c r="AD61">
        <v>23.327999999999999</v>
      </c>
      <c r="AE61">
        <v>23.577000000000002</v>
      </c>
      <c r="AF61">
        <v>27.474</v>
      </c>
      <c r="AG61">
        <v>27.725999999999999</v>
      </c>
      <c r="AH61">
        <v>28.928999999999998</v>
      </c>
      <c r="AI61" s="207"/>
      <c r="AJ61" s="207"/>
      <c r="AK61" s="207"/>
      <c r="AL61" s="207"/>
      <c r="AM61" s="207"/>
      <c r="AN61" s="207"/>
      <c r="AO61" s="207"/>
      <c r="AP61" s="207"/>
      <c r="AQ61" s="207"/>
      <c r="AR61" s="207"/>
      <c r="AS61" s="207"/>
      <c r="AT61" s="207"/>
      <c r="AU61" s="207"/>
      <c r="AV61" s="207"/>
      <c r="AW61" s="207"/>
      <c r="AX61" s="207"/>
      <c r="AY61" s="207"/>
    </row>
    <row r="62" spans="1:1005" ht="14.45">
      <c r="A62" s="105">
        <v>47908</v>
      </c>
      <c r="B62" s="162">
        <v>47</v>
      </c>
      <c r="C62" s="154">
        <v>47</v>
      </c>
      <c r="D62" s="158">
        <v>47</v>
      </c>
      <c r="E62">
        <v>47.902000000000001</v>
      </c>
      <c r="F62">
        <v>52.712000000000003</v>
      </c>
      <c r="G62">
        <v>53.938000000000002</v>
      </c>
      <c r="H62">
        <v>49.683999999999997</v>
      </c>
      <c r="I62">
        <v>38.046999999999997</v>
      </c>
      <c r="J62">
        <v>36.396000000000001</v>
      </c>
      <c r="K62">
        <v>30.411999999999999</v>
      </c>
      <c r="L62">
        <v>32.328000000000003</v>
      </c>
      <c r="M62">
        <v>49.811999999999998</v>
      </c>
      <c r="N62">
        <v>40.74</v>
      </c>
      <c r="O62">
        <v>36.466999999999999</v>
      </c>
      <c r="P62">
        <v>78.575000000000003</v>
      </c>
      <c r="Q62">
        <v>35.585999999999999</v>
      </c>
      <c r="R62">
        <v>46.808</v>
      </c>
      <c r="S62">
        <v>29.134</v>
      </c>
      <c r="T62">
        <v>39.698999999999998</v>
      </c>
      <c r="U62">
        <v>45.323</v>
      </c>
      <c r="V62">
        <v>28.19</v>
      </c>
      <c r="W62">
        <v>32.481999999999999</v>
      </c>
      <c r="X62">
        <v>46.905999999999999</v>
      </c>
      <c r="Y62">
        <v>34.250999999999998</v>
      </c>
      <c r="Z62">
        <v>53.03</v>
      </c>
      <c r="AA62">
        <v>31.207999999999998</v>
      </c>
      <c r="AB62">
        <v>31.477</v>
      </c>
      <c r="AC62">
        <v>37.427999999999997</v>
      </c>
      <c r="AD62">
        <v>31.295999999999999</v>
      </c>
      <c r="AE62">
        <v>39.914000000000001</v>
      </c>
      <c r="AF62">
        <v>49.402000000000001</v>
      </c>
      <c r="AG62">
        <v>49.645000000000003</v>
      </c>
      <c r="AH62">
        <v>57.176000000000002</v>
      </c>
      <c r="AI62" s="207"/>
      <c r="AJ62" s="207"/>
      <c r="AK62" s="207"/>
      <c r="AL62" s="207"/>
      <c r="AM62" s="207"/>
      <c r="AN62" s="207"/>
      <c r="AO62" s="207"/>
      <c r="AP62" s="207"/>
      <c r="AQ62" s="207"/>
      <c r="AR62" s="207"/>
      <c r="AS62" s="207"/>
      <c r="AT62" s="207"/>
      <c r="AU62" s="207"/>
      <c r="AV62" s="207"/>
      <c r="AW62" s="207"/>
      <c r="AX62" s="207"/>
      <c r="AY62" s="207"/>
    </row>
    <row r="63" spans="1:1005" ht="14.45">
      <c r="A63" s="105">
        <v>47939</v>
      </c>
      <c r="B63" s="162">
        <v>120</v>
      </c>
      <c r="C63" s="154">
        <v>120</v>
      </c>
      <c r="D63" s="158">
        <v>120</v>
      </c>
      <c r="E63">
        <v>117.354</v>
      </c>
      <c r="F63">
        <v>122.101</v>
      </c>
      <c r="G63">
        <v>108.92100000000001</v>
      </c>
      <c r="H63">
        <v>104.05200000000001</v>
      </c>
      <c r="I63">
        <v>93.155000000000001</v>
      </c>
      <c r="J63">
        <v>82.126000000000005</v>
      </c>
      <c r="K63">
        <v>75.882999999999996</v>
      </c>
      <c r="L63">
        <v>87.736000000000004</v>
      </c>
      <c r="M63">
        <v>143.62299999999999</v>
      </c>
      <c r="N63">
        <v>158.745</v>
      </c>
      <c r="O63">
        <v>156.59</v>
      </c>
      <c r="P63">
        <v>152.36000000000001</v>
      </c>
      <c r="Q63">
        <v>71.466999999999999</v>
      </c>
      <c r="R63">
        <v>97.608999999999995</v>
      </c>
      <c r="S63">
        <v>82.828999999999994</v>
      </c>
      <c r="T63">
        <v>127.416</v>
      </c>
      <c r="U63">
        <v>124.536</v>
      </c>
      <c r="V63">
        <v>61.948999999999998</v>
      </c>
      <c r="W63">
        <v>93.048000000000002</v>
      </c>
      <c r="X63">
        <v>85.852999999999994</v>
      </c>
      <c r="Y63">
        <v>104.562</v>
      </c>
      <c r="Z63">
        <v>121.55500000000001</v>
      </c>
      <c r="AA63">
        <v>73.864999999999995</v>
      </c>
      <c r="AB63">
        <v>112.104</v>
      </c>
      <c r="AC63">
        <v>81.822999999999993</v>
      </c>
      <c r="AD63">
        <v>64.183000000000007</v>
      </c>
      <c r="AE63">
        <v>111.361</v>
      </c>
      <c r="AF63">
        <v>123.619</v>
      </c>
      <c r="AG63">
        <v>122.58799999999999</v>
      </c>
      <c r="AH63">
        <v>101.55500000000001</v>
      </c>
      <c r="AI63" s="207"/>
      <c r="AJ63" s="207"/>
      <c r="AK63" s="207"/>
      <c r="AL63" s="207"/>
      <c r="AM63" s="207"/>
      <c r="AN63" s="207"/>
      <c r="AO63" s="207"/>
      <c r="AP63" s="207"/>
      <c r="AQ63" s="207"/>
      <c r="AR63" s="207"/>
      <c r="AS63" s="207"/>
      <c r="AT63" s="207"/>
      <c r="AU63" s="207"/>
      <c r="AV63" s="207"/>
      <c r="AW63" s="207"/>
      <c r="AX63" s="207"/>
      <c r="AY63" s="207"/>
    </row>
    <row r="64" spans="1:1005" ht="14.45">
      <c r="A64" s="105">
        <v>47969</v>
      </c>
      <c r="B64" s="162">
        <v>202</v>
      </c>
      <c r="C64" s="154">
        <v>202</v>
      </c>
      <c r="D64" s="158">
        <v>202</v>
      </c>
      <c r="E64">
        <v>229.53800000000001</v>
      </c>
      <c r="F64">
        <v>303.60000000000002</v>
      </c>
      <c r="G64">
        <v>270.63099999999997</v>
      </c>
      <c r="H64">
        <v>202.89699999999999</v>
      </c>
      <c r="I64">
        <v>179.40700000000001</v>
      </c>
      <c r="J64">
        <v>203.881</v>
      </c>
      <c r="K64">
        <v>116.33</v>
      </c>
      <c r="L64">
        <v>216.851</v>
      </c>
      <c r="M64">
        <v>200.459</v>
      </c>
      <c r="N64">
        <v>343.74</v>
      </c>
      <c r="O64">
        <v>236.76499999999999</v>
      </c>
      <c r="P64">
        <v>212.274</v>
      </c>
      <c r="Q64">
        <v>296.512</v>
      </c>
      <c r="R64">
        <v>282.67899999999997</v>
      </c>
      <c r="S64">
        <v>188.79400000000001</v>
      </c>
      <c r="T64">
        <v>267.75400000000002</v>
      </c>
      <c r="U64">
        <v>159.80600000000001</v>
      </c>
      <c r="V64">
        <v>163.05500000000001</v>
      </c>
      <c r="W64">
        <v>223.40299999999999</v>
      </c>
      <c r="X64">
        <v>188.66</v>
      </c>
      <c r="Y64">
        <v>207.09100000000001</v>
      </c>
      <c r="Z64">
        <v>205.73099999999999</v>
      </c>
      <c r="AA64">
        <v>148.226</v>
      </c>
      <c r="AB64">
        <v>288.50400000000002</v>
      </c>
      <c r="AC64">
        <v>181.74600000000001</v>
      </c>
      <c r="AD64">
        <v>150.30500000000001</v>
      </c>
      <c r="AE64">
        <v>214.67599999999999</v>
      </c>
      <c r="AF64">
        <v>398.30399999999997</v>
      </c>
      <c r="AG64">
        <v>233.19800000000001</v>
      </c>
      <c r="AH64">
        <v>233.19800000000001</v>
      </c>
      <c r="AI64" s="207"/>
      <c r="AJ64" s="207"/>
      <c r="AK64" s="207"/>
      <c r="AL64" s="207"/>
      <c r="AM64" s="207"/>
      <c r="AN64" s="207"/>
      <c r="AO64" s="207"/>
      <c r="AP64" s="207"/>
      <c r="AQ64" s="207"/>
      <c r="AR64" s="207"/>
      <c r="AS64" s="207"/>
      <c r="AT64" s="207"/>
      <c r="AU64" s="207"/>
      <c r="AV64" s="207"/>
      <c r="AW64" s="207"/>
      <c r="AX64" s="207"/>
      <c r="AY64" s="207"/>
      <c r="ALQ64" t="e">
        <v>#N/A</v>
      </c>
    </row>
    <row r="65" spans="1:1005" ht="14.45">
      <c r="A65" s="105">
        <v>48000</v>
      </c>
      <c r="B65" s="162">
        <v>132</v>
      </c>
      <c r="C65" s="154">
        <v>132</v>
      </c>
      <c r="D65" s="158">
        <v>132</v>
      </c>
      <c r="E65">
        <v>128.22999999999999</v>
      </c>
      <c r="F65">
        <v>262.41699999999997</v>
      </c>
      <c r="G65">
        <v>182.84399999999999</v>
      </c>
      <c r="H65">
        <v>185.52199999999999</v>
      </c>
      <c r="I65">
        <v>84.286000000000001</v>
      </c>
      <c r="J65">
        <v>109.861</v>
      </c>
      <c r="K65">
        <v>60.902999999999999</v>
      </c>
      <c r="L65">
        <v>127.869</v>
      </c>
      <c r="M65">
        <v>93.466999999999999</v>
      </c>
      <c r="N65">
        <v>231.61</v>
      </c>
      <c r="O65">
        <v>124.27</v>
      </c>
      <c r="P65">
        <v>106.018</v>
      </c>
      <c r="Q65">
        <v>282.34199999999998</v>
      </c>
      <c r="R65">
        <v>168.089</v>
      </c>
      <c r="S65">
        <v>189.88800000000001</v>
      </c>
      <c r="T65">
        <v>312.64100000000002</v>
      </c>
      <c r="U65">
        <v>70.347999999999999</v>
      </c>
      <c r="V65">
        <v>121.188</v>
      </c>
      <c r="W65">
        <v>183.18</v>
      </c>
      <c r="X65">
        <v>166.892</v>
      </c>
      <c r="Y65">
        <v>161.209</v>
      </c>
      <c r="Z65">
        <v>185.93199999999999</v>
      </c>
      <c r="AA65">
        <v>60.862000000000002</v>
      </c>
      <c r="AB65">
        <v>271.76600000000002</v>
      </c>
      <c r="AC65">
        <v>111.96599999999999</v>
      </c>
      <c r="AD65">
        <v>152.92699999999999</v>
      </c>
      <c r="AE65">
        <v>120.58</v>
      </c>
      <c r="AF65">
        <v>284.82799999999997</v>
      </c>
      <c r="AG65">
        <v>135.34</v>
      </c>
      <c r="AH65">
        <v>135.34</v>
      </c>
      <c r="AI65" s="207"/>
      <c r="AJ65" s="207"/>
      <c r="AK65" s="207"/>
      <c r="AL65" s="207"/>
      <c r="AM65" s="207"/>
      <c r="AN65" s="207"/>
      <c r="AO65" s="207"/>
      <c r="AP65" s="207"/>
      <c r="AQ65" s="207"/>
      <c r="AR65" s="207"/>
      <c r="AS65" s="207"/>
      <c r="AT65" s="207"/>
      <c r="AU65" s="207"/>
      <c r="AV65" s="207"/>
      <c r="AW65" s="207"/>
      <c r="AX65" s="207"/>
      <c r="AY65" s="207"/>
      <c r="ALQ65" t="e">
        <v>#N/A</v>
      </c>
    </row>
    <row r="66" spans="1:1005" ht="14.45">
      <c r="A66" s="105">
        <v>48030</v>
      </c>
      <c r="B66" s="162">
        <v>49</v>
      </c>
      <c r="C66" s="154">
        <v>49</v>
      </c>
      <c r="D66" s="158">
        <v>49</v>
      </c>
      <c r="E66">
        <v>35.213999999999999</v>
      </c>
      <c r="F66">
        <v>70.075000000000003</v>
      </c>
      <c r="G66">
        <v>68.616</v>
      </c>
      <c r="H66">
        <v>84.370999999999995</v>
      </c>
      <c r="I66">
        <v>22.79</v>
      </c>
      <c r="J66">
        <v>27.204000000000001</v>
      </c>
      <c r="K66">
        <v>23.021999999999998</v>
      </c>
      <c r="L66">
        <v>30.274000000000001</v>
      </c>
      <c r="M66">
        <v>27.977</v>
      </c>
      <c r="N66">
        <v>64.162000000000006</v>
      </c>
      <c r="O66">
        <v>33.552</v>
      </c>
      <c r="P66">
        <v>33.104999999999997</v>
      </c>
      <c r="Q66">
        <v>91.01</v>
      </c>
      <c r="R66">
        <v>67.781000000000006</v>
      </c>
      <c r="S66">
        <v>44.722999999999999</v>
      </c>
      <c r="T66">
        <v>117.042</v>
      </c>
      <c r="U66">
        <v>33.86</v>
      </c>
      <c r="V66">
        <v>41.488</v>
      </c>
      <c r="W66">
        <v>62.287999999999997</v>
      </c>
      <c r="X66">
        <v>58.286000000000001</v>
      </c>
      <c r="Y66">
        <v>56.293999999999997</v>
      </c>
      <c r="Z66">
        <v>49.612000000000002</v>
      </c>
      <c r="AA66">
        <v>26.055</v>
      </c>
      <c r="AB66">
        <v>105.096</v>
      </c>
      <c r="AC66">
        <v>30.18</v>
      </c>
      <c r="AD66">
        <v>55.402000000000001</v>
      </c>
      <c r="AE66">
        <v>39.44</v>
      </c>
      <c r="AF66">
        <v>101.72799999999999</v>
      </c>
      <c r="AG66">
        <v>32.914000000000001</v>
      </c>
      <c r="AH66">
        <v>32.914000000000001</v>
      </c>
      <c r="AI66" s="207"/>
      <c r="AJ66" s="207"/>
      <c r="AK66" s="207"/>
      <c r="AL66" s="207"/>
      <c r="AM66" s="207"/>
      <c r="AN66" s="207"/>
      <c r="AO66" s="207"/>
      <c r="AP66" s="207"/>
      <c r="AQ66" s="207"/>
      <c r="AR66" s="207"/>
      <c r="AS66" s="207"/>
      <c r="AT66" s="207"/>
      <c r="AU66" s="207"/>
      <c r="AV66" s="207"/>
      <c r="AW66" s="207"/>
      <c r="AX66" s="207"/>
      <c r="AY66" s="207"/>
      <c r="ALQ66" t="e">
        <v>#N/A</v>
      </c>
    </row>
    <row r="67" spans="1:1005" ht="14.45">
      <c r="A67" s="105">
        <v>48061</v>
      </c>
      <c r="B67" s="162">
        <v>52</v>
      </c>
      <c r="C67" s="154">
        <v>52</v>
      </c>
      <c r="D67" s="158">
        <v>52</v>
      </c>
      <c r="E67">
        <v>24.471</v>
      </c>
      <c r="F67">
        <v>43.112000000000002</v>
      </c>
      <c r="G67">
        <v>29.876999999999999</v>
      </c>
      <c r="H67">
        <v>57.572000000000003</v>
      </c>
      <c r="I67">
        <v>23.888999999999999</v>
      </c>
      <c r="J67">
        <v>26.295999999999999</v>
      </c>
      <c r="K67">
        <v>24.192</v>
      </c>
      <c r="L67">
        <v>24.201000000000001</v>
      </c>
      <c r="M67">
        <v>27.794</v>
      </c>
      <c r="N67">
        <v>34.073</v>
      </c>
      <c r="O67">
        <v>27.885000000000002</v>
      </c>
      <c r="P67">
        <v>27.957999999999998</v>
      </c>
      <c r="Q67">
        <v>45.313000000000002</v>
      </c>
      <c r="R67">
        <v>35.152000000000001</v>
      </c>
      <c r="S67">
        <v>39.520000000000003</v>
      </c>
      <c r="T67">
        <v>45.944000000000003</v>
      </c>
      <c r="U67">
        <v>29.966999999999999</v>
      </c>
      <c r="V67">
        <v>41.475999999999999</v>
      </c>
      <c r="W67">
        <v>53.216000000000001</v>
      </c>
      <c r="X67">
        <v>45.667000000000002</v>
      </c>
      <c r="Y67">
        <v>44.664000000000001</v>
      </c>
      <c r="Z67">
        <v>39.110999999999997</v>
      </c>
      <c r="AA67">
        <v>34.332000000000001</v>
      </c>
      <c r="AB67">
        <v>46.898000000000003</v>
      </c>
      <c r="AC67">
        <v>31.474</v>
      </c>
      <c r="AD67">
        <v>26.331</v>
      </c>
      <c r="AE67">
        <v>35.049999999999997</v>
      </c>
      <c r="AF67">
        <v>45.875</v>
      </c>
      <c r="AG67">
        <v>28.338000000000001</v>
      </c>
      <c r="AH67">
        <v>28.338000000000001</v>
      </c>
      <c r="AI67" s="207"/>
      <c r="AJ67" s="207"/>
      <c r="AK67" s="207"/>
      <c r="AL67" s="207"/>
      <c r="AM67" s="207"/>
      <c r="AN67" s="207"/>
      <c r="AO67" s="207"/>
      <c r="AP67" s="207"/>
      <c r="AQ67" s="207"/>
      <c r="AR67" s="207"/>
      <c r="AS67" s="207"/>
      <c r="AT67" s="207"/>
      <c r="AU67" s="207"/>
      <c r="AV67" s="207"/>
      <c r="AW67" s="207"/>
      <c r="AX67" s="207"/>
      <c r="AY67" s="207"/>
      <c r="ALQ67" t="e">
        <v>#N/A</v>
      </c>
    </row>
    <row r="68" spans="1:1005" ht="14.45">
      <c r="A68" s="105">
        <v>48092</v>
      </c>
      <c r="B68" s="162">
        <v>67</v>
      </c>
      <c r="C68" s="154">
        <v>67</v>
      </c>
      <c r="D68" s="158">
        <v>67</v>
      </c>
      <c r="E68">
        <v>46.527000000000001</v>
      </c>
      <c r="F68">
        <v>66.888000000000005</v>
      </c>
      <c r="G68">
        <v>45.53</v>
      </c>
      <c r="H68">
        <v>52.271000000000001</v>
      </c>
      <c r="I68">
        <v>43.869</v>
      </c>
      <c r="J68">
        <v>44.997999999999998</v>
      </c>
      <c r="K68">
        <v>33.625</v>
      </c>
      <c r="L68">
        <v>49.228999999999999</v>
      </c>
      <c r="M68">
        <v>58.92</v>
      </c>
      <c r="N68">
        <v>51.451999999999998</v>
      </c>
      <c r="O68">
        <v>54.79</v>
      </c>
      <c r="P68">
        <v>72.097999999999999</v>
      </c>
      <c r="Q68">
        <v>59.451999999999998</v>
      </c>
      <c r="R68">
        <v>53.765999999999998</v>
      </c>
      <c r="S68">
        <v>50.213000000000001</v>
      </c>
      <c r="T68">
        <v>66.058000000000007</v>
      </c>
      <c r="U68">
        <v>45.371000000000002</v>
      </c>
      <c r="V68">
        <v>66.811000000000007</v>
      </c>
      <c r="W68">
        <v>80.938000000000002</v>
      </c>
      <c r="X68">
        <v>60.253</v>
      </c>
      <c r="Y68">
        <v>61.076999999999998</v>
      </c>
      <c r="Z68">
        <v>55.366</v>
      </c>
      <c r="AA68">
        <v>48.816000000000003</v>
      </c>
      <c r="AB68">
        <v>55.415999999999997</v>
      </c>
      <c r="AC68">
        <v>50.496000000000002</v>
      </c>
      <c r="AD68">
        <v>38.348999999999997</v>
      </c>
      <c r="AE68">
        <v>47.701999999999998</v>
      </c>
      <c r="AF68">
        <v>58.081000000000003</v>
      </c>
      <c r="AG68">
        <v>44.368000000000002</v>
      </c>
      <c r="AH68">
        <v>44.368000000000002</v>
      </c>
      <c r="AI68" s="207"/>
      <c r="AJ68" s="207"/>
      <c r="AK68" s="207"/>
      <c r="AL68" s="207"/>
      <c r="AM68" s="207"/>
      <c r="AN68" s="207"/>
      <c r="AO68" s="207"/>
      <c r="AP68" s="207"/>
      <c r="AQ68" s="207"/>
      <c r="AR68" s="207"/>
      <c r="AS68" s="207"/>
      <c r="AT68" s="207"/>
      <c r="AU68" s="207"/>
      <c r="AV68" s="207"/>
      <c r="AW68" s="207"/>
      <c r="AX68" s="207"/>
      <c r="AY68" s="207"/>
      <c r="ALQ68" t="e">
        <v>#N/A</v>
      </c>
    </row>
    <row r="69" spans="1:1005" ht="14.45">
      <c r="A69" s="105"/>
      <c r="B69" s="162"/>
      <c r="C69" s="154"/>
      <c r="D69" s="158"/>
      <c r="AI69" s="207"/>
      <c r="AJ69" s="207"/>
      <c r="AK69" s="207"/>
      <c r="AL69" s="207"/>
      <c r="AM69" s="207"/>
      <c r="AN69" s="207"/>
      <c r="AO69" s="207"/>
      <c r="AP69" s="207"/>
      <c r="AQ69" s="207"/>
      <c r="AR69" s="207"/>
      <c r="AS69" s="207"/>
      <c r="AT69" s="207"/>
      <c r="AU69" s="207"/>
      <c r="AV69" s="207"/>
      <c r="AW69" s="207"/>
      <c r="AX69" s="207"/>
      <c r="AY69" s="207"/>
      <c r="ALQ69" t="e">
        <v>#N/A</v>
      </c>
    </row>
    <row r="70" spans="1:1005" ht="14.45">
      <c r="A70" s="105"/>
      <c r="B70" s="162"/>
      <c r="C70" s="154"/>
      <c r="D70" s="158"/>
      <c r="AI70" s="207"/>
      <c r="AJ70" s="207"/>
      <c r="AK70" s="207"/>
      <c r="AL70" s="207"/>
      <c r="AM70" s="207"/>
      <c r="AN70" s="207"/>
      <c r="AO70" s="207"/>
      <c r="AP70" s="207"/>
      <c r="AQ70" s="207"/>
      <c r="AR70" s="207"/>
      <c r="AS70" s="207"/>
      <c r="AT70" s="207"/>
      <c r="AU70" s="207"/>
      <c r="AV70" s="207"/>
      <c r="AW70" s="207"/>
      <c r="AX70" s="207"/>
      <c r="AY70" s="207"/>
      <c r="ALQ70" t="e">
        <v>#N/A</v>
      </c>
    </row>
    <row r="71" spans="1:1005" ht="14.45">
      <c r="A71" s="105"/>
      <c r="B71" s="162"/>
      <c r="C71" s="154"/>
      <c r="D71" s="158"/>
      <c r="AI71" s="207"/>
      <c r="AJ71" s="207"/>
      <c r="AK71" s="207"/>
      <c r="AL71" s="207"/>
      <c r="AM71" s="207"/>
      <c r="AN71" s="207"/>
      <c r="AO71" s="207"/>
      <c r="AP71" s="207"/>
      <c r="AQ71" s="207"/>
      <c r="AR71" s="207"/>
      <c r="AS71" s="207"/>
      <c r="AT71" s="207"/>
      <c r="AU71" s="207"/>
      <c r="AV71" s="207"/>
      <c r="AW71" s="207"/>
      <c r="AX71" s="207"/>
      <c r="AY71" s="207"/>
      <c r="ALQ71" t="e">
        <v>#N/A</v>
      </c>
    </row>
    <row r="72" spans="1:1005" ht="14.45">
      <c r="A72" s="105"/>
      <c r="B72" s="162"/>
      <c r="C72" s="154"/>
      <c r="D72" s="158"/>
      <c r="AI72" s="207"/>
      <c r="AJ72" s="207"/>
      <c r="AK72" s="207"/>
      <c r="AL72" s="207"/>
      <c r="AM72" s="207"/>
      <c r="AN72" s="207"/>
      <c r="AO72" s="207"/>
      <c r="AP72" s="207"/>
      <c r="AQ72" s="207"/>
      <c r="AR72" s="207"/>
      <c r="AS72" s="207"/>
      <c r="AT72" s="207"/>
      <c r="AU72" s="207"/>
      <c r="AV72" s="207"/>
      <c r="AW72" s="207"/>
      <c r="AX72" s="207"/>
      <c r="AY72" s="207"/>
      <c r="ALQ72" t="e">
        <v>#N/A</v>
      </c>
    </row>
    <row r="73" spans="1:1005" ht="14.45">
      <c r="A73" s="105"/>
      <c r="B73" s="162"/>
      <c r="C73" s="154"/>
      <c r="D73" s="158"/>
      <c r="AI73" s="207"/>
      <c r="AJ73" s="207"/>
      <c r="AK73" s="207"/>
      <c r="AL73" s="207"/>
      <c r="AM73" s="207"/>
      <c r="AN73" s="207"/>
      <c r="AO73" s="207"/>
      <c r="AP73" s="207"/>
      <c r="AQ73" s="207"/>
      <c r="AR73" s="207"/>
      <c r="AS73" s="207"/>
      <c r="AT73" s="207"/>
      <c r="AU73" s="207"/>
      <c r="AV73" s="207"/>
      <c r="AW73" s="207"/>
      <c r="AX73" s="207"/>
      <c r="AY73" s="207"/>
    </row>
    <row r="74" spans="1:1005" ht="14.45">
      <c r="A74" s="105"/>
      <c r="B74" s="162"/>
      <c r="C74" s="154"/>
      <c r="D74" s="158"/>
      <c r="AI74" s="207"/>
      <c r="AJ74" s="207"/>
      <c r="AK74" s="207"/>
      <c r="AL74" s="207"/>
      <c r="AM74" s="207"/>
      <c r="AN74" s="207"/>
      <c r="AO74" s="207"/>
      <c r="AP74" s="207"/>
      <c r="AQ74" s="207"/>
      <c r="AR74" s="207"/>
      <c r="AS74" s="207"/>
      <c r="AT74" s="207"/>
      <c r="AU74" s="207"/>
      <c r="AV74" s="207"/>
      <c r="AW74" s="207"/>
      <c r="AX74" s="207"/>
      <c r="AY74" s="207"/>
    </row>
    <row r="75" spans="1:1005" ht="14.45">
      <c r="A75" s="105"/>
      <c r="B75" s="162"/>
      <c r="C75" s="154"/>
      <c r="D75" s="158"/>
      <c r="AI75" s="207"/>
      <c r="AJ75" s="207"/>
      <c r="AK75" s="207"/>
      <c r="AL75" s="207"/>
      <c r="AM75" s="207"/>
      <c r="AN75" s="207"/>
      <c r="AO75" s="207"/>
      <c r="AP75" s="207"/>
      <c r="AQ75" s="207"/>
      <c r="AR75" s="207"/>
      <c r="AS75" s="207"/>
      <c r="AT75" s="207"/>
      <c r="AU75" s="207"/>
      <c r="AV75" s="207"/>
      <c r="AW75" s="207"/>
      <c r="AX75" s="207"/>
      <c r="AY75" s="207"/>
    </row>
    <row r="76" spans="1:1005" ht="14.45">
      <c r="A76" s="105"/>
      <c r="B76" s="162"/>
      <c r="C76" s="154"/>
      <c r="D76" s="158"/>
      <c r="AI76" s="207"/>
      <c r="AJ76" s="207"/>
      <c r="AK76" s="207"/>
      <c r="AL76" s="207"/>
      <c r="AM76" s="207"/>
      <c r="AN76" s="207"/>
      <c r="AO76" s="207"/>
      <c r="AP76" s="207"/>
      <c r="AQ76" s="207"/>
      <c r="AR76" s="207"/>
      <c r="AS76" s="207"/>
      <c r="AT76" s="207"/>
      <c r="AU76" s="207"/>
      <c r="AV76" s="207"/>
      <c r="AW76" s="207"/>
      <c r="AX76" s="207"/>
      <c r="AY76" s="207"/>
    </row>
    <row r="77" spans="1:1005" ht="14.45">
      <c r="A77" s="105"/>
      <c r="B77" s="162"/>
      <c r="C77" s="154"/>
      <c r="D77" s="158"/>
      <c r="AI77" s="207"/>
      <c r="AJ77" s="207"/>
      <c r="AK77" s="207"/>
      <c r="AL77" s="207"/>
      <c r="AM77" s="207"/>
      <c r="AN77" s="207"/>
      <c r="AO77" s="207"/>
      <c r="AP77" s="207"/>
      <c r="AQ77" s="207"/>
      <c r="AR77" s="207"/>
      <c r="AS77" s="207"/>
      <c r="AT77" s="207"/>
      <c r="AU77" s="207"/>
      <c r="AV77" s="207"/>
      <c r="AW77" s="207"/>
      <c r="AX77" s="207"/>
      <c r="AY77" s="207"/>
    </row>
    <row r="78" spans="1:1005" ht="14.45">
      <c r="A78" s="105"/>
      <c r="B78" s="162"/>
      <c r="C78" s="154"/>
      <c r="D78" s="158"/>
      <c r="AI78" s="207"/>
      <c r="AJ78" s="207"/>
      <c r="AK78" s="207"/>
      <c r="AL78" s="207"/>
      <c r="AM78" s="207"/>
      <c r="AN78" s="207"/>
      <c r="AO78" s="207"/>
      <c r="AP78" s="207"/>
      <c r="AQ78" s="207"/>
      <c r="AR78" s="207"/>
      <c r="AS78" s="207"/>
      <c r="AT78" s="207"/>
      <c r="AU78" s="207"/>
      <c r="AV78" s="207"/>
      <c r="AW78" s="207"/>
      <c r="AX78" s="207"/>
      <c r="AY78" s="207"/>
    </row>
    <row r="79" spans="1:1005" ht="14.45">
      <c r="A79" s="105"/>
      <c r="B79" s="162"/>
      <c r="C79" s="154"/>
      <c r="D79" s="158"/>
      <c r="AI79" s="207"/>
      <c r="AJ79" s="207"/>
      <c r="AK79" s="207"/>
      <c r="AL79" s="207"/>
      <c r="AM79" s="207"/>
      <c r="AN79" s="207"/>
      <c r="AO79" s="207"/>
      <c r="AP79" s="207"/>
      <c r="AQ79" s="207"/>
      <c r="AR79" s="207"/>
      <c r="AS79" s="207"/>
      <c r="AT79" s="207"/>
      <c r="AU79" s="207"/>
      <c r="AV79" s="207"/>
      <c r="AW79" s="207"/>
      <c r="AX79" s="207"/>
      <c r="AY79" s="207"/>
    </row>
    <row r="80" spans="1:1005" ht="14.45">
      <c r="A80" s="105"/>
      <c r="B80" s="162"/>
      <c r="C80" s="154"/>
      <c r="D80" s="158"/>
      <c r="AI80" s="207"/>
      <c r="AJ80" s="207"/>
      <c r="AK80" s="207"/>
      <c r="AL80" s="207"/>
      <c r="AM80" s="207"/>
      <c r="AN80" s="207"/>
      <c r="AO80" s="207"/>
      <c r="AP80" s="207"/>
      <c r="AQ80" s="207"/>
      <c r="AR80" s="207"/>
      <c r="AS80" s="207"/>
      <c r="AT80" s="207"/>
      <c r="AU80" s="207"/>
      <c r="AV80" s="207"/>
      <c r="AW80" s="207"/>
      <c r="AX80" s="207"/>
      <c r="AY80" s="207"/>
    </row>
    <row r="81" spans="1:4" ht="12.75" customHeight="1">
      <c r="A81" s="105"/>
      <c r="B81" s="162"/>
      <c r="C81" s="154"/>
      <c r="D81" s="158"/>
    </row>
    <row r="82" spans="1:4" ht="12.75" customHeight="1">
      <c r="A82" s="105"/>
      <c r="B82" s="162"/>
      <c r="C82" s="154"/>
      <c r="D82" s="158"/>
    </row>
    <row r="83" spans="1:4" ht="12.75" customHeight="1">
      <c r="A83" s="105"/>
      <c r="B83" s="162"/>
      <c r="C83" s="154"/>
      <c r="D83" s="158"/>
    </row>
    <row r="84" spans="1:4" ht="12.75" customHeight="1">
      <c r="A84" s="105"/>
      <c r="B84" s="162"/>
      <c r="C84" s="154"/>
      <c r="D84" s="158"/>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5703125" defaultRowHeight="12.75" customHeight="1"/>
  <cols>
    <col min="1" max="2" width="9.42578125" customWidth="1"/>
    <col min="3" max="3" width="9.5703125" bestFit="1" customWidth="1"/>
    <col min="4" max="54" width="9.42578125" customWidth="1"/>
  </cols>
  <sheetData>
    <row r="1" spans="1:51" ht="14.45">
      <c r="A1" s="205"/>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0"/>
      <c r="AH1" s="230"/>
      <c r="AI1" s="195"/>
      <c r="AJ1" s="195"/>
      <c r="AK1" s="195"/>
      <c r="AL1" s="195"/>
      <c r="AM1" s="195"/>
    </row>
    <row r="2" spans="1:51" ht="14.45">
      <c r="A2" s="205"/>
      <c r="B2" s="205" t="s">
        <v>1</v>
      </c>
      <c r="C2" s="205" t="s">
        <v>2</v>
      </c>
      <c r="D2" s="205" t="s">
        <v>3</v>
      </c>
      <c r="E2" s="205">
        <v>1991</v>
      </c>
      <c r="F2" s="205">
        <v>1992</v>
      </c>
      <c r="G2" s="205">
        <v>1993</v>
      </c>
      <c r="H2" s="205">
        <v>1994</v>
      </c>
      <c r="I2" s="205">
        <v>1995</v>
      </c>
      <c r="J2" s="205">
        <v>1996</v>
      </c>
      <c r="K2" s="205">
        <v>1997</v>
      </c>
      <c r="L2" s="205">
        <v>1998</v>
      </c>
      <c r="M2" s="205">
        <v>1999</v>
      </c>
      <c r="N2" s="205">
        <v>2000</v>
      </c>
      <c r="O2" s="205">
        <v>2001</v>
      </c>
      <c r="P2" s="205">
        <v>2002</v>
      </c>
      <c r="Q2" s="205">
        <v>2003</v>
      </c>
      <c r="R2" s="205">
        <v>2004</v>
      </c>
      <c r="S2" s="205">
        <v>2005</v>
      </c>
      <c r="T2" s="205">
        <v>2006</v>
      </c>
      <c r="U2" s="205">
        <v>2007</v>
      </c>
      <c r="V2" s="205">
        <v>2008</v>
      </c>
      <c r="W2" s="205">
        <v>2009</v>
      </c>
      <c r="X2" s="205">
        <v>2010</v>
      </c>
      <c r="Y2" s="205">
        <v>2011</v>
      </c>
      <c r="Z2" s="205">
        <v>2012</v>
      </c>
      <c r="AA2" s="205">
        <v>2013</v>
      </c>
      <c r="AB2" s="205">
        <v>2014</v>
      </c>
      <c r="AC2" s="205">
        <v>2015</v>
      </c>
      <c r="AD2" s="205">
        <v>2016</v>
      </c>
      <c r="AE2" s="122">
        <v>2017</v>
      </c>
      <c r="AF2" s="205">
        <v>2018</v>
      </c>
      <c r="AG2" s="205">
        <v>2019</v>
      </c>
      <c r="AH2" s="205">
        <v>2020</v>
      </c>
      <c r="AI2" s="195"/>
      <c r="AJ2" s="195"/>
      <c r="AK2" s="195"/>
      <c r="AL2" s="195"/>
      <c r="AM2" s="195"/>
      <c r="AN2" s="195"/>
      <c r="AO2" s="195"/>
      <c r="AP2" s="195"/>
      <c r="AQ2" s="195"/>
      <c r="AR2" s="195"/>
      <c r="AS2" s="195"/>
    </row>
    <row r="3" spans="1:51" ht="14.45">
      <c r="A3" s="205"/>
      <c r="B3" s="205" t="s">
        <v>8</v>
      </c>
      <c r="C3" s="205" t="s">
        <v>9</v>
      </c>
      <c r="D3" s="205" t="s">
        <v>10</v>
      </c>
      <c r="E3" s="205" t="s">
        <v>11</v>
      </c>
      <c r="F3" s="205" t="s">
        <v>12</v>
      </c>
      <c r="G3" s="205" t="s">
        <v>13</v>
      </c>
      <c r="H3" s="205" t="s">
        <v>14</v>
      </c>
      <c r="I3" s="205" t="s">
        <v>15</v>
      </c>
      <c r="J3" s="205" t="s">
        <v>16</v>
      </c>
      <c r="K3" s="205" t="s">
        <v>17</v>
      </c>
      <c r="L3" s="205" t="s">
        <v>18</v>
      </c>
      <c r="M3" s="205" t="s">
        <v>19</v>
      </c>
      <c r="N3" s="205" t="s">
        <v>20</v>
      </c>
      <c r="O3" s="205" t="s">
        <v>21</v>
      </c>
      <c r="P3" s="205" t="s">
        <v>22</v>
      </c>
      <c r="Q3" s="205" t="s">
        <v>23</v>
      </c>
      <c r="R3" s="205" t="s">
        <v>24</v>
      </c>
      <c r="S3" s="205" t="s">
        <v>25</v>
      </c>
      <c r="T3" s="205" t="s">
        <v>26</v>
      </c>
      <c r="U3" s="205" t="s">
        <v>27</v>
      </c>
      <c r="V3" s="205" t="s">
        <v>28</v>
      </c>
      <c r="W3" s="205" t="s">
        <v>29</v>
      </c>
      <c r="X3" s="205" t="s">
        <v>30</v>
      </c>
      <c r="Y3" s="205" t="s">
        <v>31</v>
      </c>
      <c r="Z3" s="205" t="s">
        <v>32</v>
      </c>
      <c r="AA3" s="205" t="s">
        <v>33</v>
      </c>
      <c r="AB3" s="205" t="s">
        <v>34</v>
      </c>
      <c r="AC3" s="205" t="s">
        <v>35</v>
      </c>
      <c r="AD3" s="205" t="s">
        <v>36</v>
      </c>
      <c r="AE3" s="205" t="s">
        <v>37</v>
      </c>
      <c r="AF3" s="205" t="s">
        <v>38</v>
      </c>
      <c r="AG3" s="205" t="s">
        <v>39</v>
      </c>
      <c r="AH3" s="205" t="s">
        <v>40</v>
      </c>
      <c r="AI3" s="195"/>
      <c r="AJ3" s="195"/>
      <c r="AK3" s="195"/>
      <c r="AL3" s="195"/>
      <c r="AM3" s="195"/>
      <c r="AN3" s="195"/>
      <c r="AO3" s="195"/>
      <c r="AP3" s="195"/>
      <c r="AQ3" s="195"/>
      <c r="AR3" s="195"/>
      <c r="AS3" s="195"/>
    </row>
    <row r="4" spans="1:51" ht="14.45">
      <c r="A4" s="124">
        <f>YampaRiverInflow.TotalOutflow!A4</f>
        <v>46143</v>
      </c>
      <c r="B4" s="180">
        <v>63.396000000000001</v>
      </c>
      <c r="C4" s="81">
        <v>7.5309999999999997</v>
      </c>
      <c r="D4" s="179">
        <v>24.817</v>
      </c>
      <c r="E4" s="7">
        <f ca="1">INDEX(INDIRECT("AboveMeadLocal_"&amp;E$2+YEAR($A4)-YEAR($A$4)),MONTH($A4))</f>
        <v>24.659790000000001</v>
      </c>
      <c r="F4" s="7">
        <f t="shared" ref="F4:AH12" ca="1" si="0">INDEX(INDIRECT("AboveMeadLocal_"&amp;F$2+YEAR($A4)-YEAR($A$4)),MONTH($A4))</f>
        <v>21.803582000000002</v>
      </c>
      <c r="G4" s="7">
        <f t="shared" ca="1" si="0"/>
        <v>0.19014400000000023</v>
      </c>
      <c r="H4" s="7">
        <f t="shared" ca="1" si="0"/>
        <v>-5.5054859999999994</v>
      </c>
      <c r="I4" s="7">
        <f t="shared" ca="1" si="0"/>
        <v>-26.211384000000006</v>
      </c>
      <c r="J4" s="7">
        <f t="shared" ca="1" si="0"/>
        <v>7.738929999999999</v>
      </c>
      <c r="K4" s="7">
        <f t="shared" ca="1" si="0"/>
        <v>15.471069999999999</v>
      </c>
      <c r="L4" s="7">
        <f t="shared" ca="1" si="0"/>
        <v>41.137190000000004</v>
      </c>
      <c r="M4" s="7">
        <f t="shared" ca="1" si="0"/>
        <v>13.289260000000001</v>
      </c>
      <c r="N4" s="7">
        <f t="shared" ca="1" si="0"/>
        <v>27.570250000000001</v>
      </c>
      <c r="O4" s="7">
        <f t="shared" ca="1" si="0"/>
        <v>34.690910000000002</v>
      </c>
      <c r="P4" s="7">
        <f t="shared" ca="1" si="0"/>
        <v>21.163640000000001</v>
      </c>
      <c r="Q4" s="7">
        <f t="shared" ca="1" si="0"/>
        <v>23.543800000000001</v>
      </c>
      <c r="R4" s="7">
        <f t="shared" ca="1" si="0"/>
        <v>34.333880000000001</v>
      </c>
      <c r="S4" s="7">
        <f t="shared" ca="1" si="0"/>
        <v>67.140500000000003</v>
      </c>
      <c r="T4" s="7">
        <f t="shared" ca="1" si="0"/>
        <v>34.274380000000001</v>
      </c>
      <c r="U4" s="7">
        <f t="shared" ca="1" si="0"/>
        <v>36.813220000000001</v>
      </c>
      <c r="V4" s="7">
        <f t="shared" ca="1" si="0"/>
        <v>20.429749999999999</v>
      </c>
      <c r="W4" s="7">
        <f t="shared" ca="1" si="0"/>
        <v>51.173209999999997</v>
      </c>
      <c r="X4" s="7">
        <f t="shared" ca="1" si="0"/>
        <v>36.138489999999997</v>
      </c>
      <c r="Y4" s="7">
        <f t="shared" ca="1" si="0"/>
        <v>21.024139999999999</v>
      </c>
      <c r="Z4" s="7">
        <f t="shared" ca="1" si="0"/>
        <v>18.545120000000001</v>
      </c>
      <c r="AA4" s="7">
        <f t="shared" ca="1" si="0"/>
        <v>27.252549999999999</v>
      </c>
      <c r="AB4" s="7">
        <f t="shared" ca="1" si="0"/>
        <v>27.252610000000001</v>
      </c>
      <c r="AC4" s="7">
        <f t="shared" ca="1" si="0"/>
        <v>28.958279999999998</v>
      </c>
      <c r="AD4" s="7">
        <f t="shared" ca="1" si="0"/>
        <v>32.1327</v>
      </c>
      <c r="AE4" s="7">
        <f t="shared" ca="1" si="0"/>
        <v>29.573979999999999</v>
      </c>
      <c r="AF4" s="7">
        <f t="shared" ca="1" si="0"/>
        <v>26.281370000000102</v>
      </c>
      <c r="AG4" s="7">
        <f t="shared" ca="1" si="0"/>
        <v>27.570650000000001</v>
      </c>
      <c r="AH4" s="7">
        <f t="shared" ca="1" si="0"/>
        <v>23.583810000000099</v>
      </c>
      <c r="AI4" s="7"/>
      <c r="AJ4" s="7"/>
      <c r="AK4" s="7"/>
      <c r="AL4" s="7"/>
      <c r="AM4" s="7"/>
      <c r="AN4" s="207"/>
      <c r="AO4" s="207"/>
      <c r="AP4" s="207"/>
      <c r="AQ4" s="207"/>
      <c r="AR4" s="207"/>
      <c r="AS4" s="207"/>
      <c r="AT4" s="207"/>
      <c r="AU4" s="207"/>
      <c r="AV4" s="207"/>
      <c r="AW4" s="207"/>
      <c r="AX4" s="207"/>
      <c r="AY4" s="207"/>
    </row>
    <row r="5" spans="1:51" ht="14.45">
      <c r="A5" s="124">
        <f>YampaRiverInflow.TotalOutflow!A5</f>
        <v>46174</v>
      </c>
      <c r="B5" s="180">
        <v>25.91</v>
      </c>
      <c r="C5" s="81">
        <v>-9.2720000000000002</v>
      </c>
      <c r="D5" s="179">
        <v>27.518999999999998</v>
      </c>
      <c r="E5" s="7">
        <v>3.4259199999999983</v>
      </c>
      <c r="F5" s="7">
        <v>8.1729199999999995</v>
      </c>
      <c r="G5" s="7">
        <v>12.473674000000001</v>
      </c>
      <c r="H5" s="7">
        <v>1.061094</v>
      </c>
      <c r="I5" s="7">
        <v>22.368065999999995</v>
      </c>
      <c r="J5" s="7">
        <v>-1.3633040000000001</v>
      </c>
      <c r="K5" s="7">
        <v>31.73554</v>
      </c>
      <c r="L5" s="7">
        <v>15.272729999999999</v>
      </c>
      <c r="M5" s="7">
        <v>13.68595</v>
      </c>
      <c r="N5" s="7">
        <v>32.07273</v>
      </c>
      <c r="O5" s="7">
        <v>48.238019999999999</v>
      </c>
      <c r="P5" s="7">
        <v>6.5057900000000002</v>
      </c>
      <c r="Q5" s="7">
        <v>14.280989999999999</v>
      </c>
      <c r="R5" s="7">
        <v>20.826450000000001</v>
      </c>
      <c r="S5" s="7">
        <v>11.9405</v>
      </c>
      <c r="T5" s="7">
        <v>14.67769</v>
      </c>
      <c r="U5" s="7">
        <v>31.73554</v>
      </c>
      <c r="V5" s="7">
        <v>13.4876</v>
      </c>
      <c r="W5" s="7">
        <v>35.543419999999998</v>
      </c>
      <c r="X5" s="7">
        <v>23.741799999999998</v>
      </c>
      <c r="Y5" s="7">
        <v>24.39593</v>
      </c>
      <c r="Z5" s="7">
        <v>22.730180000000001</v>
      </c>
      <c r="AA5" s="7">
        <v>25.189630000000001</v>
      </c>
      <c r="AB5" s="7">
        <v>26.0823</v>
      </c>
      <c r="AC5" s="7">
        <v>25.58633</v>
      </c>
      <c r="AD5" s="7">
        <v>28.562399999999901</v>
      </c>
      <c r="AE5" s="7">
        <v>24.3970500000001</v>
      </c>
      <c r="AF5" s="7">
        <v>26.578900000000001</v>
      </c>
      <c r="AG5" s="7">
        <v>24.000349999999901</v>
      </c>
      <c r="AH5" s="7">
        <v>22.730910000000101</v>
      </c>
      <c r="AI5" s="6"/>
      <c r="AJ5" s="6"/>
      <c r="AK5" s="6"/>
      <c r="AL5" s="6"/>
      <c r="AM5" s="6"/>
      <c r="AN5" s="207"/>
      <c r="AO5" s="207"/>
      <c r="AP5" s="207"/>
      <c r="AQ5" s="207"/>
      <c r="AR5" s="207"/>
      <c r="AS5" s="207"/>
      <c r="AT5" s="207"/>
      <c r="AU5" s="207"/>
      <c r="AV5" s="207"/>
      <c r="AW5" s="207"/>
      <c r="AX5" s="207"/>
      <c r="AY5" s="207"/>
    </row>
    <row r="6" spans="1:51" ht="14.45">
      <c r="A6" s="124">
        <f>YampaRiverInflow.TotalOutflow!A6</f>
        <v>46204</v>
      </c>
      <c r="B6" s="180">
        <v>40.694000000000003</v>
      </c>
      <c r="C6" s="81">
        <v>21.297000000000001</v>
      </c>
      <c r="D6" s="179">
        <v>40.78</v>
      </c>
      <c r="E6" s="7">
        <v>-0.52760200000000035</v>
      </c>
      <c r="F6" s="7">
        <v>14.445949999999996</v>
      </c>
      <c r="G6" s="7">
        <v>-5.4029160000000003</v>
      </c>
      <c r="H6" s="7">
        <v>-9.1989860000000014</v>
      </c>
      <c r="I6" s="7">
        <v>30.872809999999998</v>
      </c>
      <c r="J6" s="7">
        <v>7.8308159999999951</v>
      </c>
      <c r="K6" s="7">
        <v>31.933880000000002</v>
      </c>
      <c r="L6" s="7">
        <v>33.12397</v>
      </c>
      <c r="M6" s="7">
        <v>30.347110000000001</v>
      </c>
      <c r="N6" s="7">
        <v>21.12397</v>
      </c>
      <c r="O6" s="7">
        <v>19.953720000000001</v>
      </c>
      <c r="P6" s="7">
        <v>10.1157</v>
      </c>
      <c r="Q6" s="7">
        <v>17.2562</v>
      </c>
      <c r="R6" s="7">
        <v>39.272730000000003</v>
      </c>
      <c r="S6" s="7">
        <v>21.024789999999999</v>
      </c>
      <c r="T6" s="7">
        <v>21.223140000000001</v>
      </c>
      <c r="U6" s="7">
        <v>45.421489999999999</v>
      </c>
      <c r="V6" s="7">
        <v>28.760330000000003</v>
      </c>
      <c r="W6" s="7">
        <v>28.164830000000002</v>
      </c>
      <c r="X6" s="7">
        <v>29.156560000000002</v>
      </c>
      <c r="Y6" s="7">
        <v>31.536360000000002</v>
      </c>
      <c r="Z6" s="7">
        <v>26.379669999999997</v>
      </c>
      <c r="AA6" s="7">
        <v>61.685449999999996</v>
      </c>
      <c r="AB6" s="7">
        <v>29.156569999999999</v>
      </c>
      <c r="AC6" s="7">
        <v>33.520060000000001</v>
      </c>
      <c r="AD6" s="7">
        <v>26.182200000000002</v>
      </c>
      <c r="AE6" s="7">
        <v>32.1327</v>
      </c>
      <c r="AF6" s="7">
        <v>49.587499999999999</v>
      </c>
      <c r="AG6" s="7">
        <v>22.016849999999998</v>
      </c>
      <c r="AH6" s="7">
        <v>23.603650000000101</v>
      </c>
      <c r="AI6" s="6"/>
      <c r="AJ6" s="6"/>
      <c r="AK6" s="6"/>
      <c r="AL6" s="6"/>
      <c r="AM6" s="6"/>
      <c r="AN6" s="207"/>
      <c r="AO6" s="207"/>
      <c r="AP6" s="207"/>
      <c r="AQ6" s="207"/>
      <c r="AR6" s="207"/>
      <c r="AS6" s="207"/>
      <c r="AT6" s="207"/>
      <c r="AU6" s="207"/>
      <c r="AV6" s="207"/>
      <c r="AW6" s="207"/>
      <c r="AX6" s="207"/>
      <c r="AY6" s="207"/>
    </row>
    <row r="7" spans="1:51" ht="14.45">
      <c r="A7" s="124">
        <f>YampaRiverInflow.TotalOutflow!A7</f>
        <v>46235</v>
      </c>
      <c r="B7" s="180">
        <v>81.248000000000005</v>
      </c>
      <c r="C7" s="81">
        <v>54.869</v>
      </c>
      <c r="D7" s="179">
        <v>66.072999999999993</v>
      </c>
      <c r="E7" s="7">
        <v>15.498979999999996</v>
      </c>
      <c r="F7" s="7">
        <v>39.663323999999996</v>
      </c>
      <c r="G7" s="7">
        <v>-27.475497999999998</v>
      </c>
      <c r="H7" s="7">
        <v>-21.766008000000003</v>
      </c>
      <c r="I7" s="7">
        <v>29.917686</v>
      </c>
      <c r="J7" s="7">
        <v>25.019824</v>
      </c>
      <c r="K7" s="7">
        <v>50.280989999999996</v>
      </c>
      <c r="L7" s="7">
        <v>20.826450000000001</v>
      </c>
      <c r="M7" s="7">
        <v>44.033059999999999</v>
      </c>
      <c r="N7" s="7">
        <v>23.404959999999999</v>
      </c>
      <c r="O7" s="7">
        <v>52.066120000000005</v>
      </c>
      <c r="P7" s="7">
        <v>17.851240000000001</v>
      </c>
      <c r="Q7" s="7">
        <v>42.049589999999995</v>
      </c>
      <c r="R7" s="7">
        <v>50.578510000000001</v>
      </c>
      <c r="S7" s="7">
        <v>28.36364</v>
      </c>
      <c r="T7" s="7">
        <v>66.446280000000002</v>
      </c>
      <c r="U7" s="7">
        <v>91.636359999999996</v>
      </c>
      <c r="V7" s="7">
        <v>39.272730000000003</v>
      </c>
      <c r="W7" s="7">
        <v>23.60284</v>
      </c>
      <c r="X7" s="7">
        <v>91.04083</v>
      </c>
      <c r="Y7" s="7">
        <v>36.693379999999998</v>
      </c>
      <c r="Z7" s="7">
        <v>68.607789999999994</v>
      </c>
      <c r="AA7" s="7">
        <v>66.842500000000001</v>
      </c>
      <c r="AB7" s="7">
        <v>41.057389999999998</v>
      </c>
      <c r="AC7" s="7">
        <v>44.429290000000002</v>
      </c>
      <c r="AD7" s="7">
        <v>41.851849999999999</v>
      </c>
      <c r="AE7" s="7">
        <v>40.265050000000002</v>
      </c>
      <c r="AF7" s="7">
        <v>38.876599999999996</v>
      </c>
      <c r="AG7" s="7">
        <v>29.55415</v>
      </c>
      <c r="AH7" s="7">
        <v>23.603649999999899</v>
      </c>
      <c r="AI7" s="6"/>
      <c r="AJ7" s="6"/>
      <c r="AK7" s="6"/>
      <c r="AL7" s="6"/>
      <c r="AM7" s="6"/>
      <c r="AN7" s="207"/>
      <c r="AO7" s="207"/>
      <c r="AP7" s="207"/>
      <c r="AQ7" s="207"/>
      <c r="AR7" s="207"/>
      <c r="AS7" s="207"/>
      <c r="AT7" s="207"/>
      <c r="AU7" s="207"/>
      <c r="AV7" s="207"/>
      <c r="AW7" s="207"/>
      <c r="AX7" s="207"/>
      <c r="AY7" s="207"/>
    </row>
    <row r="8" spans="1:51" ht="14.45">
      <c r="A8" s="124">
        <f>YampaRiverInflow.TotalOutflow!A8</f>
        <v>46266</v>
      </c>
      <c r="B8" s="180">
        <v>64.629000000000005</v>
      </c>
      <c r="C8" s="81">
        <v>48.220999999999997</v>
      </c>
      <c r="D8" s="179">
        <v>42.307000000000002</v>
      </c>
      <c r="E8" s="7">
        <v>19.180725999999996</v>
      </c>
      <c r="F8" s="7">
        <v>38.334448000000002</v>
      </c>
      <c r="G8" s="7">
        <v>-11.254766</v>
      </c>
      <c r="H8" s="7">
        <v>-1.109622000000003</v>
      </c>
      <c r="I8" s="7">
        <v>14.515779999999999</v>
      </c>
      <c r="J8" s="7">
        <v>21.008659999999999</v>
      </c>
      <c r="K8" s="7">
        <v>59.246279999999999</v>
      </c>
      <c r="L8" s="7">
        <v>36.099170000000001</v>
      </c>
      <c r="M8" s="7">
        <v>49.190080000000002</v>
      </c>
      <c r="N8" s="7">
        <v>39.133879999999998</v>
      </c>
      <c r="O8" s="7">
        <v>48.456199999999995</v>
      </c>
      <c r="P8" s="7">
        <v>103.95372</v>
      </c>
      <c r="Q8" s="7">
        <v>34.373550000000002</v>
      </c>
      <c r="R8" s="7">
        <v>57.381819999999998</v>
      </c>
      <c r="S8" s="7">
        <v>38.360330000000005</v>
      </c>
      <c r="T8" s="7">
        <v>50.87603</v>
      </c>
      <c r="U8" s="7">
        <v>33.83802</v>
      </c>
      <c r="V8" s="7">
        <v>38.677690000000005</v>
      </c>
      <c r="W8" s="7">
        <v>28.363289999999999</v>
      </c>
      <c r="X8" s="7">
        <v>44.250949999999996</v>
      </c>
      <c r="Y8" s="7">
        <v>41.255660000000006</v>
      </c>
      <c r="Z8" s="7">
        <v>47.999720000000003</v>
      </c>
      <c r="AA8" s="7">
        <v>78.703759999999988</v>
      </c>
      <c r="AB8" s="7">
        <v>38.875680000000003</v>
      </c>
      <c r="AC8" s="7">
        <v>32.726860000000002</v>
      </c>
      <c r="AD8" s="7">
        <v>30.744250000000001</v>
      </c>
      <c r="AE8" s="7">
        <v>24.1193600000001</v>
      </c>
      <c r="AF8" s="7">
        <v>44.628749999999897</v>
      </c>
      <c r="AG8" s="7">
        <v>21.9771800000001</v>
      </c>
      <c r="AH8" s="7">
        <v>24.040019999999899</v>
      </c>
      <c r="AI8" s="6"/>
      <c r="AJ8" s="6"/>
      <c r="AK8" s="6"/>
      <c r="AL8" s="6"/>
      <c r="AM8" s="6"/>
      <c r="AN8" s="207"/>
      <c r="AO8" s="207"/>
      <c r="AP8" s="207"/>
      <c r="AQ8" s="207"/>
      <c r="AR8" s="207"/>
      <c r="AS8" s="207"/>
      <c r="AT8" s="207"/>
      <c r="AU8" s="207"/>
      <c r="AV8" s="207"/>
      <c r="AW8" s="207"/>
      <c r="AX8" s="207"/>
      <c r="AY8" s="207"/>
    </row>
    <row r="9" spans="1:51" ht="14.45">
      <c r="A9" s="124">
        <f>YampaRiverInflow.TotalOutflow!A9</f>
        <v>46296</v>
      </c>
      <c r="B9" s="180">
        <v>51.898000000000003</v>
      </c>
      <c r="C9" s="81">
        <v>34.402999999999999</v>
      </c>
      <c r="D9" s="179">
        <v>44.052999999999997</v>
      </c>
      <c r="E9" s="7">
        <v>26.040343999999997</v>
      </c>
      <c r="F9" s="7">
        <v>13.166246000000003</v>
      </c>
      <c r="G9" s="7">
        <v>20.811032000000001</v>
      </c>
      <c r="H9" s="7">
        <v>15.392737999999998</v>
      </c>
      <c r="I9" s="7">
        <v>31.104225999999993</v>
      </c>
      <c r="J9" s="7">
        <v>32.409004000000003</v>
      </c>
      <c r="K9" s="7">
        <v>36.495870000000004</v>
      </c>
      <c r="L9" s="7">
        <v>22.413220000000003</v>
      </c>
      <c r="M9" s="7">
        <v>37.884300000000003</v>
      </c>
      <c r="N9" s="7">
        <v>47.385120000000001</v>
      </c>
      <c r="O9" s="7">
        <v>23.34545</v>
      </c>
      <c r="P9" s="7">
        <v>20.647929999999999</v>
      </c>
      <c r="Q9" s="7">
        <v>30.664459999999998</v>
      </c>
      <c r="R9" s="7">
        <v>41.077690000000004</v>
      </c>
      <c r="S9" s="7">
        <v>31.060849999999999</v>
      </c>
      <c r="T9" s="7">
        <v>69.758679999999998</v>
      </c>
      <c r="U9" s="7">
        <v>20.94511</v>
      </c>
      <c r="V9" s="7">
        <v>34.908660000000005</v>
      </c>
      <c r="W9" s="7">
        <v>24.793029999999998</v>
      </c>
      <c r="X9" s="7">
        <v>40.680699999999995</v>
      </c>
      <c r="Y9" s="7">
        <v>34.511849999999995</v>
      </c>
      <c r="Z9" s="7">
        <v>29.513770000000001</v>
      </c>
      <c r="AA9" s="7">
        <v>19.080719999999999</v>
      </c>
      <c r="AB9" s="7">
        <v>42.445929999999997</v>
      </c>
      <c r="AC9" s="7">
        <v>56.012860000000003</v>
      </c>
      <c r="AD9" s="7">
        <v>29.236789999999999</v>
      </c>
      <c r="AE9" s="7">
        <v>25.884679999999999</v>
      </c>
      <c r="AF9" s="7">
        <v>63.214149999999897</v>
      </c>
      <c r="AG9" s="7">
        <v>23.663159999999799</v>
      </c>
      <c r="AH9" s="7">
        <v>24.972269999999799</v>
      </c>
      <c r="AI9" s="6"/>
      <c r="AJ9" s="6"/>
      <c r="AK9" s="6"/>
      <c r="AL9" s="6"/>
      <c r="AM9" s="6"/>
      <c r="AN9" s="207"/>
      <c r="AO9" s="207"/>
      <c r="AP9" s="207"/>
      <c r="AQ9" s="207"/>
      <c r="AR9" s="207"/>
      <c r="AS9" s="207"/>
      <c r="AT9" s="207"/>
      <c r="AU9" s="207"/>
      <c r="AV9" s="207"/>
      <c r="AW9" s="207"/>
      <c r="AX9" s="207"/>
      <c r="AY9" s="207"/>
    </row>
    <row r="10" spans="1:51" ht="14.45">
      <c r="A10" s="124">
        <f>YampaRiverInflow.TotalOutflow!A10</f>
        <v>46327</v>
      </c>
      <c r="B10" s="180">
        <v>25.907</v>
      </c>
      <c r="C10" s="81">
        <v>29.670999999999999</v>
      </c>
      <c r="D10" s="179">
        <v>26.126000000000001</v>
      </c>
      <c r="E10" s="7">
        <v>17.507805999999995</v>
      </c>
      <c r="F10" s="7">
        <v>8.8944699999999983</v>
      </c>
      <c r="G10" s="7">
        <v>1.1222839999999996</v>
      </c>
      <c r="H10" s="7">
        <v>9.8448719999999987</v>
      </c>
      <c r="I10" s="7">
        <v>28.013811999999998</v>
      </c>
      <c r="J10" s="7">
        <v>15.793877999999999</v>
      </c>
      <c r="K10" s="7">
        <v>24.595040000000001</v>
      </c>
      <c r="L10" s="7">
        <v>18.446279999999998</v>
      </c>
      <c r="M10" s="7">
        <v>36.495870000000004</v>
      </c>
      <c r="N10" s="7">
        <v>27.966939999999997</v>
      </c>
      <c r="O10" s="7">
        <v>25.487599999999997</v>
      </c>
      <c r="P10" s="7">
        <v>23.10744</v>
      </c>
      <c r="Q10" s="7">
        <v>22.472729999999999</v>
      </c>
      <c r="R10" s="7">
        <v>35.166530000000002</v>
      </c>
      <c r="S10" s="7">
        <v>20.925319999999999</v>
      </c>
      <c r="T10" s="7">
        <v>16.066120000000002</v>
      </c>
      <c r="U10" s="7">
        <v>25.54711</v>
      </c>
      <c r="V10" s="7">
        <v>41.950060000000001</v>
      </c>
      <c r="W10" s="7">
        <v>23.00787</v>
      </c>
      <c r="X10" s="7">
        <v>14.39954</v>
      </c>
      <c r="Y10" s="7">
        <v>23.602700000000002</v>
      </c>
      <c r="Z10" s="7">
        <v>28.581400000000002</v>
      </c>
      <c r="AA10" s="7">
        <v>27.807869999999998</v>
      </c>
      <c r="AB10" s="7">
        <v>24.69378</v>
      </c>
      <c r="AC10" s="7">
        <v>22.293890000000001</v>
      </c>
      <c r="AD10" s="7">
        <v>27.888010000000101</v>
      </c>
      <c r="AE10" s="7">
        <v>24.873090000000097</v>
      </c>
      <c r="AF10" s="7">
        <v>23.24662</v>
      </c>
      <c r="AG10" s="7">
        <v>25.646650000000101</v>
      </c>
      <c r="AH10" s="7">
        <v>24.793749999999999</v>
      </c>
      <c r="AI10" s="6"/>
      <c r="AJ10" s="6"/>
      <c r="AK10" s="6"/>
      <c r="AL10" s="6"/>
      <c r="AM10" s="6"/>
      <c r="AN10" s="207"/>
      <c r="AO10" s="207"/>
      <c r="AP10" s="207"/>
      <c r="AQ10" s="207"/>
      <c r="AR10" s="207"/>
      <c r="AS10" s="207"/>
      <c r="AT10" s="207"/>
      <c r="AU10" s="207"/>
      <c r="AV10" s="207"/>
      <c r="AW10" s="207"/>
      <c r="AX10" s="207"/>
      <c r="AY10" s="207"/>
    </row>
    <row r="11" spans="1:51" ht="14.45">
      <c r="A11" s="124">
        <f>YampaRiverInflow.TotalOutflow!A11</f>
        <v>46357</v>
      </c>
      <c r="B11" s="180">
        <v>40.94</v>
      </c>
      <c r="C11" s="81">
        <v>46.996000000000002</v>
      </c>
      <c r="D11" s="179">
        <v>27.3</v>
      </c>
      <c r="E11" s="7">
        <v>8.4644880000000011</v>
      </c>
      <c r="F11" s="7">
        <v>2.3967059999999982</v>
      </c>
      <c r="G11" s="7">
        <v>-6.7709719999999995</v>
      </c>
      <c r="H11" s="7">
        <v>0.60159199999999691</v>
      </c>
      <c r="I11" s="7">
        <v>44.223798000000002</v>
      </c>
      <c r="J11" s="7">
        <v>1.110544</v>
      </c>
      <c r="K11" s="7">
        <v>15.07438</v>
      </c>
      <c r="L11" s="7">
        <v>12.69421</v>
      </c>
      <c r="M11" s="7">
        <v>35.305790000000002</v>
      </c>
      <c r="N11" s="7">
        <v>29.355370000000001</v>
      </c>
      <c r="O11" s="7">
        <v>13.4876</v>
      </c>
      <c r="P11" s="7">
        <v>18.723970000000001</v>
      </c>
      <c r="Q11" s="7">
        <v>15.471069999999999</v>
      </c>
      <c r="R11" s="7">
        <v>19.100490000000001</v>
      </c>
      <c r="S11" s="7">
        <v>3.9664899999999998</v>
      </c>
      <c r="T11" s="7">
        <v>23.801650000000002</v>
      </c>
      <c r="U11" s="7">
        <v>57.520660000000007</v>
      </c>
      <c r="V11" s="7">
        <v>23.99954</v>
      </c>
      <c r="W11" s="7">
        <v>19.4375</v>
      </c>
      <c r="X11" s="7">
        <v>33.916870000000003</v>
      </c>
      <c r="Y11" s="7">
        <v>31.734860000000001</v>
      </c>
      <c r="Z11" s="7">
        <v>22.7103</v>
      </c>
      <c r="AA11" s="7">
        <v>25.368259999999999</v>
      </c>
      <c r="AB11" s="7">
        <v>31.6557</v>
      </c>
      <c r="AC11" s="7">
        <v>22.412740000000003</v>
      </c>
      <c r="AD11" s="7">
        <v>36.377389999999899</v>
      </c>
      <c r="AE11" s="7">
        <v>25.983849999999997</v>
      </c>
      <c r="AF11" s="7">
        <v>23.544150000000002</v>
      </c>
      <c r="AG11" s="7">
        <v>39.471650000000103</v>
      </c>
      <c r="AH11" s="7">
        <v>24.5160599999999</v>
      </c>
      <c r="AI11" s="6"/>
      <c r="AJ11" s="6"/>
      <c r="AK11" s="6"/>
      <c r="AL11" s="6"/>
      <c r="AM11" s="6"/>
      <c r="AN11" s="207"/>
      <c r="AO11" s="207"/>
      <c r="AP11" s="207"/>
      <c r="AQ11" s="207"/>
      <c r="AR11" s="207"/>
      <c r="AS11" s="207"/>
      <c r="AT11" s="207"/>
      <c r="AU11" s="207"/>
      <c r="AV11" s="207"/>
      <c r="AW11" s="207"/>
      <c r="AX11" s="207"/>
      <c r="AY11" s="207"/>
    </row>
    <row r="12" spans="1:51" ht="14.45">
      <c r="A12" s="124">
        <f>YampaRiverInflow.TotalOutflow!A12</f>
        <v>46388</v>
      </c>
      <c r="B12" s="180">
        <v>37.787999999999997</v>
      </c>
      <c r="C12" s="81">
        <v>44.08</v>
      </c>
      <c r="D12" s="179">
        <v>25.349</v>
      </c>
      <c r="E12" s="7">
        <v>0.14888199999999779</v>
      </c>
      <c r="F12" s="7">
        <v>188.36769600000002</v>
      </c>
      <c r="G12" s="7">
        <v>-19.261465999999999</v>
      </c>
      <c r="H12" s="7">
        <v>-11.55139</v>
      </c>
      <c r="I12" s="7">
        <v>25.526097999999998</v>
      </c>
      <c r="J12" s="7">
        <v>1.3745679999999993</v>
      </c>
      <c r="K12" s="7">
        <v>21.421490000000002</v>
      </c>
      <c r="L12" s="7">
        <v>24.198349999999998</v>
      </c>
      <c r="M12" s="7">
        <v>42.049589999999995</v>
      </c>
      <c r="N12" s="7">
        <v>21.61983</v>
      </c>
      <c r="O12" s="7">
        <v>18.446279999999998</v>
      </c>
      <c r="P12" s="7">
        <v>23.206610000000001</v>
      </c>
      <c r="Q12" s="7">
        <v>20.033060000000003</v>
      </c>
      <c r="R12" s="7">
        <v>101.09752</v>
      </c>
      <c r="S12" s="7">
        <v>22.61157</v>
      </c>
      <c r="T12" s="7">
        <v>23.206610000000001</v>
      </c>
      <c r="U12" s="7">
        <v>42.247930000000004</v>
      </c>
      <c r="V12" s="7">
        <v>34.11524</v>
      </c>
      <c r="W12" s="7">
        <v>41.255679999999998</v>
      </c>
      <c r="X12" s="7">
        <v>24.792830000000002</v>
      </c>
      <c r="Y12" s="7">
        <v>40.065640000000002</v>
      </c>
      <c r="Z12" s="7">
        <v>37.883839999999999</v>
      </c>
      <c r="AA12" s="7">
        <v>23.007810000000003</v>
      </c>
      <c r="AB12" s="7">
        <v>30.743310000000001</v>
      </c>
      <c r="AC12" s="7">
        <v>36.496400000000001</v>
      </c>
      <c r="AD12" s="7">
        <v>45.025449999999999</v>
      </c>
      <c r="AE12" s="7">
        <v>23.802</v>
      </c>
      <c r="AF12" s="7">
        <v>42.050199999999904</v>
      </c>
      <c r="AG12" s="7">
        <v>26.777249999999999</v>
      </c>
      <c r="AH12" s="7">
        <v>29.809785999999992</v>
      </c>
      <c r="AI12" s="6"/>
      <c r="AJ12" s="6"/>
      <c r="AK12" s="6"/>
      <c r="AL12" s="6"/>
      <c r="AM12" s="6"/>
      <c r="AN12" s="207"/>
      <c r="AO12" s="207"/>
      <c r="AP12" s="207"/>
      <c r="AQ12" s="207"/>
      <c r="AR12" s="207"/>
      <c r="AS12" s="207"/>
      <c r="AT12" s="207"/>
      <c r="AU12" s="207"/>
      <c r="AV12" s="207"/>
      <c r="AW12" s="207"/>
      <c r="AX12" s="207"/>
      <c r="AY12" s="207"/>
    </row>
    <row r="13" spans="1:51" ht="14.45">
      <c r="A13" s="124">
        <f>YampaRiverInflow.TotalOutflow!A13</f>
        <v>46419</v>
      </c>
      <c r="B13" s="180">
        <v>32.042000000000002</v>
      </c>
      <c r="C13" s="81">
        <v>37.771000000000001</v>
      </c>
      <c r="D13" s="179">
        <v>23.047999999999998</v>
      </c>
      <c r="E13" s="7">
        <v>7.0302340000000001</v>
      </c>
      <c r="F13" s="7">
        <v>85.799055999999993</v>
      </c>
      <c r="G13" s="7">
        <v>-9.7793939999999999</v>
      </c>
      <c r="H13" s="7">
        <v>38.657699999999991</v>
      </c>
      <c r="I13" s="7">
        <v>12.339405999999999</v>
      </c>
      <c r="J13" s="7">
        <v>23.60331</v>
      </c>
      <c r="K13" s="7">
        <v>17.2562</v>
      </c>
      <c r="L13" s="7">
        <v>16.066120000000002</v>
      </c>
      <c r="M13" s="7">
        <v>48.99174</v>
      </c>
      <c r="N13" s="7">
        <v>36.297519999999999</v>
      </c>
      <c r="O13" s="7">
        <v>25.745450000000002</v>
      </c>
      <c r="P13" s="7">
        <v>24.39669</v>
      </c>
      <c r="Q13" s="7">
        <v>35.66281</v>
      </c>
      <c r="R13" s="7">
        <v>125.57355</v>
      </c>
      <c r="S13" s="7">
        <v>20.429749999999999</v>
      </c>
      <c r="T13" s="7">
        <v>29.355370000000001</v>
      </c>
      <c r="U13" s="7">
        <v>90.644630000000006</v>
      </c>
      <c r="V13" s="7">
        <v>38.478989999999996</v>
      </c>
      <c r="W13" s="7">
        <v>35.16657</v>
      </c>
      <c r="X13" s="7">
        <v>33.321769999999994</v>
      </c>
      <c r="Y13" s="7">
        <v>18.842610000000001</v>
      </c>
      <c r="Z13" s="7">
        <v>38.875690000000006</v>
      </c>
      <c r="AA13" s="7">
        <v>32.449240000000003</v>
      </c>
      <c r="AB13" s="7">
        <v>39.450900000000004</v>
      </c>
      <c r="AC13" s="7">
        <v>41.375809999999994</v>
      </c>
      <c r="AD13" s="7">
        <v>62.678599999999996</v>
      </c>
      <c r="AE13" s="7">
        <v>22.2151999999999</v>
      </c>
      <c r="AF13" s="7">
        <v>72.001050000000006</v>
      </c>
      <c r="AG13" s="7">
        <v>37.884849999999894</v>
      </c>
      <c r="AH13" s="7">
        <v>19.033522000000001</v>
      </c>
      <c r="AI13" s="6"/>
      <c r="AJ13" s="6"/>
      <c r="AK13" s="6"/>
      <c r="AL13" s="6"/>
      <c r="AM13" s="6"/>
      <c r="AN13" s="207"/>
      <c r="AO13" s="207"/>
      <c r="AP13" s="207"/>
      <c r="AQ13" s="207"/>
      <c r="AR13" s="207"/>
      <c r="AS13" s="207"/>
      <c r="AT13" s="207"/>
      <c r="AU13" s="207"/>
      <c r="AV13" s="207"/>
      <c r="AW13" s="207"/>
      <c r="AX13" s="207"/>
      <c r="AY13" s="207"/>
    </row>
    <row r="14" spans="1:51" ht="14.45">
      <c r="A14" s="124">
        <f>YampaRiverInflow.TotalOutflow!A14</f>
        <v>46447</v>
      </c>
      <c r="B14" s="180">
        <v>33.389000000000003</v>
      </c>
      <c r="C14" s="81">
        <v>30.36</v>
      </c>
      <c r="D14" s="179">
        <v>52.097999999999999</v>
      </c>
      <c r="E14" s="7">
        <v>23.852601999999997</v>
      </c>
      <c r="F14" s="7">
        <v>33.571293999999995</v>
      </c>
      <c r="G14" s="7">
        <v>18.785719999999998</v>
      </c>
      <c r="H14" s="7">
        <v>66.418819999999997</v>
      </c>
      <c r="I14" s="7">
        <v>7.6782579999999996</v>
      </c>
      <c r="J14" s="7">
        <v>63.272730000000003</v>
      </c>
      <c r="K14" s="7">
        <v>48.99174</v>
      </c>
      <c r="L14" s="7">
        <v>19.834709999999998</v>
      </c>
      <c r="M14" s="7">
        <v>54.009920000000001</v>
      </c>
      <c r="N14" s="7">
        <v>55.160330000000002</v>
      </c>
      <c r="O14" s="7">
        <v>23.22645</v>
      </c>
      <c r="P14" s="7">
        <v>42.842980000000004</v>
      </c>
      <c r="Q14" s="7">
        <v>27.59008</v>
      </c>
      <c r="R14" s="7">
        <v>69.104129999999998</v>
      </c>
      <c r="S14" s="7">
        <v>49.190080000000002</v>
      </c>
      <c r="T14" s="7">
        <v>44.628099999999996</v>
      </c>
      <c r="U14" s="7">
        <v>82.373550000000009</v>
      </c>
      <c r="V14" s="7">
        <v>74.04258999999999</v>
      </c>
      <c r="W14" s="7">
        <v>59.404600000000002</v>
      </c>
      <c r="X14" s="7">
        <v>42.445689999999999</v>
      </c>
      <c r="Y14" s="7">
        <v>22.21454</v>
      </c>
      <c r="Z14" s="7">
        <v>58.769889999999997</v>
      </c>
      <c r="AA14" s="7">
        <v>31.517060000000001</v>
      </c>
      <c r="AB14" s="7">
        <v>41.176480000000005</v>
      </c>
      <c r="AC14" s="7">
        <v>36.615409999999905</v>
      </c>
      <c r="AD14" s="7">
        <v>63.888529999999896</v>
      </c>
      <c r="AE14" s="7">
        <v>26.578900000000001</v>
      </c>
      <c r="AF14" s="7">
        <v>124.9605</v>
      </c>
      <c r="AG14" s="7">
        <v>70.0175499999999</v>
      </c>
      <c r="AH14" s="7">
        <v>37.985829999999993</v>
      </c>
      <c r="AI14" s="6"/>
      <c r="AJ14" s="6"/>
      <c r="AK14" s="6"/>
      <c r="AL14" s="6"/>
      <c r="AM14" s="6"/>
      <c r="AN14" s="207"/>
      <c r="AO14" s="207"/>
      <c r="AP14" s="207"/>
      <c r="AQ14" s="207"/>
      <c r="AR14" s="207"/>
      <c r="AS14" s="207"/>
      <c r="AT14" s="207"/>
      <c r="AU14" s="207"/>
      <c r="AV14" s="207"/>
      <c r="AW14" s="207"/>
      <c r="AX14" s="207"/>
      <c r="AY14" s="207"/>
    </row>
    <row r="15" spans="1:51" ht="14.45">
      <c r="A15" s="124">
        <f>YampaRiverInflow.TotalOutflow!A15</f>
        <v>46478</v>
      </c>
      <c r="B15" s="180">
        <v>43.63</v>
      </c>
      <c r="C15" s="81">
        <v>22.321999999999999</v>
      </c>
      <c r="D15" s="179">
        <v>53.308</v>
      </c>
      <c r="E15" s="7">
        <v>40.074694000000001</v>
      </c>
      <c r="F15" s="7">
        <v>1.3631199999999954</v>
      </c>
      <c r="G15" s="7">
        <v>-2.5694920000000012</v>
      </c>
      <c r="H15" s="7">
        <v>-26.212883999999999</v>
      </c>
      <c r="I15" s="7">
        <v>3.6764540000000014</v>
      </c>
      <c r="J15" s="7">
        <v>29.157019999999999</v>
      </c>
      <c r="K15" s="7">
        <v>70.294210000000007</v>
      </c>
      <c r="L15" s="7">
        <v>23.60331</v>
      </c>
      <c r="M15" s="7">
        <v>16.8</v>
      </c>
      <c r="N15" s="7">
        <v>35.028100000000002</v>
      </c>
      <c r="O15" s="7">
        <v>13.62645</v>
      </c>
      <c r="P15" s="7">
        <v>32.747109999999999</v>
      </c>
      <c r="Q15" s="7">
        <v>39.133879999999998</v>
      </c>
      <c r="R15" s="7">
        <v>90.902479999999997</v>
      </c>
      <c r="S15" s="7">
        <v>33.758679999999998</v>
      </c>
      <c r="T15" s="7">
        <v>33.699169999999995</v>
      </c>
      <c r="U15" s="7">
        <v>29.79214</v>
      </c>
      <c r="V15" s="7">
        <v>43.080640000000002</v>
      </c>
      <c r="W15" s="7">
        <v>88.700450000000004</v>
      </c>
      <c r="X15" s="7">
        <v>43.635820000000002</v>
      </c>
      <c r="Y15" s="7">
        <v>17.01784</v>
      </c>
      <c r="Z15" s="7">
        <v>26.498860000000001</v>
      </c>
      <c r="AA15" s="7">
        <v>22.988139999999998</v>
      </c>
      <c r="AB15" s="7">
        <v>25.348419999999997</v>
      </c>
      <c r="AC15" s="7">
        <v>31.934349999999899</v>
      </c>
      <c r="AD15" s="7">
        <v>40.2452100000001</v>
      </c>
      <c r="AE15" s="7">
        <v>24.198700000000002</v>
      </c>
      <c r="AF15" s="7">
        <v>43.240300000000097</v>
      </c>
      <c r="AG15" s="7">
        <v>39.828680000000105</v>
      </c>
      <c r="AH15" s="7">
        <v>41.938178000000001</v>
      </c>
      <c r="AI15" s="6"/>
      <c r="AJ15" s="6"/>
      <c r="AK15" s="6"/>
      <c r="AL15" s="6"/>
      <c r="AM15" s="6"/>
      <c r="AN15" s="207"/>
      <c r="AO15" s="207"/>
      <c r="AP15" s="207"/>
      <c r="AQ15" s="207"/>
      <c r="AR15" s="207"/>
      <c r="AS15" s="207"/>
      <c r="AT15" s="207"/>
      <c r="AU15" s="207"/>
      <c r="AV15" s="207"/>
      <c r="AW15" s="207"/>
      <c r="AX15" s="207"/>
      <c r="AY15" s="207"/>
    </row>
    <row r="16" spans="1:51" ht="14.45">
      <c r="A16" s="124">
        <f>YampaRiverInflow.TotalOutflow!A16</f>
        <v>46508</v>
      </c>
      <c r="B16" s="180">
        <v>13.391999999999999</v>
      </c>
      <c r="C16" s="81">
        <v>7.6790000000000003</v>
      </c>
      <c r="D16" s="179">
        <v>24.817</v>
      </c>
      <c r="E16" s="7">
        <v>21.803582000000002</v>
      </c>
      <c r="F16" s="7">
        <v>0.19014400000000023</v>
      </c>
      <c r="G16" s="7">
        <v>-5.5054859999999994</v>
      </c>
      <c r="H16" s="7">
        <v>-26.211384000000006</v>
      </c>
      <c r="I16" s="7">
        <v>7.738929999999999</v>
      </c>
      <c r="J16" s="7">
        <v>15.471069999999999</v>
      </c>
      <c r="K16" s="7">
        <v>41.137190000000004</v>
      </c>
      <c r="L16" s="7">
        <v>13.289260000000001</v>
      </c>
      <c r="M16" s="7">
        <v>27.570250000000001</v>
      </c>
      <c r="N16" s="7">
        <v>34.690910000000002</v>
      </c>
      <c r="O16" s="7">
        <v>21.163640000000001</v>
      </c>
      <c r="P16" s="7">
        <v>23.543800000000001</v>
      </c>
      <c r="Q16" s="7">
        <v>34.333880000000001</v>
      </c>
      <c r="R16" s="7">
        <v>67.140500000000003</v>
      </c>
      <c r="S16" s="7">
        <v>34.274380000000001</v>
      </c>
      <c r="T16" s="7">
        <v>36.813220000000001</v>
      </c>
      <c r="U16" s="7">
        <v>20.429749999999999</v>
      </c>
      <c r="V16" s="7">
        <v>51.173209999999997</v>
      </c>
      <c r="W16" s="7">
        <v>36.138489999999997</v>
      </c>
      <c r="X16" s="7">
        <v>21.024139999999999</v>
      </c>
      <c r="Y16" s="7">
        <v>18.545120000000001</v>
      </c>
      <c r="Z16" s="7">
        <v>27.252549999999999</v>
      </c>
      <c r="AA16" s="7">
        <v>27.252610000000001</v>
      </c>
      <c r="AB16" s="7">
        <v>28.958279999999998</v>
      </c>
      <c r="AC16" s="7">
        <v>32.1327</v>
      </c>
      <c r="AD16" s="7">
        <v>29.573979999999999</v>
      </c>
      <c r="AE16" s="7">
        <v>26.281370000000102</v>
      </c>
      <c r="AF16" s="7">
        <v>27.570650000000001</v>
      </c>
      <c r="AG16" s="7">
        <v>23.583810000000099</v>
      </c>
      <c r="AH16" s="7">
        <v>24.659790000000001</v>
      </c>
      <c r="AI16" s="6"/>
      <c r="AJ16" s="6"/>
      <c r="AK16" s="6"/>
      <c r="AL16" s="6"/>
      <c r="AM16" s="6"/>
      <c r="AN16" s="207"/>
      <c r="AO16" s="207"/>
      <c r="AP16" s="207"/>
      <c r="AQ16" s="207"/>
      <c r="AR16" s="207"/>
      <c r="AS16" s="207"/>
      <c r="AT16" s="207"/>
      <c r="AU16" s="207"/>
      <c r="AV16" s="207"/>
      <c r="AW16" s="207"/>
      <c r="AX16" s="207"/>
      <c r="AY16" s="207"/>
    </row>
    <row r="17" spans="1:51" ht="14.45">
      <c r="A17" s="124">
        <f>YampaRiverInflow.TotalOutflow!A17</f>
        <v>46539</v>
      </c>
      <c r="B17" s="180">
        <v>17.173999999999999</v>
      </c>
      <c r="C17" s="81">
        <v>12.015000000000001</v>
      </c>
      <c r="D17" s="179">
        <v>27.518999999999998</v>
      </c>
      <c r="E17" s="7">
        <v>8.1729199999999995</v>
      </c>
      <c r="F17" s="7">
        <v>12.473674000000001</v>
      </c>
      <c r="G17" s="7">
        <v>1.061094</v>
      </c>
      <c r="H17" s="7">
        <v>22.368065999999995</v>
      </c>
      <c r="I17" s="7">
        <v>-1.3633040000000001</v>
      </c>
      <c r="J17" s="7">
        <v>31.73554</v>
      </c>
      <c r="K17" s="7">
        <v>15.272729999999999</v>
      </c>
      <c r="L17" s="7">
        <v>13.68595</v>
      </c>
      <c r="M17" s="7">
        <v>32.07273</v>
      </c>
      <c r="N17" s="7">
        <v>48.238019999999999</v>
      </c>
      <c r="O17" s="7">
        <v>6.5057900000000002</v>
      </c>
      <c r="P17" s="7">
        <v>14.280989999999999</v>
      </c>
      <c r="Q17" s="7">
        <v>20.826450000000001</v>
      </c>
      <c r="R17" s="7">
        <v>11.9405</v>
      </c>
      <c r="S17" s="7">
        <v>14.67769</v>
      </c>
      <c r="T17" s="7">
        <v>31.73554</v>
      </c>
      <c r="U17" s="7">
        <v>13.4876</v>
      </c>
      <c r="V17" s="7">
        <v>35.543419999999998</v>
      </c>
      <c r="W17" s="7">
        <v>23.741799999999998</v>
      </c>
      <c r="X17" s="7">
        <v>24.39593</v>
      </c>
      <c r="Y17" s="7">
        <v>22.730180000000001</v>
      </c>
      <c r="Z17" s="7">
        <v>25.189630000000001</v>
      </c>
      <c r="AA17" s="7">
        <v>26.0823</v>
      </c>
      <c r="AB17" s="7">
        <v>25.58633</v>
      </c>
      <c r="AC17" s="7">
        <v>28.562399999999901</v>
      </c>
      <c r="AD17" s="7">
        <v>24.3970500000001</v>
      </c>
      <c r="AE17" s="7">
        <v>26.578900000000001</v>
      </c>
      <c r="AF17" s="7">
        <v>24.000349999999901</v>
      </c>
      <c r="AG17" s="7">
        <v>22.730910000000101</v>
      </c>
      <c r="AH17" s="7">
        <v>3.4259199999999983</v>
      </c>
      <c r="AI17" s="6"/>
      <c r="AJ17" s="6"/>
      <c r="AK17" s="6"/>
      <c r="AL17" s="6"/>
      <c r="AM17" s="6"/>
      <c r="AN17" s="207"/>
      <c r="AO17" s="207"/>
      <c r="AP17" s="207"/>
      <c r="AQ17" s="207"/>
      <c r="AR17" s="207"/>
      <c r="AS17" s="207"/>
      <c r="AT17" s="207"/>
      <c r="AU17" s="207"/>
      <c r="AV17" s="207"/>
      <c r="AW17" s="207"/>
      <c r="AX17" s="207"/>
      <c r="AY17" s="207"/>
    </row>
    <row r="18" spans="1:51" ht="14.45">
      <c r="A18" s="124">
        <f>YampaRiverInflow.TotalOutflow!A18</f>
        <v>46569</v>
      </c>
      <c r="B18" s="180">
        <v>38.847000000000001</v>
      </c>
      <c r="C18" s="81">
        <v>20.684999999999999</v>
      </c>
      <c r="D18" s="179">
        <v>40.78</v>
      </c>
      <c r="E18" s="7">
        <v>14.445949999999996</v>
      </c>
      <c r="F18" s="7">
        <v>-5.4029160000000003</v>
      </c>
      <c r="G18" s="7">
        <v>-9.1989860000000014</v>
      </c>
      <c r="H18" s="7">
        <v>30.872809999999998</v>
      </c>
      <c r="I18" s="7">
        <v>7.8308159999999951</v>
      </c>
      <c r="J18" s="7">
        <v>31.933880000000002</v>
      </c>
      <c r="K18" s="7">
        <v>33.12397</v>
      </c>
      <c r="L18" s="7">
        <v>30.347110000000001</v>
      </c>
      <c r="M18" s="7">
        <v>21.12397</v>
      </c>
      <c r="N18" s="7">
        <v>19.953720000000001</v>
      </c>
      <c r="O18" s="7">
        <v>10.1157</v>
      </c>
      <c r="P18" s="7">
        <v>17.2562</v>
      </c>
      <c r="Q18" s="7">
        <v>39.272730000000003</v>
      </c>
      <c r="R18" s="7">
        <v>21.024789999999999</v>
      </c>
      <c r="S18" s="7">
        <v>21.223140000000001</v>
      </c>
      <c r="T18" s="7">
        <v>45.421489999999999</v>
      </c>
      <c r="U18" s="7">
        <v>28.760330000000003</v>
      </c>
      <c r="V18" s="7">
        <v>28.164830000000002</v>
      </c>
      <c r="W18" s="7">
        <v>29.156560000000002</v>
      </c>
      <c r="X18" s="7">
        <v>31.536360000000002</v>
      </c>
      <c r="Y18" s="7">
        <v>26.379669999999997</v>
      </c>
      <c r="Z18" s="7">
        <v>61.685449999999996</v>
      </c>
      <c r="AA18" s="7">
        <v>29.156569999999999</v>
      </c>
      <c r="AB18" s="7">
        <v>33.520060000000001</v>
      </c>
      <c r="AC18" s="7">
        <v>26.182200000000002</v>
      </c>
      <c r="AD18" s="7">
        <v>32.1327</v>
      </c>
      <c r="AE18" s="7">
        <v>49.587499999999999</v>
      </c>
      <c r="AF18" s="7">
        <v>22.016849999999998</v>
      </c>
      <c r="AG18" s="7">
        <v>23.603650000000101</v>
      </c>
      <c r="AH18" s="7">
        <v>-0.52760200000000035</v>
      </c>
      <c r="AI18" s="6"/>
      <c r="AJ18" s="6"/>
      <c r="AK18" s="6"/>
      <c r="AL18" s="6"/>
      <c r="AM18" s="6"/>
      <c r="AN18" s="207"/>
      <c r="AO18" s="207"/>
      <c r="AP18" s="207"/>
      <c r="AQ18" s="207"/>
      <c r="AR18" s="207"/>
      <c r="AS18" s="207"/>
      <c r="AT18" s="207"/>
      <c r="AU18" s="207"/>
      <c r="AV18" s="207"/>
      <c r="AW18" s="207"/>
      <c r="AX18" s="207"/>
      <c r="AY18" s="207"/>
    </row>
    <row r="19" spans="1:51" ht="14.45">
      <c r="A19" s="124">
        <f>YampaRiverInflow.TotalOutflow!A19</f>
        <v>46600</v>
      </c>
      <c r="B19" s="180">
        <v>62.316000000000003</v>
      </c>
      <c r="C19" s="81">
        <v>56.496000000000002</v>
      </c>
      <c r="D19" s="179">
        <v>66.072999999999993</v>
      </c>
      <c r="E19" s="7">
        <v>39.663323999999996</v>
      </c>
      <c r="F19" s="7">
        <v>-27.475497999999998</v>
      </c>
      <c r="G19" s="7">
        <v>-21.766008000000003</v>
      </c>
      <c r="H19" s="7">
        <v>29.917686</v>
      </c>
      <c r="I19" s="7">
        <v>25.019824</v>
      </c>
      <c r="J19" s="7">
        <v>50.280989999999996</v>
      </c>
      <c r="K19" s="7">
        <v>20.826450000000001</v>
      </c>
      <c r="L19" s="7">
        <v>44.033059999999999</v>
      </c>
      <c r="M19" s="7">
        <v>23.404959999999999</v>
      </c>
      <c r="N19" s="7">
        <v>52.066120000000005</v>
      </c>
      <c r="O19" s="7">
        <v>17.851240000000001</v>
      </c>
      <c r="P19" s="7">
        <v>42.049589999999995</v>
      </c>
      <c r="Q19" s="7">
        <v>50.578510000000001</v>
      </c>
      <c r="R19" s="7">
        <v>28.36364</v>
      </c>
      <c r="S19" s="7">
        <v>66.446280000000002</v>
      </c>
      <c r="T19" s="7">
        <v>91.636359999999996</v>
      </c>
      <c r="U19" s="7">
        <v>39.272730000000003</v>
      </c>
      <c r="V19" s="7">
        <v>23.60284</v>
      </c>
      <c r="W19" s="7">
        <v>91.04083</v>
      </c>
      <c r="X19" s="7">
        <v>36.693379999999998</v>
      </c>
      <c r="Y19" s="7">
        <v>68.607789999999994</v>
      </c>
      <c r="Z19" s="7">
        <v>66.842500000000001</v>
      </c>
      <c r="AA19" s="7">
        <v>41.057389999999998</v>
      </c>
      <c r="AB19" s="7">
        <v>44.429290000000002</v>
      </c>
      <c r="AC19" s="7">
        <v>41.851849999999999</v>
      </c>
      <c r="AD19" s="7">
        <v>40.265050000000002</v>
      </c>
      <c r="AE19" s="7">
        <v>38.876599999999996</v>
      </c>
      <c r="AF19" s="7">
        <v>29.55415</v>
      </c>
      <c r="AG19" s="7">
        <v>23.603649999999899</v>
      </c>
      <c r="AH19" s="7">
        <v>15.498979999999996</v>
      </c>
      <c r="AI19" s="6"/>
      <c r="AJ19" s="6"/>
      <c r="AK19" s="6"/>
      <c r="AL19" s="6"/>
      <c r="AM19" s="6"/>
      <c r="AN19" s="207"/>
      <c r="AO19" s="207"/>
      <c r="AP19" s="207"/>
      <c r="AQ19" s="207"/>
      <c r="AR19" s="207"/>
      <c r="AS19" s="207"/>
      <c r="AT19" s="207"/>
      <c r="AU19" s="207"/>
      <c r="AV19" s="207"/>
      <c r="AW19" s="207"/>
      <c r="AX19" s="207"/>
      <c r="AY19" s="207"/>
    </row>
    <row r="20" spans="1:51" ht="14.45">
      <c r="A20" s="124">
        <f>YampaRiverInflow.TotalOutflow!A20</f>
        <v>46631</v>
      </c>
      <c r="B20" s="180">
        <v>65.421999999999997</v>
      </c>
      <c r="C20" s="81">
        <v>49.828000000000003</v>
      </c>
      <c r="D20" s="179">
        <v>42.307000000000002</v>
      </c>
      <c r="E20" s="7">
        <v>38.334448000000002</v>
      </c>
      <c r="F20" s="7">
        <v>-11.254766</v>
      </c>
      <c r="G20" s="7">
        <v>-1.109622000000003</v>
      </c>
      <c r="H20" s="7">
        <v>14.515779999999999</v>
      </c>
      <c r="I20" s="7">
        <v>21.008659999999999</v>
      </c>
      <c r="J20" s="7">
        <v>59.246279999999999</v>
      </c>
      <c r="K20" s="7">
        <v>36.099170000000001</v>
      </c>
      <c r="L20" s="7">
        <v>49.190080000000002</v>
      </c>
      <c r="M20" s="7">
        <v>39.133879999999998</v>
      </c>
      <c r="N20" s="7">
        <v>48.456199999999995</v>
      </c>
      <c r="O20" s="7">
        <v>103.95372</v>
      </c>
      <c r="P20" s="7">
        <v>34.373550000000002</v>
      </c>
      <c r="Q20" s="7">
        <v>57.381819999999998</v>
      </c>
      <c r="R20" s="7">
        <v>38.360330000000005</v>
      </c>
      <c r="S20" s="7">
        <v>50.87603</v>
      </c>
      <c r="T20" s="7">
        <v>33.83802</v>
      </c>
      <c r="U20" s="7">
        <v>38.677690000000005</v>
      </c>
      <c r="V20" s="7">
        <v>28.363289999999999</v>
      </c>
      <c r="W20" s="7">
        <v>44.250949999999996</v>
      </c>
      <c r="X20" s="7">
        <v>41.255660000000006</v>
      </c>
      <c r="Y20" s="7">
        <v>47.999720000000003</v>
      </c>
      <c r="Z20" s="7">
        <v>78.703759999999988</v>
      </c>
      <c r="AA20" s="7">
        <v>38.875680000000003</v>
      </c>
      <c r="AB20" s="7">
        <v>32.726860000000002</v>
      </c>
      <c r="AC20" s="7">
        <v>30.744250000000001</v>
      </c>
      <c r="AD20" s="7">
        <v>24.1193600000001</v>
      </c>
      <c r="AE20" s="7">
        <v>44.628749999999897</v>
      </c>
      <c r="AF20" s="7">
        <v>21.9771800000001</v>
      </c>
      <c r="AG20" s="7">
        <v>24.040019999999899</v>
      </c>
      <c r="AH20" s="7">
        <v>19.180725999999996</v>
      </c>
      <c r="AI20" s="6"/>
      <c r="AJ20" s="6"/>
      <c r="AK20" s="6"/>
      <c r="AL20" s="6"/>
      <c r="AM20" s="6"/>
      <c r="AN20" s="207"/>
      <c r="AO20" s="207"/>
      <c r="AP20" s="207"/>
      <c r="AQ20" s="207"/>
      <c r="AR20" s="207"/>
      <c r="AS20" s="207"/>
      <c r="AT20" s="207"/>
      <c r="AU20" s="207"/>
      <c r="AV20" s="207"/>
      <c r="AW20" s="207"/>
      <c r="AX20" s="207"/>
      <c r="AY20" s="207"/>
    </row>
    <row r="21" spans="1:51" ht="14.45">
      <c r="A21" s="124">
        <f>YampaRiverInflow.TotalOutflow!A21</f>
        <v>46661</v>
      </c>
      <c r="B21" s="180">
        <v>44.052999999999997</v>
      </c>
      <c r="C21" s="81">
        <v>44.052999999999997</v>
      </c>
      <c r="D21" s="179">
        <v>44.052999999999997</v>
      </c>
      <c r="E21" s="7">
        <v>13.166246000000003</v>
      </c>
      <c r="F21" s="7">
        <v>20.811032000000001</v>
      </c>
      <c r="G21" s="7">
        <v>15.392737999999998</v>
      </c>
      <c r="H21" s="7">
        <v>31.104225999999993</v>
      </c>
      <c r="I21" s="7">
        <v>32.409004000000003</v>
      </c>
      <c r="J21" s="7">
        <v>36.495870000000004</v>
      </c>
      <c r="K21" s="7">
        <v>22.413220000000003</v>
      </c>
      <c r="L21" s="7">
        <v>37.884300000000003</v>
      </c>
      <c r="M21" s="7">
        <v>47.385120000000001</v>
      </c>
      <c r="N21" s="7">
        <v>23.34545</v>
      </c>
      <c r="O21" s="7">
        <v>20.647929999999999</v>
      </c>
      <c r="P21" s="7">
        <v>30.664459999999998</v>
      </c>
      <c r="Q21" s="7">
        <v>41.077690000000004</v>
      </c>
      <c r="R21" s="7">
        <v>31.060849999999999</v>
      </c>
      <c r="S21" s="7">
        <v>69.758679999999998</v>
      </c>
      <c r="T21" s="7">
        <v>20.94511</v>
      </c>
      <c r="U21" s="7">
        <v>34.908660000000005</v>
      </c>
      <c r="V21" s="7">
        <v>24.793029999999998</v>
      </c>
      <c r="W21" s="7">
        <v>40.680699999999995</v>
      </c>
      <c r="X21" s="7">
        <v>34.511849999999995</v>
      </c>
      <c r="Y21" s="7">
        <v>29.513770000000001</v>
      </c>
      <c r="Z21" s="7">
        <v>19.080719999999999</v>
      </c>
      <c r="AA21" s="7">
        <v>42.445929999999997</v>
      </c>
      <c r="AB21" s="7">
        <v>56.012860000000003</v>
      </c>
      <c r="AC21" s="7">
        <v>29.236789999999999</v>
      </c>
      <c r="AD21" s="7">
        <v>25.884679999999999</v>
      </c>
      <c r="AE21" s="7">
        <v>63.214149999999897</v>
      </c>
      <c r="AF21" s="7">
        <v>23.663159999999799</v>
      </c>
      <c r="AG21" s="7">
        <v>24.972269999999799</v>
      </c>
      <c r="AH21" s="7">
        <v>26.040343999999997</v>
      </c>
      <c r="AI21" s="6"/>
      <c r="AJ21" s="6"/>
      <c r="AK21" s="6"/>
      <c r="AL21" s="6"/>
      <c r="AM21" s="6"/>
      <c r="AN21" s="207"/>
      <c r="AO21" s="207"/>
      <c r="AP21" s="207"/>
      <c r="AQ21" s="207"/>
      <c r="AR21" s="207"/>
      <c r="AS21" s="207"/>
      <c r="AT21" s="207"/>
      <c r="AU21" s="207"/>
      <c r="AV21" s="207"/>
      <c r="AW21" s="207"/>
      <c r="AX21" s="207"/>
      <c r="AY21" s="207"/>
    </row>
    <row r="22" spans="1:51" ht="14.45">
      <c r="A22" s="124">
        <f>YampaRiverInflow.TotalOutflow!A22</f>
        <v>46692</v>
      </c>
      <c r="B22" s="180">
        <v>26.126000000000001</v>
      </c>
      <c r="C22" s="81">
        <v>26.126000000000001</v>
      </c>
      <c r="D22" s="179">
        <v>26.126000000000001</v>
      </c>
      <c r="E22" s="7">
        <v>8.8944699999999983</v>
      </c>
      <c r="F22" s="7">
        <v>1.1222839999999996</v>
      </c>
      <c r="G22" s="7">
        <v>9.8448719999999987</v>
      </c>
      <c r="H22" s="7">
        <v>28.013811999999998</v>
      </c>
      <c r="I22" s="7">
        <v>15.793877999999999</v>
      </c>
      <c r="J22" s="7">
        <v>24.595040000000001</v>
      </c>
      <c r="K22" s="7">
        <v>18.446279999999998</v>
      </c>
      <c r="L22" s="7">
        <v>36.495870000000004</v>
      </c>
      <c r="M22" s="7">
        <v>27.966939999999997</v>
      </c>
      <c r="N22" s="7">
        <v>25.487599999999997</v>
      </c>
      <c r="O22" s="7">
        <v>23.10744</v>
      </c>
      <c r="P22" s="7">
        <v>22.472729999999999</v>
      </c>
      <c r="Q22" s="7">
        <v>35.166530000000002</v>
      </c>
      <c r="R22" s="7">
        <v>20.925319999999999</v>
      </c>
      <c r="S22" s="7">
        <v>16.066120000000002</v>
      </c>
      <c r="T22" s="7">
        <v>25.54711</v>
      </c>
      <c r="U22" s="7">
        <v>41.950060000000001</v>
      </c>
      <c r="V22" s="7">
        <v>23.00787</v>
      </c>
      <c r="W22" s="7">
        <v>14.39954</v>
      </c>
      <c r="X22" s="7">
        <v>23.602700000000002</v>
      </c>
      <c r="Y22" s="7">
        <v>28.581400000000002</v>
      </c>
      <c r="Z22" s="7">
        <v>27.807869999999998</v>
      </c>
      <c r="AA22" s="7">
        <v>24.69378</v>
      </c>
      <c r="AB22" s="7">
        <v>22.293890000000001</v>
      </c>
      <c r="AC22" s="7">
        <v>27.888010000000101</v>
      </c>
      <c r="AD22" s="7">
        <v>24.873090000000097</v>
      </c>
      <c r="AE22" s="7">
        <v>23.24662</v>
      </c>
      <c r="AF22" s="7">
        <v>25.646650000000101</v>
      </c>
      <c r="AG22" s="7">
        <v>24.793749999999999</v>
      </c>
      <c r="AH22" s="7">
        <v>17.507805999999995</v>
      </c>
      <c r="AI22" s="6"/>
      <c r="AJ22" s="6"/>
      <c r="AK22" s="6"/>
      <c r="AL22" s="6"/>
      <c r="AM22" s="6"/>
      <c r="AN22" s="207"/>
      <c r="AO22" s="207"/>
      <c r="AP22" s="207"/>
      <c r="AQ22" s="207"/>
      <c r="AR22" s="207"/>
      <c r="AS22" s="207"/>
      <c r="AT22" s="207"/>
      <c r="AU22" s="207"/>
      <c r="AV22" s="207"/>
      <c r="AW22" s="207"/>
      <c r="AX22" s="207"/>
      <c r="AY22" s="207"/>
    </row>
    <row r="23" spans="1:51" ht="14.45">
      <c r="A23" s="124">
        <f>YampaRiverInflow.TotalOutflow!A23</f>
        <v>46722</v>
      </c>
      <c r="B23" s="180">
        <v>27.3</v>
      </c>
      <c r="C23" s="81">
        <v>27.3</v>
      </c>
      <c r="D23" s="179">
        <v>27.3</v>
      </c>
      <c r="E23" s="7">
        <v>2.3967059999999982</v>
      </c>
      <c r="F23" s="7">
        <v>-6.7709719999999995</v>
      </c>
      <c r="G23" s="7">
        <v>0.60159199999999691</v>
      </c>
      <c r="H23" s="7">
        <v>44.223798000000002</v>
      </c>
      <c r="I23" s="7">
        <v>1.110544</v>
      </c>
      <c r="J23" s="7">
        <v>15.07438</v>
      </c>
      <c r="K23" s="7">
        <v>12.69421</v>
      </c>
      <c r="L23" s="7">
        <v>35.305790000000002</v>
      </c>
      <c r="M23" s="7">
        <v>29.355370000000001</v>
      </c>
      <c r="N23" s="7">
        <v>13.4876</v>
      </c>
      <c r="O23" s="7">
        <v>18.723970000000001</v>
      </c>
      <c r="P23" s="7">
        <v>15.471069999999999</v>
      </c>
      <c r="Q23" s="7">
        <v>19.100490000000001</v>
      </c>
      <c r="R23" s="7">
        <v>3.9664899999999998</v>
      </c>
      <c r="S23" s="7">
        <v>23.801650000000002</v>
      </c>
      <c r="T23" s="7">
        <v>57.520660000000007</v>
      </c>
      <c r="U23" s="7">
        <v>23.99954</v>
      </c>
      <c r="V23" s="7">
        <v>19.4375</v>
      </c>
      <c r="W23" s="7">
        <v>33.916870000000003</v>
      </c>
      <c r="X23" s="7">
        <v>31.734860000000001</v>
      </c>
      <c r="Y23" s="7">
        <v>22.7103</v>
      </c>
      <c r="Z23" s="7">
        <v>25.368259999999999</v>
      </c>
      <c r="AA23" s="7">
        <v>31.6557</v>
      </c>
      <c r="AB23" s="7">
        <v>22.412740000000003</v>
      </c>
      <c r="AC23" s="7">
        <v>36.377389999999899</v>
      </c>
      <c r="AD23" s="7">
        <v>25.983849999999997</v>
      </c>
      <c r="AE23" s="7">
        <v>23.544150000000002</v>
      </c>
      <c r="AF23" s="7">
        <v>39.471650000000103</v>
      </c>
      <c r="AG23" s="7">
        <v>24.5160599999999</v>
      </c>
      <c r="AH23" s="7">
        <v>8.4644880000000011</v>
      </c>
      <c r="AI23" s="6"/>
      <c r="AJ23" s="6"/>
      <c r="AK23" s="6"/>
      <c r="AL23" s="6"/>
      <c r="AM23" s="6"/>
      <c r="AN23" s="207"/>
      <c r="AO23" s="207"/>
      <c r="AP23" s="207"/>
      <c r="AQ23" s="207"/>
      <c r="AR23" s="207"/>
      <c r="AS23" s="207"/>
      <c r="AT23" s="207"/>
      <c r="AU23" s="207"/>
      <c r="AV23" s="207"/>
      <c r="AW23" s="207"/>
      <c r="AX23" s="207"/>
      <c r="AY23" s="207"/>
    </row>
    <row r="24" spans="1:51" ht="14.45">
      <c r="A24" s="124">
        <f>YampaRiverInflow.TotalOutflow!A24</f>
        <v>46753</v>
      </c>
      <c r="B24" s="180">
        <v>25.349</v>
      </c>
      <c r="C24" s="81">
        <v>25.349</v>
      </c>
      <c r="D24" s="179">
        <v>25.349</v>
      </c>
      <c r="E24" s="7">
        <v>188.36769600000002</v>
      </c>
      <c r="F24" s="7">
        <v>-19.261465999999999</v>
      </c>
      <c r="G24" s="7">
        <v>-11.55139</v>
      </c>
      <c r="H24" s="7">
        <v>25.526097999999998</v>
      </c>
      <c r="I24" s="7">
        <v>1.3745679999999993</v>
      </c>
      <c r="J24" s="7">
        <v>21.421490000000002</v>
      </c>
      <c r="K24" s="7">
        <v>24.198349999999998</v>
      </c>
      <c r="L24" s="7">
        <v>42.049589999999995</v>
      </c>
      <c r="M24" s="7">
        <v>21.61983</v>
      </c>
      <c r="N24" s="7">
        <v>18.446279999999998</v>
      </c>
      <c r="O24" s="7">
        <v>23.206610000000001</v>
      </c>
      <c r="P24" s="7">
        <v>20.033060000000003</v>
      </c>
      <c r="Q24" s="7">
        <v>101.09752</v>
      </c>
      <c r="R24" s="7">
        <v>22.61157</v>
      </c>
      <c r="S24" s="7">
        <v>23.206610000000001</v>
      </c>
      <c r="T24" s="7">
        <v>42.247930000000004</v>
      </c>
      <c r="U24" s="7">
        <v>34.11524</v>
      </c>
      <c r="V24" s="7">
        <v>41.255679999999998</v>
      </c>
      <c r="W24" s="7">
        <v>24.792830000000002</v>
      </c>
      <c r="X24" s="7">
        <v>40.065640000000002</v>
      </c>
      <c r="Y24" s="7">
        <v>37.883839999999999</v>
      </c>
      <c r="Z24" s="7">
        <v>23.007810000000003</v>
      </c>
      <c r="AA24" s="7">
        <v>30.743310000000001</v>
      </c>
      <c r="AB24" s="7">
        <v>36.496400000000001</v>
      </c>
      <c r="AC24" s="7">
        <v>45.025449999999999</v>
      </c>
      <c r="AD24" s="7">
        <v>23.802</v>
      </c>
      <c r="AE24" s="7">
        <v>42.050199999999904</v>
      </c>
      <c r="AF24" s="7">
        <v>26.777249999999999</v>
      </c>
      <c r="AG24" s="7">
        <v>29.809785999999992</v>
      </c>
      <c r="AH24" s="7">
        <v>0.14888199999999779</v>
      </c>
      <c r="AI24" s="6"/>
      <c r="AJ24" s="6"/>
      <c r="AK24" s="6"/>
      <c r="AL24" s="6"/>
      <c r="AM24" s="6"/>
      <c r="AN24" s="207"/>
      <c r="AO24" s="207"/>
      <c r="AP24" s="207"/>
      <c r="AQ24" s="207"/>
      <c r="AR24" s="207"/>
      <c r="AS24" s="207"/>
      <c r="AT24" s="207"/>
      <c r="AU24" s="207"/>
      <c r="AV24" s="207"/>
      <c r="AW24" s="207"/>
      <c r="AX24" s="207"/>
      <c r="AY24" s="207"/>
    </row>
    <row r="25" spans="1:51" ht="14.45">
      <c r="A25" s="124">
        <f>YampaRiverInflow.TotalOutflow!A25</f>
        <v>46784</v>
      </c>
      <c r="B25" s="180">
        <v>23.047999999999998</v>
      </c>
      <c r="C25" s="81">
        <v>23.047999999999998</v>
      </c>
      <c r="D25" s="179">
        <v>23.047999999999998</v>
      </c>
      <c r="E25" s="7">
        <v>85.799055999999993</v>
      </c>
      <c r="F25" s="7">
        <v>-9.7793939999999999</v>
      </c>
      <c r="G25" s="7">
        <v>38.657699999999991</v>
      </c>
      <c r="H25" s="7">
        <v>12.339405999999999</v>
      </c>
      <c r="I25" s="7">
        <v>23.60331</v>
      </c>
      <c r="J25" s="7">
        <v>17.2562</v>
      </c>
      <c r="K25" s="7">
        <v>16.066120000000002</v>
      </c>
      <c r="L25" s="7">
        <v>48.99174</v>
      </c>
      <c r="M25" s="7">
        <v>36.297519999999999</v>
      </c>
      <c r="N25" s="7">
        <v>25.745450000000002</v>
      </c>
      <c r="O25" s="7">
        <v>24.39669</v>
      </c>
      <c r="P25" s="7">
        <v>35.66281</v>
      </c>
      <c r="Q25" s="7">
        <v>125.57355</v>
      </c>
      <c r="R25" s="7">
        <v>20.429749999999999</v>
      </c>
      <c r="S25" s="7">
        <v>29.355370000000001</v>
      </c>
      <c r="T25" s="7">
        <v>90.644630000000006</v>
      </c>
      <c r="U25" s="7">
        <v>38.478989999999996</v>
      </c>
      <c r="V25" s="7">
        <v>35.16657</v>
      </c>
      <c r="W25" s="7">
        <v>33.321769999999994</v>
      </c>
      <c r="X25" s="7">
        <v>18.842610000000001</v>
      </c>
      <c r="Y25" s="7">
        <v>38.875690000000006</v>
      </c>
      <c r="Z25" s="7">
        <v>32.449240000000003</v>
      </c>
      <c r="AA25" s="7">
        <v>39.450900000000004</v>
      </c>
      <c r="AB25" s="7">
        <v>41.375809999999994</v>
      </c>
      <c r="AC25" s="7">
        <v>62.678599999999996</v>
      </c>
      <c r="AD25" s="7">
        <v>22.2151999999999</v>
      </c>
      <c r="AE25" s="7">
        <v>72.001050000000006</v>
      </c>
      <c r="AF25" s="7">
        <v>37.884849999999894</v>
      </c>
      <c r="AG25" s="7">
        <v>19.033522000000001</v>
      </c>
      <c r="AH25" s="7">
        <v>7.0302340000000001</v>
      </c>
      <c r="AI25" s="6"/>
      <c r="AJ25" s="6"/>
      <c r="AK25" s="6"/>
      <c r="AL25" s="6"/>
      <c r="AM25" s="6"/>
      <c r="AN25" s="207"/>
      <c r="AO25" s="207"/>
      <c r="AP25" s="207"/>
      <c r="AQ25" s="207"/>
      <c r="AR25" s="207"/>
      <c r="AS25" s="207"/>
      <c r="AT25" s="207"/>
      <c r="AU25" s="207"/>
      <c r="AV25" s="207"/>
      <c r="AW25" s="207"/>
      <c r="AX25" s="207"/>
      <c r="AY25" s="207"/>
    </row>
    <row r="26" spans="1:51" ht="14.45">
      <c r="A26" s="124">
        <f>YampaRiverInflow.TotalOutflow!A26</f>
        <v>46813</v>
      </c>
      <c r="B26" s="180">
        <v>52.097999999999999</v>
      </c>
      <c r="C26" s="81">
        <v>52.097999999999999</v>
      </c>
      <c r="D26" s="179">
        <v>52.097999999999999</v>
      </c>
      <c r="E26" s="7">
        <v>33.571293999999995</v>
      </c>
      <c r="F26" s="7">
        <v>18.785719999999998</v>
      </c>
      <c r="G26" s="7">
        <v>66.418819999999997</v>
      </c>
      <c r="H26" s="7">
        <v>7.6782579999999996</v>
      </c>
      <c r="I26" s="7">
        <v>63.272730000000003</v>
      </c>
      <c r="J26" s="7">
        <v>48.99174</v>
      </c>
      <c r="K26" s="7">
        <v>19.834709999999998</v>
      </c>
      <c r="L26" s="7">
        <v>54.009920000000001</v>
      </c>
      <c r="M26" s="7">
        <v>55.160330000000002</v>
      </c>
      <c r="N26" s="7">
        <v>23.22645</v>
      </c>
      <c r="O26" s="7">
        <v>42.842980000000004</v>
      </c>
      <c r="P26" s="7">
        <v>27.59008</v>
      </c>
      <c r="Q26" s="7">
        <v>69.104129999999998</v>
      </c>
      <c r="R26" s="7">
        <v>49.190080000000002</v>
      </c>
      <c r="S26" s="7">
        <v>44.628099999999996</v>
      </c>
      <c r="T26" s="7">
        <v>82.373550000000009</v>
      </c>
      <c r="U26" s="7">
        <v>74.04258999999999</v>
      </c>
      <c r="V26" s="7">
        <v>59.404600000000002</v>
      </c>
      <c r="W26" s="7">
        <v>42.445689999999999</v>
      </c>
      <c r="X26" s="7">
        <v>22.21454</v>
      </c>
      <c r="Y26" s="7">
        <v>58.769889999999997</v>
      </c>
      <c r="Z26" s="7">
        <v>31.517060000000001</v>
      </c>
      <c r="AA26" s="7">
        <v>41.176480000000005</v>
      </c>
      <c r="AB26" s="7">
        <v>36.615409999999905</v>
      </c>
      <c r="AC26" s="7">
        <v>63.888529999999896</v>
      </c>
      <c r="AD26" s="7">
        <v>26.578900000000001</v>
      </c>
      <c r="AE26" s="7">
        <v>124.9605</v>
      </c>
      <c r="AF26" s="7">
        <v>70.0175499999999</v>
      </c>
      <c r="AG26" s="7">
        <v>37.985829999999993</v>
      </c>
      <c r="AH26" s="7">
        <v>23.852601999999997</v>
      </c>
      <c r="AI26" s="6"/>
      <c r="AJ26" s="6"/>
      <c r="AK26" s="6"/>
      <c r="AL26" s="6"/>
      <c r="AM26" s="6"/>
      <c r="AN26" s="207"/>
      <c r="AO26" s="207"/>
      <c r="AP26" s="207"/>
      <c r="AQ26" s="207"/>
      <c r="AR26" s="207"/>
      <c r="AS26" s="207"/>
      <c r="AT26" s="207"/>
      <c r="AU26" s="207"/>
      <c r="AV26" s="207"/>
      <c r="AW26" s="207"/>
      <c r="AX26" s="207"/>
      <c r="AY26" s="207"/>
    </row>
    <row r="27" spans="1:51" ht="14.45">
      <c r="A27" s="124">
        <f>YampaRiverInflow.TotalOutflow!A27</f>
        <v>46844</v>
      </c>
      <c r="B27" s="180">
        <v>53.308</v>
      </c>
      <c r="C27" s="81">
        <v>53.308</v>
      </c>
      <c r="D27" s="179">
        <v>53.308</v>
      </c>
      <c r="E27" s="7">
        <v>1.3631199999999954</v>
      </c>
      <c r="F27" s="7">
        <v>-2.5694920000000012</v>
      </c>
      <c r="G27" s="7">
        <v>-26.212883999999999</v>
      </c>
      <c r="H27" s="7">
        <v>3.6764540000000014</v>
      </c>
      <c r="I27" s="7">
        <v>29.157019999999999</v>
      </c>
      <c r="J27" s="7">
        <v>70.294210000000007</v>
      </c>
      <c r="K27" s="7">
        <v>23.60331</v>
      </c>
      <c r="L27" s="7">
        <v>16.8</v>
      </c>
      <c r="M27" s="7">
        <v>35.028100000000002</v>
      </c>
      <c r="N27" s="7">
        <v>13.62645</v>
      </c>
      <c r="O27" s="7">
        <v>32.747109999999999</v>
      </c>
      <c r="P27" s="7">
        <v>39.133879999999998</v>
      </c>
      <c r="Q27" s="7">
        <v>90.902479999999997</v>
      </c>
      <c r="R27" s="7">
        <v>33.758679999999998</v>
      </c>
      <c r="S27" s="7">
        <v>33.699169999999995</v>
      </c>
      <c r="T27" s="7">
        <v>29.79214</v>
      </c>
      <c r="U27" s="7">
        <v>43.080640000000002</v>
      </c>
      <c r="V27" s="7">
        <v>88.700450000000004</v>
      </c>
      <c r="W27" s="7">
        <v>43.635820000000002</v>
      </c>
      <c r="X27" s="7">
        <v>17.01784</v>
      </c>
      <c r="Y27" s="7">
        <v>26.498860000000001</v>
      </c>
      <c r="Z27" s="7">
        <v>22.988139999999998</v>
      </c>
      <c r="AA27" s="7">
        <v>25.348419999999997</v>
      </c>
      <c r="AB27" s="7">
        <v>31.934349999999899</v>
      </c>
      <c r="AC27" s="7">
        <v>40.2452100000001</v>
      </c>
      <c r="AD27" s="7">
        <v>24.198700000000002</v>
      </c>
      <c r="AE27" s="7">
        <v>43.240300000000097</v>
      </c>
      <c r="AF27" s="7">
        <v>39.828680000000105</v>
      </c>
      <c r="AG27" s="7">
        <v>41.938178000000001</v>
      </c>
      <c r="AH27" s="7">
        <v>40.074694000000001</v>
      </c>
      <c r="AI27" s="6"/>
      <c r="AJ27" s="6"/>
      <c r="AK27" s="6"/>
      <c r="AL27" s="6"/>
      <c r="AM27" s="6"/>
      <c r="AN27" s="207"/>
      <c r="AO27" s="207"/>
      <c r="AP27" s="207"/>
      <c r="AQ27" s="207"/>
      <c r="AR27" s="207"/>
      <c r="AS27" s="207"/>
      <c r="AT27" s="207"/>
      <c r="AU27" s="207"/>
      <c r="AV27" s="207"/>
      <c r="AW27" s="207"/>
      <c r="AX27" s="207"/>
      <c r="AY27" s="207"/>
    </row>
    <row r="28" spans="1:51" ht="14.45">
      <c r="A28" s="124">
        <f>YampaRiverInflow.TotalOutflow!A28</f>
        <v>46874</v>
      </c>
      <c r="B28" s="180">
        <v>24.817</v>
      </c>
      <c r="C28" s="81">
        <v>24.817</v>
      </c>
      <c r="D28" s="179">
        <v>24.817</v>
      </c>
      <c r="E28" s="7">
        <v>0.19014400000000023</v>
      </c>
      <c r="F28" s="7">
        <v>-5.5054859999999994</v>
      </c>
      <c r="G28" s="7">
        <v>-26.211384000000006</v>
      </c>
      <c r="H28" s="7">
        <v>7.738929999999999</v>
      </c>
      <c r="I28" s="7">
        <v>15.471069999999999</v>
      </c>
      <c r="J28" s="7">
        <v>41.137190000000004</v>
      </c>
      <c r="K28" s="7">
        <v>13.289260000000001</v>
      </c>
      <c r="L28" s="7">
        <v>27.570250000000001</v>
      </c>
      <c r="M28" s="7">
        <v>34.690910000000002</v>
      </c>
      <c r="N28" s="7">
        <v>21.163640000000001</v>
      </c>
      <c r="O28" s="7">
        <v>23.543800000000001</v>
      </c>
      <c r="P28" s="7">
        <v>34.333880000000001</v>
      </c>
      <c r="Q28" s="7">
        <v>67.140500000000003</v>
      </c>
      <c r="R28" s="7">
        <v>34.274380000000001</v>
      </c>
      <c r="S28" s="7">
        <v>36.813220000000001</v>
      </c>
      <c r="T28" s="7">
        <v>20.429749999999999</v>
      </c>
      <c r="U28" s="7">
        <v>51.173209999999997</v>
      </c>
      <c r="V28" s="7">
        <v>36.138489999999997</v>
      </c>
      <c r="W28" s="7">
        <v>21.024139999999999</v>
      </c>
      <c r="X28" s="7">
        <v>18.545120000000001</v>
      </c>
      <c r="Y28" s="7">
        <v>27.252549999999999</v>
      </c>
      <c r="Z28" s="7">
        <v>27.252610000000001</v>
      </c>
      <c r="AA28" s="7">
        <v>28.958279999999998</v>
      </c>
      <c r="AB28" s="7">
        <v>32.1327</v>
      </c>
      <c r="AC28" s="7">
        <v>29.573979999999999</v>
      </c>
      <c r="AD28" s="7">
        <v>26.281370000000102</v>
      </c>
      <c r="AE28" s="7">
        <v>27.570650000000001</v>
      </c>
      <c r="AF28" s="7">
        <v>23.583810000000099</v>
      </c>
      <c r="AG28" s="7">
        <v>24.659790000000001</v>
      </c>
      <c r="AH28" s="7">
        <v>21.803582000000002</v>
      </c>
      <c r="AI28" s="6"/>
      <c r="AJ28" s="6"/>
      <c r="AK28" s="6"/>
      <c r="AL28" s="6"/>
      <c r="AM28" s="6"/>
      <c r="AN28" s="207"/>
      <c r="AO28" s="207"/>
      <c r="AP28" s="207"/>
      <c r="AQ28" s="207"/>
      <c r="AR28" s="207"/>
      <c r="AS28" s="207"/>
      <c r="AT28" s="207"/>
      <c r="AU28" s="207"/>
      <c r="AV28" s="207"/>
      <c r="AW28" s="207"/>
      <c r="AX28" s="207"/>
      <c r="AY28" s="207"/>
    </row>
    <row r="29" spans="1:51" ht="14.45">
      <c r="A29" s="124">
        <f>YampaRiverInflow.TotalOutflow!A29</f>
        <v>46905</v>
      </c>
      <c r="B29" s="180">
        <v>27.518999999999998</v>
      </c>
      <c r="C29" s="81">
        <v>27.518999999999998</v>
      </c>
      <c r="D29" s="179">
        <v>27.518999999999998</v>
      </c>
      <c r="E29" s="7">
        <v>12.473674000000001</v>
      </c>
      <c r="F29" s="7">
        <v>1.061094</v>
      </c>
      <c r="G29" s="7">
        <v>22.368065999999995</v>
      </c>
      <c r="H29" s="7">
        <v>-1.3633040000000001</v>
      </c>
      <c r="I29" s="7">
        <v>31.73554</v>
      </c>
      <c r="J29" s="7">
        <v>15.272729999999999</v>
      </c>
      <c r="K29" s="7">
        <v>13.68595</v>
      </c>
      <c r="L29" s="7">
        <v>32.07273</v>
      </c>
      <c r="M29" s="7">
        <v>48.238019999999999</v>
      </c>
      <c r="N29" s="7">
        <v>6.5057900000000002</v>
      </c>
      <c r="O29" s="7">
        <v>14.280989999999999</v>
      </c>
      <c r="P29" s="7">
        <v>20.826450000000001</v>
      </c>
      <c r="Q29" s="7">
        <v>11.9405</v>
      </c>
      <c r="R29" s="7">
        <v>14.67769</v>
      </c>
      <c r="S29" s="7">
        <v>31.73554</v>
      </c>
      <c r="T29" s="7">
        <v>13.4876</v>
      </c>
      <c r="U29" s="7">
        <v>35.543419999999998</v>
      </c>
      <c r="V29" s="7">
        <v>23.741799999999998</v>
      </c>
      <c r="W29" s="7">
        <v>24.39593</v>
      </c>
      <c r="X29" s="7">
        <v>22.730180000000001</v>
      </c>
      <c r="Y29" s="7">
        <v>25.189630000000001</v>
      </c>
      <c r="Z29" s="7">
        <v>26.0823</v>
      </c>
      <c r="AA29" s="7">
        <v>25.58633</v>
      </c>
      <c r="AB29" s="7">
        <v>28.562399999999901</v>
      </c>
      <c r="AC29" s="7">
        <v>24.3970500000001</v>
      </c>
      <c r="AD29" s="7">
        <v>26.578900000000001</v>
      </c>
      <c r="AE29" s="7">
        <v>24.000349999999901</v>
      </c>
      <c r="AF29" s="7">
        <v>22.730910000000101</v>
      </c>
      <c r="AG29" s="7">
        <v>3.4259199999999983</v>
      </c>
      <c r="AH29" s="7">
        <v>8.1729199999999995</v>
      </c>
      <c r="AI29" s="6"/>
      <c r="AJ29" s="6"/>
      <c r="AK29" s="6"/>
      <c r="AL29" s="6"/>
      <c r="AM29" s="6"/>
      <c r="AN29" s="207"/>
      <c r="AO29" s="207"/>
      <c r="AP29" s="207"/>
      <c r="AQ29" s="207"/>
      <c r="AR29" s="207"/>
      <c r="AS29" s="207"/>
      <c r="AT29" s="207"/>
      <c r="AU29" s="207"/>
      <c r="AV29" s="207"/>
      <c r="AW29" s="207"/>
      <c r="AX29" s="207"/>
      <c r="AY29" s="207"/>
    </row>
    <row r="30" spans="1:51" ht="14.45">
      <c r="A30" s="124">
        <f>YampaRiverInflow.TotalOutflow!A30</f>
        <v>46935</v>
      </c>
      <c r="B30" s="180">
        <v>40.78</v>
      </c>
      <c r="C30" s="81">
        <v>40.78</v>
      </c>
      <c r="D30" s="179">
        <v>40.78</v>
      </c>
      <c r="E30" s="7">
        <v>-5.4029160000000003</v>
      </c>
      <c r="F30" s="7">
        <v>-9.1989860000000014</v>
      </c>
      <c r="G30" s="7">
        <v>30.872809999999998</v>
      </c>
      <c r="H30" s="7">
        <v>7.8308159999999951</v>
      </c>
      <c r="I30" s="7">
        <v>31.933880000000002</v>
      </c>
      <c r="J30" s="7">
        <v>33.12397</v>
      </c>
      <c r="K30" s="7">
        <v>30.347110000000001</v>
      </c>
      <c r="L30" s="7">
        <v>21.12397</v>
      </c>
      <c r="M30" s="7">
        <v>19.953720000000001</v>
      </c>
      <c r="N30" s="7">
        <v>10.1157</v>
      </c>
      <c r="O30" s="7">
        <v>17.2562</v>
      </c>
      <c r="P30" s="7">
        <v>39.272730000000003</v>
      </c>
      <c r="Q30" s="7">
        <v>21.024789999999999</v>
      </c>
      <c r="R30" s="7">
        <v>21.223140000000001</v>
      </c>
      <c r="S30" s="7">
        <v>45.421489999999999</v>
      </c>
      <c r="T30" s="7">
        <v>28.760330000000003</v>
      </c>
      <c r="U30" s="7">
        <v>28.164830000000002</v>
      </c>
      <c r="V30" s="7">
        <v>29.156560000000002</v>
      </c>
      <c r="W30" s="7">
        <v>31.536360000000002</v>
      </c>
      <c r="X30" s="7">
        <v>26.379669999999997</v>
      </c>
      <c r="Y30" s="7">
        <v>61.685449999999996</v>
      </c>
      <c r="Z30" s="7">
        <v>29.156569999999999</v>
      </c>
      <c r="AA30" s="7">
        <v>33.520060000000001</v>
      </c>
      <c r="AB30" s="7">
        <v>26.182200000000002</v>
      </c>
      <c r="AC30" s="7">
        <v>32.1327</v>
      </c>
      <c r="AD30" s="7">
        <v>49.587499999999999</v>
      </c>
      <c r="AE30" s="7">
        <v>22.016849999999998</v>
      </c>
      <c r="AF30" s="7">
        <v>23.603650000000101</v>
      </c>
      <c r="AG30" s="7">
        <v>-0.52760200000000035</v>
      </c>
      <c r="AH30" s="7">
        <v>14.445949999999996</v>
      </c>
      <c r="AI30" s="6"/>
      <c r="AJ30" s="6"/>
      <c r="AK30" s="6"/>
      <c r="AL30" s="6"/>
      <c r="AM30" s="6"/>
      <c r="AN30" s="207"/>
      <c r="AO30" s="207"/>
      <c r="AP30" s="207"/>
      <c r="AQ30" s="207"/>
      <c r="AR30" s="207"/>
      <c r="AS30" s="207"/>
      <c r="AT30" s="207"/>
      <c r="AU30" s="207"/>
      <c r="AV30" s="207"/>
      <c r="AW30" s="207"/>
      <c r="AX30" s="207"/>
      <c r="AY30" s="207"/>
    </row>
    <row r="31" spans="1:51" ht="14.45">
      <c r="A31" s="124">
        <f>YampaRiverInflow.TotalOutflow!A31</f>
        <v>46966</v>
      </c>
      <c r="B31" s="180">
        <v>66.072999999999993</v>
      </c>
      <c r="C31" s="81">
        <v>66.072999999999993</v>
      </c>
      <c r="D31" s="179">
        <v>66.072999999999993</v>
      </c>
      <c r="E31" s="7">
        <v>-27.475497999999998</v>
      </c>
      <c r="F31" s="7">
        <v>-21.766008000000003</v>
      </c>
      <c r="G31" s="7">
        <v>29.917686</v>
      </c>
      <c r="H31" s="7">
        <v>25.019824</v>
      </c>
      <c r="I31" s="7">
        <v>50.280989999999996</v>
      </c>
      <c r="J31" s="7">
        <v>20.826450000000001</v>
      </c>
      <c r="K31" s="7">
        <v>44.033059999999999</v>
      </c>
      <c r="L31" s="7">
        <v>23.404959999999999</v>
      </c>
      <c r="M31" s="7">
        <v>52.066120000000005</v>
      </c>
      <c r="N31" s="7">
        <v>17.851240000000001</v>
      </c>
      <c r="O31" s="7">
        <v>42.049589999999995</v>
      </c>
      <c r="P31" s="7">
        <v>50.578510000000001</v>
      </c>
      <c r="Q31" s="7">
        <v>28.36364</v>
      </c>
      <c r="R31" s="7">
        <v>66.446280000000002</v>
      </c>
      <c r="S31" s="7">
        <v>91.636359999999996</v>
      </c>
      <c r="T31" s="7">
        <v>39.272730000000003</v>
      </c>
      <c r="U31" s="7">
        <v>23.60284</v>
      </c>
      <c r="V31" s="7">
        <v>91.04083</v>
      </c>
      <c r="W31" s="7">
        <v>36.693379999999998</v>
      </c>
      <c r="X31" s="7">
        <v>68.607789999999994</v>
      </c>
      <c r="Y31" s="7">
        <v>66.842500000000001</v>
      </c>
      <c r="Z31" s="7">
        <v>41.057389999999998</v>
      </c>
      <c r="AA31" s="7">
        <v>44.429290000000002</v>
      </c>
      <c r="AB31" s="7">
        <v>41.851849999999999</v>
      </c>
      <c r="AC31" s="7">
        <v>40.265050000000002</v>
      </c>
      <c r="AD31" s="7">
        <v>38.876599999999996</v>
      </c>
      <c r="AE31" s="7">
        <v>29.55415</v>
      </c>
      <c r="AF31" s="7">
        <v>23.603649999999899</v>
      </c>
      <c r="AG31" s="7">
        <v>15.498979999999996</v>
      </c>
      <c r="AH31" s="7">
        <v>39.663323999999996</v>
      </c>
      <c r="AI31" s="6"/>
      <c r="AJ31" s="6"/>
      <c r="AK31" s="6"/>
      <c r="AL31" s="6"/>
      <c r="AM31" s="6"/>
      <c r="AN31" s="207"/>
      <c r="AO31" s="207"/>
      <c r="AP31" s="207"/>
      <c r="AQ31" s="207"/>
      <c r="AR31" s="207"/>
      <c r="AS31" s="207"/>
      <c r="AT31" s="207"/>
      <c r="AU31" s="207"/>
      <c r="AV31" s="207"/>
      <c r="AW31" s="207"/>
      <c r="AX31" s="207"/>
      <c r="AY31" s="207"/>
    </row>
    <row r="32" spans="1:51" ht="14.45">
      <c r="A32" s="124">
        <f>YampaRiverInflow.TotalOutflow!A32</f>
        <v>46997</v>
      </c>
      <c r="B32" s="180">
        <v>42.307000000000002</v>
      </c>
      <c r="C32" s="81">
        <v>42.307000000000002</v>
      </c>
      <c r="D32" s="179">
        <v>42.307000000000002</v>
      </c>
      <c r="E32" s="7">
        <v>-11.254766</v>
      </c>
      <c r="F32" s="7">
        <v>-1.109622000000003</v>
      </c>
      <c r="G32" s="7">
        <v>14.515779999999999</v>
      </c>
      <c r="H32" s="7">
        <v>21.008659999999999</v>
      </c>
      <c r="I32" s="7">
        <v>59.246279999999999</v>
      </c>
      <c r="J32" s="7">
        <v>36.099170000000001</v>
      </c>
      <c r="K32" s="7">
        <v>49.190080000000002</v>
      </c>
      <c r="L32" s="7">
        <v>39.133879999999998</v>
      </c>
      <c r="M32" s="7">
        <v>48.456199999999995</v>
      </c>
      <c r="N32" s="7">
        <v>103.95372</v>
      </c>
      <c r="O32" s="7">
        <v>34.373550000000002</v>
      </c>
      <c r="P32" s="7">
        <v>57.381819999999998</v>
      </c>
      <c r="Q32" s="7">
        <v>38.360330000000005</v>
      </c>
      <c r="R32" s="7">
        <v>50.87603</v>
      </c>
      <c r="S32" s="7">
        <v>33.83802</v>
      </c>
      <c r="T32" s="7">
        <v>38.677690000000005</v>
      </c>
      <c r="U32" s="7">
        <v>28.363289999999999</v>
      </c>
      <c r="V32" s="7">
        <v>44.250949999999996</v>
      </c>
      <c r="W32" s="7">
        <v>41.255660000000006</v>
      </c>
      <c r="X32" s="7">
        <v>47.999720000000003</v>
      </c>
      <c r="Y32" s="7">
        <v>78.703759999999988</v>
      </c>
      <c r="Z32" s="7">
        <v>38.875680000000003</v>
      </c>
      <c r="AA32" s="7">
        <v>32.726860000000002</v>
      </c>
      <c r="AB32" s="7">
        <v>30.744250000000001</v>
      </c>
      <c r="AC32" s="7">
        <v>24.1193600000001</v>
      </c>
      <c r="AD32" s="7">
        <v>44.628749999999897</v>
      </c>
      <c r="AE32" s="7">
        <v>21.9771800000001</v>
      </c>
      <c r="AF32" s="7">
        <v>24.040019999999899</v>
      </c>
      <c r="AG32" s="7">
        <v>19.180725999999996</v>
      </c>
      <c r="AH32" s="7">
        <v>38.334448000000002</v>
      </c>
      <c r="AI32" s="6"/>
      <c r="AJ32" s="6"/>
      <c r="AK32" s="6"/>
      <c r="AL32" s="6"/>
      <c r="AM32" s="6"/>
      <c r="AN32" s="207"/>
      <c r="AO32" s="207"/>
      <c r="AP32" s="207"/>
      <c r="AQ32" s="207"/>
      <c r="AR32" s="207"/>
      <c r="AS32" s="207"/>
      <c r="AT32" s="207"/>
      <c r="AU32" s="207"/>
      <c r="AV32" s="207"/>
      <c r="AW32" s="207"/>
      <c r="AX32" s="207"/>
      <c r="AY32" s="207"/>
    </row>
    <row r="33" spans="1:51" ht="14.45">
      <c r="A33" s="124">
        <f>YampaRiverInflow.TotalOutflow!A33</f>
        <v>47027</v>
      </c>
      <c r="B33" s="180">
        <v>44.052999999999997</v>
      </c>
      <c r="C33" s="81">
        <v>44.052999999999997</v>
      </c>
      <c r="D33" s="179">
        <v>44.052999999999997</v>
      </c>
      <c r="E33" s="7">
        <v>20.811032000000001</v>
      </c>
      <c r="F33" s="7">
        <v>15.392737999999998</v>
      </c>
      <c r="G33" s="7">
        <v>31.104225999999993</v>
      </c>
      <c r="H33" s="7">
        <v>32.409004000000003</v>
      </c>
      <c r="I33" s="7">
        <v>36.495870000000004</v>
      </c>
      <c r="J33" s="7">
        <v>22.413220000000003</v>
      </c>
      <c r="K33" s="7">
        <v>37.884300000000003</v>
      </c>
      <c r="L33" s="7">
        <v>47.385120000000001</v>
      </c>
      <c r="M33" s="7">
        <v>23.34545</v>
      </c>
      <c r="N33" s="7">
        <v>20.647929999999999</v>
      </c>
      <c r="O33" s="7">
        <v>30.664459999999998</v>
      </c>
      <c r="P33" s="7">
        <v>41.077690000000004</v>
      </c>
      <c r="Q33" s="7">
        <v>31.060849999999999</v>
      </c>
      <c r="R33" s="7">
        <v>69.758679999999998</v>
      </c>
      <c r="S33" s="7">
        <v>20.94511</v>
      </c>
      <c r="T33" s="7">
        <v>34.908660000000005</v>
      </c>
      <c r="U33" s="7">
        <v>24.793029999999998</v>
      </c>
      <c r="V33" s="7">
        <v>40.680699999999995</v>
      </c>
      <c r="W33" s="7">
        <v>34.511849999999995</v>
      </c>
      <c r="X33" s="7">
        <v>29.513770000000001</v>
      </c>
      <c r="Y33" s="7">
        <v>19.080719999999999</v>
      </c>
      <c r="Z33" s="7">
        <v>42.445929999999997</v>
      </c>
      <c r="AA33" s="7">
        <v>56.012860000000003</v>
      </c>
      <c r="AB33" s="7">
        <v>29.236789999999999</v>
      </c>
      <c r="AC33" s="7">
        <v>25.884679999999999</v>
      </c>
      <c r="AD33" s="7">
        <v>63.214149999999897</v>
      </c>
      <c r="AE33" s="7">
        <v>23.663159999999799</v>
      </c>
      <c r="AF33" s="7">
        <v>24.972269999999799</v>
      </c>
      <c r="AG33" s="7">
        <v>26.040343999999997</v>
      </c>
      <c r="AH33" s="7">
        <v>13.166246000000003</v>
      </c>
      <c r="AI33" s="6"/>
      <c r="AJ33" s="6"/>
      <c r="AK33" s="6"/>
      <c r="AL33" s="6"/>
      <c r="AM33" s="6"/>
      <c r="AN33" s="207"/>
      <c r="AO33" s="207"/>
      <c r="AP33" s="207"/>
      <c r="AQ33" s="207"/>
      <c r="AR33" s="207"/>
      <c r="AS33" s="207"/>
      <c r="AT33" s="207"/>
      <c r="AU33" s="207"/>
      <c r="AV33" s="207"/>
      <c r="AW33" s="207"/>
      <c r="AX33" s="207"/>
      <c r="AY33" s="207"/>
    </row>
    <row r="34" spans="1:51" ht="14.45">
      <c r="A34" s="124">
        <f>YampaRiverInflow.TotalOutflow!A34</f>
        <v>47058</v>
      </c>
      <c r="B34" s="180">
        <v>26.126000000000001</v>
      </c>
      <c r="C34" s="81">
        <v>26.126000000000001</v>
      </c>
      <c r="D34" s="179">
        <v>26.126000000000001</v>
      </c>
      <c r="E34" s="7">
        <v>1.1222839999999996</v>
      </c>
      <c r="F34" s="7">
        <v>9.8448719999999987</v>
      </c>
      <c r="G34" s="7">
        <v>28.013811999999998</v>
      </c>
      <c r="H34" s="7">
        <v>15.793877999999999</v>
      </c>
      <c r="I34" s="7">
        <v>24.595040000000001</v>
      </c>
      <c r="J34" s="7">
        <v>18.446279999999998</v>
      </c>
      <c r="K34" s="7">
        <v>36.495870000000004</v>
      </c>
      <c r="L34" s="7">
        <v>27.966939999999997</v>
      </c>
      <c r="M34" s="7">
        <v>25.487599999999997</v>
      </c>
      <c r="N34" s="7">
        <v>23.10744</v>
      </c>
      <c r="O34" s="7">
        <v>22.472729999999999</v>
      </c>
      <c r="P34" s="7">
        <v>35.166530000000002</v>
      </c>
      <c r="Q34" s="7">
        <v>20.925319999999999</v>
      </c>
      <c r="R34" s="7">
        <v>16.066120000000002</v>
      </c>
      <c r="S34" s="7">
        <v>25.54711</v>
      </c>
      <c r="T34" s="7">
        <v>41.950060000000001</v>
      </c>
      <c r="U34" s="7">
        <v>23.00787</v>
      </c>
      <c r="V34" s="7">
        <v>14.39954</v>
      </c>
      <c r="W34" s="7">
        <v>23.602700000000002</v>
      </c>
      <c r="X34" s="7">
        <v>28.581400000000002</v>
      </c>
      <c r="Y34" s="7">
        <v>27.807869999999998</v>
      </c>
      <c r="Z34" s="7">
        <v>24.69378</v>
      </c>
      <c r="AA34" s="7">
        <v>22.293890000000001</v>
      </c>
      <c r="AB34" s="7">
        <v>27.888010000000101</v>
      </c>
      <c r="AC34" s="7">
        <v>24.873090000000097</v>
      </c>
      <c r="AD34" s="7">
        <v>23.24662</v>
      </c>
      <c r="AE34" s="7">
        <v>25.646650000000101</v>
      </c>
      <c r="AF34" s="7">
        <v>24.793749999999999</v>
      </c>
      <c r="AG34" s="7">
        <v>17.507805999999995</v>
      </c>
      <c r="AH34" s="7">
        <v>8.8944699999999983</v>
      </c>
      <c r="AI34" s="6"/>
      <c r="AJ34" s="6"/>
      <c r="AK34" s="6"/>
      <c r="AL34" s="6"/>
      <c r="AM34" s="6"/>
      <c r="AN34" s="207"/>
      <c r="AO34" s="207"/>
      <c r="AP34" s="207"/>
      <c r="AQ34" s="207"/>
      <c r="AR34" s="207"/>
      <c r="AS34" s="207"/>
      <c r="AT34" s="207"/>
      <c r="AU34" s="207"/>
      <c r="AV34" s="207"/>
      <c r="AW34" s="207"/>
      <c r="AX34" s="207"/>
      <c r="AY34" s="207"/>
    </row>
    <row r="35" spans="1:51" ht="14.45">
      <c r="A35" s="124">
        <f>YampaRiverInflow.TotalOutflow!A35</f>
        <v>47088</v>
      </c>
      <c r="B35" s="180">
        <v>27.3</v>
      </c>
      <c r="C35" s="81">
        <v>27.3</v>
      </c>
      <c r="D35" s="179">
        <v>27.3</v>
      </c>
      <c r="E35" s="7">
        <v>-6.7709719999999995</v>
      </c>
      <c r="F35" s="7">
        <v>0.60159199999999691</v>
      </c>
      <c r="G35" s="7">
        <v>44.223798000000002</v>
      </c>
      <c r="H35" s="7">
        <v>1.110544</v>
      </c>
      <c r="I35" s="7">
        <v>15.07438</v>
      </c>
      <c r="J35" s="7">
        <v>12.69421</v>
      </c>
      <c r="K35" s="7">
        <v>35.305790000000002</v>
      </c>
      <c r="L35" s="7">
        <v>29.355370000000001</v>
      </c>
      <c r="M35" s="7">
        <v>13.4876</v>
      </c>
      <c r="N35" s="7">
        <v>18.723970000000001</v>
      </c>
      <c r="O35" s="7">
        <v>15.471069999999999</v>
      </c>
      <c r="P35" s="7">
        <v>19.100490000000001</v>
      </c>
      <c r="Q35" s="7">
        <v>3.9664899999999998</v>
      </c>
      <c r="R35" s="7">
        <v>23.801650000000002</v>
      </c>
      <c r="S35" s="7">
        <v>57.520660000000007</v>
      </c>
      <c r="T35" s="7">
        <v>23.99954</v>
      </c>
      <c r="U35" s="7">
        <v>19.4375</v>
      </c>
      <c r="V35" s="7">
        <v>33.916870000000003</v>
      </c>
      <c r="W35" s="7">
        <v>31.734860000000001</v>
      </c>
      <c r="X35" s="7">
        <v>22.7103</v>
      </c>
      <c r="Y35" s="7">
        <v>25.368259999999999</v>
      </c>
      <c r="Z35" s="7">
        <v>31.6557</v>
      </c>
      <c r="AA35" s="7">
        <v>22.412740000000003</v>
      </c>
      <c r="AB35" s="7">
        <v>36.377389999999899</v>
      </c>
      <c r="AC35" s="7">
        <v>25.983849999999997</v>
      </c>
      <c r="AD35" s="7">
        <v>23.544150000000002</v>
      </c>
      <c r="AE35" s="7">
        <v>39.471650000000103</v>
      </c>
      <c r="AF35" s="7">
        <v>24.5160599999999</v>
      </c>
      <c r="AG35" s="7">
        <v>8.4644880000000011</v>
      </c>
      <c r="AH35" s="7">
        <v>2.3967059999999982</v>
      </c>
      <c r="AI35" s="6"/>
      <c r="AJ35" s="6"/>
      <c r="AK35" s="6"/>
      <c r="AL35" s="6"/>
      <c r="AM35" s="6"/>
      <c r="AN35" s="207"/>
      <c r="AO35" s="207"/>
      <c r="AP35" s="207"/>
      <c r="AQ35" s="207"/>
      <c r="AR35" s="207"/>
      <c r="AS35" s="207"/>
      <c r="AT35" s="207"/>
      <c r="AU35" s="207"/>
      <c r="AV35" s="207"/>
      <c r="AW35" s="207"/>
      <c r="AX35" s="207"/>
      <c r="AY35" s="207"/>
    </row>
    <row r="36" spans="1:51" ht="14.45">
      <c r="A36" s="124">
        <f>YampaRiverInflow.TotalOutflow!A36</f>
        <v>47119</v>
      </c>
      <c r="B36" s="180">
        <v>25.349</v>
      </c>
      <c r="C36" s="81">
        <v>25.349</v>
      </c>
      <c r="D36" s="179">
        <v>25.349</v>
      </c>
      <c r="E36" s="7">
        <v>-19.261465999999999</v>
      </c>
      <c r="F36" s="7">
        <v>-11.55139</v>
      </c>
      <c r="G36" s="7">
        <v>25.526097999999998</v>
      </c>
      <c r="H36" s="7">
        <v>1.3745679999999993</v>
      </c>
      <c r="I36" s="7">
        <v>21.421490000000002</v>
      </c>
      <c r="J36" s="7">
        <v>24.198349999999998</v>
      </c>
      <c r="K36" s="7">
        <v>42.049589999999995</v>
      </c>
      <c r="L36" s="7">
        <v>21.61983</v>
      </c>
      <c r="M36" s="7">
        <v>18.446279999999998</v>
      </c>
      <c r="N36" s="7">
        <v>23.206610000000001</v>
      </c>
      <c r="O36" s="7">
        <v>20.033060000000003</v>
      </c>
      <c r="P36" s="7">
        <v>101.09752</v>
      </c>
      <c r="Q36" s="7">
        <v>22.61157</v>
      </c>
      <c r="R36" s="7">
        <v>23.206610000000001</v>
      </c>
      <c r="S36" s="7">
        <v>42.247930000000004</v>
      </c>
      <c r="T36" s="7">
        <v>34.11524</v>
      </c>
      <c r="U36" s="7">
        <v>41.255679999999998</v>
      </c>
      <c r="V36" s="7">
        <v>24.792830000000002</v>
      </c>
      <c r="W36" s="7">
        <v>40.065640000000002</v>
      </c>
      <c r="X36" s="7">
        <v>37.883839999999999</v>
      </c>
      <c r="Y36" s="7">
        <v>23.007810000000003</v>
      </c>
      <c r="Z36" s="7">
        <v>30.743310000000001</v>
      </c>
      <c r="AA36" s="7">
        <v>36.496400000000001</v>
      </c>
      <c r="AB36" s="7">
        <v>45.025449999999999</v>
      </c>
      <c r="AC36" s="7">
        <v>23.802</v>
      </c>
      <c r="AD36" s="7">
        <v>42.050199999999904</v>
      </c>
      <c r="AE36" s="7">
        <v>26.777249999999999</v>
      </c>
      <c r="AF36" s="7">
        <v>29.809785999999992</v>
      </c>
      <c r="AG36" s="7">
        <v>0.14888199999999779</v>
      </c>
      <c r="AH36" s="7">
        <v>188.36769600000002</v>
      </c>
      <c r="AI36" s="6"/>
      <c r="AJ36" s="6"/>
      <c r="AK36" s="6"/>
      <c r="AL36" s="6"/>
      <c r="AM36" s="6"/>
      <c r="AN36" s="207"/>
      <c r="AO36" s="207"/>
      <c r="AP36" s="207"/>
      <c r="AQ36" s="207"/>
      <c r="AR36" s="207"/>
      <c r="AS36" s="207"/>
      <c r="AT36" s="207"/>
      <c r="AU36" s="207"/>
      <c r="AV36" s="207"/>
      <c r="AW36" s="207"/>
      <c r="AX36" s="207"/>
      <c r="AY36" s="207"/>
    </row>
    <row r="37" spans="1:51" ht="14.45">
      <c r="A37" s="124">
        <f>YampaRiverInflow.TotalOutflow!A37</f>
        <v>47150</v>
      </c>
      <c r="B37" s="180">
        <v>23.047999999999998</v>
      </c>
      <c r="C37" s="81">
        <v>23.047999999999998</v>
      </c>
      <c r="D37" s="179">
        <v>23.047999999999998</v>
      </c>
      <c r="E37" s="7">
        <v>-9.7793939999999999</v>
      </c>
      <c r="F37" s="7">
        <v>38.657699999999991</v>
      </c>
      <c r="G37" s="7">
        <v>12.339405999999999</v>
      </c>
      <c r="H37" s="7">
        <v>23.60331</v>
      </c>
      <c r="I37" s="7">
        <v>17.2562</v>
      </c>
      <c r="J37" s="7">
        <v>16.066120000000002</v>
      </c>
      <c r="K37" s="7">
        <v>48.99174</v>
      </c>
      <c r="L37" s="7">
        <v>36.297519999999999</v>
      </c>
      <c r="M37" s="7">
        <v>25.745450000000002</v>
      </c>
      <c r="N37" s="7">
        <v>24.39669</v>
      </c>
      <c r="O37" s="7">
        <v>35.66281</v>
      </c>
      <c r="P37" s="7">
        <v>125.57355</v>
      </c>
      <c r="Q37" s="7">
        <v>20.429749999999999</v>
      </c>
      <c r="R37" s="7">
        <v>29.355370000000001</v>
      </c>
      <c r="S37" s="7">
        <v>90.644630000000006</v>
      </c>
      <c r="T37" s="7">
        <v>38.478989999999996</v>
      </c>
      <c r="U37" s="7">
        <v>35.16657</v>
      </c>
      <c r="V37" s="7">
        <v>33.321769999999994</v>
      </c>
      <c r="W37" s="7">
        <v>18.842610000000001</v>
      </c>
      <c r="X37" s="7">
        <v>38.875690000000006</v>
      </c>
      <c r="Y37" s="7">
        <v>32.449240000000003</v>
      </c>
      <c r="Z37" s="7">
        <v>39.450900000000004</v>
      </c>
      <c r="AA37" s="7">
        <v>41.375809999999994</v>
      </c>
      <c r="AB37" s="7">
        <v>62.678599999999996</v>
      </c>
      <c r="AC37" s="7">
        <v>22.2151999999999</v>
      </c>
      <c r="AD37" s="7">
        <v>72.001050000000006</v>
      </c>
      <c r="AE37" s="7">
        <v>37.884849999999894</v>
      </c>
      <c r="AF37" s="7">
        <v>19.033522000000001</v>
      </c>
      <c r="AG37" s="7">
        <v>7.0302340000000001</v>
      </c>
      <c r="AH37" s="7">
        <v>85.799055999999993</v>
      </c>
      <c r="AI37" s="6"/>
      <c r="AJ37" s="6"/>
      <c r="AK37" s="6"/>
      <c r="AL37" s="6"/>
      <c r="AM37" s="6"/>
      <c r="AN37" s="207"/>
      <c r="AO37" s="207"/>
      <c r="AP37" s="207"/>
      <c r="AQ37" s="207"/>
      <c r="AR37" s="207"/>
      <c r="AS37" s="207"/>
      <c r="AT37" s="207"/>
      <c r="AU37" s="207"/>
      <c r="AV37" s="207"/>
      <c r="AW37" s="207"/>
      <c r="AX37" s="207"/>
      <c r="AY37" s="207"/>
    </row>
    <row r="38" spans="1:51" ht="14.45">
      <c r="A38" s="124">
        <f>YampaRiverInflow.TotalOutflow!A38</f>
        <v>47178</v>
      </c>
      <c r="B38" s="180">
        <v>52.097999999999999</v>
      </c>
      <c r="C38" s="81">
        <v>52.097999999999999</v>
      </c>
      <c r="D38" s="179">
        <v>52.097999999999999</v>
      </c>
      <c r="E38" s="7">
        <v>18.785719999999998</v>
      </c>
      <c r="F38" s="7">
        <v>66.418819999999997</v>
      </c>
      <c r="G38" s="7">
        <v>7.6782579999999996</v>
      </c>
      <c r="H38" s="7">
        <v>63.272730000000003</v>
      </c>
      <c r="I38" s="7">
        <v>48.99174</v>
      </c>
      <c r="J38" s="7">
        <v>19.834709999999998</v>
      </c>
      <c r="K38" s="7">
        <v>54.009920000000001</v>
      </c>
      <c r="L38" s="7">
        <v>55.160330000000002</v>
      </c>
      <c r="M38" s="7">
        <v>23.22645</v>
      </c>
      <c r="N38" s="7">
        <v>42.842980000000004</v>
      </c>
      <c r="O38" s="7">
        <v>27.59008</v>
      </c>
      <c r="P38" s="7">
        <v>69.104129999999998</v>
      </c>
      <c r="Q38" s="7">
        <v>49.190080000000002</v>
      </c>
      <c r="R38" s="7">
        <v>44.628099999999996</v>
      </c>
      <c r="S38" s="7">
        <v>82.373550000000009</v>
      </c>
      <c r="T38" s="7">
        <v>74.04258999999999</v>
      </c>
      <c r="U38" s="7">
        <v>59.404600000000002</v>
      </c>
      <c r="V38" s="7">
        <v>42.445689999999999</v>
      </c>
      <c r="W38" s="7">
        <v>22.21454</v>
      </c>
      <c r="X38" s="7">
        <v>58.769889999999997</v>
      </c>
      <c r="Y38" s="7">
        <v>31.517060000000001</v>
      </c>
      <c r="Z38" s="7">
        <v>41.176480000000005</v>
      </c>
      <c r="AA38" s="7">
        <v>36.615409999999905</v>
      </c>
      <c r="AB38" s="7">
        <v>63.888529999999896</v>
      </c>
      <c r="AC38" s="7">
        <v>26.578900000000001</v>
      </c>
      <c r="AD38" s="7">
        <v>124.9605</v>
      </c>
      <c r="AE38" s="7">
        <v>70.0175499999999</v>
      </c>
      <c r="AF38" s="7">
        <v>37.985829999999993</v>
      </c>
      <c r="AG38" s="7">
        <v>23.852601999999997</v>
      </c>
      <c r="AH38" s="7">
        <v>33.571293999999995</v>
      </c>
      <c r="AI38" s="6"/>
      <c r="AJ38" s="6"/>
      <c r="AK38" s="6"/>
      <c r="AL38" s="6"/>
      <c r="AM38" s="6"/>
      <c r="AN38" s="207"/>
      <c r="AO38" s="207"/>
      <c r="AP38" s="207"/>
      <c r="AQ38" s="207"/>
      <c r="AR38" s="207"/>
      <c r="AS38" s="207"/>
      <c r="AT38" s="207"/>
      <c r="AU38" s="207"/>
      <c r="AV38" s="207"/>
      <c r="AW38" s="207"/>
      <c r="AX38" s="207"/>
      <c r="AY38" s="207"/>
    </row>
    <row r="39" spans="1:51" ht="14.45">
      <c r="A39" s="124">
        <f>YampaRiverInflow.TotalOutflow!A39</f>
        <v>47209</v>
      </c>
      <c r="B39" s="180">
        <v>53.308</v>
      </c>
      <c r="C39" s="81">
        <v>53.308</v>
      </c>
      <c r="D39" s="179">
        <v>53.308</v>
      </c>
      <c r="E39" s="7">
        <v>-2.5694920000000012</v>
      </c>
      <c r="F39" s="7">
        <v>-26.212883999999999</v>
      </c>
      <c r="G39" s="7">
        <v>3.6764540000000014</v>
      </c>
      <c r="H39" s="7">
        <v>29.157019999999999</v>
      </c>
      <c r="I39" s="7">
        <v>70.294210000000007</v>
      </c>
      <c r="J39" s="7">
        <v>23.60331</v>
      </c>
      <c r="K39" s="7">
        <v>16.8</v>
      </c>
      <c r="L39" s="7">
        <v>35.028100000000002</v>
      </c>
      <c r="M39" s="7">
        <v>13.62645</v>
      </c>
      <c r="N39" s="7">
        <v>32.747109999999999</v>
      </c>
      <c r="O39" s="7">
        <v>39.133879999999998</v>
      </c>
      <c r="P39" s="7">
        <v>90.902479999999997</v>
      </c>
      <c r="Q39" s="7">
        <v>33.758679999999998</v>
      </c>
      <c r="R39" s="7">
        <v>33.699169999999995</v>
      </c>
      <c r="S39" s="7">
        <v>29.79214</v>
      </c>
      <c r="T39" s="7">
        <v>43.080640000000002</v>
      </c>
      <c r="U39" s="7">
        <v>88.700450000000004</v>
      </c>
      <c r="V39" s="7">
        <v>43.635820000000002</v>
      </c>
      <c r="W39" s="7">
        <v>17.01784</v>
      </c>
      <c r="X39" s="7">
        <v>26.498860000000001</v>
      </c>
      <c r="Y39" s="7">
        <v>22.988139999999998</v>
      </c>
      <c r="Z39" s="7">
        <v>25.348419999999997</v>
      </c>
      <c r="AA39" s="7">
        <v>31.934349999999899</v>
      </c>
      <c r="AB39" s="7">
        <v>40.2452100000001</v>
      </c>
      <c r="AC39" s="7">
        <v>24.198700000000002</v>
      </c>
      <c r="AD39" s="7">
        <v>43.240300000000097</v>
      </c>
      <c r="AE39" s="7">
        <v>39.828680000000105</v>
      </c>
      <c r="AF39" s="7">
        <v>41.938178000000001</v>
      </c>
      <c r="AG39" s="7">
        <v>40.074694000000001</v>
      </c>
      <c r="AH39" s="7">
        <v>1.3631199999999954</v>
      </c>
      <c r="AI39" s="6"/>
      <c r="AJ39" s="6"/>
      <c r="AK39" s="6"/>
      <c r="AL39" s="6"/>
      <c r="AM39" s="6"/>
      <c r="AN39" s="207"/>
      <c r="AO39" s="207"/>
      <c r="AP39" s="207"/>
      <c r="AQ39" s="207"/>
      <c r="AR39" s="207"/>
      <c r="AS39" s="207"/>
      <c r="AT39" s="207"/>
      <c r="AU39" s="207"/>
      <c r="AV39" s="207"/>
      <c r="AW39" s="207"/>
      <c r="AX39" s="207"/>
      <c r="AY39" s="207"/>
    </row>
    <row r="40" spans="1:51" ht="14.45">
      <c r="A40" s="124">
        <f>YampaRiverInflow.TotalOutflow!A40</f>
        <v>47239</v>
      </c>
      <c r="B40" s="180">
        <v>24.817</v>
      </c>
      <c r="C40" s="81">
        <v>24.817</v>
      </c>
      <c r="D40" s="179">
        <v>24.817</v>
      </c>
      <c r="E40" s="7">
        <v>-5.5054859999999994</v>
      </c>
      <c r="F40" s="7">
        <v>-26.211384000000006</v>
      </c>
      <c r="G40" s="7">
        <v>7.738929999999999</v>
      </c>
      <c r="H40" s="7">
        <v>15.471069999999999</v>
      </c>
      <c r="I40" s="7">
        <v>41.137190000000004</v>
      </c>
      <c r="J40" s="7">
        <v>13.289260000000001</v>
      </c>
      <c r="K40" s="7">
        <v>27.570250000000001</v>
      </c>
      <c r="L40" s="7">
        <v>34.690910000000002</v>
      </c>
      <c r="M40" s="7">
        <v>21.163640000000001</v>
      </c>
      <c r="N40" s="7">
        <v>23.543800000000001</v>
      </c>
      <c r="O40" s="7">
        <v>34.333880000000001</v>
      </c>
      <c r="P40" s="7">
        <v>67.140500000000003</v>
      </c>
      <c r="Q40" s="7">
        <v>34.274380000000001</v>
      </c>
      <c r="R40" s="7">
        <v>36.813220000000001</v>
      </c>
      <c r="S40" s="7">
        <v>20.429749999999999</v>
      </c>
      <c r="T40" s="7">
        <v>51.173209999999997</v>
      </c>
      <c r="U40" s="7">
        <v>36.138489999999997</v>
      </c>
      <c r="V40" s="7">
        <v>21.024139999999999</v>
      </c>
      <c r="W40" s="7">
        <v>18.545120000000001</v>
      </c>
      <c r="X40" s="7">
        <v>27.252549999999999</v>
      </c>
      <c r="Y40" s="7">
        <v>27.252610000000001</v>
      </c>
      <c r="Z40" s="7">
        <v>28.958279999999998</v>
      </c>
      <c r="AA40" s="7">
        <v>32.1327</v>
      </c>
      <c r="AB40" s="7">
        <v>29.573979999999999</v>
      </c>
      <c r="AC40" s="7">
        <v>26.281370000000102</v>
      </c>
      <c r="AD40" s="7">
        <v>27.570650000000001</v>
      </c>
      <c r="AE40" s="7">
        <v>23.583810000000099</v>
      </c>
      <c r="AF40" s="7">
        <v>24.659790000000001</v>
      </c>
      <c r="AG40" s="7">
        <v>21.803582000000002</v>
      </c>
      <c r="AH40" s="7">
        <v>0.19014400000000023</v>
      </c>
      <c r="AI40" s="6"/>
      <c r="AJ40" s="6"/>
      <c r="AK40" s="6"/>
      <c r="AL40" s="6"/>
      <c r="AM40" s="6"/>
      <c r="AN40" s="207"/>
      <c r="AO40" s="207"/>
      <c r="AP40" s="207"/>
      <c r="AQ40" s="207"/>
      <c r="AR40" s="207"/>
      <c r="AS40" s="207"/>
      <c r="AT40" s="207"/>
      <c r="AU40" s="207"/>
      <c r="AV40" s="207"/>
      <c r="AW40" s="207"/>
      <c r="AX40" s="207"/>
      <c r="AY40" s="207"/>
    </row>
    <row r="41" spans="1:51" ht="14.45">
      <c r="A41" s="124">
        <f>YampaRiverInflow.TotalOutflow!A41</f>
        <v>47270</v>
      </c>
      <c r="B41" s="180">
        <v>27.518999999999998</v>
      </c>
      <c r="C41" s="81">
        <v>27.518999999999998</v>
      </c>
      <c r="D41" s="179">
        <v>27.518999999999998</v>
      </c>
      <c r="E41" s="7">
        <v>1.061094</v>
      </c>
      <c r="F41" s="7">
        <v>22.368065999999995</v>
      </c>
      <c r="G41" s="7">
        <v>-1.3633040000000001</v>
      </c>
      <c r="H41" s="7">
        <v>31.73554</v>
      </c>
      <c r="I41" s="7">
        <v>15.272729999999999</v>
      </c>
      <c r="J41" s="7">
        <v>13.68595</v>
      </c>
      <c r="K41" s="7">
        <v>32.07273</v>
      </c>
      <c r="L41" s="7">
        <v>48.238019999999999</v>
      </c>
      <c r="M41" s="7">
        <v>6.5057900000000002</v>
      </c>
      <c r="N41" s="7">
        <v>14.280989999999999</v>
      </c>
      <c r="O41" s="7">
        <v>20.826450000000001</v>
      </c>
      <c r="P41" s="7">
        <v>11.9405</v>
      </c>
      <c r="Q41" s="7">
        <v>14.67769</v>
      </c>
      <c r="R41" s="7">
        <v>31.73554</v>
      </c>
      <c r="S41" s="7">
        <v>13.4876</v>
      </c>
      <c r="T41" s="7">
        <v>35.543419999999998</v>
      </c>
      <c r="U41" s="7">
        <v>23.741799999999998</v>
      </c>
      <c r="V41" s="7">
        <v>24.39593</v>
      </c>
      <c r="W41" s="7">
        <v>22.730180000000001</v>
      </c>
      <c r="X41" s="7">
        <v>25.189630000000001</v>
      </c>
      <c r="Y41" s="7">
        <v>26.0823</v>
      </c>
      <c r="Z41" s="7">
        <v>25.58633</v>
      </c>
      <c r="AA41" s="7">
        <v>28.562399999999901</v>
      </c>
      <c r="AB41" s="7">
        <v>24.3970500000001</v>
      </c>
      <c r="AC41" s="7">
        <v>26.578900000000001</v>
      </c>
      <c r="AD41" s="7">
        <v>24.000349999999901</v>
      </c>
      <c r="AE41" s="7">
        <v>22.730910000000101</v>
      </c>
      <c r="AF41" s="7">
        <v>3.4259199999999983</v>
      </c>
      <c r="AG41" s="7">
        <v>8.1729199999999995</v>
      </c>
      <c r="AH41" s="7">
        <v>12.473674000000001</v>
      </c>
      <c r="AI41" s="6"/>
      <c r="AJ41" s="6"/>
      <c r="AK41" s="6"/>
      <c r="AL41" s="6"/>
      <c r="AM41" s="6"/>
      <c r="AN41" s="207"/>
      <c r="AO41" s="207"/>
      <c r="AP41" s="207"/>
      <c r="AQ41" s="207"/>
      <c r="AR41" s="207"/>
      <c r="AS41" s="207"/>
      <c r="AT41" s="207"/>
      <c r="AU41" s="207"/>
      <c r="AV41" s="207"/>
      <c r="AW41" s="207"/>
      <c r="AX41" s="207"/>
      <c r="AY41" s="207"/>
    </row>
    <row r="42" spans="1:51" ht="14.45">
      <c r="A42" s="124">
        <f>YampaRiverInflow.TotalOutflow!A42</f>
        <v>47300</v>
      </c>
      <c r="B42" s="180">
        <v>40.78</v>
      </c>
      <c r="C42" s="81">
        <v>40.78</v>
      </c>
      <c r="D42" s="179">
        <v>40.78</v>
      </c>
      <c r="E42" s="7">
        <v>-9.1989860000000014</v>
      </c>
      <c r="F42" s="7">
        <v>30.872809999999998</v>
      </c>
      <c r="G42" s="7">
        <v>7.8308159999999951</v>
      </c>
      <c r="H42" s="7">
        <v>31.933880000000002</v>
      </c>
      <c r="I42" s="7">
        <v>33.12397</v>
      </c>
      <c r="J42" s="7">
        <v>30.347110000000001</v>
      </c>
      <c r="K42" s="7">
        <v>21.12397</v>
      </c>
      <c r="L42" s="7">
        <v>19.953720000000001</v>
      </c>
      <c r="M42" s="7">
        <v>10.1157</v>
      </c>
      <c r="N42" s="7">
        <v>17.2562</v>
      </c>
      <c r="O42" s="7">
        <v>39.272730000000003</v>
      </c>
      <c r="P42" s="7">
        <v>21.024789999999999</v>
      </c>
      <c r="Q42" s="7">
        <v>21.223140000000001</v>
      </c>
      <c r="R42" s="7">
        <v>45.421489999999999</v>
      </c>
      <c r="S42" s="7">
        <v>28.760330000000003</v>
      </c>
      <c r="T42" s="7">
        <v>28.164830000000002</v>
      </c>
      <c r="U42" s="7">
        <v>29.156560000000002</v>
      </c>
      <c r="V42" s="7">
        <v>31.536360000000002</v>
      </c>
      <c r="W42" s="7">
        <v>26.379669999999997</v>
      </c>
      <c r="X42" s="7">
        <v>61.685449999999996</v>
      </c>
      <c r="Y42" s="7">
        <v>29.156569999999999</v>
      </c>
      <c r="Z42" s="7">
        <v>33.520060000000001</v>
      </c>
      <c r="AA42" s="7">
        <v>26.182200000000002</v>
      </c>
      <c r="AB42" s="7">
        <v>32.1327</v>
      </c>
      <c r="AC42" s="7">
        <v>49.587499999999999</v>
      </c>
      <c r="AD42" s="7">
        <v>22.016849999999998</v>
      </c>
      <c r="AE42" s="7">
        <v>23.603650000000101</v>
      </c>
      <c r="AF42" s="7">
        <v>-0.52760200000000035</v>
      </c>
      <c r="AG42" s="7">
        <v>14.445949999999996</v>
      </c>
      <c r="AH42" s="7">
        <v>-5.4029160000000003</v>
      </c>
      <c r="AI42" s="6"/>
      <c r="AJ42" s="6"/>
      <c r="AK42" s="6"/>
      <c r="AL42" s="6"/>
      <c r="AM42" s="6"/>
      <c r="AN42" s="207"/>
      <c r="AO42" s="207"/>
      <c r="AP42" s="207"/>
      <c r="AQ42" s="207"/>
      <c r="AR42" s="207"/>
      <c r="AS42" s="207"/>
      <c r="AT42" s="207"/>
      <c r="AU42" s="207"/>
      <c r="AV42" s="207"/>
      <c r="AW42" s="207"/>
      <c r="AX42" s="207"/>
      <c r="AY42" s="207"/>
    </row>
    <row r="43" spans="1:51" ht="14.45">
      <c r="A43" s="124">
        <f>YampaRiverInflow.TotalOutflow!A43</f>
        <v>47331</v>
      </c>
      <c r="B43" s="180">
        <v>66.072999999999993</v>
      </c>
      <c r="C43" s="81">
        <v>66.072999999999993</v>
      </c>
      <c r="D43" s="179">
        <v>66.072999999999993</v>
      </c>
      <c r="E43" s="7">
        <v>-21.766008000000003</v>
      </c>
      <c r="F43" s="7">
        <v>29.917686</v>
      </c>
      <c r="G43" s="7">
        <v>25.019824</v>
      </c>
      <c r="H43" s="7">
        <v>50.280989999999996</v>
      </c>
      <c r="I43" s="7">
        <v>20.826450000000001</v>
      </c>
      <c r="J43" s="7">
        <v>44.033059999999999</v>
      </c>
      <c r="K43" s="7">
        <v>23.404959999999999</v>
      </c>
      <c r="L43" s="7">
        <v>52.066120000000005</v>
      </c>
      <c r="M43" s="7">
        <v>17.851240000000001</v>
      </c>
      <c r="N43" s="7">
        <v>42.049589999999995</v>
      </c>
      <c r="O43" s="7">
        <v>50.578510000000001</v>
      </c>
      <c r="P43" s="7">
        <v>28.36364</v>
      </c>
      <c r="Q43" s="7">
        <v>66.446280000000002</v>
      </c>
      <c r="R43" s="7">
        <v>91.636359999999996</v>
      </c>
      <c r="S43" s="7">
        <v>39.272730000000003</v>
      </c>
      <c r="T43" s="7">
        <v>23.60284</v>
      </c>
      <c r="U43" s="7">
        <v>91.04083</v>
      </c>
      <c r="V43" s="7">
        <v>36.693379999999998</v>
      </c>
      <c r="W43" s="7">
        <v>68.607789999999994</v>
      </c>
      <c r="X43" s="7">
        <v>66.842500000000001</v>
      </c>
      <c r="Y43" s="7">
        <v>41.057389999999998</v>
      </c>
      <c r="Z43" s="7">
        <v>44.429290000000002</v>
      </c>
      <c r="AA43" s="7">
        <v>41.851849999999999</v>
      </c>
      <c r="AB43" s="7">
        <v>40.265050000000002</v>
      </c>
      <c r="AC43" s="7">
        <v>38.876599999999996</v>
      </c>
      <c r="AD43" s="7">
        <v>29.55415</v>
      </c>
      <c r="AE43" s="7">
        <v>23.603649999999899</v>
      </c>
      <c r="AF43" s="7">
        <v>15.498979999999996</v>
      </c>
      <c r="AG43" s="7">
        <v>39.663323999999996</v>
      </c>
      <c r="AH43" s="7">
        <v>-27.475497999999998</v>
      </c>
      <c r="AI43" s="6"/>
      <c r="AJ43" s="6"/>
      <c r="AK43" s="6"/>
      <c r="AL43" s="6"/>
      <c r="AM43" s="6"/>
      <c r="AN43" s="207"/>
      <c r="AO43" s="207"/>
      <c r="AP43" s="207"/>
      <c r="AQ43" s="207"/>
      <c r="AR43" s="207"/>
      <c r="AS43" s="207"/>
      <c r="AT43" s="207"/>
      <c r="AU43" s="207"/>
      <c r="AV43" s="207"/>
      <c r="AW43" s="207"/>
      <c r="AX43" s="207"/>
      <c r="AY43" s="207"/>
    </row>
    <row r="44" spans="1:51" ht="14.45">
      <c r="A44" s="124">
        <f>YampaRiverInflow.TotalOutflow!A44</f>
        <v>47362</v>
      </c>
      <c r="B44" s="180">
        <v>42.307000000000002</v>
      </c>
      <c r="C44" s="81">
        <v>42.307000000000002</v>
      </c>
      <c r="D44" s="179">
        <v>42.307000000000002</v>
      </c>
      <c r="E44" s="7">
        <v>-1.109622000000003</v>
      </c>
      <c r="F44" s="7">
        <v>14.515779999999999</v>
      </c>
      <c r="G44" s="7">
        <v>21.008659999999999</v>
      </c>
      <c r="H44" s="7">
        <v>59.246279999999999</v>
      </c>
      <c r="I44" s="7">
        <v>36.099170000000001</v>
      </c>
      <c r="J44" s="7">
        <v>49.190080000000002</v>
      </c>
      <c r="K44" s="7">
        <v>39.133879999999998</v>
      </c>
      <c r="L44" s="7">
        <v>48.456199999999995</v>
      </c>
      <c r="M44" s="7">
        <v>103.95372</v>
      </c>
      <c r="N44" s="7">
        <v>34.373550000000002</v>
      </c>
      <c r="O44" s="7">
        <v>57.381819999999998</v>
      </c>
      <c r="P44" s="7">
        <v>38.360330000000005</v>
      </c>
      <c r="Q44" s="7">
        <v>50.87603</v>
      </c>
      <c r="R44" s="7">
        <v>33.83802</v>
      </c>
      <c r="S44" s="7">
        <v>38.677690000000005</v>
      </c>
      <c r="T44" s="7">
        <v>28.363289999999999</v>
      </c>
      <c r="U44" s="7">
        <v>44.250949999999996</v>
      </c>
      <c r="V44" s="7">
        <v>41.255660000000006</v>
      </c>
      <c r="W44" s="7">
        <v>47.999720000000003</v>
      </c>
      <c r="X44" s="7">
        <v>78.703759999999988</v>
      </c>
      <c r="Y44" s="7">
        <v>38.875680000000003</v>
      </c>
      <c r="Z44" s="7">
        <v>32.726860000000002</v>
      </c>
      <c r="AA44" s="7">
        <v>30.744250000000001</v>
      </c>
      <c r="AB44" s="7">
        <v>24.1193600000001</v>
      </c>
      <c r="AC44" s="7">
        <v>44.628749999999897</v>
      </c>
      <c r="AD44" s="7">
        <v>21.9771800000001</v>
      </c>
      <c r="AE44" s="7">
        <v>24.040019999999899</v>
      </c>
      <c r="AF44" s="7">
        <v>19.180725999999996</v>
      </c>
      <c r="AG44" s="7">
        <v>38.334448000000002</v>
      </c>
      <c r="AH44" s="7">
        <v>-11.254766</v>
      </c>
      <c r="AI44" s="6"/>
      <c r="AJ44" s="6"/>
      <c r="AK44" s="6"/>
      <c r="AL44" s="6"/>
      <c r="AM44" s="6"/>
      <c r="AN44" s="207"/>
      <c r="AO44" s="207"/>
      <c r="AP44" s="207"/>
      <c r="AQ44" s="207"/>
      <c r="AR44" s="207"/>
      <c r="AS44" s="207"/>
      <c r="AT44" s="207"/>
      <c r="AU44" s="207"/>
      <c r="AV44" s="207"/>
      <c r="AW44" s="207"/>
      <c r="AX44" s="207"/>
      <c r="AY44" s="207"/>
    </row>
    <row r="45" spans="1:51" ht="14.45">
      <c r="A45" s="124">
        <f>YampaRiverInflow.TotalOutflow!A45</f>
        <v>47392</v>
      </c>
      <c r="B45" s="180">
        <v>44.052999999999997</v>
      </c>
      <c r="C45" s="81">
        <v>44.052999999999997</v>
      </c>
      <c r="D45" s="179">
        <v>44.052999999999997</v>
      </c>
      <c r="E45" s="7">
        <v>15.392737999999998</v>
      </c>
      <c r="F45" s="7">
        <v>31.104225999999993</v>
      </c>
      <c r="G45" s="7">
        <v>32.409004000000003</v>
      </c>
      <c r="H45" s="7">
        <v>36.495870000000004</v>
      </c>
      <c r="I45" s="7">
        <v>22.413220000000003</v>
      </c>
      <c r="J45" s="7">
        <v>37.884300000000003</v>
      </c>
      <c r="K45" s="7">
        <v>47.385120000000001</v>
      </c>
      <c r="L45" s="7">
        <v>23.34545</v>
      </c>
      <c r="M45" s="7">
        <v>20.647929999999999</v>
      </c>
      <c r="N45" s="7">
        <v>30.664459999999998</v>
      </c>
      <c r="O45" s="7">
        <v>41.077690000000004</v>
      </c>
      <c r="P45" s="7">
        <v>31.060849999999999</v>
      </c>
      <c r="Q45" s="7">
        <v>69.758679999999998</v>
      </c>
      <c r="R45" s="7">
        <v>20.94511</v>
      </c>
      <c r="S45" s="7">
        <v>34.908660000000005</v>
      </c>
      <c r="T45" s="7">
        <v>24.793029999999998</v>
      </c>
      <c r="U45" s="7">
        <v>40.680699999999995</v>
      </c>
      <c r="V45" s="7">
        <v>34.511849999999995</v>
      </c>
      <c r="W45" s="7">
        <v>29.513770000000001</v>
      </c>
      <c r="X45" s="7">
        <v>19.080719999999999</v>
      </c>
      <c r="Y45" s="7">
        <v>42.445929999999997</v>
      </c>
      <c r="Z45" s="7">
        <v>56.012860000000003</v>
      </c>
      <c r="AA45" s="7">
        <v>29.236789999999999</v>
      </c>
      <c r="AB45" s="7">
        <v>25.884679999999999</v>
      </c>
      <c r="AC45" s="7">
        <v>63.214149999999897</v>
      </c>
      <c r="AD45" s="7">
        <v>23.663159999999799</v>
      </c>
      <c r="AE45" s="7">
        <v>24.972269999999799</v>
      </c>
      <c r="AF45" s="7">
        <v>26.040343999999997</v>
      </c>
      <c r="AG45" s="7">
        <v>13.166246000000003</v>
      </c>
      <c r="AH45" s="7">
        <v>20.811032000000001</v>
      </c>
      <c r="AI45" s="6"/>
      <c r="AJ45" s="6"/>
      <c r="AK45" s="6"/>
      <c r="AL45" s="6"/>
      <c r="AM45" s="6"/>
      <c r="AN45" s="207"/>
      <c r="AO45" s="207"/>
      <c r="AP45" s="207"/>
      <c r="AQ45" s="207"/>
      <c r="AR45" s="207"/>
      <c r="AS45" s="207"/>
      <c r="AT45" s="207"/>
      <c r="AU45" s="207"/>
      <c r="AV45" s="207"/>
      <c r="AW45" s="207"/>
      <c r="AX45" s="207"/>
      <c r="AY45" s="207"/>
    </row>
    <row r="46" spans="1:51" ht="14.45">
      <c r="A46" s="124">
        <f>YampaRiverInflow.TotalOutflow!A46</f>
        <v>47423</v>
      </c>
      <c r="B46" s="180">
        <v>26.126000000000001</v>
      </c>
      <c r="C46" s="81">
        <v>26.126000000000001</v>
      </c>
      <c r="D46" s="179">
        <v>26.126000000000001</v>
      </c>
      <c r="E46" s="7">
        <v>9.8448719999999987</v>
      </c>
      <c r="F46" s="7">
        <v>28.013811999999998</v>
      </c>
      <c r="G46" s="7">
        <v>15.793877999999999</v>
      </c>
      <c r="H46" s="7">
        <v>24.595040000000001</v>
      </c>
      <c r="I46" s="7">
        <v>18.446279999999998</v>
      </c>
      <c r="J46" s="7">
        <v>36.495870000000004</v>
      </c>
      <c r="K46" s="7">
        <v>27.966939999999997</v>
      </c>
      <c r="L46" s="7">
        <v>25.487599999999997</v>
      </c>
      <c r="M46" s="7">
        <v>23.10744</v>
      </c>
      <c r="N46" s="7">
        <v>22.472729999999999</v>
      </c>
      <c r="O46" s="7">
        <v>35.166530000000002</v>
      </c>
      <c r="P46" s="7">
        <v>20.925319999999999</v>
      </c>
      <c r="Q46" s="7">
        <v>16.066120000000002</v>
      </c>
      <c r="R46" s="7">
        <v>25.54711</v>
      </c>
      <c r="S46" s="7">
        <v>41.950060000000001</v>
      </c>
      <c r="T46" s="7">
        <v>23.00787</v>
      </c>
      <c r="U46" s="7">
        <v>14.39954</v>
      </c>
      <c r="V46" s="7">
        <v>23.602700000000002</v>
      </c>
      <c r="W46" s="7">
        <v>28.581400000000002</v>
      </c>
      <c r="X46" s="7">
        <v>27.807869999999998</v>
      </c>
      <c r="Y46" s="7">
        <v>24.69378</v>
      </c>
      <c r="Z46" s="7">
        <v>22.293890000000001</v>
      </c>
      <c r="AA46" s="7">
        <v>27.888010000000101</v>
      </c>
      <c r="AB46" s="7">
        <v>24.873090000000097</v>
      </c>
      <c r="AC46" s="7">
        <v>23.24662</v>
      </c>
      <c r="AD46" s="7">
        <v>25.646650000000101</v>
      </c>
      <c r="AE46" s="7">
        <v>24.793749999999999</v>
      </c>
      <c r="AF46" s="7">
        <v>17.507805999999995</v>
      </c>
      <c r="AG46" s="7">
        <v>8.8944699999999983</v>
      </c>
      <c r="AH46" s="7">
        <v>1.1222839999999996</v>
      </c>
      <c r="AI46" s="6"/>
      <c r="AJ46" s="6"/>
      <c r="AK46" s="6"/>
      <c r="AL46" s="6"/>
      <c r="AM46" s="6"/>
      <c r="AN46" s="207"/>
      <c r="AO46" s="207"/>
      <c r="AP46" s="207"/>
      <c r="AQ46" s="207"/>
      <c r="AR46" s="207"/>
      <c r="AS46" s="207"/>
      <c r="AT46" s="207"/>
      <c r="AU46" s="207"/>
      <c r="AV46" s="207"/>
      <c r="AW46" s="207"/>
      <c r="AX46" s="207"/>
      <c r="AY46" s="207"/>
    </row>
    <row r="47" spans="1:51" ht="14.45">
      <c r="A47" s="124">
        <f>YampaRiverInflow.TotalOutflow!A47</f>
        <v>47453</v>
      </c>
      <c r="B47" s="180">
        <v>27.3</v>
      </c>
      <c r="C47" s="81">
        <v>27.3</v>
      </c>
      <c r="D47" s="179">
        <v>27.3</v>
      </c>
      <c r="E47" s="7">
        <v>0.60159199999999691</v>
      </c>
      <c r="F47" s="7">
        <v>44.223798000000002</v>
      </c>
      <c r="G47" s="7">
        <v>1.110544</v>
      </c>
      <c r="H47" s="7">
        <v>15.07438</v>
      </c>
      <c r="I47" s="7">
        <v>12.69421</v>
      </c>
      <c r="J47" s="7">
        <v>35.305790000000002</v>
      </c>
      <c r="K47" s="7">
        <v>29.355370000000001</v>
      </c>
      <c r="L47" s="7">
        <v>13.4876</v>
      </c>
      <c r="M47" s="7">
        <v>18.723970000000001</v>
      </c>
      <c r="N47" s="7">
        <v>15.471069999999999</v>
      </c>
      <c r="O47" s="7">
        <v>19.100490000000001</v>
      </c>
      <c r="P47" s="7">
        <v>3.9664899999999998</v>
      </c>
      <c r="Q47" s="7">
        <v>23.801650000000002</v>
      </c>
      <c r="R47" s="7">
        <v>57.520660000000007</v>
      </c>
      <c r="S47" s="7">
        <v>23.99954</v>
      </c>
      <c r="T47" s="7">
        <v>19.4375</v>
      </c>
      <c r="U47" s="7">
        <v>33.916870000000003</v>
      </c>
      <c r="V47" s="7">
        <v>31.734860000000001</v>
      </c>
      <c r="W47" s="7">
        <v>22.7103</v>
      </c>
      <c r="X47" s="7">
        <v>25.368259999999999</v>
      </c>
      <c r="Y47" s="7">
        <v>31.6557</v>
      </c>
      <c r="Z47" s="7">
        <v>22.412740000000003</v>
      </c>
      <c r="AA47" s="7">
        <v>36.377389999999899</v>
      </c>
      <c r="AB47" s="7">
        <v>25.983849999999997</v>
      </c>
      <c r="AC47" s="7">
        <v>23.544150000000002</v>
      </c>
      <c r="AD47" s="7">
        <v>39.471650000000103</v>
      </c>
      <c r="AE47" s="7">
        <v>24.5160599999999</v>
      </c>
      <c r="AF47" s="7">
        <v>8.4644880000000011</v>
      </c>
      <c r="AG47" s="7">
        <v>2.3967059999999982</v>
      </c>
      <c r="AH47" s="7">
        <v>-6.7709719999999995</v>
      </c>
      <c r="AI47" s="6"/>
      <c r="AJ47" s="6"/>
      <c r="AK47" s="6"/>
      <c r="AL47" s="6"/>
      <c r="AM47" s="6"/>
      <c r="AN47" s="207"/>
      <c r="AO47" s="207"/>
      <c r="AP47" s="207"/>
      <c r="AQ47" s="207"/>
      <c r="AR47" s="207"/>
      <c r="AS47" s="207"/>
      <c r="AT47" s="207"/>
      <c r="AU47" s="207"/>
      <c r="AV47" s="207"/>
      <c r="AW47" s="207"/>
      <c r="AX47" s="207"/>
      <c r="AY47" s="207"/>
    </row>
    <row r="48" spans="1:51" ht="14.45">
      <c r="A48" s="124">
        <f>YampaRiverInflow.TotalOutflow!A48</f>
        <v>47484</v>
      </c>
      <c r="B48" s="180">
        <v>25.349</v>
      </c>
      <c r="C48" s="81">
        <v>25.349</v>
      </c>
      <c r="D48" s="179">
        <v>25.349</v>
      </c>
      <c r="E48" s="7">
        <v>-11.55139</v>
      </c>
      <c r="F48" s="7">
        <v>25.526097999999998</v>
      </c>
      <c r="G48" s="7">
        <v>1.3745679999999993</v>
      </c>
      <c r="H48" s="7">
        <v>21.421490000000002</v>
      </c>
      <c r="I48" s="7">
        <v>24.198349999999998</v>
      </c>
      <c r="J48" s="7">
        <v>42.049589999999995</v>
      </c>
      <c r="K48" s="7">
        <v>21.61983</v>
      </c>
      <c r="L48" s="7">
        <v>18.446279999999998</v>
      </c>
      <c r="M48" s="7">
        <v>23.206610000000001</v>
      </c>
      <c r="N48" s="7">
        <v>20.033060000000003</v>
      </c>
      <c r="O48" s="7">
        <v>101.09752</v>
      </c>
      <c r="P48" s="7">
        <v>22.61157</v>
      </c>
      <c r="Q48" s="7">
        <v>23.206610000000001</v>
      </c>
      <c r="R48" s="7">
        <v>42.247930000000004</v>
      </c>
      <c r="S48" s="7">
        <v>34.11524</v>
      </c>
      <c r="T48" s="7">
        <v>41.255679999999998</v>
      </c>
      <c r="U48" s="7">
        <v>24.792830000000002</v>
      </c>
      <c r="V48" s="7">
        <v>40.065640000000002</v>
      </c>
      <c r="W48" s="7">
        <v>37.883839999999999</v>
      </c>
      <c r="X48" s="7">
        <v>23.007810000000003</v>
      </c>
      <c r="Y48" s="7">
        <v>30.743310000000001</v>
      </c>
      <c r="Z48" s="7">
        <v>36.496400000000001</v>
      </c>
      <c r="AA48" s="7">
        <v>45.025449999999999</v>
      </c>
      <c r="AB48" s="7">
        <v>23.802</v>
      </c>
      <c r="AC48" s="7">
        <v>42.050199999999904</v>
      </c>
      <c r="AD48" s="7">
        <v>26.777249999999999</v>
      </c>
      <c r="AE48" s="7">
        <v>29.809785999999992</v>
      </c>
      <c r="AF48" s="7">
        <v>0.14888199999999779</v>
      </c>
      <c r="AG48" s="7">
        <v>188.36769600000002</v>
      </c>
      <c r="AH48" s="7">
        <v>-19.261465999999999</v>
      </c>
      <c r="AI48" s="6"/>
      <c r="AJ48" s="6"/>
      <c r="AK48" s="6"/>
      <c r="AL48" s="6"/>
      <c r="AM48" s="6"/>
      <c r="AN48" s="207"/>
      <c r="AO48" s="207"/>
      <c r="AP48" s="207"/>
      <c r="AQ48" s="207"/>
      <c r="AR48" s="207"/>
      <c r="AS48" s="207"/>
      <c r="AT48" s="207"/>
      <c r="AU48" s="207"/>
      <c r="AV48" s="207"/>
      <c r="AW48" s="207"/>
      <c r="AX48" s="207"/>
      <c r="AY48" s="207"/>
    </row>
    <row r="49" spans="1:1005" ht="14.45">
      <c r="A49" s="124">
        <f>YampaRiverInflow.TotalOutflow!A49</f>
        <v>47515</v>
      </c>
      <c r="B49" s="180">
        <v>23.047999999999998</v>
      </c>
      <c r="C49" s="81">
        <v>23.047999999999998</v>
      </c>
      <c r="D49" s="179">
        <v>23.047999999999998</v>
      </c>
      <c r="E49" s="7">
        <v>38.657699999999991</v>
      </c>
      <c r="F49" s="7">
        <v>12.339405999999999</v>
      </c>
      <c r="G49" s="7">
        <v>23.60331</v>
      </c>
      <c r="H49" s="7">
        <v>17.2562</v>
      </c>
      <c r="I49" s="7">
        <v>16.066120000000002</v>
      </c>
      <c r="J49" s="7">
        <v>48.99174</v>
      </c>
      <c r="K49" s="7">
        <v>36.297519999999999</v>
      </c>
      <c r="L49" s="7">
        <v>25.745450000000002</v>
      </c>
      <c r="M49" s="7">
        <v>24.39669</v>
      </c>
      <c r="N49" s="7">
        <v>35.66281</v>
      </c>
      <c r="O49" s="7">
        <v>125.57355</v>
      </c>
      <c r="P49" s="7">
        <v>20.429749999999999</v>
      </c>
      <c r="Q49" s="7">
        <v>29.355370000000001</v>
      </c>
      <c r="R49" s="7">
        <v>90.644630000000006</v>
      </c>
      <c r="S49" s="7">
        <v>38.478989999999996</v>
      </c>
      <c r="T49" s="7">
        <v>35.16657</v>
      </c>
      <c r="U49" s="7">
        <v>33.321769999999994</v>
      </c>
      <c r="V49" s="7">
        <v>18.842610000000001</v>
      </c>
      <c r="W49" s="7">
        <v>38.875690000000006</v>
      </c>
      <c r="X49" s="7">
        <v>32.449240000000003</v>
      </c>
      <c r="Y49" s="7">
        <v>39.450900000000004</v>
      </c>
      <c r="Z49" s="7">
        <v>41.375809999999994</v>
      </c>
      <c r="AA49" s="7">
        <v>62.678599999999996</v>
      </c>
      <c r="AB49" s="7">
        <v>22.2151999999999</v>
      </c>
      <c r="AC49" s="7">
        <v>72.001050000000006</v>
      </c>
      <c r="AD49" s="7">
        <v>37.884849999999894</v>
      </c>
      <c r="AE49" s="7">
        <v>19.033522000000001</v>
      </c>
      <c r="AF49" s="7">
        <v>7.0302340000000001</v>
      </c>
      <c r="AG49" s="7">
        <v>85.799055999999993</v>
      </c>
      <c r="AH49" s="7">
        <v>-9.7793939999999999</v>
      </c>
      <c r="AI49" s="6"/>
      <c r="AJ49" s="6"/>
      <c r="AK49" s="6"/>
      <c r="AL49" s="6"/>
      <c r="AM49" s="6"/>
      <c r="AN49" s="207"/>
      <c r="AO49" s="207"/>
      <c r="AP49" s="207"/>
      <c r="AQ49" s="207"/>
      <c r="AR49" s="207"/>
      <c r="AS49" s="207"/>
      <c r="AT49" s="207"/>
      <c r="AU49" s="207"/>
      <c r="AV49" s="207"/>
      <c r="AW49" s="207"/>
      <c r="AX49" s="207"/>
      <c r="AY49" s="207"/>
    </row>
    <row r="50" spans="1:1005" ht="14.45">
      <c r="A50" s="124">
        <f>YampaRiverInflow.TotalOutflow!A50</f>
        <v>47543</v>
      </c>
      <c r="B50" s="180">
        <v>52.097999999999999</v>
      </c>
      <c r="C50" s="81">
        <v>52.097999999999999</v>
      </c>
      <c r="D50" s="179">
        <v>52.097999999999999</v>
      </c>
      <c r="E50" s="7">
        <v>66.418819999999997</v>
      </c>
      <c r="F50" s="7">
        <v>7.6782579999999996</v>
      </c>
      <c r="G50" s="7">
        <v>63.272730000000003</v>
      </c>
      <c r="H50" s="7">
        <v>48.99174</v>
      </c>
      <c r="I50" s="7">
        <v>19.834709999999998</v>
      </c>
      <c r="J50" s="7">
        <v>54.009920000000001</v>
      </c>
      <c r="K50" s="7">
        <v>55.160330000000002</v>
      </c>
      <c r="L50" s="7">
        <v>23.22645</v>
      </c>
      <c r="M50" s="7">
        <v>42.842980000000004</v>
      </c>
      <c r="N50" s="7">
        <v>27.59008</v>
      </c>
      <c r="O50" s="7">
        <v>69.104129999999998</v>
      </c>
      <c r="P50" s="7">
        <v>49.190080000000002</v>
      </c>
      <c r="Q50" s="7">
        <v>44.628099999999996</v>
      </c>
      <c r="R50" s="7">
        <v>82.373550000000009</v>
      </c>
      <c r="S50" s="7">
        <v>74.04258999999999</v>
      </c>
      <c r="T50" s="7">
        <v>59.404600000000002</v>
      </c>
      <c r="U50" s="7">
        <v>42.445689999999999</v>
      </c>
      <c r="V50" s="7">
        <v>22.21454</v>
      </c>
      <c r="W50" s="7">
        <v>58.769889999999997</v>
      </c>
      <c r="X50" s="7">
        <v>31.517060000000001</v>
      </c>
      <c r="Y50" s="7">
        <v>41.176480000000005</v>
      </c>
      <c r="Z50" s="7">
        <v>36.615409999999905</v>
      </c>
      <c r="AA50" s="7">
        <v>63.888529999999896</v>
      </c>
      <c r="AB50" s="7">
        <v>26.578900000000001</v>
      </c>
      <c r="AC50" s="7">
        <v>124.9605</v>
      </c>
      <c r="AD50" s="7">
        <v>70.0175499999999</v>
      </c>
      <c r="AE50" s="7">
        <v>37.985829999999993</v>
      </c>
      <c r="AF50" s="7">
        <v>23.852601999999997</v>
      </c>
      <c r="AG50" s="7">
        <v>33.571293999999995</v>
      </c>
      <c r="AH50" s="7">
        <v>18.785719999999998</v>
      </c>
      <c r="AI50" s="6"/>
      <c r="AJ50" s="6"/>
      <c r="AK50" s="6"/>
      <c r="AL50" s="6"/>
      <c r="AM50" s="6"/>
      <c r="AN50" s="207"/>
      <c r="AO50" s="207"/>
      <c r="AP50" s="207"/>
      <c r="AQ50" s="207"/>
      <c r="AR50" s="207"/>
      <c r="AS50" s="207"/>
      <c r="AT50" s="207"/>
      <c r="AU50" s="207"/>
      <c r="AV50" s="207"/>
      <c r="AW50" s="207"/>
      <c r="AX50" s="207"/>
      <c r="AY50" s="207"/>
    </row>
    <row r="51" spans="1:1005" ht="14.45">
      <c r="A51" s="124">
        <f>YampaRiverInflow.TotalOutflow!A51</f>
        <v>47574</v>
      </c>
      <c r="B51" s="180">
        <v>53.308</v>
      </c>
      <c r="C51" s="81">
        <v>53.308</v>
      </c>
      <c r="D51" s="179">
        <v>53.308</v>
      </c>
      <c r="E51" s="7">
        <v>-26.212883999999999</v>
      </c>
      <c r="F51" s="7">
        <v>3.6764540000000014</v>
      </c>
      <c r="G51" s="7">
        <v>29.157019999999999</v>
      </c>
      <c r="H51" s="7">
        <v>70.294210000000007</v>
      </c>
      <c r="I51" s="7">
        <v>23.60331</v>
      </c>
      <c r="J51" s="7">
        <v>16.8</v>
      </c>
      <c r="K51" s="7">
        <v>35.028100000000002</v>
      </c>
      <c r="L51" s="7">
        <v>13.62645</v>
      </c>
      <c r="M51" s="7">
        <v>32.747109999999999</v>
      </c>
      <c r="N51" s="7">
        <v>39.133879999999998</v>
      </c>
      <c r="O51" s="7">
        <v>90.902479999999997</v>
      </c>
      <c r="P51" s="7">
        <v>33.758679999999998</v>
      </c>
      <c r="Q51" s="7">
        <v>33.699169999999995</v>
      </c>
      <c r="R51" s="7">
        <v>29.79214</v>
      </c>
      <c r="S51" s="7">
        <v>43.080640000000002</v>
      </c>
      <c r="T51" s="7">
        <v>88.700450000000004</v>
      </c>
      <c r="U51" s="7">
        <v>43.635820000000002</v>
      </c>
      <c r="V51" s="7">
        <v>17.01784</v>
      </c>
      <c r="W51" s="7">
        <v>26.498860000000001</v>
      </c>
      <c r="X51" s="7">
        <v>22.988139999999998</v>
      </c>
      <c r="Y51" s="7">
        <v>25.348419999999997</v>
      </c>
      <c r="Z51" s="7">
        <v>31.934349999999899</v>
      </c>
      <c r="AA51" s="7">
        <v>40.2452100000001</v>
      </c>
      <c r="AB51" s="7">
        <v>24.198700000000002</v>
      </c>
      <c r="AC51" s="7">
        <v>43.240300000000097</v>
      </c>
      <c r="AD51" s="7">
        <v>39.828680000000105</v>
      </c>
      <c r="AE51" s="7">
        <v>41.938178000000001</v>
      </c>
      <c r="AF51" s="7">
        <v>40.074694000000001</v>
      </c>
      <c r="AG51" s="7">
        <v>1.3631199999999954</v>
      </c>
      <c r="AH51" s="7">
        <v>-2.5694920000000012</v>
      </c>
      <c r="AI51" s="6"/>
      <c r="AJ51" s="6"/>
      <c r="AK51" s="6"/>
      <c r="AL51" s="6"/>
      <c r="AM51" s="6"/>
      <c r="AN51" s="207"/>
      <c r="AO51" s="207"/>
      <c r="AP51" s="207"/>
      <c r="AQ51" s="207"/>
      <c r="AR51" s="207"/>
      <c r="AS51" s="207"/>
      <c r="AT51" s="207"/>
      <c r="AU51" s="207"/>
      <c r="AV51" s="207"/>
      <c r="AW51" s="207"/>
      <c r="AX51" s="207"/>
      <c r="AY51" s="207"/>
    </row>
    <row r="52" spans="1:1005" ht="14.45">
      <c r="A52" s="124">
        <f>YampaRiverInflow.TotalOutflow!A52</f>
        <v>47604</v>
      </c>
      <c r="B52" s="180">
        <v>24.817</v>
      </c>
      <c r="C52" s="81">
        <v>24.817</v>
      </c>
      <c r="D52" s="179">
        <v>24.817</v>
      </c>
      <c r="E52" s="7">
        <v>-26.211384000000006</v>
      </c>
      <c r="F52" s="7">
        <v>7.738929999999999</v>
      </c>
      <c r="G52" s="7">
        <v>15.471069999999999</v>
      </c>
      <c r="H52" s="7">
        <v>41.137190000000004</v>
      </c>
      <c r="I52" s="7">
        <v>13.289260000000001</v>
      </c>
      <c r="J52" s="7">
        <v>27.570250000000001</v>
      </c>
      <c r="K52" s="7">
        <v>34.690910000000002</v>
      </c>
      <c r="L52" s="7">
        <v>21.163640000000001</v>
      </c>
      <c r="M52" s="7">
        <v>23.543800000000001</v>
      </c>
      <c r="N52" s="7">
        <v>34.333880000000001</v>
      </c>
      <c r="O52" s="7">
        <v>67.140500000000003</v>
      </c>
      <c r="P52" s="7">
        <v>34.274380000000001</v>
      </c>
      <c r="Q52" s="7">
        <v>36.813220000000001</v>
      </c>
      <c r="R52" s="7">
        <v>20.429749999999999</v>
      </c>
      <c r="S52" s="7">
        <v>51.173209999999997</v>
      </c>
      <c r="T52" s="7">
        <v>36.138489999999997</v>
      </c>
      <c r="U52" s="7">
        <v>21.024139999999999</v>
      </c>
      <c r="V52" s="7">
        <v>18.545120000000001</v>
      </c>
      <c r="W52" s="7">
        <v>27.252549999999999</v>
      </c>
      <c r="X52" s="7">
        <v>27.252610000000001</v>
      </c>
      <c r="Y52" s="7">
        <v>28.958279999999998</v>
      </c>
      <c r="Z52" s="7">
        <v>32.1327</v>
      </c>
      <c r="AA52" s="7">
        <v>29.573979999999999</v>
      </c>
      <c r="AB52" s="7">
        <v>26.281370000000102</v>
      </c>
      <c r="AC52" s="7">
        <v>27.570650000000001</v>
      </c>
      <c r="AD52" s="7">
        <v>23.583810000000099</v>
      </c>
      <c r="AE52" s="7">
        <v>24.659790000000001</v>
      </c>
      <c r="AF52" s="7">
        <v>21.803582000000002</v>
      </c>
      <c r="AG52" s="7">
        <v>0.19014400000000023</v>
      </c>
      <c r="AH52" s="7">
        <v>-5.5054859999999994</v>
      </c>
      <c r="AI52" s="6"/>
      <c r="AJ52" s="6"/>
      <c r="AK52" s="6"/>
      <c r="AL52" s="6"/>
      <c r="AM52" s="6"/>
      <c r="AN52" s="207"/>
      <c r="AO52" s="207"/>
      <c r="AP52" s="207"/>
      <c r="AQ52" s="207"/>
      <c r="AR52" s="207"/>
      <c r="AS52" s="207"/>
      <c r="AT52" s="207"/>
      <c r="AU52" s="207"/>
      <c r="AV52" s="207"/>
      <c r="AW52" s="207"/>
      <c r="AX52" s="207"/>
      <c r="AY52" s="207"/>
    </row>
    <row r="53" spans="1:1005" ht="14.45">
      <c r="A53" s="124">
        <f>YampaRiverInflow.TotalOutflow!A53</f>
        <v>47635</v>
      </c>
      <c r="B53" s="180">
        <v>27.518999999999998</v>
      </c>
      <c r="C53" s="81">
        <v>27.518999999999998</v>
      </c>
      <c r="D53" s="179">
        <v>27.518999999999998</v>
      </c>
      <c r="E53" s="7">
        <v>22.368065999999995</v>
      </c>
      <c r="F53" s="7">
        <v>-1.3633040000000001</v>
      </c>
      <c r="G53" s="7">
        <v>31.73554</v>
      </c>
      <c r="H53" s="7">
        <v>15.272729999999999</v>
      </c>
      <c r="I53" s="7">
        <v>13.68595</v>
      </c>
      <c r="J53" s="7">
        <v>32.07273</v>
      </c>
      <c r="K53" s="7">
        <v>48.238019999999999</v>
      </c>
      <c r="L53" s="7">
        <v>6.5057900000000002</v>
      </c>
      <c r="M53" s="7">
        <v>14.280989999999999</v>
      </c>
      <c r="N53" s="7">
        <v>20.826450000000001</v>
      </c>
      <c r="O53" s="7">
        <v>11.9405</v>
      </c>
      <c r="P53" s="7">
        <v>14.67769</v>
      </c>
      <c r="Q53" s="7">
        <v>31.73554</v>
      </c>
      <c r="R53" s="7">
        <v>13.4876</v>
      </c>
      <c r="S53" s="7">
        <v>35.543419999999998</v>
      </c>
      <c r="T53" s="7">
        <v>23.741799999999998</v>
      </c>
      <c r="U53" s="7">
        <v>24.39593</v>
      </c>
      <c r="V53" s="7">
        <v>22.730180000000001</v>
      </c>
      <c r="W53" s="7">
        <v>25.189630000000001</v>
      </c>
      <c r="X53" s="7">
        <v>26.0823</v>
      </c>
      <c r="Y53" s="7">
        <v>25.58633</v>
      </c>
      <c r="Z53" s="7">
        <v>28.562399999999901</v>
      </c>
      <c r="AA53" s="7">
        <v>24.3970500000001</v>
      </c>
      <c r="AB53" s="7">
        <v>26.578900000000001</v>
      </c>
      <c r="AC53" s="7">
        <v>24.000349999999901</v>
      </c>
      <c r="AD53" s="7">
        <v>22.730910000000101</v>
      </c>
      <c r="AE53" s="7">
        <v>3.4259199999999983</v>
      </c>
      <c r="AF53" s="7">
        <v>8.1729199999999995</v>
      </c>
      <c r="AG53" s="7">
        <v>12.473674000000001</v>
      </c>
      <c r="AH53" s="7">
        <v>1.061094</v>
      </c>
      <c r="AI53" s="6"/>
      <c r="AJ53" s="6"/>
      <c r="AK53" s="6"/>
      <c r="AL53" s="6"/>
      <c r="AM53" s="6"/>
      <c r="AN53" s="207"/>
      <c r="AO53" s="207"/>
      <c r="AP53" s="207"/>
      <c r="AQ53" s="207"/>
      <c r="AR53" s="207"/>
      <c r="AS53" s="207"/>
      <c r="AT53" s="207"/>
      <c r="AU53" s="207"/>
      <c r="AV53" s="207"/>
      <c r="AW53" s="207"/>
      <c r="AX53" s="207"/>
      <c r="AY53" s="207"/>
    </row>
    <row r="54" spans="1:1005" ht="14.45">
      <c r="A54" s="124">
        <f>YampaRiverInflow.TotalOutflow!A54</f>
        <v>47665</v>
      </c>
      <c r="B54" s="180">
        <v>40.78</v>
      </c>
      <c r="C54" s="81">
        <v>40.78</v>
      </c>
      <c r="D54" s="179">
        <v>40.78</v>
      </c>
      <c r="E54" s="7">
        <v>30.872809999999998</v>
      </c>
      <c r="F54" s="7">
        <v>7.8308159999999951</v>
      </c>
      <c r="G54" s="7">
        <v>31.933880000000002</v>
      </c>
      <c r="H54" s="7">
        <v>33.12397</v>
      </c>
      <c r="I54" s="7">
        <v>30.347110000000001</v>
      </c>
      <c r="J54" s="7">
        <v>21.12397</v>
      </c>
      <c r="K54" s="7">
        <v>19.953720000000001</v>
      </c>
      <c r="L54" s="7">
        <v>10.1157</v>
      </c>
      <c r="M54" s="7">
        <v>17.2562</v>
      </c>
      <c r="N54" s="7">
        <v>39.272730000000003</v>
      </c>
      <c r="O54" s="7">
        <v>21.024789999999999</v>
      </c>
      <c r="P54" s="7">
        <v>21.223140000000001</v>
      </c>
      <c r="Q54" s="7">
        <v>45.421489999999999</v>
      </c>
      <c r="R54" s="7">
        <v>28.760330000000003</v>
      </c>
      <c r="S54" s="7">
        <v>28.164830000000002</v>
      </c>
      <c r="T54" s="7">
        <v>29.156560000000002</v>
      </c>
      <c r="U54" s="7">
        <v>31.536360000000002</v>
      </c>
      <c r="V54" s="7">
        <v>26.379669999999997</v>
      </c>
      <c r="W54" s="7">
        <v>61.685449999999996</v>
      </c>
      <c r="X54" s="7">
        <v>29.156569999999999</v>
      </c>
      <c r="Y54" s="7">
        <v>33.520060000000001</v>
      </c>
      <c r="Z54" s="7">
        <v>26.182200000000002</v>
      </c>
      <c r="AA54" s="7">
        <v>32.1327</v>
      </c>
      <c r="AB54" s="7">
        <v>49.587499999999999</v>
      </c>
      <c r="AC54" s="7">
        <v>22.016849999999998</v>
      </c>
      <c r="AD54" s="7">
        <v>23.603650000000101</v>
      </c>
      <c r="AE54" s="7">
        <v>-0.52760200000000035</v>
      </c>
      <c r="AF54" s="7">
        <v>14.445949999999996</v>
      </c>
      <c r="AG54" s="7">
        <v>-5.4029160000000003</v>
      </c>
      <c r="AH54" s="7">
        <v>-9.1989860000000014</v>
      </c>
      <c r="AI54" s="6"/>
      <c r="AJ54" s="6"/>
      <c r="AK54" s="6"/>
      <c r="AL54" s="6"/>
      <c r="AM54" s="6"/>
      <c r="AN54" s="207"/>
      <c r="AO54" s="207"/>
      <c r="AP54" s="207"/>
      <c r="AQ54" s="207"/>
      <c r="AR54" s="207"/>
      <c r="AS54" s="207"/>
      <c r="AT54" s="207"/>
      <c r="AU54" s="207"/>
      <c r="AV54" s="207"/>
      <c r="AW54" s="207"/>
      <c r="AX54" s="207"/>
      <c r="AY54" s="207"/>
    </row>
    <row r="55" spans="1:1005" ht="14.45">
      <c r="A55" s="124">
        <f>YampaRiverInflow.TotalOutflow!A55</f>
        <v>47696</v>
      </c>
      <c r="B55" s="180">
        <v>66.072999999999993</v>
      </c>
      <c r="C55" s="81">
        <v>66.072999999999993</v>
      </c>
      <c r="D55" s="179">
        <v>66.072999999999993</v>
      </c>
      <c r="E55" s="7">
        <v>29.917686</v>
      </c>
      <c r="F55" s="7">
        <v>25.019824</v>
      </c>
      <c r="G55" s="7">
        <v>50.280989999999996</v>
      </c>
      <c r="H55" s="7">
        <v>20.826450000000001</v>
      </c>
      <c r="I55" s="7">
        <v>44.033059999999999</v>
      </c>
      <c r="J55" s="7">
        <v>23.404959999999999</v>
      </c>
      <c r="K55" s="7">
        <v>52.066120000000005</v>
      </c>
      <c r="L55" s="7">
        <v>17.851240000000001</v>
      </c>
      <c r="M55" s="7">
        <v>42.049589999999995</v>
      </c>
      <c r="N55" s="7">
        <v>50.578510000000001</v>
      </c>
      <c r="O55" s="7">
        <v>28.36364</v>
      </c>
      <c r="P55" s="7">
        <v>66.446280000000002</v>
      </c>
      <c r="Q55" s="7">
        <v>91.636359999999996</v>
      </c>
      <c r="R55" s="7">
        <v>39.272730000000003</v>
      </c>
      <c r="S55" s="7">
        <v>23.60284</v>
      </c>
      <c r="T55" s="7">
        <v>91.04083</v>
      </c>
      <c r="U55" s="7">
        <v>36.693379999999998</v>
      </c>
      <c r="V55" s="7">
        <v>68.607789999999994</v>
      </c>
      <c r="W55" s="7">
        <v>66.842500000000001</v>
      </c>
      <c r="X55" s="7">
        <v>41.057389999999998</v>
      </c>
      <c r="Y55" s="7">
        <v>44.429290000000002</v>
      </c>
      <c r="Z55" s="7">
        <v>41.851849999999999</v>
      </c>
      <c r="AA55" s="7">
        <v>40.265050000000002</v>
      </c>
      <c r="AB55" s="7">
        <v>38.876599999999996</v>
      </c>
      <c r="AC55" s="7">
        <v>29.55415</v>
      </c>
      <c r="AD55" s="7">
        <v>23.603649999999899</v>
      </c>
      <c r="AE55" s="7">
        <v>15.498979999999996</v>
      </c>
      <c r="AF55" s="7">
        <v>39.663323999999996</v>
      </c>
      <c r="AG55" s="7">
        <v>-27.475497999999998</v>
      </c>
      <c r="AH55" s="7">
        <v>-21.766008000000003</v>
      </c>
      <c r="AI55" s="6"/>
      <c r="AJ55" s="6"/>
      <c r="AK55" s="6"/>
      <c r="AL55" s="6"/>
      <c r="AM55" s="6"/>
      <c r="AN55" s="207"/>
      <c r="AO55" s="207"/>
      <c r="AP55" s="207"/>
      <c r="AQ55" s="207"/>
      <c r="AR55" s="207"/>
      <c r="AS55" s="207"/>
      <c r="AT55" s="207"/>
      <c r="AU55" s="207"/>
      <c r="AV55" s="207"/>
      <c r="AW55" s="207"/>
      <c r="AX55" s="207"/>
      <c r="AY55" s="207"/>
    </row>
    <row r="56" spans="1:1005" ht="14.45">
      <c r="A56" s="124">
        <f>YampaRiverInflow.TotalOutflow!A56</f>
        <v>47727</v>
      </c>
      <c r="B56" s="180">
        <v>42.307000000000002</v>
      </c>
      <c r="C56" s="81">
        <v>42.307000000000002</v>
      </c>
      <c r="D56" s="179">
        <v>42.307000000000002</v>
      </c>
      <c r="E56" s="7">
        <v>14.515779999999999</v>
      </c>
      <c r="F56" s="7">
        <v>21.008659999999999</v>
      </c>
      <c r="G56" s="7">
        <v>59.246279999999999</v>
      </c>
      <c r="H56" s="7">
        <v>36.099170000000001</v>
      </c>
      <c r="I56" s="7">
        <v>49.190080000000002</v>
      </c>
      <c r="J56" s="7">
        <v>39.133879999999998</v>
      </c>
      <c r="K56" s="7">
        <v>48.456199999999995</v>
      </c>
      <c r="L56" s="7">
        <v>103.95372</v>
      </c>
      <c r="M56" s="7">
        <v>34.373550000000002</v>
      </c>
      <c r="N56" s="7">
        <v>57.381819999999998</v>
      </c>
      <c r="O56" s="7">
        <v>38.360330000000005</v>
      </c>
      <c r="P56" s="7">
        <v>50.87603</v>
      </c>
      <c r="Q56" s="7">
        <v>33.83802</v>
      </c>
      <c r="R56" s="7">
        <v>38.677690000000005</v>
      </c>
      <c r="S56" s="7">
        <v>28.363289999999999</v>
      </c>
      <c r="T56" s="7">
        <v>44.250949999999996</v>
      </c>
      <c r="U56" s="7">
        <v>41.255660000000006</v>
      </c>
      <c r="V56" s="7">
        <v>47.999720000000003</v>
      </c>
      <c r="W56" s="7">
        <v>78.703759999999988</v>
      </c>
      <c r="X56" s="7">
        <v>38.875680000000003</v>
      </c>
      <c r="Y56" s="7">
        <v>32.726860000000002</v>
      </c>
      <c r="Z56" s="7">
        <v>30.744250000000001</v>
      </c>
      <c r="AA56" s="7">
        <v>24.1193600000001</v>
      </c>
      <c r="AB56" s="7">
        <v>44.628749999999897</v>
      </c>
      <c r="AC56" s="7">
        <v>21.9771800000001</v>
      </c>
      <c r="AD56" s="7">
        <v>24.040019999999899</v>
      </c>
      <c r="AE56" s="7">
        <v>19.180725999999996</v>
      </c>
      <c r="AF56" s="7">
        <v>38.334448000000002</v>
      </c>
      <c r="AG56" s="7">
        <v>-11.254766</v>
      </c>
      <c r="AH56" s="7">
        <v>-1.109622000000003</v>
      </c>
      <c r="AI56" s="6"/>
      <c r="AJ56" s="6"/>
      <c r="AK56" s="6"/>
      <c r="AL56" s="6"/>
      <c r="AM56" s="6"/>
      <c r="AN56" s="207"/>
      <c r="AO56" s="207"/>
      <c r="AP56" s="207"/>
      <c r="AQ56" s="207"/>
      <c r="AR56" s="207"/>
      <c r="AS56" s="207"/>
      <c r="AT56" s="207"/>
      <c r="AU56" s="207"/>
      <c r="AV56" s="207"/>
      <c r="AW56" s="207"/>
      <c r="AX56" s="207"/>
      <c r="AY56" s="207"/>
    </row>
    <row r="57" spans="1:1005" ht="14.45">
      <c r="A57" s="124">
        <f>YampaRiverInflow.TotalOutflow!A57</f>
        <v>47757</v>
      </c>
      <c r="B57" s="180">
        <v>44.052999999999997</v>
      </c>
      <c r="C57" s="81">
        <v>44.052999999999997</v>
      </c>
      <c r="D57" s="179">
        <v>44.052999999999997</v>
      </c>
      <c r="E57" s="7">
        <v>31.104225999999993</v>
      </c>
      <c r="F57" s="7">
        <v>32.409004000000003</v>
      </c>
      <c r="G57" s="7">
        <v>36.495870000000004</v>
      </c>
      <c r="H57" s="7">
        <v>22.413220000000003</v>
      </c>
      <c r="I57" s="7">
        <v>37.884300000000003</v>
      </c>
      <c r="J57" s="7">
        <v>47.385120000000001</v>
      </c>
      <c r="K57" s="7">
        <v>23.34545</v>
      </c>
      <c r="L57" s="7">
        <v>20.647929999999999</v>
      </c>
      <c r="M57" s="7">
        <v>30.664459999999998</v>
      </c>
      <c r="N57" s="7">
        <v>41.077690000000004</v>
      </c>
      <c r="O57" s="7">
        <v>31.060849999999999</v>
      </c>
      <c r="P57" s="7">
        <v>69.758679999999998</v>
      </c>
      <c r="Q57" s="7">
        <v>20.94511</v>
      </c>
      <c r="R57" s="7">
        <v>34.908660000000005</v>
      </c>
      <c r="S57" s="7">
        <v>24.793029999999998</v>
      </c>
      <c r="T57" s="7">
        <v>40.680699999999995</v>
      </c>
      <c r="U57" s="7">
        <v>34.511849999999995</v>
      </c>
      <c r="V57" s="7">
        <v>29.513770000000001</v>
      </c>
      <c r="W57" s="7">
        <v>19.080719999999999</v>
      </c>
      <c r="X57" s="7">
        <v>42.445929999999997</v>
      </c>
      <c r="Y57" s="7">
        <v>56.012860000000003</v>
      </c>
      <c r="Z57" s="7">
        <v>29.236789999999999</v>
      </c>
      <c r="AA57" s="7">
        <v>25.884679999999999</v>
      </c>
      <c r="AB57" s="7">
        <v>63.214149999999897</v>
      </c>
      <c r="AC57" s="7">
        <v>23.663159999999799</v>
      </c>
      <c r="AD57" s="7">
        <v>24.972269999999799</v>
      </c>
      <c r="AE57" s="7">
        <v>26.040343999999997</v>
      </c>
      <c r="AF57" s="7">
        <v>13.166246000000003</v>
      </c>
      <c r="AG57" s="7">
        <v>20.811032000000001</v>
      </c>
      <c r="AH57" s="7">
        <v>15.392737999999998</v>
      </c>
      <c r="AI57" s="6"/>
      <c r="AJ57" s="6"/>
      <c r="AK57" s="6"/>
      <c r="AL57" s="6"/>
      <c r="AM57" s="6"/>
      <c r="AN57" s="207"/>
      <c r="AO57" s="207"/>
      <c r="AP57" s="207"/>
      <c r="AQ57" s="207"/>
      <c r="AR57" s="207"/>
      <c r="AS57" s="207"/>
      <c r="AT57" s="207"/>
      <c r="AU57" s="207"/>
      <c r="AV57" s="207"/>
      <c r="AW57" s="207"/>
      <c r="AX57" s="207"/>
      <c r="AY57" s="207"/>
    </row>
    <row r="58" spans="1:1005" ht="14.45">
      <c r="A58" s="124">
        <f>YampaRiverInflow.TotalOutflow!A58</f>
        <v>47788</v>
      </c>
      <c r="B58" s="180">
        <v>26.126000000000001</v>
      </c>
      <c r="C58" s="81">
        <v>26.126000000000001</v>
      </c>
      <c r="D58" s="179">
        <v>26.126000000000001</v>
      </c>
      <c r="E58" s="7">
        <v>28.013811999999998</v>
      </c>
      <c r="F58" s="7">
        <v>15.793877999999999</v>
      </c>
      <c r="G58" s="7">
        <v>24.595040000000001</v>
      </c>
      <c r="H58" s="7">
        <v>18.446279999999998</v>
      </c>
      <c r="I58" s="7">
        <v>36.495870000000004</v>
      </c>
      <c r="J58" s="7">
        <v>27.966939999999997</v>
      </c>
      <c r="K58" s="7">
        <v>25.487599999999997</v>
      </c>
      <c r="L58" s="7">
        <v>23.10744</v>
      </c>
      <c r="M58" s="7">
        <v>22.472729999999999</v>
      </c>
      <c r="N58" s="7">
        <v>35.166530000000002</v>
      </c>
      <c r="O58" s="7">
        <v>20.925319999999999</v>
      </c>
      <c r="P58" s="7">
        <v>16.066120000000002</v>
      </c>
      <c r="Q58" s="7">
        <v>25.54711</v>
      </c>
      <c r="R58" s="7">
        <v>41.950060000000001</v>
      </c>
      <c r="S58" s="7">
        <v>23.00787</v>
      </c>
      <c r="T58" s="7">
        <v>14.39954</v>
      </c>
      <c r="U58" s="7">
        <v>23.602700000000002</v>
      </c>
      <c r="V58" s="7">
        <v>28.581400000000002</v>
      </c>
      <c r="W58" s="7">
        <v>27.807869999999998</v>
      </c>
      <c r="X58" s="7">
        <v>24.69378</v>
      </c>
      <c r="Y58" s="7">
        <v>22.293890000000001</v>
      </c>
      <c r="Z58" s="7">
        <v>27.888010000000101</v>
      </c>
      <c r="AA58" s="7">
        <v>24.873090000000097</v>
      </c>
      <c r="AB58" s="7">
        <v>23.24662</v>
      </c>
      <c r="AC58" s="7">
        <v>25.646650000000101</v>
      </c>
      <c r="AD58" s="7">
        <v>24.793749999999999</v>
      </c>
      <c r="AE58" s="7">
        <v>17.507805999999995</v>
      </c>
      <c r="AF58" s="7">
        <v>8.8944699999999983</v>
      </c>
      <c r="AG58" s="7">
        <v>1.1222839999999996</v>
      </c>
      <c r="AH58" s="7">
        <v>9.8448719999999987</v>
      </c>
      <c r="AI58" s="6"/>
      <c r="AJ58" s="6"/>
      <c r="AK58" s="6"/>
      <c r="AL58" s="6"/>
      <c r="AM58" s="6"/>
      <c r="AN58" s="207"/>
      <c r="AO58" s="207"/>
      <c r="AP58" s="207"/>
      <c r="AQ58" s="207"/>
      <c r="AR58" s="207"/>
      <c r="AS58" s="207"/>
      <c r="AT58" s="207"/>
      <c r="AU58" s="207"/>
      <c r="AV58" s="207"/>
      <c r="AW58" s="207"/>
      <c r="AX58" s="207"/>
      <c r="AY58" s="207"/>
    </row>
    <row r="59" spans="1:1005" ht="14.45">
      <c r="A59" s="124">
        <f>YampaRiverInflow.TotalOutflow!A59</f>
        <v>47818</v>
      </c>
      <c r="B59" s="180">
        <v>27.3</v>
      </c>
      <c r="C59" s="81">
        <v>27.3</v>
      </c>
      <c r="D59" s="179">
        <v>27.3</v>
      </c>
      <c r="E59" s="7">
        <v>44.223798000000002</v>
      </c>
      <c r="F59" s="7">
        <v>1.110544</v>
      </c>
      <c r="G59" s="7">
        <v>15.07438</v>
      </c>
      <c r="H59" s="7">
        <v>12.69421</v>
      </c>
      <c r="I59" s="7">
        <v>35.305790000000002</v>
      </c>
      <c r="J59" s="7">
        <v>29.355370000000001</v>
      </c>
      <c r="K59" s="7">
        <v>13.4876</v>
      </c>
      <c r="L59" s="7">
        <v>18.723970000000001</v>
      </c>
      <c r="M59" s="7">
        <v>15.471069999999999</v>
      </c>
      <c r="N59" s="7">
        <v>19.100490000000001</v>
      </c>
      <c r="O59" s="7">
        <v>3.9664899999999998</v>
      </c>
      <c r="P59" s="7">
        <v>23.801650000000002</v>
      </c>
      <c r="Q59" s="7">
        <v>57.520660000000007</v>
      </c>
      <c r="R59" s="7">
        <v>23.99954</v>
      </c>
      <c r="S59" s="7">
        <v>19.4375</v>
      </c>
      <c r="T59" s="7">
        <v>33.916870000000003</v>
      </c>
      <c r="U59" s="7">
        <v>31.734860000000001</v>
      </c>
      <c r="V59" s="7">
        <v>22.7103</v>
      </c>
      <c r="W59" s="7">
        <v>25.368259999999999</v>
      </c>
      <c r="X59" s="7">
        <v>31.6557</v>
      </c>
      <c r="Y59" s="7">
        <v>22.412740000000003</v>
      </c>
      <c r="Z59" s="7">
        <v>36.377389999999899</v>
      </c>
      <c r="AA59" s="7">
        <v>25.983849999999997</v>
      </c>
      <c r="AB59" s="7">
        <v>23.544150000000002</v>
      </c>
      <c r="AC59" s="7">
        <v>39.471650000000103</v>
      </c>
      <c r="AD59" s="7">
        <v>24.5160599999999</v>
      </c>
      <c r="AE59" s="7">
        <v>8.4644880000000011</v>
      </c>
      <c r="AF59" s="7">
        <v>2.3967059999999982</v>
      </c>
      <c r="AG59" s="7">
        <v>-6.7709719999999995</v>
      </c>
      <c r="AH59" s="7">
        <v>0.60159199999999691</v>
      </c>
      <c r="AI59" s="6"/>
      <c r="AJ59" s="6"/>
      <c r="AK59" s="6"/>
      <c r="AL59" s="6"/>
      <c r="AM59" s="6"/>
      <c r="AN59" s="207"/>
      <c r="AO59" s="207"/>
      <c r="AP59" s="207"/>
      <c r="AQ59" s="207"/>
      <c r="AR59" s="207"/>
      <c r="AS59" s="207"/>
      <c r="AT59" s="207"/>
      <c r="AU59" s="207"/>
      <c r="AV59" s="207"/>
      <c r="AW59" s="207"/>
      <c r="AX59" s="207"/>
      <c r="AY59" s="207"/>
    </row>
    <row r="60" spans="1:1005" ht="14.45">
      <c r="A60" s="124">
        <f>YampaRiverInflow.TotalOutflow!A60</f>
        <v>47849</v>
      </c>
      <c r="B60" s="180">
        <v>25.349</v>
      </c>
      <c r="C60" s="81">
        <v>25.349</v>
      </c>
      <c r="D60" s="179">
        <v>25.349</v>
      </c>
      <c r="E60" s="7">
        <v>25.526097999999998</v>
      </c>
      <c r="F60" s="7">
        <v>1.3745679999999993</v>
      </c>
      <c r="G60" s="7">
        <v>21.421490000000002</v>
      </c>
      <c r="H60" s="7">
        <v>24.198349999999998</v>
      </c>
      <c r="I60" s="7">
        <v>42.049589999999995</v>
      </c>
      <c r="J60" s="7">
        <v>21.61983</v>
      </c>
      <c r="K60" s="7">
        <v>18.446279999999998</v>
      </c>
      <c r="L60" s="7">
        <v>23.206610000000001</v>
      </c>
      <c r="M60" s="7">
        <v>20.033060000000003</v>
      </c>
      <c r="N60" s="7">
        <v>101.09752</v>
      </c>
      <c r="O60" s="7">
        <v>22.61157</v>
      </c>
      <c r="P60" s="7">
        <v>23.206610000000001</v>
      </c>
      <c r="Q60" s="7">
        <v>42.247930000000004</v>
      </c>
      <c r="R60" s="7">
        <v>34.11524</v>
      </c>
      <c r="S60" s="7">
        <v>41.255679999999998</v>
      </c>
      <c r="T60" s="7">
        <v>24.792830000000002</v>
      </c>
      <c r="U60" s="7">
        <v>40.065640000000002</v>
      </c>
      <c r="V60" s="7">
        <v>37.883839999999999</v>
      </c>
      <c r="W60" s="7">
        <v>23.007810000000003</v>
      </c>
      <c r="X60" s="7">
        <v>30.743310000000001</v>
      </c>
      <c r="Y60" s="7">
        <v>36.496400000000001</v>
      </c>
      <c r="Z60" s="7">
        <v>45.025449999999999</v>
      </c>
      <c r="AA60" s="7">
        <v>23.802</v>
      </c>
      <c r="AB60" s="7">
        <v>42.050199999999904</v>
      </c>
      <c r="AC60" s="7">
        <v>26.777249999999999</v>
      </c>
      <c r="AD60" s="7">
        <v>29.809785999999992</v>
      </c>
      <c r="AE60" s="7">
        <v>0.14888199999999779</v>
      </c>
      <c r="AF60" s="7">
        <v>188.36769600000002</v>
      </c>
      <c r="AG60" s="7">
        <v>-19.261465999999999</v>
      </c>
      <c r="AH60" s="7">
        <v>-11.55139</v>
      </c>
      <c r="AI60" s="6"/>
      <c r="AJ60" s="6"/>
      <c r="AK60" s="6"/>
      <c r="AL60" s="6"/>
      <c r="AM60" s="6"/>
      <c r="AN60" s="207"/>
      <c r="AO60" s="207"/>
      <c r="AP60" s="207"/>
      <c r="AQ60" s="207"/>
      <c r="AR60" s="207"/>
      <c r="AS60" s="207"/>
      <c r="AT60" s="207"/>
      <c r="AU60" s="207"/>
      <c r="AV60" s="207"/>
      <c r="AW60" s="207"/>
      <c r="AX60" s="207"/>
      <c r="AY60" s="207"/>
    </row>
    <row r="61" spans="1:1005" ht="14.45">
      <c r="A61" s="124">
        <f>YampaRiverInflow.TotalOutflow!A61</f>
        <v>47880</v>
      </c>
      <c r="B61" s="180">
        <v>23.047999999999998</v>
      </c>
      <c r="C61" s="81">
        <v>23.047999999999998</v>
      </c>
      <c r="D61" s="179">
        <v>23.047999999999998</v>
      </c>
      <c r="E61" s="7">
        <v>12.339405999999999</v>
      </c>
      <c r="F61" s="7">
        <v>23.60331</v>
      </c>
      <c r="G61" s="7">
        <v>17.2562</v>
      </c>
      <c r="H61" s="7">
        <v>16.066120000000002</v>
      </c>
      <c r="I61" s="7">
        <v>48.99174</v>
      </c>
      <c r="J61" s="7">
        <v>36.297519999999999</v>
      </c>
      <c r="K61" s="7">
        <v>25.745450000000002</v>
      </c>
      <c r="L61" s="7">
        <v>24.39669</v>
      </c>
      <c r="M61" s="7">
        <v>35.66281</v>
      </c>
      <c r="N61" s="7">
        <v>125.57355</v>
      </c>
      <c r="O61" s="7">
        <v>20.429749999999999</v>
      </c>
      <c r="P61" s="7">
        <v>29.355370000000001</v>
      </c>
      <c r="Q61" s="7">
        <v>90.644630000000006</v>
      </c>
      <c r="R61" s="7">
        <v>38.478989999999996</v>
      </c>
      <c r="S61" s="7">
        <v>35.16657</v>
      </c>
      <c r="T61" s="7">
        <v>33.321769999999994</v>
      </c>
      <c r="U61" s="7">
        <v>18.842610000000001</v>
      </c>
      <c r="V61" s="7">
        <v>38.875690000000006</v>
      </c>
      <c r="W61" s="7">
        <v>32.449240000000003</v>
      </c>
      <c r="X61" s="7">
        <v>39.450900000000004</v>
      </c>
      <c r="Y61" s="7">
        <v>41.375809999999994</v>
      </c>
      <c r="Z61" s="7">
        <v>62.678599999999996</v>
      </c>
      <c r="AA61" s="7">
        <v>22.2151999999999</v>
      </c>
      <c r="AB61" s="7">
        <v>72.001050000000006</v>
      </c>
      <c r="AC61" s="7">
        <v>37.884849999999894</v>
      </c>
      <c r="AD61" s="7">
        <v>19.033522000000001</v>
      </c>
      <c r="AE61" s="7">
        <v>7.0302340000000001</v>
      </c>
      <c r="AF61" s="7">
        <v>85.799055999999993</v>
      </c>
      <c r="AG61" s="7">
        <v>-9.7793939999999999</v>
      </c>
      <c r="AH61" s="7">
        <v>38.657699999999991</v>
      </c>
      <c r="AI61" s="6"/>
      <c r="AJ61" s="6"/>
      <c r="AK61" s="6"/>
      <c r="AL61" s="6"/>
      <c r="AM61" s="6"/>
      <c r="AN61" s="207"/>
      <c r="AO61" s="207"/>
      <c r="AP61" s="207"/>
      <c r="AQ61" s="207"/>
      <c r="AR61" s="207"/>
      <c r="AS61" s="207"/>
      <c r="AT61" s="207"/>
      <c r="AU61" s="207"/>
      <c r="AV61" s="207"/>
      <c r="AW61" s="207"/>
      <c r="AX61" s="207"/>
      <c r="AY61" s="207"/>
    </row>
    <row r="62" spans="1:1005" ht="14.45">
      <c r="A62" s="124">
        <f>YampaRiverInflow.TotalOutflow!A62</f>
        <v>47908</v>
      </c>
      <c r="B62" s="180">
        <v>52.097999999999999</v>
      </c>
      <c r="C62" s="81">
        <v>52.097999999999999</v>
      </c>
      <c r="D62" s="179">
        <v>52.097999999999999</v>
      </c>
      <c r="E62" s="7">
        <v>7.6782579999999996</v>
      </c>
      <c r="F62" s="7">
        <v>63.272730000000003</v>
      </c>
      <c r="G62" s="7">
        <v>48.99174</v>
      </c>
      <c r="H62" s="7">
        <v>19.834709999999998</v>
      </c>
      <c r="I62" s="7">
        <v>54.009920000000001</v>
      </c>
      <c r="J62" s="7">
        <v>55.160330000000002</v>
      </c>
      <c r="K62" s="7">
        <v>23.22645</v>
      </c>
      <c r="L62" s="7">
        <v>42.842980000000004</v>
      </c>
      <c r="M62" s="7">
        <v>27.59008</v>
      </c>
      <c r="N62" s="7">
        <v>69.104129999999998</v>
      </c>
      <c r="O62" s="7">
        <v>49.190080000000002</v>
      </c>
      <c r="P62" s="7">
        <v>44.628099999999996</v>
      </c>
      <c r="Q62" s="7">
        <v>82.373550000000009</v>
      </c>
      <c r="R62" s="7">
        <v>74.04258999999999</v>
      </c>
      <c r="S62" s="7">
        <v>59.404600000000002</v>
      </c>
      <c r="T62" s="7">
        <v>42.445689999999999</v>
      </c>
      <c r="U62" s="7">
        <v>22.21454</v>
      </c>
      <c r="V62" s="7">
        <v>58.769889999999997</v>
      </c>
      <c r="W62" s="7">
        <v>31.517060000000001</v>
      </c>
      <c r="X62" s="7">
        <v>41.176480000000005</v>
      </c>
      <c r="Y62" s="7">
        <v>36.615409999999905</v>
      </c>
      <c r="Z62" s="7">
        <v>63.888529999999896</v>
      </c>
      <c r="AA62" s="7">
        <v>26.578900000000001</v>
      </c>
      <c r="AB62" s="7">
        <v>124.9605</v>
      </c>
      <c r="AC62" s="7">
        <v>70.0175499999999</v>
      </c>
      <c r="AD62" s="7">
        <v>37.985829999999993</v>
      </c>
      <c r="AE62" s="7">
        <v>23.852601999999997</v>
      </c>
      <c r="AF62" s="7">
        <v>33.571293999999995</v>
      </c>
      <c r="AG62" s="7">
        <v>18.785719999999998</v>
      </c>
      <c r="AH62" s="7">
        <v>66.418819999999997</v>
      </c>
      <c r="AI62" s="6"/>
      <c r="AJ62" s="6"/>
      <c r="AK62" s="6"/>
      <c r="AL62" s="6"/>
      <c r="AM62" s="6"/>
      <c r="AN62" s="207"/>
      <c r="AO62" s="207"/>
      <c r="AP62" s="207"/>
      <c r="AQ62" s="207"/>
      <c r="AR62" s="207"/>
      <c r="AS62" s="207"/>
      <c r="AT62" s="207"/>
      <c r="AU62" s="207"/>
      <c r="AV62" s="207"/>
      <c r="AW62" s="207"/>
      <c r="AX62" s="207"/>
      <c r="AY62" s="207"/>
    </row>
    <row r="63" spans="1:1005" ht="14.45">
      <c r="A63" s="124">
        <f>YampaRiverInflow.TotalOutflow!A63</f>
        <v>47939</v>
      </c>
      <c r="B63" s="180">
        <v>53.308</v>
      </c>
      <c r="C63" s="81">
        <v>53.308</v>
      </c>
      <c r="D63" s="179">
        <v>53.308</v>
      </c>
      <c r="E63" s="7">
        <v>3.6764540000000014</v>
      </c>
      <c r="F63" s="7">
        <v>29.157019999999999</v>
      </c>
      <c r="G63" s="7">
        <v>70.294210000000007</v>
      </c>
      <c r="H63" s="7">
        <v>23.60331</v>
      </c>
      <c r="I63" s="7">
        <v>16.8</v>
      </c>
      <c r="J63" s="7">
        <v>35.028100000000002</v>
      </c>
      <c r="K63" s="7">
        <v>13.62645</v>
      </c>
      <c r="L63" s="7">
        <v>32.747109999999999</v>
      </c>
      <c r="M63" s="7">
        <v>39.133879999999998</v>
      </c>
      <c r="N63" s="7">
        <v>90.902479999999997</v>
      </c>
      <c r="O63" s="7">
        <v>33.758679999999998</v>
      </c>
      <c r="P63" s="7">
        <v>33.699169999999995</v>
      </c>
      <c r="Q63" s="7">
        <v>29.79214</v>
      </c>
      <c r="R63" s="7">
        <v>43.080640000000002</v>
      </c>
      <c r="S63" s="7">
        <v>88.700450000000004</v>
      </c>
      <c r="T63" s="7">
        <v>43.635820000000002</v>
      </c>
      <c r="U63" s="7">
        <v>17.01784</v>
      </c>
      <c r="V63" s="7">
        <v>26.498860000000001</v>
      </c>
      <c r="W63" s="7">
        <v>22.988139999999998</v>
      </c>
      <c r="X63" s="7">
        <v>25.348419999999997</v>
      </c>
      <c r="Y63" s="7">
        <v>31.934349999999899</v>
      </c>
      <c r="Z63" s="7">
        <v>40.2452100000001</v>
      </c>
      <c r="AA63" s="7">
        <v>24.198700000000002</v>
      </c>
      <c r="AB63" s="7">
        <v>43.240300000000097</v>
      </c>
      <c r="AC63" s="7">
        <v>39.828680000000105</v>
      </c>
      <c r="AD63" s="7">
        <v>41.938178000000001</v>
      </c>
      <c r="AE63" s="7">
        <v>40.074694000000001</v>
      </c>
      <c r="AF63" s="7">
        <v>1.3631199999999954</v>
      </c>
      <c r="AG63" s="7">
        <v>-2.5694920000000012</v>
      </c>
      <c r="AH63" s="7">
        <v>-26.212883999999999</v>
      </c>
      <c r="AI63" s="6"/>
      <c r="AJ63" s="6"/>
      <c r="AK63" s="6"/>
      <c r="AL63" s="6"/>
      <c r="AM63" s="6"/>
      <c r="AN63" s="207"/>
      <c r="AO63" s="207"/>
      <c r="AP63" s="207"/>
      <c r="AQ63" s="207"/>
      <c r="AR63" s="207"/>
      <c r="AS63" s="207"/>
      <c r="AT63" s="207"/>
      <c r="AU63" s="207"/>
      <c r="AV63" s="207"/>
      <c r="AW63" s="207"/>
      <c r="AX63" s="207"/>
      <c r="AY63" s="207"/>
    </row>
    <row r="64" spans="1:1005" ht="14.45">
      <c r="A64" s="124">
        <f>YampaRiverInflow.TotalOutflow!A64</f>
        <v>47969</v>
      </c>
      <c r="B64" s="180">
        <v>24.817</v>
      </c>
      <c r="C64" s="81">
        <v>24.817</v>
      </c>
      <c r="D64" s="179">
        <v>24.817</v>
      </c>
      <c r="E64" s="7">
        <v>7.738929999999999</v>
      </c>
      <c r="F64" s="7">
        <v>15.471069999999999</v>
      </c>
      <c r="G64" s="7">
        <v>41.137190000000004</v>
      </c>
      <c r="H64" s="7">
        <v>13.289260000000001</v>
      </c>
      <c r="I64" s="7">
        <v>27.570250000000001</v>
      </c>
      <c r="J64" s="7">
        <v>34.690910000000002</v>
      </c>
      <c r="K64" s="7">
        <v>21.163640000000001</v>
      </c>
      <c r="L64" s="7">
        <v>23.543800000000001</v>
      </c>
      <c r="M64" s="7">
        <v>34.333880000000001</v>
      </c>
      <c r="N64" s="7">
        <v>67.140500000000003</v>
      </c>
      <c r="O64" s="7">
        <v>34.274380000000001</v>
      </c>
      <c r="P64" s="7">
        <v>36.813220000000001</v>
      </c>
      <c r="Q64" s="7">
        <v>20.429749999999999</v>
      </c>
      <c r="R64" s="7">
        <v>51.173209999999997</v>
      </c>
      <c r="S64" s="7">
        <v>36.138489999999997</v>
      </c>
      <c r="T64" s="7">
        <v>21.024139999999999</v>
      </c>
      <c r="U64" s="7">
        <v>18.545120000000001</v>
      </c>
      <c r="V64" s="7">
        <v>27.252549999999999</v>
      </c>
      <c r="W64" s="7">
        <v>27.252610000000001</v>
      </c>
      <c r="X64" s="7">
        <v>28.958279999999998</v>
      </c>
      <c r="Y64" s="7">
        <v>32.1327</v>
      </c>
      <c r="Z64" s="7">
        <v>29.573979999999999</v>
      </c>
      <c r="AA64" s="7">
        <v>26.281370000000102</v>
      </c>
      <c r="AB64" s="7">
        <v>27.570650000000001</v>
      </c>
      <c r="AC64" s="7">
        <v>23.583810000000099</v>
      </c>
      <c r="AD64" s="7">
        <v>24.659790000000001</v>
      </c>
      <c r="AE64" s="7">
        <v>21.803582000000002</v>
      </c>
      <c r="AF64" s="7">
        <v>0.19014400000000023</v>
      </c>
      <c r="AG64" s="7">
        <v>-5.5054859999999994</v>
      </c>
      <c r="AH64" s="7">
        <v>-26.211384000000006</v>
      </c>
      <c r="AI64" s="6"/>
      <c r="AJ64" s="6"/>
      <c r="AK64" s="6"/>
      <c r="AL64" s="6"/>
      <c r="AM64" s="6"/>
      <c r="AN64" s="207"/>
      <c r="AO64" s="207"/>
      <c r="AP64" s="207"/>
      <c r="AQ64" s="207"/>
      <c r="AR64" s="207"/>
      <c r="AS64" s="207"/>
      <c r="AT64" s="207"/>
      <c r="AU64" s="207"/>
      <c r="AV64" s="207"/>
      <c r="AW64" s="207"/>
      <c r="AX64" s="207"/>
      <c r="AY64" s="207"/>
      <c r="ALQ64" t="e">
        <v>#N/A</v>
      </c>
    </row>
    <row r="65" spans="1:1005" ht="14.45">
      <c r="A65" s="124">
        <f>YampaRiverInflow.TotalOutflow!A65</f>
        <v>48000</v>
      </c>
      <c r="B65" s="180">
        <v>27.518999999999998</v>
      </c>
      <c r="C65" s="81">
        <v>27.518999999999998</v>
      </c>
      <c r="D65" s="179">
        <v>27.518999999999998</v>
      </c>
      <c r="E65" s="7">
        <v>-1.3633040000000001</v>
      </c>
      <c r="F65" s="7">
        <v>31.73554</v>
      </c>
      <c r="G65" s="7">
        <v>15.272729999999999</v>
      </c>
      <c r="H65" s="7">
        <v>13.68595</v>
      </c>
      <c r="I65" s="7">
        <v>32.07273</v>
      </c>
      <c r="J65" s="7">
        <v>48.238019999999999</v>
      </c>
      <c r="K65" s="7">
        <v>6.5057900000000002</v>
      </c>
      <c r="L65" s="7">
        <v>14.280989999999999</v>
      </c>
      <c r="M65" s="7">
        <v>20.826450000000001</v>
      </c>
      <c r="N65" s="7">
        <v>11.9405</v>
      </c>
      <c r="O65" s="7">
        <v>14.67769</v>
      </c>
      <c r="P65" s="7">
        <v>31.73554</v>
      </c>
      <c r="Q65" s="7">
        <v>13.4876</v>
      </c>
      <c r="R65" s="7">
        <v>35.543419999999998</v>
      </c>
      <c r="S65" s="7">
        <v>23.741799999999998</v>
      </c>
      <c r="T65" s="7">
        <v>24.39593</v>
      </c>
      <c r="U65" s="7">
        <v>22.730180000000001</v>
      </c>
      <c r="V65" s="7">
        <v>25.189630000000001</v>
      </c>
      <c r="W65" s="7">
        <v>26.0823</v>
      </c>
      <c r="X65" s="7">
        <v>25.58633</v>
      </c>
      <c r="Y65" s="7">
        <v>28.562399999999901</v>
      </c>
      <c r="Z65" s="7">
        <v>24.3970500000001</v>
      </c>
      <c r="AA65" s="7">
        <v>26.578900000000001</v>
      </c>
      <c r="AB65" s="7">
        <v>24.000349999999901</v>
      </c>
      <c r="AC65" s="7">
        <v>22.730910000000101</v>
      </c>
      <c r="AD65" s="7">
        <v>3.4259199999999983</v>
      </c>
      <c r="AE65" s="7">
        <v>8.1729199999999995</v>
      </c>
      <c r="AF65" s="7">
        <v>12.473674000000001</v>
      </c>
      <c r="AG65" s="7">
        <v>1.061094</v>
      </c>
      <c r="AH65" s="7">
        <v>22.368065999999995</v>
      </c>
      <c r="AI65" s="6"/>
      <c r="AJ65" s="6"/>
      <c r="AK65" s="6"/>
      <c r="AL65" s="6"/>
      <c r="AM65" s="6"/>
      <c r="AN65" s="207"/>
      <c r="AO65" s="207"/>
      <c r="AP65" s="207"/>
      <c r="AQ65" s="207"/>
      <c r="AR65" s="207"/>
      <c r="AS65" s="207"/>
      <c r="AT65" s="207"/>
      <c r="AU65" s="207"/>
      <c r="AV65" s="207"/>
      <c r="AW65" s="207"/>
      <c r="AX65" s="207"/>
      <c r="AY65" s="207"/>
      <c r="ALQ65" t="e">
        <v>#N/A</v>
      </c>
    </row>
    <row r="66" spans="1:1005" ht="14.45">
      <c r="A66" s="124">
        <f>YampaRiverInflow.TotalOutflow!A66</f>
        <v>48030</v>
      </c>
      <c r="B66" s="180">
        <v>40.78</v>
      </c>
      <c r="C66" s="81">
        <v>40.78</v>
      </c>
      <c r="D66" s="179">
        <v>40.78</v>
      </c>
      <c r="E66" s="7">
        <v>7.8308159999999951</v>
      </c>
      <c r="F66" s="7">
        <v>31.933880000000002</v>
      </c>
      <c r="G66" s="7">
        <v>33.12397</v>
      </c>
      <c r="H66" s="7">
        <v>30.347110000000001</v>
      </c>
      <c r="I66" s="7">
        <v>21.12397</v>
      </c>
      <c r="J66" s="7">
        <v>19.953720000000001</v>
      </c>
      <c r="K66" s="7">
        <v>10.1157</v>
      </c>
      <c r="L66" s="7">
        <v>17.2562</v>
      </c>
      <c r="M66" s="7">
        <v>39.272730000000003</v>
      </c>
      <c r="N66" s="7">
        <v>21.024789999999999</v>
      </c>
      <c r="O66" s="7">
        <v>21.223140000000001</v>
      </c>
      <c r="P66" s="7">
        <v>45.421489999999999</v>
      </c>
      <c r="Q66" s="7">
        <v>28.760330000000003</v>
      </c>
      <c r="R66" s="7">
        <v>28.164830000000002</v>
      </c>
      <c r="S66" s="7">
        <v>29.156560000000002</v>
      </c>
      <c r="T66" s="7">
        <v>31.536360000000002</v>
      </c>
      <c r="U66" s="7">
        <v>26.379669999999997</v>
      </c>
      <c r="V66" s="7">
        <v>61.685449999999996</v>
      </c>
      <c r="W66" s="7">
        <v>29.156569999999999</v>
      </c>
      <c r="X66" s="7">
        <v>33.520060000000001</v>
      </c>
      <c r="Y66" s="7">
        <v>26.182200000000002</v>
      </c>
      <c r="Z66" s="7">
        <v>32.1327</v>
      </c>
      <c r="AA66" s="7">
        <v>49.587499999999999</v>
      </c>
      <c r="AB66" s="7">
        <v>22.016849999999998</v>
      </c>
      <c r="AC66" s="7">
        <v>23.603650000000101</v>
      </c>
      <c r="AD66" s="7">
        <v>-0.52760200000000035</v>
      </c>
      <c r="AE66" s="7">
        <v>14.445949999999996</v>
      </c>
      <c r="AF66" s="7">
        <v>-5.4029160000000003</v>
      </c>
      <c r="AG66" s="7">
        <v>-9.1989860000000014</v>
      </c>
      <c r="AH66" s="7">
        <v>30.872809999999998</v>
      </c>
      <c r="AI66" s="6"/>
      <c r="AJ66" s="6"/>
      <c r="AK66" s="6"/>
      <c r="AL66" s="6"/>
      <c r="AM66" s="6"/>
      <c r="AN66" s="207"/>
      <c r="AO66" s="207"/>
      <c r="AP66" s="207"/>
      <c r="AQ66" s="207"/>
      <c r="AR66" s="207"/>
      <c r="AS66" s="207"/>
      <c r="AT66" s="207"/>
      <c r="AU66" s="207"/>
      <c r="AV66" s="207"/>
      <c r="AW66" s="207"/>
      <c r="AX66" s="207"/>
      <c r="AY66" s="207"/>
      <c r="ALQ66" t="e">
        <v>#N/A</v>
      </c>
    </row>
    <row r="67" spans="1:1005" ht="14.45">
      <c r="A67" s="124">
        <f>YampaRiverInflow.TotalOutflow!A67</f>
        <v>48061</v>
      </c>
      <c r="B67" s="180">
        <v>66.072999999999993</v>
      </c>
      <c r="C67" s="81">
        <v>66.072999999999993</v>
      </c>
      <c r="D67" s="179">
        <v>66.072999999999993</v>
      </c>
      <c r="E67" s="7">
        <v>25.019824</v>
      </c>
      <c r="F67" s="7">
        <v>50.280989999999996</v>
      </c>
      <c r="G67" s="7">
        <v>20.826450000000001</v>
      </c>
      <c r="H67" s="7">
        <v>44.033059999999999</v>
      </c>
      <c r="I67" s="7">
        <v>23.404959999999999</v>
      </c>
      <c r="J67" s="7">
        <v>52.066120000000005</v>
      </c>
      <c r="K67" s="7">
        <v>17.851240000000001</v>
      </c>
      <c r="L67" s="7">
        <v>42.049589999999995</v>
      </c>
      <c r="M67" s="7">
        <v>50.578510000000001</v>
      </c>
      <c r="N67" s="7">
        <v>28.36364</v>
      </c>
      <c r="O67" s="7">
        <v>66.446280000000002</v>
      </c>
      <c r="P67" s="7">
        <v>91.636359999999996</v>
      </c>
      <c r="Q67" s="7">
        <v>39.272730000000003</v>
      </c>
      <c r="R67" s="7">
        <v>23.60284</v>
      </c>
      <c r="S67" s="7">
        <v>91.04083</v>
      </c>
      <c r="T67" s="7">
        <v>36.693379999999998</v>
      </c>
      <c r="U67" s="7">
        <v>68.607789999999994</v>
      </c>
      <c r="V67" s="7">
        <v>66.842500000000001</v>
      </c>
      <c r="W67" s="7">
        <v>41.057389999999998</v>
      </c>
      <c r="X67" s="7">
        <v>44.429290000000002</v>
      </c>
      <c r="Y67" s="7">
        <v>41.851849999999999</v>
      </c>
      <c r="Z67" s="7">
        <v>40.265050000000002</v>
      </c>
      <c r="AA67" s="7">
        <v>38.876599999999996</v>
      </c>
      <c r="AB67" s="7">
        <v>29.55415</v>
      </c>
      <c r="AC67" s="7">
        <v>23.603649999999899</v>
      </c>
      <c r="AD67" s="7">
        <v>15.498979999999996</v>
      </c>
      <c r="AE67" s="7">
        <v>39.663323999999996</v>
      </c>
      <c r="AF67" s="7">
        <v>-27.475497999999998</v>
      </c>
      <c r="AG67" s="7">
        <v>-21.766008000000003</v>
      </c>
      <c r="AH67" s="7">
        <v>29.917686</v>
      </c>
      <c r="AI67" s="6"/>
      <c r="AJ67" s="6"/>
      <c r="AK67" s="6"/>
      <c r="AL67" s="6"/>
      <c r="AM67" s="6"/>
      <c r="AN67" s="207"/>
      <c r="AO67" s="207"/>
      <c r="AP67" s="207"/>
      <c r="AQ67" s="207"/>
      <c r="AR67" s="207"/>
      <c r="AS67" s="207"/>
      <c r="AT67" s="207"/>
      <c r="AU67" s="207"/>
      <c r="AV67" s="207"/>
      <c r="AW67" s="207"/>
      <c r="AX67" s="207"/>
      <c r="AY67" s="207"/>
      <c r="ALQ67" t="e">
        <v>#N/A</v>
      </c>
    </row>
    <row r="68" spans="1:1005" ht="14.45">
      <c r="A68" s="124">
        <f>YampaRiverInflow.TotalOutflow!A68</f>
        <v>48092</v>
      </c>
      <c r="B68" s="180">
        <v>42.307000000000002</v>
      </c>
      <c r="C68" s="81">
        <v>42.307000000000002</v>
      </c>
      <c r="D68" s="179">
        <v>42.307000000000002</v>
      </c>
      <c r="E68" s="7">
        <v>21.008659999999999</v>
      </c>
      <c r="F68" s="7">
        <v>59.246279999999999</v>
      </c>
      <c r="G68" s="7">
        <v>36.099170000000001</v>
      </c>
      <c r="H68" s="7">
        <v>49.190080000000002</v>
      </c>
      <c r="I68" s="7">
        <v>39.133879999999998</v>
      </c>
      <c r="J68" s="7">
        <v>48.456199999999995</v>
      </c>
      <c r="K68" s="7">
        <v>103.95372</v>
      </c>
      <c r="L68" s="7">
        <v>34.373550000000002</v>
      </c>
      <c r="M68" s="7">
        <v>57.381819999999998</v>
      </c>
      <c r="N68" s="7">
        <v>38.360330000000005</v>
      </c>
      <c r="O68" s="7">
        <v>50.87603</v>
      </c>
      <c r="P68" s="7">
        <v>33.83802</v>
      </c>
      <c r="Q68" s="7">
        <v>38.677690000000005</v>
      </c>
      <c r="R68" s="7">
        <v>28.363289999999999</v>
      </c>
      <c r="S68" s="7">
        <v>44.250949999999996</v>
      </c>
      <c r="T68" s="7">
        <v>41.255660000000006</v>
      </c>
      <c r="U68" s="7">
        <v>47.999720000000003</v>
      </c>
      <c r="V68" s="7">
        <v>78.703759999999988</v>
      </c>
      <c r="W68" s="7">
        <v>38.875680000000003</v>
      </c>
      <c r="X68" s="7">
        <v>32.726860000000002</v>
      </c>
      <c r="Y68" s="7">
        <v>30.744250000000001</v>
      </c>
      <c r="Z68" s="7">
        <v>24.1193600000001</v>
      </c>
      <c r="AA68" s="7">
        <v>44.628749999999897</v>
      </c>
      <c r="AB68" s="7">
        <v>21.9771800000001</v>
      </c>
      <c r="AC68" s="7">
        <v>24.040019999999899</v>
      </c>
      <c r="AD68" s="7">
        <v>19.180725999999996</v>
      </c>
      <c r="AE68" s="7">
        <v>38.334448000000002</v>
      </c>
      <c r="AF68" s="7">
        <v>-11.254766</v>
      </c>
      <c r="AG68" s="7">
        <v>-1.109622000000003</v>
      </c>
      <c r="AH68" s="7">
        <v>14.515779999999999</v>
      </c>
      <c r="AI68" s="6"/>
      <c r="AJ68" s="6"/>
      <c r="AK68" s="6"/>
      <c r="AL68" s="6"/>
      <c r="AM68" s="6"/>
      <c r="AN68" s="207"/>
      <c r="AO68" s="207"/>
      <c r="AP68" s="207"/>
      <c r="AQ68" s="207"/>
      <c r="AR68" s="207"/>
      <c r="AS68" s="207"/>
      <c r="AT68" s="207"/>
      <c r="AU68" s="207"/>
      <c r="AV68" s="207"/>
      <c r="AW68" s="207"/>
      <c r="AX68" s="207"/>
      <c r="AY68" s="207"/>
      <c r="ALQ68" t="e">
        <v>#N/A</v>
      </c>
    </row>
    <row r="69" spans="1:1005" ht="14.45">
      <c r="A69" s="124"/>
      <c r="B69" s="180"/>
      <c r="C69" s="81"/>
      <c r="D69" s="179"/>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124"/>
      <c r="B70" s="180"/>
      <c r="C70" s="81"/>
      <c r="D70" s="179"/>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124"/>
      <c r="B71" s="180"/>
      <c r="C71" s="81"/>
      <c r="D71" s="179"/>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104"/>
      <c r="B72" s="180"/>
      <c r="C72" s="81"/>
      <c r="D72" s="179"/>
      <c r="ALQ72" t="e">
        <v>#N/A</v>
      </c>
    </row>
    <row r="73" spans="1:1005" ht="12.75" customHeight="1">
      <c r="A73" s="104"/>
      <c r="B73" s="180"/>
      <c r="C73" s="81"/>
      <c r="D73" s="179"/>
    </row>
    <row r="74" spans="1:1005" ht="12.75" customHeight="1">
      <c r="A74" s="104"/>
      <c r="B74" s="180"/>
      <c r="C74" s="81"/>
      <c r="D74" s="179"/>
    </row>
    <row r="75" spans="1:1005" ht="12.75" customHeight="1">
      <c r="A75" s="104"/>
      <c r="B75" s="180"/>
      <c r="C75" s="81"/>
      <c r="D75" s="179"/>
    </row>
    <row r="76" spans="1:1005" ht="12.75" customHeight="1">
      <c r="A76" s="104"/>
      <c r="B76" s="180"/>
      <c r="C76" s="81"/>
      <c r="D76" s="179"/>
    </row>
    <row r="77" spans="1:1005" ht="12.75" customHeight="1">
      <c r="A77" s="104"/>
      <c r="B77" s="180"/>
      <c r="C77" s="81"/>
      <c r="D77" s="179"/>
    </row>
    <row r="78" spans="1:1005" ht="12.75" customHeight="1">
      <c r="A78" s="104"/>
      <c r="B78" s="180"/>
      <c r="C78" s="81"/>
      <c r="D78" s="179"/>
    </row>
    <row r="79" spans="1:1005" ht="12.75" customHeight="1">
      <c r="A79" s="104"/>
      <c r="B79" s="180"/>
      <c r="C79" s="81"/>
      <c r="D79" s="179"/>
    </row>
    <row r="80" spans="1:1005" ht="12.75" customHeight="1">
      <c r="A80" s="104"/>
      <c r="B80" s="180"/>
      <c r="C80" s="81"/>
      <c r="D80" s="179"/>
    </row>
    <row r="81" spans="1:4" ht="12.75" customHeight="1">
      <c r="A81" s="104"/>
      <c r="B81" s="180"/>
      <c r="C81" s="81"/>
      <c r="D81" s="179"/>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16" workbookViewId="0">
      <selection activeCell="B4" sqref="B4"/>
    </sheetView>
  </sheetViews>
  <sheetFormatPr defaultColWidth="18.5703125" defaultRowHeight="12.75" customHeight="1"/>
  <cols>
    <col min="1" max="34" width="9.42578125" customWidth="1"/>
    <col min="35" max="39" width="9.42578125" style="7" customWidth="1"/>
    <col min="40" max="54" width="9.42578125" customWidth="1"/>
  </cols>
  <sheetData>
    <row r="1" spans="1:51" ht="14.45">
      <c r="A1" s="73"/>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0"/>
      <c r="AH1" s="230"/>
      <c r="AI1" s="195"/>
      <c r="AJ1" s="195"/>
      <c r="AK1" s="195"/>
      <c r="AL1" s="195"/>
      <c r="AM1" s="195"/>
    </row>
    <row r="2" spans="1:51" ht="14.45">
      <c r="A2" s="73"/>
      <c r="B2" s="205" t="s">
        <v>1</v>
      </c>
      <c r="C2" s="205" t="s">
        <v>2</v>
      </c>
      <c r="D2" s="205" t="s">
        <v>3</v>
      </c>
      <c r="E2" s="205">
        <v>1991</v>
      </c>
      <c r="F2" s="205">
        <v>1992</v>
      </c>
      <c r="G2" s="205">
        <v>1993</v>
      </c>
      <c r="H2" s="205">
        <v>1994</v>
      </c>
      <c r="I2" s="205">
        <v>1995</v>
      </c>
      <c r="J2" s="205">
        <v>1996</v>
      </c>
      <c r="K2" s="205">
        <v>1997</v>
      </c>
      <c r="L2" s="205">
        <v>1998</v>
      </c>
      <c r="M2" s="205">
        <v>1999</v>
      </c>
      <c r="N2" s="205">
        <v>2000</v>
      </c>
      <c r="O2" s="205">
        <v>2001</v>
      </c>
      <c r="P2" s="205">
        <v>2002</v>
      </c>
      <c r="Q2" s="205">
        <v>2003</v>
      </c>
      <c r="R2" s="205">
        <v>2004</v>
      </c>
      <c r="S2" s="205">
        <v>2005</v>
      </c>
      <c r="T2" s="205">
        <v>2006</v>
      </c>
      <c r="U2" s="205">
        <v>2007</v>
      </c>
      <c r="V2" s="205">
        <v>2008</v>
      </c>
      <c r="W2" s="205">
        <v>2009</v>
      </c>
      <c r="X2" s="205">
        <v>2010</v>
      </c>
      <c r="Y2" s="205">
        <v>2011</v>
      </c>
      <c r="Z2" s="205">
        <v>2012</v>
      </c>
      <c r="AA2" s="205">
        <v>2013</v>
      </c>
      <c r="AB2" s="205">
        <v>2014</v>
      </c>
      <c r="AC2" s="205">
        <v>2015</v>
      </c>
      <c r="AD2" s="205">
        <v>2016</v>
      </c>
      <c r="AE2" s="122">
        <v>2017</v>
      </c>
      <c r="AF2" s="205">
        <v>2018</v>
      </c>
      <c r="AG2" s="205">
        <v>2019</v>
      </c>
      <c r="AH2" s="205">
        <v>2020</v>
      </c>
      <c r="AI2" s="195"/>
      <c r="AJ2" s="195"/>
      <c r="AK2" s="195"/>
      <c r="AL2" s="195"/>
      <c r="AM2" s="195"/>
      <c r="AN2" s="195"/>
      <c r="AO2" s="195"/>
      <c r="AP2" s="195"/>
      <c r="AQ2" s="195"/>
      <c r="AR2" s="195"/>
      <c r="AS2" s="195"/>
      <c r="AT2" s="195"/>
      <c r="AU2" s="195"/>
    </row>
    <row r="3" spans="1:51" ht="14.45">
      <c r="A3" s="74"/>
      <c r="B3" s="75" t="s">
        <v>8</v>
      </c>
      <c r="C3" s="75" t="s">
        <v>9</v>
      </c>
      <c r="D3" s="75" t="s">
        <v>10</v>
      </c>
      <c r="E3" s="75" t="s">
        <v>11</v>
      </c>
      <c r="F3" s="75" t="s">
        <v>12</v>
      </c>
      <c r="G3" s="75" t="s">
        <v>13</v>
      </c>
      <c r="H3" s="75" t="s">
        <v>14</v>
      </c>
      <c r="I3" s="75" t="s">
        <v>15</v>
      </c>
      <c r="J3" s="75" t="s">
        <v>16</v>
      </c>
      <c r="K3" s="75" t="s">
        <v>17</v>
      </c>
      <c r="L3" s="75" t="s">
        <v>18</v>
      </c>
      <c r="M3" s="75" t="s">
        <v>19</v>
      </c>
      <c r="N3" s="75" t="s">
        <v>20</v>
      </c>
      <c r="O3" s="75" t="s">
        <v>21</v>
      </c>
      <c r="P3" s="75" t="s">
        <v>22</v>
      </c>
      <c r="Q3" s="75" t="s">
        <v>23</v>
      </c>
      <c r="R3" s="75" t="s">
        <v>24</v>
      </c>
      <c r="S3" s="75" t="s">
        <v>25</v>
      </c>
      <c r="T3" s="75" t="s">
        <v>26</v>
      </c>
      <c r="U3" s="75" t="s">
        <v>27</v>
      </c>
      <c r="V3" s="75" t="s">
        <v>28</v>
      </c>
      <c r="W3" s="75" t="s">
        <v>29</v>
      </c>
      <c r="X3" s="75" t="s">
        <v>30</v>
      </c>
      <c r="Y3" s="75" t="s">
        <v>31</v>
      </c>
      <c r="Z3" s="75" t="s">
        <v>32</v>
      </c>
      <c r="AA3" s="75" t="s">
        <v>33</v>
      </c>
      <c r="AB3" s="75" t="s">
        <v>34</v>
      </c>
      <c r="AC3" s="75" t="s">
        <v>35</v>
      </c>
      <c r="AD3" s="75" t="s">
        <v>36</v>
      </c>
      <c r="AE3" s="75" t="s">
        <v>37</v>
      </c>
      <c r="AF3" s="75" t="s">
        <v>38</v>
      </c>
      <c r="AG3" s="75" t="s">
        <v>39</v>
      </c>
      <c r="AH3" s="75" t="s">
        <v>40</v>
      </c>
      <c r="AI3" s="195"/>
      <c r="AJ3" s="195"/>
      <c r="AK3" s="195"/>
      <c r="AL3" s="195"/>
      <c r="AM3" s="195"/>
      <c r="AN3" s="195"/>
      <c r="AO3" s="195"/>
      <c r="AP3" s="195"/>
      <c r="AQ3" s="195"/>
      <c r="AR3" s="195"/>
      <c r="AS3" s="195"/>
      <c r="AT3" s="195"/>
      <c r="AU3" s="195"/>
    </row>
    <row r="4" spans="1:51" ht="14.45">
      <c r="A4" s="104">
        <f>YampaRiverInflow.TotalOutflow!A4</f>
        <v>46143</v>
      </c>
      <c r="B4" s="172">
        <v>32.805999999999997</v>
      </c>
      <c r="C4" s="173">
        <v>3.8969999999999998</v>
      </c>
      <c r="D4" s="181">
        <v>11.801</v>
      </c>
      <c r="E4" s="7">
        <f ca="1">INDEX(INDIRECT("GainsAboveHoover"&amp;E$2+YEAR($A4)-YEAR($A$4)),MONTH($A4))</f>
        <v>13.905670000000001</v>
      </c>
      <c r="F4" s="7">
        <f t="shared" ref="F4:AH12" ca="1" si="0">INDEX(INDIRECT("GainsAboveHoover"&amp;F$2+YEAR($A4)-YEAR($A$4)),MONTH($A4))</f>
        <v>50.254080000000002</v>
      </c>
      <c r="G4" s="7">
        <f t="shared" ca="1" si="0"/>
        <v>122.22750000000001</v>
      </c>
      <c r="H4" s="7">
        <f t="shared" ca="1" si="0"/>
        <v>45.130360000000003</v>
      </c>
      <c r="I4" s="7">
        <f t="shared" ca="1" si="0"/>
        <v>144.82448000000002</v>
      </c>
      <c r="J4" s="7">
        <f t="shared" ca="1" si="0"/>
        <v>15.857620000000001</v>
      </c>
      <c r="K4" s="7">
        <f t="shared" ca="1" si="0"/>
        <v>26.527619999999999</v>
      </c>
      <c r="L4" s="7">
        <f t="shared" ca="1" si="0"/>
        <v>112.01666</v>
      </c>
      <c r="M4" s="7">
        <f t="shared" ca="1" si="0"/>
        <v>5.9267599999999998</v>
      </c>
      <c r="N4" s="7">
        <f t="shared" ca="1" si="0"/>
        <v>-7.9631999999999996</v>
      </c>
      <c r="O4" s="7">
        <f t="shared" ca="1" si="0"/>
        <v>-10.182930000000001</v>
      </c>
      <c r="P4" s="7">
        <f t="shared" ca="1" si="0"/>
        <v>-18.910119999999999</v>
      </c>
      <c r="Q4" s="7">
        <f t="shared" ca="1" si="0"/>
        <v>-5.1637899999999997</v>
      </c>
      <c r="R4" s="7">
        <f t="shared" ca="1" si="0"/>
        <v>4.8523900000000006</v>
      </c>
      <c r="S4" s="7">
        <f t="shared" ca="1" si="0"/>
        <v>136.5727</v>
      </c>
      <c r="T4" s="7">
        <f t="shared" ca="1" si="0"/>
        <v>-17.06551</v>
      </c>
      <c r="U4" s="7">
        <f t="shared" ca="1" si="0"/>
        <v>-25.80247</v>
      </c>
      <c r="V4" s="7">
        <f t="shared" ca="1" si="0"/>
        <v>13.146979999999999</v>
      </c>
      <c r="W4" s="7">
        <f t="shared" ca="1" si="0"/>
        <v>9.7264300000000006</v>
      </c>
      <c r="X4" s="7">
        <f t="shared" ca="1" si="0"/>
        <v>41.096609999999998</v>
      </c>
      <c r="Y4" s="7">
        <f t="shared" ca="1" si="0"/>
        <v>63.824849999999998</v>
      </c>
      <c r="Z4" s="7">
        <f t="shared" ca="1" si="0"/>
        <v>-6.9918699999999996</v>
      </c>
      <c r="AA4" s="7">
        <f t="shared" ca="1" si="0"/>
        <v>0.73799999999999999</v>
      </c>
      <c r="AB4" s="7">
        <f t="shared" ca="1" si="0"/>
        <v>-18.297540000000001</v>
      </c>
      <c r="AC4" s="7">
        <f t="shared" ca="1" si="0"/>
        <v>-12.214030000000001</v>
      </c>
      <c r="AD4" s="7">
        <f t="shared" ca="1" si="0"/>
        <v>9.0859300000000012</v>
      </c>
      <c r="AE4" s="7">
        <f t="shared" ca="1" si="0"/>
        <v>5.1340200000000005</v>
      </c>
      <c r="AF4" s="7">
        <f t="shared" ca="1" si="0"/>
        <v>-29.088660000000001</v>
      </c>
      <c r="AG4" s="7">
        <f t="shared" ca="1" si="0"/>
        <v>48.692149999999998</v>
      </c>
      <c r="AH4" s="7">
        <f t="shared" ca="1" si="0"/>
        <v>-11.59253</v>
      </c>
      <c r="AN4" s="207"/>
      <c r="AO4" s="207"/>
      <c r="AP4" s="207"/>
      <c r="AQ4" s="207"/>
      <c r="AR4" s="207"/>
      <c r="AS4" s="207"/>
      <c r="AT4" s="207"/>
      <c r="AU4" s="207"/>
      <c r="AV4" s="207"/>
      <c r="AW4" s="207"/>
      <c r="AX4" s="207"/>
      <c r="AY4" s="207"/>
    </row>
    <row r="5" spans="1:51" ht="14.45">
      <c r="A5" s="104">
        <f>YampaRiverInflow.TotalOutflow!A5</f>
        <v>46174</v>
      </c>
      <c r="B5" s="163">
        <v>13.407999999999999</v>
      </c>
      <c r="C5" s="155">
        <v>-4.798</v>
      </c>
      <c r="D5" s="167">
        <v>-17.097999999999999</v>
      </c>
      <c r="E5" s="7">
        <v>78.603580000000008</v>
      </c>
      <c r="F5" s="7">
        <v>0.77813999999999994</v>
      </c>
      <c r="G5" s="7">
        <v>11.42347</v>
      </c>
      <c r="H5" s="7">
        <v>-1.8183699999999998</v>
      </c>
      <c r="I5" s="7">
        <v>48.385210000000001</v>
      </c>
      <c r="J5" s="7">
        <v>10.9796</v>
      </c>
      <c r="K5" s="7">
        <v>-16.415560000000003</v>
      </c>
      <c r="L5" s="7">
        <v>59.579190000000004</v>
      </c>
      <c r="M5" s="7">
        <v>20.131820000000001</v>
      </c>
      <c r="N5" s="7">
        <v>-1.8760000000000002E-2</v>
      </c>
      <c r="O5" s="7">
        <v>-40.888860000000001</v>
      </c>
      <c r="P5" s="7">
        <v>-24.57798</v>
      </c>
      <c r="Q5" s="7">
        <v>-41.014429999999997</v>
      </c>
      <c r="R5" s="7">
        <v>-32.649230000000003</v>
      </c>
      <c r="S5" s="7">
        <v>31.118189999999998</v>
      </c>
      <c r="T5" s="7">
        <v>-16.25863</v>
      </c>
      <c r="U5" s="7">
        <v>-29.007360000000002</v>
      </c>
      <c r="V5" s="7">
        <v>15.05063</v>
      </c>
      <c r="W5" s="7">
        <v>-28.113409999999998</v>
      </c>
      <c r="X5" s="7">
        <v>-6.2963900000000006</v>
      </c>
      <c r="Y5" s="7">
        <v>35.037300000000002</v>
      </c>
      <c r="Z5" s="7">
        <v>-16.40408</v>
      </c>
      <c r="AA5" s="7">
        <v>-27.575620000000001</v>
      </c>
      <c r="AB5" s="7">
        <v>-23.976099999999999</v>
      </c>
      <c r="AC5" s="7">
        <v>-8.1685800000000004</v>
      </c>
      <c r="AD5" s="7">
        <v>-18.756529999999998</v>
      </c>
      <c r="AE5" s="7">
        <v>-18.879729999999999</v>
      </c>
      <c r="AF5" s="7">
        <v>-18.7621</v>
      </c>
      <c r="AG5" s="7">
        <v>4.9375299999999998</v>
      </c>
      <c r="AH5" s="7">
        <v>-14.283790000000002</v>
      </c>
      <c r="AI5" s="6"/>
      <c r="AJ5" s="6"/>
      <c r="AK5" s="6"/>
      <c r="AL5" s="6"/>
      <c r="AM5" s="6"/>
      <c r="AN5" s="207"/>
      <c r="AO5" s="207"/>
      <c r="AP5" s="207"/>
      <c r="AQ5" s="207"/>
      <c r="AR5" s="207"/>
      <c r="AS5" s="207"/>
      <c r="AT5" s="207"/>
      <c r="AU5" s="207"/>
      <c r="AV5" s="207"/>
      <c r="AW5" s="207"/>
      <c r="AX5" s="207"/>
      <c r="AY5" s="207"/>
    </row>
    <row r="6" spans="1:51" ht="14.45">
      <c r="A6" s="104">
        <f>YampaRiverInflow.TotalOutflow!A6</f>
        <v>46204</v>
      </c>
      <c r="B6" s="163">
        <v>21.058</v>
      </c>
      <c r="C6" s="155">
        <v>11.021000000000001</v>
      </c>
      <c r="D6" s="167">
        <v>9.3360000000000003</v>
      </c>
      <c r="E6" s="7">
        <v>-5.8830900000000002</v>
      </c>
      <c r="F6" s="7">
        <v>27.880080000000003</v>
      </c>
      <c r="G6" s="7">
        <v>-8.3493899999999996</v>
      </c>
      <c r="H6" s="7">
        <v>20.232430000000001</v>
      </c>
      <c r="I6" s="7">
        <v>30.843540000000001</v>
      </c>
      <c r="J6" s="7">
        <v>41.040230000000001</v>
      </c>
      <c r="K6" s="7">
        <v>14.490680000000001</v>
      </c>
      <c r="L6" s="7">
        <v>75.778990000000007</v>
      </c>
      <c r="M6" s="7">
        <v>65.886160000000004</v>
      </c>
      <c r="N6" s="7">
        <v>-49.466929999999998</v>
      </c>
      <c r="O6" s="7">
        <v>-38.095980000000004</v>
      </c>
      <c r="P6" s="7">
        <v>-9.229239999999999</v>
      </c>
      <c r="Q6" s="7">
        <v>-13.51318</v>
      </c>
      <c r="R6" s="7">
        <v>-26.592950000000002</v>
      </c>
      <c r="S6" s="7">
        <v>24.434360000000002</v>
      </c>
      <c r="T6" s="7">
        <v>-13.056049999999999</v>
      </c>
      <c r="U6" s="7">
        <v>-8.1851199999999995</v>
      </c>
      <c r="V6" s="7">
        <v>-2.57158</v>
      </c>
      <c r="W6" s="7">
        <v>-30.264680000000002</v>
      </c>
      <c r="X6" s="7">
        <v>-36.50526</v>
      </c>
      <c r="Y6" s="7">
        <v>7.3666599999999995</v>
      </c>
      <c r="Z6" s="7">
        <v>20.909459999999999</v>
      </c>
      <c r="AA6" s="7">
        <v>21.97174</v>
      </c>
      <c r="AB6" s="7">
        <v>-3.3679099999999997</v>
      </c>
      <c r="AC6" s="7">
        <v>5.8490699999999993</v>
      </c>
      <c r="AD6" s="7">
        <v>18.370330000000003</v>
      </c>
      <c r="AE6" s="7">
        <v>18.507080000000002</v>
      </c>
      <c r="AF6" s="7">
        <v>26.724900000000002</v>
      </c>
      <c r="AG6" s="7">
        <v>-54.714529999999996</v>
      </c>
      <c r="AH6" s="7">
        <v>-25.463419999999999</v>
      </c>
      <c r="AI6" s="6"/>
      <c r="AJ6" s="6"/>
      <c r="AK6" s="6"/>
      <c r="AL6" s="6"/>
      <c r="AM6" s="6"/>
      <c r="AN6" s="207"/>
      <c r="AO6" s="207"/>
      <c r="AP6" s="207"/>
      <c r="AQ6" s="207"/>
      <c r="AR6" s="207"/>
      <c r="AS6" s="207"/>
      <c r="AT6" s="207"/>
      <c r="AU6" s="207"/>
      <c r="AV6" s="207"/>
      <c r="AW6" s="207"/>
      <c r="AX6" s="207"/>
      <c r="AY6" s="207"/>
    </row>
    <row r="7" spans="1:51" ht="14.45">
      <c r="A7" s="104">
        <f>YampaRiverInflow.TotalOutflow!A7</f>
        <v>46235</v>
      </c>
      <c r="B7" s="163">
        <v>42.043999999999997</v>
      </c>
      <c r="C7" s="155">
        <v>28.393999999999998</v>
      </c>
      <c r="D7" s="167">
        <v>37.031999999999996</v>
      </c>
      <c r="E7" s="7">
        <v>53.409349999999996</v>
      </c>
      <c r="F7" s="7">
        <v>56.28331</v>
      </c>
      <c r="G7" s="7">
        <v>85.919169999999994</v>
      </c>
      <c r="H7" s="7">
        <v>47.941989999999997</v>
      </c>
      <c r="I7" s="7">
        <v>32.843679999999999</v>
      </c>
      <c r="J7" s="7">
        <v>9.41737</v>
      </c>
      <c r="K7" s="7">
        <v>73.407210000000006</v>
      </c>
      <c r="L7" s="7">
        <v>56.459800000000001</v>
      </c>
      <c r="M7" s="7">
        <v>48.113410000000002</v>
      </c>
      <c r="N7" s="7">
        <v>12.67862</v>
      </c>
      <c r="O7" s="7">
        <v>24.742099999999997</v>
      </c>
      <c r="P7" s="7">
        <v>-3.3823099999999999</v>
      </c>
      <c r="Q7" s="7">
        <v>40.45872</v>
      </c>
      <c r="R7" s="7">
        <v>7.9324300000000001</v>
      </c>
      <c r="S7" s="7">
        <v>46.411089999999994</v>
      </c>
      <c r="T7" s="7">
        <v>6.7395899999999997</v>
      </c>
      <c r="U7" s="7">
        <v>17.925740000000001</v>
      </c>
      <c r="V7" s="7">
        <v>17.421220000000002</v>
      </c>
      <c r="W7" s="7">
        <v>-3.9880599999999999</v>
      </c>
      <c r="X7" s="7">
        <v>-1.2442899999999999</v>
      </c>
      <c r="Y7" s="7">
        <v>21.964880000000001</v>
      </c>
      <c r="Z7" s="7">
        <v>75.510499999999993</v>
      </c>
      <c r="AA7" s="7">
        <v>37.568370000000002</v>
      </c>
      <c r="AB7" s="7">
        <v>42.03425</v>
      </c>
      <c r="AC7" s="7">
        <v>42.976790000000001</v>
      </c>
      <c r="AD7" s="7">
        <v>38.019089999999998</v>
      </c>
      <c r="AE7" s="7">
        <v>12.330110000000001</v>
      </c>
      <c r="AF7" s="7">
        <v>11.853590000000001</v>
      </c>
      <c r="AG7" s="7">
        <v>-10.878549999999999</v>
      </c>
      <c r="AH7" s="7">
        <v>0.28339999999999999</v>
      </c>
      <c r="AI7" s="6"/>
      <c r="AJ7" s="6"/>
      <c r="AK7" s="6"/>
      <c r="AL7" s="6"/>
      <c r="AM7" s="6"/>
      <c r="AN7" s="207"/>
      <c r="AO7" s="207"/>
      <c r="AP7" s="207"/>
      <c r="AQ7" s="207"/>
      <c r="AR7" s="207"/>
      <c r="AS7" s="207"/>
      <c r="AT7" s="207"/>
      <c r="AU7" s="207"/>
      <c r="AV7" s="207"/>
      <c r="AW7" s="207"/>
      <c r="AX7" s="207"/>
      <c r="AY7" s="207"/>
    </row>
    <row r="8" spans="1:51" ht="14.45">
      <c r="A8" s="104">
        <f>YampaRiverInflow.TotalOutflow!A8</f>
        <v>46266</v>
      </c>
      <c r="B8" s="163">
        <v>33.444000000000003</v>
      </c>
      <c r="C8" s="155">
        <v>24.954000000000001</v>
      </c>
      <c r="D8" s="167">
        <v>43.808999999999997</v>
      </c>
      <c r="E8" s="7">
        <v>64.282830000000004</v>
      </c>
      <c r="F8" s="7">
        <v>64.577929999999995</v>
      </c>
      <c r="G8" s="7">
        <v>71.455939999999998</v>
      </c>
      <c r="H8" s="7">
        <v>58.154240000000001</v>
      </c>
      <c r="I8" s="7">
        <v>42.169260000000001</v>
      </c>
      <c r="J8" s="7">
        <v>18.811229999999998</v>
      </c>
      <c r="K8" s="7">
        <v>37.728870000000001</v>
      </c>
      <c r="L8" s="7">
        <v>102.28238999999999</v>
      </c>
      <c r="M8" s="7">
        <v>63.219099999999997</v>
      </c>
      <c r="N8" s="7">
        <v>-1.1670799999999999</v>
      </c>
      <c r="O8" s="7">
        <v>27.992830000000001</v>
      </c>
      <c r="P8" s="7">
        <v>55.190280000000001</v>
      </c>
      <c r="Q8" s="7">
        <v>32.140479999999997</v>
      </c>
      <c r="R8" s="7">
        <v>31.014310000000002</v>
      </c>
      <c r="S8" s="7">
        <v>29.221220000000002</v>
      </c>
      <c r="T8" s="7">
        <v>-5.8577599999999999</v>
      </c>
      <c r="U8" s="7">
        <v>13.77566</v>
      </c>
      <c r="V8" s="7">
        <v>20.98864</v>
      </c>
      <c r="W8" s="7">
        <v>9.6280200000000011</v>
      </c>
      <c r="X8" s="7">
        <v>25.324290000000001</v>
      </c>
      <c r="Y8" s="7">
        <v>17.578880000000002</v>
      </c>
      <c r="Z8" s="7">
        <v>49.973109999999998</v>
      </c>
      <c r="AA8" s="7">
        <v>68.102980000000002</v>
      </c>
      <c r="AB8" s="7">
        <v>84.069659999999999</v>
      </c>
      <c r="AC8" s="7">
        <v>26.646470000000001</v>
      </c>
      <c r="AD8" s="7">
        <v>42.182259999999999</v>
      </c>
      <c r="AE8" s="7">
        <v>36.151679999999999</v>
      </c>
      <c r="AF8" s="7">
        <v>18.166060000000002</v>
      </c>
      <c r="AG8" s="7">
        <v>17.873080000000002</v>
      </c>
      <c r="AH8" s="7">
        <v>4.9049300000000002</v>
      </c>
      <c r="AI8" s="6"/>
      <c r="AJ8" s="6"/>
      <c r="AK8" s="6"/>
      <c r="AL8" s="6"/>
      <c r="AM8" s="6"/>
      <c r="AN8" s="207"/>
      <c r="AO8" s="207"/>
      <c r="AP8" s="207"/>
      <c r="AQ8" s="207"/>
      <c r="AR8" s="207"/>
      <c r="AS8" s="207"/>
      <c r="AT8" s="207"/>
      <c r="AU8" s="207"/>
      <c r="AV8" s="207"/>
      <c r="AW8" s="207"/>
      <c r="AX8" s="207"/>
      <c r="AY8" s="207"/>
    </row>
    <row r="9" spans="1:51" ht="14.45">
      <c r="A9" s="104">
        <f>YampaRiverInflow.TotalOutflow!A9</f>
        <v>46296</v>
      </c>
      <c r="B9" s="163">
        <v>26.856000000000002</v>
      </c>
      <c r="C9" s="155">
        <v>17.803000000000001</v>
      </c>
      <c r="D9" s="167">
        <v>23.17</v>
      </c>
      <c r="E9" s="7">
        <v>24.83699</v>
      </c>
      <c r="F9" s="7">
        <v>75.222429999999989</v>
      </c>
      <c r="G9" s="7">
        <v>44.385730000000002</v>
      </c>
      <c r="H9" s="7">
        <v>47.589800000000004</v>
      </c>
      <c r="I9" s="7">
        <v>34.997630000000001</v>
      </c>
      <c r="J9" s="7">
        <v>11.211030000000001</v>
      </c>
      <c r="K9" s="7">
        <v>19.502970000000001</v>
      </c>
      <c r="L9" s="7">
        <v>54.718679999999999</v>
      </c>
      <c r="M9" s="7">
        <v>17.3261</v>
      </c>
      <c r="N9" s="7">
        <v>33.096730000000001</v>
      </c>
      <c r="O9" s="7">
        <v>7.0241199999999999</v>
      </c>
      <c r="P9" s="7">
        <v>38.168879999999994</v>
      </c>
      <c r="Q9" s="7">
        <v>-0.32697000000000004</v>
      </c>
      <c r="R9" s="7">
        <v>84.070039999999992</v>
      </c>
      <c r="S9" s="7">
        <v>20.03706</v>
      </c>
      <c r="T9" s="7">
        <v>40.291160000000005</v>
      </c>
      <c r="U9" s="7">
        <v>11.96547</v>
      </c>
      <c r="V9" s="7">
        <v>9.7060499999999994</v>
      </c>
      <c r="W9" s="7">
        <v>-4.8878300000000001</v>
      </c>
      <c r="X9" s="7">
        <v>42.031129999999997</v>
      </c>
      <c r="Y9" s="7">
        <v>22.63785</v>
      </c>
      <c r="Z9" s="7">
        <v>39.329860000000004</v>
      </c>
      <c r="AA9" s="7">
        <v>28.046230000000001</v>
      </c>
      <c r="AB9" s="7">
        <v>21.405650000000001</v>
      </c>
      <c r="AC9" s="7">
        <v>63.749839999999999</v>
      </c>
      <c r="AD9" s="7">
        <v>50.552589999999995</v>
      </c>
      <c r="AE9" s="7">
        <v>35.498150000000003</v>
      </c>
      <c r="AF9" s="7">
        <v>22.665689999999998</v>
      </c>
      <c r="AG9" s="7">
        <v>13.309760000000001</v>
      </c>
      <c r="AH9" s="7">
        <v>-5.9156000000000004</v>
      </c>
      <c r="AI9" s="6"/>
      <c r="AJ9" s="6"/>
      <c r="AK9" s="6"/>
      <c r="AL9" s="6"/>
      <c r="AM9" s="6"/>
      <c r="AN9" s="207"/>
      <c r="AO9" s="207"/>
      <c r="AP9" s="207"/>
      <c r="AQ9" s="207"/>
      <c r="AR9" s="207"/>
      <c r="AS9" s="207"/>
      <c r="AT9" s="207"/>
      <c r="AU9" s="207"/>
      <c r="AV9" s="207"/>
      <c r="AW9" s="207"/>
      <c r="AX9" s="207"/>
      <c r="AY9" s="207"/>
    </row>
    <row r="10" spans="1:51" ht="14.45">
      <c r="A10" s="104">
        <f>YampaRiverInflow.TotalOutflow!A10</f>
        <v>46327</v>
      </c>
      <c r="B10" s="163">
        <v>13.406000000000001</v>
      </c>
      <c r="C10" s="155">
        <v>15.353999999999999</v>
      </c>
      <c r="D10" s="167">
        <v>17.687000000000001</v>
      </c>
      <c r="E10" s="7">
        <v>24.755089999999999</v>
      </c>
      <c r="F10" s="7">
        <v>41.368510000000001</v>
      </c>
      <c r="G10" s="7">
        <v>54.319510000000001</v>
      </c>
      <c r="H10" s="7">
        <v>11.286760000000001</v>
      </c>
      <c r="I10" s="7">
        <v>42.111879999999999</v>
      </c>
      <c r="J10" s="7">
        <v>49.319809999999997</v>
      </c>
      <c r="K10" s="7">
        <v>62.6631</v>
      </c>
      <c r="L10" s="7">
        <v>57.306669999999997</v>
      </c>
      <c r="M10" s="7">
        <v>20.52073</v>
      </c>
      <c r="N10" s="7">
        <v>2.0303399999999998</v>
      </c>
      <c r="O10" s="7">
        <v>10.25154</v>
      </c>
      <c r="P10" s="7">
        <v>11.652959999999998</v>
      </c>
      <c r="Q10" s="7">
        <v>18.590709999999998</v>
      </c>
      <c r="R10" s="7">
        <v>93.237679999999997</v>
      </c>
      <c r="S10" s="7">
        <v>8.5751200000000001</v>
      </c>
      <c r="T10" s="7">
        <v>14.65644</v>
      </c>
      <c r="U10" s="7">
        <v>33.630459999999999</v>
      </c>
      <c r="V10" s="7">
        <v>27.760300000000001</v>
      </c>
      <c r="W10" s="7">
        <v>11.286379999999999</v>
      </c>
      <c r="X10" s="7">
        <v>-14.38903</v>
      </c>
      <c r="Y10" s="7">
        <v>11.00366</v>
      </c>
      <c r="Z10" s="7">
        <v>30.656770000000002</v>
      </c>
      <c r="AA10" s="7">
        <v>78.433350000000004</v>
      </c>
      <c r="AB10" s="7">
        <v>20.926279999999998</v>
      </c>
      <c r="AC10" s="7">
        <v>17.11955</v>
      </c>
      <c r="AD10" s="7">
        <v>49.568680000000001</v>
      </c>
      <c r="AE10" s="7">
        <v>30.38326</v>
      </c>
      <c r="AF10" s="7">
        <v>41.949339999999999</v>
      </c>
      <c r="AG10" s="7">
        <v>90.300280000000001</v>
      </c>
      <c r="AH10" s="7">
        <v>25.237020000000001</v>
      </c>
      <c r="AI10" s="6"/>
      <c r="AJ10" s="6"/>
      <c r="AK10" s="6"/>
      <c r="AL10" s="6"/>
      <c r="AM10" s="6"/>
      <c r="AN10" s="207"/>
      <c r="AO10" s="207"/>
      <c r="AP10" s="207"/>
      <c r="AQ10" s="207"/>
      <c r="AR10" s="207"/>
      <c r="AS10" s="207"/>
      <c r="AT10" s="207"/>
      <c r="AU10" s="207"/>
      <c r="AV10" s="207"/>
      <c r="AW10" s="207"/>
      <c r="AX10" s="207"/>
      <c r="AY10" s="207"/>
    </row>
    <row r="11" spans="1:51" ht="14.45">
      <c r="A11" s="104">
        <f>YampaRiverInflow.TotalOutflow!A11</f>
        <v>46357</v>
      </c>
      <c r="B11" s="163">
        <v>21.186</v>
      </c>
      <c r="C11" s="155">
        <v>24.32</v>
      </c>
      <c r="D11" s="167">
        <v>39.872999999999998</v>
      </c>
      <c r="E11" s="7">
        <v>60.335120000000003</v>
      </c>
      <c r="F11" s="7">
        <v>94.61439</v>
      </c>
      <c r="G11" s="7">
        <v>57.228949999999998</v>
      </c>
      <c r="H11" s="7">
        <v>76.772750000000002</v>
      </c>
      <c r="I11" s="7">
        <v>23.632810000000003</v>
      </c>
      <c r="J11" s="7">
        <v>26.613599999999998</v>
      </c>
      <c r="K11" s="7">
        <v>20.40418</v>
      </c>
      <c r="L11" s="7">
        <v>6.7861099999999999</v>
      </c>
      <c r="M11" s="7">
        <v>7.0875000000000004</v>
      </c>
      <c r="N11" s="7">
        <v>18.854099999999999</v>
      </c>
      <c r="O11" s="7">
        <v>35.589959999999998</v>
      </c>
      <c r="P11" s="7">
        <v>26.338159999999998</v>
      </c>
      <c r="Q11" s="7">
        <v>20.191050000000001</v>
      </c>
      <c r="R11" s="7">
        <v>74.97139</v>
      </c>
      <c r="S11" s="7">
        <v>11.51708</v>
      </c>
      <c r="T11" s="7">
        <v>-4.6183199999999998</v>
      </c>
      <c r="U11" s="7">
        <v>27.153869999999998</v>
      </c>
      <c r="V11" s="7">
        <v>22.050689999999999</v>
      </c>
      <c r="W11" s="7">
        <v>10.000299999999999</v>
      </c>
      <c r="X11" s="7">
        <v>200.48664000000002</v>
      </c>
      <c r="Y11" s="7">
        <v>49.498660000000001</v>
      </c>
      <c r="Z11" s="7">
        <v>30.962709999999998</v>
      </c>
      <c r="AA11" s="7">
        <v>25.01275</v>
      </c>
      <c r="AB11" s="7">
        <v>10.133760000000001</v>
      </c>
      <c r="AC11" s="7">
        <v>15.85665</v>
      </c>
      <c r="AD11" s="7">
        <v>14.69364</v>
      </c>
      <c r="AE11" s="7">
        <v>24.777099999999997</v>
      </c>
      <c r="AF11" s="7">
        <v>25.998349999999999</v>
      </c>
      <c r="AG11" s="7">
        <v>73.964010000000002</v>
      </c>
      <c r="AH11" s="7">
        <v>39.270139999999998</v>
      </c>
      <c r="AI11" s="6"/>
      <c r="AJ11" s="6"/>
      <c r="AK11" s="6"/>
      <c r="AL11" s="6"/>
      <c r="AM11" s="6"/>
      <c r="AN11" s="207"/>
      <c r="AO11" s="207"/>
      <c r="AP11" s="207"/>
      <c r="AQ11" s="207"/>
      <c r="AR11" s="207"/>
      <c r="AS11" s="207"/>
      <c r="AT11" s="207"/>
      <c r="AU11" s="207"/>
      <c r="AV11" s="207"/>
      <c r="AW11" s="207"/>
      <c r="AX11" s="207"/>
      <c r="AY11" s="207"/>
    </row>
    <row r="12" spans="1:51" ht="14.45">
      <c r="A12" s="104">
        <f>YampaRiverInflow.TotalOutflow!A12</f>
        <v>46388</v>
      </c>
      <c r="B12" s="163">
        <v>19.553999999999998</v>
      </c>
      <c r="C12" s="155">
        <v>22.81</v>
      </c>
      <c r="D12" s="167">
        <v>38.064</v>
      </c>
      <c r="E12" s="7">
        <v>66.690010000000001</v>
      </c>
      <c r="F12" s="7">
        <v>209.91325000000001</v>
      </c>
      <c r="G12" s="7">
        <v>68.707340000000002</v>
      </c>
      <c r="H12" s="7">
        <v>147.14017999999999</v>
      </c>
      <c r="I12" s="7">
        <v>12.95735</v>
      </c>
      <c r="J12" s="7">
        <v>43.173999999999999</v>
      </c>
      <c r="K12" s="7">
        <v>43.572859999999999</v>
      </c>
      <c r="L12" s="7">
        <v>40.911610000000003</v>
      </c>
      <c r="M12" s="7">
        <v>13.873209999999998</v>
      </c>
      <c r="N12" s="7">
        <v>43.65607</v>
      </c>
      <c r="O12" s="7">
        <v>8.8752700000000004</v>
      </c>
      <c r="P12" s="7">
        <v>27.946300000000001</v>
      </c>
      <c r="Q12" s="7">
        <v>3.3895900000000001</v>
      </c>
      <c r="R12" s="7">
        <v>303.37369000000001</v>
      </c>
      <c r="S12" s="7">
        <v>12.219719999999999</v>
      </c>
      <c r="T12" s="7">
        <v>-9.3584500000000013</v>
      </c>
      <c r="U12" s="7">
        <v>28.872540000000001</v>
      </c>
      <c r="V12" s="7">
        <v>4.9805900000000003</v>
      </c>
      <c r="W12" s="7">
        <v>53.234699999999997</v>
      </c>
      <c r="X12" s="7">
        <v>36.51267</v>
      </c>
      <c r="Y12" s="7">
        <v>15.039200000000001</v>
      </c>
      <c r="Z12" s="7">
        <v>13.099450000000001</v>
      </c>
      <c r="AA12" s="7">
        <v>6.7984099999999996</v>
      </c>
      <c r="AB12" s="7">
        <v>21.993320000000001</v>
      </c>
      <c r="AC12" s="7">
        <v>41.238190000000003</v>
      </c>
      <c r="AD12" s="7">
        <v>58.881329999999998</v>
      </c>
      <c r="AE12" s="7">
        <v>49.533120000000004</v>
      </c>
      <c r="AF12" s="7">
        <v>48.656099999999995</v>
      </c>
      <c r="AG12" s="7">
        <v>36.149560000000001</v>
      </c>
      <c r="AH12" s="7">
        <v>28.502187496324908</v>
      </c>
      <c r="AI12" s="6"/>
      <c r="AJ12" s="6"/>
      <c r="AK12" s="6"/>
      <c r="AL12" s="6"/>
      <c r="AM12" s="6"/>
      <c r="AN12" s="207"/>
      <c r="AO12" s="207"/>
      <c r="AP12" s="207"/>
      <c r="AQ12" s="207"/>
      <c r="AR12" s="207"/>
      <c r="AS12" s="207"/>
      <c r="AT12" s="207"/>
      <c r="AU12" s="207"/>
      <c r="AV12" s="207"/>
      <c r="AW12" s="207"/>
      <c r="AX12" s="207"/>
      <c r="AY12" s="207"/>
    </row>
    <row r="13" spans="1:51" ht="14.45">
      <c r="A13" s="104">
        <f>YampaRiverInflow.TotalOutflow!A13</f>
        <v>46419</v>
      </c>
      <c r="B13" s="163">
        <v>16.581</v>
      </c>
      <c r="C13" s="155">
        <v>19.545999999999999</v>
      </c>
      <c r="D13" s="167">
        <v>28.969000000000001</v>
      </c>
      <c r="E13" s="7">
        <v>97.829139999999995</v>
      </c>
      <c r="F13" s="7">
        <v>211.77466000000001</v>
      </c>
      <c r="G13" s="7">
        <v>63.109250000000003</v>
      </c>
      <c r="H13" s="7">
        <v>89.958119999999994</v>
      </c>
      <c r="I13" s="7">
        <v>24.910400000000003</v>
      </c>
      <c r="J13" s="7">
        <v>-4.8160100000000003</v>
      </c>
      <c r="K13" s="7">
        <v>73.336060000000003</v>
      </c>
      <c r="L13" s="7">
        <v>36.586980000000004</v>
      </c>
      <c r="M13" s="7">
        <v>21.691119999999998</v>
      </c>
      <c r="N13" s="7">
        <v>36.689769999999996</v>
      </c>
      <c r="O13" s="7">
        <v>4.0654399999999997</v>
      </c>
      <c r="P13" s="7">
        <v>38.304220000000001</v>
      </c>
      <c r="Q13" s="7">
        <v>19.567259999999997</v>
      </c>
      <c r="R13" s="7">
        <v>194.10926000000001</v>
      </c>
      <c r="S13" s="7">
        <v>10.566690000000001</v>
      </c>
      <c r="T13" s="7">
        <v>18.006209999999999</v>
      </c>
      <c r="U13" s="7">
        <v>42.33981</v>
      </c>
      <c r="V13" s="7">
        <v>29.493419999999997</v>
      </c>
      <c r="W13" s="7">
        <v>57.446640000000002</v>
      </c>
      <c r="X13" s="7">
        <v>36.949750000000002</v>
      </c>
      <c r="Y13" s="7">
        <v>19.886479999999999</v>
      </c>
      <c r="Z13" s="7">
        <v>30.005659999999999</v>
      </c>
      <c r="AA13" s="7">
        <v>35.553809999999999</v>
      </c>
      <c r="AB13" s="7">
        <v>40.773769999999999</v>
      </c>
      <c r="AC13" s="7">
        <v>31.995979999999999</v>
      </c>
      <c r="AD13" s="7">
        <v>74.449780000000004</v>
      </c>
      <c r="AE13" s="7">
        <v>14.88969</v>
      </c>
      <c r="AF13" s="7">
        <v>39.650980000000004</v>
      </c>
      <c r="AG13" s="7">
        <v>14.91981</v>
      </c>
      <c r="AH13" s="7">
        <v>53.503218596593655</v>
      </c>
      <c r="AI13" s="6"/>
      <c r="AJ13" s="6"/>
      <c r="AK13" s="6"/>
      <c r="AL13" s="6"/>
      <c r="AM13" s="6"/>
      <c r="AN13" s="207"/>
      <c r="AO13" s="207"/>
      <c r="AP13" s="207"/>
      <c r="AQ13" s="207"/>
      <c r="AR13" s="207"/>
      <c r="AS13" s="207"/>
      <c r="AT13" s="207"/>
      <c r="AU13" s="207"/>
      <c r="AV13" s="207"/>
      <c r="AW13" s="207"/>
      <c r="AX13" s="207"/>
      <c r="AY13" s="207"/>
    </row>
    <row r="14" spans="1:51" ht="14.45">
      <c r="A14" s="104">
        <f>YampaRiverInflow.TotalOutflow!A14</f>
        <v>46447</v>
      </c>
      <c r="B14" s="163">
        <v>17.277999999999999</v>
      </c>
      <c r="C14" s="155">
        <v>15.711</v>
      </c>
      <c r="D14" s="167">
        <v>20.625</v>
      </c>
      <c r="E14" s="7">
        <v>129.22682</v>
      </c>
      <c r="F14" s="7">
        <v>224.96581</v>
      </c>
      <c r="G14" s="7">
        <v>44.835190000000004</v>
      </c>
      <c r="H14" s="7">
        <v>177.33817000000002</v>
      </c>
      <c r="I14" s="7">
        <v>-56.693550000000002</v>
      </c>
      <c r="J14" s="7">
        <v>37.615089999999995</v>
      </c>
      <c r="K14" s="7">
        <v>83.826080000000005</v>
      </c>
      <c r="L14" s="7">
        <v>-9.628680000000001</v>
      </c>
      <c r="M14" s="7">
        <v>-8.9868500000000004</v>
      </c>
      <c r="N14" s="7">
        <v>31.59817</v>
      </c>
      <c r="O14" s="7">
        <v>-31.764150000000001</v>
      </c>
      <c r="P14" s="7">
        <v>8.1977799999999998</v>
      </c>
      <c r="Q14" s="7">
        <v>-4.6275300000000001</v>
      </c>
      <c r="R14" s="7">
        <v>107.54282000000001</v>
      </c>
      <c r="S14" s="7">
        <v>18.535509999999999</v>
      </c>
      <c r="T14" s="7">
        <v>-8.2876000000000012</v>
      </c>
      <c r="U14" s="7">
        <v>9.9111000000000011</v>
      </c>
      <c r="V14" s="7">
        <v>-22.678090000000001</v>
      </c>
      <c r="W14" s="7">
        <v>14.65991</v>
      </c>
      <c r="X14" s="7">
        <v>17.707439999999998</v>
      </c>
      <c r="Y14" s="7">
        <v>9.1945100000000011</v>
      </c>
      <c r="Z14" s="7">
        <v>12.195319999999999</v>
      </c>
      <c r="AA14" s="7">
        <v>-13.04682</v>
      </c>
      <c r="AB14" s="7">
        <v>5.0683699999999998</v>
      </c>
      <c r="AC14" s="7">
        <v>-22.833819999999999</v>
      </c>
      <c r="AD14" s="7">
        <v>21.36993</v>
      </c>
      <c r="AE14" s="7">
        <v>4.0066199999999998</v>
      </c>
      <c r="AF14" s="7">
        <v>64.574950000000001</v>
      </c>
      <c r="AG14" s="7">
        <v>63.134869999999999</v>
      </c>
      <c r="AH14" s="7">
        <v>61.180317783398927</v>
      </c>
      <c r="AI14" s="6"/>
      <c r="AJ14" s="6"/>
      <c r="AK14" s="6"/>
      <c r="AL14" s="6"/>
      <c r="AM14" s="6"/>
      <c r="AN14" s="207"/>
      <c r="AO14" s="207"/>
      <c r="AP14" s="207"/>
      <c r="AQ14" s="207"/>
      <c r="AR14" s="207"/>
      <c r="AS14" s="207"/>
      <c r="AT14" s="207"/>
      <c r="AU14" s="207"/>
      <c r="AV14" s="207"/>
      <c r="AW14" s="207"/>
      <c r="AX14" s="207"/>
      <c r="AY14" s="207"/>
    </row>
    <row r="15" spans="1:51" ht="14.45">
      <c r="A15" s="104">
        <f>YampaRiverInflow.TotalOutflow!A15</f>
        <v>46478</v>
      </c>
      <c r="B15" s="163">
        <v>22.577000000000002</v>
      </c>
      <c r="C15" s="155">
        <v>11.551</v>
      </c>
      <c r="D15" s="167">
        <v>19.73</v>
      </c>
      <c r="E15" s="7">
        <v>75.024360000000001</v>
      </c>
      <c r="F15" s="7">
        <v>159.47320999999999</v>
      </c>
      <c r="G15" s="7">
        <v>29.552319999999998</v>
      </c>
      <c r="H15" s="7">
        <v>81.07553999999999</v>
      </c>
      <c r="I15" s="7">
        <v>86.656300000000002</v>
      </c>
      <c r="J15" s="7">
        <v>38.537150000000004</v>
      </c>
      <c r="K15" s="7">
        <v>88.094770000000011</v>
      </c>
      <c r="L15" s="7">
        <v>-55.505400000000002</v>
      </c>
      <c r="M15" s="7">
        <v>-25.224409999999999</v>
      </c>
      <c r="N15" s="7">
        <v>-11.06203</v>
      </c>
      <c r="O15" s="7">
        <v>-40.472319999999996</v>
      </c>
      <c r="P15" s="7">
        <v>-8.5150300000000012</v>
      </c>
      <c r="Q15" s="7">
        <v>5.4860100000000003</v>
      </c>
      <c r="R15" s="7">
        <v>89.623949999999994</v>
      </c>
      <c r="S15" s="7">
        <v>5.5964700000000001</v>
      </c>
      <c r="T15" s="7">
        <v>-13.982229999999999</v>
      </c>
      <c r="U15" s="7">
        <v>-5.7306000000000008</v>
      </c>
      <c r="V15" s="7">
        <v>-15.20013</v>
      </c>
      <c r="W15" s="7">
        <v>34.876040000000003</v>
      </c>
      <c r="X15" s="7">
        <v>71.3001</v>
      </c>
      <c r="Y15" s="7">
        <v>20.61309</v>
      </c>
      <c r="Z15" s="7">
        <v>9.5076800000000006</v>
      </c>
      <c r="AA15" s="7">
        <v>-18.428540000000002</v>
      </c>
      <c r="AB15" s="7">
        <v>-11.481530000000001</v>
      </c>
      <c r="AC15" s="7">
        <v>17.488060000000001</v>
      </c>
      <c r="AD15" s="7">
        <v>42.204129999999999</v>
      </c>
      <c r="AE15" s="7">
        <v>-16.627680000000002</v>
      </c>
      <c r="AF15" s="7">
        <v>57.904980000000002</v>
      </c>
      <c r="AG15" s="7">
        <v>18.792390000000001</v>
      </c>
      <c r="AH15" s="7">
        <v>27.715374733300219</v>
      </c>
      <c r="AI15" s="6"/>
      <c r="AJ15" s="6"/>
      <c r="AK15" s="6"/>
      <c r="AL15" s="6"/>
      <c r="AM15" s="6"/>
      <c r="AN15" s="207"/>
      <c r="AO15" s="207"/>
      <c r="AP15" s="207"/>
      <c r="AQ15" s="207"/>
      <c r="AR15" s="207"/>
      <c r="AS15" s="207"/>
      <c r="AT15" s="207"/>
      <c r="AU15" s="207"/>
      <c r="AV15" s="207"/>
      <c r="AW15" s="207"/>
      <c r="AX15" s="207"/>
      <c r="AY15" s="207"/>
    </row>
    <row r="16" spans="1:51" ht="14.45">
      <c r="A16" s="104">
        <f>YampaRiverInflow.TotalOutflow!A16</f>
        <v>46508</v>
      </c>
      <c r="B16" s="163">
        <v>6.93</v>
      </c>
      <c r="C16" s="155">
        <v>3.9740000000000002</v>
      </c>
      <c r="D16" s="167">
        <v>11.801</v>
      </c>
      <c r="E16" s="7">
        <v>50.254080000000002</v>
      </c>
      <c r="F16" s="7">
        <v>122.22750000000001</v>
      </c>
      <c r="G16" s="7">
        <v>45.130360000000003</v>
      </c>
      <c r="H16" s="7">
        <v>144.82448000000002</v>
      </c>
      <c r="I16" s="7">
        <v>15.857620000000001</v>
      </c>
      <c r="J16" s="7">
        <v>26.527619999999999</v>
      </c>
      <c r="K16" s="7">
        <v>112.01666</v>
      </c>
      <c r="L16" s="7">
        <v>5.9267599999999998</v>
      </c>
      <c r="M16" s="7">
        <v>-7.9631999999999996</v>
      </c>
      <c r="N16" s="7">
        <v>-10.182930000000001</v>
      </c>
      <c r="O16" s="7">
        <v>-18.910119999999999</v>
      </c>
      <c r="P16" s="7">
        <v>-5.1637899999999997</v>
      </c>
      <c r="Q16" s="7">
        <v>4.8523900000000006</v>
      </c>
      <c r="R16" s="7">
        <v>136.5727</v>
      </c>
      <c r="S16" s="7">
        <v>-17.06551</v>
      </c>
      <c r="T16" s="7">
        <v>-25.80247</v>
      </c>
      <c r="U16" s="7">
        <v>13.146979999999999</v>
      </c>
      <c r="V16" s="7">
        <v>9.7264300000000006</v>
      </c>
      <c r="W16" s="7">
        <v>41.096609999999998</v>
      </c>
      <c r="X16" s="7">
        <v>63.824849999999998</v>
      </c>
      <c r="Y16" s="7">
        <v>-6.9918699999999996</v>
      </c>
      <c r="Z16" s="7">
        <v>0.73799999999999999</v>
      </c>
      <c r="AA16" s="7">
        <v>-18.297540000000001</v>
      </c>
      <c r="AB16" s="7">
        <v>-12.214030000000001</v>
      </c>
      <c r="AC16" s="7">
        <v>9.0859300000000012</v>
      </c>
      <c r="AD16" s="7">
        <v>5.1340200000000005</v>
      </c>
      <c r="AE16" s="7">
        <v>-29.088660000000001</v>
      </c>
      <c r="AF16" s="7">
        <v>48.692149999999998</v>
      </c>
      <c r="AG16" s="7">
        <v>-11.59253</v>
      </c>
      <c r="AH16" s="7">
        <v>13.941845357980599</v>
      </c>
      <c r="AI16" s="6"/>
      <c r="AJ16" s="6"/>
      <c r="AK16" s="6"/>
      <c r="AL16" s="6"/>
      <c r="AM16" s="6"/>
      <c r="AN16" s="207"/>
      <c r="AO16" s="207"/>
      <c r="AP16" s="207"/>
      <c r="AQ16" s="207"/>
      <c r="AR16" s="207"/>
      <c r="AS16" s="207"/>
      <c r="AT16" s="207"/>
      <c r="AU16" s="207"/>
      <c r="AV16" s="207"/>
      <c r="AW16" s="207"/>
      <c r="AX16" s="207"/>
      <c r="AY16" s="207"/>
    </row>
    <row r="17" spans="1:51" ht="14.45">
      <c r="A17" s="104">
        <f>YampaRiverInflow.TotalOutflow!A17</f>
        <v>46539</v>
      </c>
      <c r="B17" s="163">
        <v>8.8870000000000005</v>
      </c>
      <c r="C17" s="155">
        <v>6.2169999999999996</v>
      </c>
      <c r="D17" s="167">
        <v>-17.097999999999999</v>
      </c>
      <c r="E17" s="7">
        <v>0.77813999999999994</v>
      </c>
      <c r="F17" s="7">
        <v>11.42347</v>
      </c>
      <c r="G17" s="7">
        <v>-1.8183699999999998</v>
      </c>
      <c r="H17" s="7">
        <v>48.385210000000001</v>
      </c>
      <c r="I17" s="7">
        <v>10.9796</v>
      </c>
      <c r="J17" s="7">
        <v>-16.415560000000003</v>
      </c>
      <c r="K17" s="7">
        <v>59.579190000000004</v>
      </c>
      <c r="L17" s="7">
        <v>20.131820000000001</v>
      </c>
      <c r="M17" s="7">
        <v>-1.8760000000000002E-2</v>
      </c>
      <c r="N17" s="7">
        <v>-40.888860000000001</v>
      </c>
      <c r="O17" s="7">
        <v>-24.57798</v>
      </c>
      <c r="P17" s="7">
        <v>-41.014429999999997</v>
      </c>
      <c r="Q17" s="7">
        <v>-32.649230000000003</v>
      </c>
      <c r="R17" s="7">
        <v>31.118189999999998</v>
      </c>
      <c r="S17" s="7">
        <v>-16.25863</v>
      </c>
      <c r="T17" s="7">
        <v>-29.007360000000002</v>
      </c>
      <c r="U17" s="7">
        <v>15.05063</v>
      </c>
      <c r="V17" s="7">
        <v>-28.113409999999998</v>
      </c>
      <c r="W17" s="7">
        <v>-6.2963900000000006</v>
      </c>
      <c r="X17" s="7">
        <v>35.037300000000002</v>
      </c>
      <c r="Y17" s="7">
        <v>-16.40408</v>
      </c>
      <c r="Z17" s="7">
        <v>-27.575620000000001</v>
      </c>
      <c r="AA17" s="7">
        <v>-23.976099999999999</v>
      </c>
      <c r="AB17" s="7">
        <v>-8.1685800000000004</v>
      </c>
      <c r="AC17" s="7">
        <v>-18.756529999999998</v>
      </c>
      <c r="AD17" s="7">
        <v>-18.879729999999999</v>
      </c>
      <c r="AE17" s="7">
        <v>-18.7621</v>
      </c>
      <c r="AF17" s="7">
        <v>4.9375299999999998</v>
      </c>
      <c r="AG17" s="7">
        <v>-14.283790000000002</v>
      </c>
      <c r="AH17" s="7">
        <v>78.656605207787052</v>
      </c>
      <c r="AI17" s="6"/>
      <c r="AJ17" s="6"/>
      <c r="AK17" s="6"/>
      <c r="AL17" s="6"/>
      <c r="AM17" s="6"/>
      <c r="AN17" s="207"/>
      <c r="AO17" s="207"/>
      <c r="AP17" s="207"/>
      <c r="AQ17" s="207"/>
      <c r="AR17" s="207"/>
      <c r="AS17" s="207"/>
      <c r="AT17" s="207"/>
      <c r="AU17" s="207"/>
      <c r="AV17" s="207"/>
      <c r="AW17" s="207"/>
      <c r="AX17" s="207"/>
      <c r="AY17" s="207"/>
    </row>
    <row r="18" spans="1:51" ht="14.45">
      <c r="A18" s="104">
        <f>YampaRiverInflow.TotalOutflow!A18</f>
        <v>46569</v>
      </c>
      <c r="B18" s="163">
        <v>20.102</v>
      </c>
      <c r="C18" s="155">
        <v>10.704000000000001</v>
      </c>
      <c r="D18" s="167">
        <v>9.3360000000000003</v>
      </c>
      <c r="E18" s="7">
        <v>27.880080000000003</v>
      </c>
      <c r="F18" s="7">
        <v>-8.3493899999999996</v>
      </c>
      <c r="G18" s="7">
        <v>20.232430000000001</v>
      </c>
      <c r="H18" s="7">
        <v>30.843540000000001</v>
      </c>
      <c r="I18" s="7">
        <v>41.040230000000001</v>
      </c>
      <c r="J18" s="7">
        <v>14.490680000000001</v>
      </c>
      <c r="K18" s="7">
        <v>75.778990000000007</v>
      </c>
      <c r="L18" s="7">
        <v>65.886160000000004</v>
      </c>
      <c r="M18" s="7">
        <v>-49.466929999999998</v>
      </c>
      <c r="N18" s="7">
        <v>-38.095980000000004</v>
      </c>
      <c r="O18" s="7">
        <v>-9.229239999999999</v>
      </c>
      <c r="P18" s="7">
        <v>-13.51318</v>
      </c>
      <c r="Q18" s="7">
        <v>-26.592950000000002</v>
      </c>
      <c r="R18" s="7">
        <v>24.434360000000002</v>
      </c>
      <c r="S18" s="7">
        <v>-13.056049999999999</v>
      </c>
      <c r="T18" s="7">
        <v>-8.1851199999999995</v>
      </c>
      <c r="U18" s="7">
        <v>-2.57158</v>
      </c>
      <c r="V18" s="7">
        <v>-30.264680000000002</v>
      </c>
      <c r="W18" s="7">
        <v>-36.50526</v>
      </c>
      <c r="X18" s="7">
        <v>7.3666599999999995</v>
      </c>
      <c r="Y18" s="7">
        <v>20.909459999999999</v>
      </c>
      <c r="Z18" s="7">
        <v>21.97174</v>
      </c>
      <c r="AA18" s="7">
        <v>-3.3679099999999997</v>
      </c>
      <c r="AB18" s="7">
        <v>5.8490699999999993</v>
      </c>
      <c r="AC18" s="7">
        <v>18.370330000000003</v>
      </c>
      <c r="AD18" s="7">
        <v>18.507080000000002</v>
      </c>
      <c r="AE18" s="7">
        <v>26.724900000000002</v>
      </c>
      <c r="AF18" s="7">
        <v>-54.714529999999996</v>
      </c>
      <c r="AG18" s="7">
        <v>-25.463419999999999</v>
      </c>
      <c r="AH18" s="7">
        <v>-6.2687281740997962</v>
      </c>
      <c r="AI18" s="6"/>
      <c r="AJ18" s="6"/>
      <c r="AK18" s="6"/>
      <c r="AL18" s="6"/>
      <c r="AM18" s="6"/>
      <c r="AN18" s="207"/>
      <c r="AO18" s="207"/>
      <c r="AP18" s="207"/>
      <c r="AQ18" s="207"/>
      <c r="AR18" s="207"/>
      <c r="AS18" s="207"/>
      <c r="AT18" s="207"/>
      <c r="AU18" s="207"/>
      <c r="AV18" s="207"/>
      <c r="AW18" s="207"/>
      <c r="AX18" s="207"/>
      <c r="AY18" s="207"/>
    </row>
    <row r="19" spans="1:51" ht="14.45">
      <c r="A19" s="104">
        <f>YampaRiverInflow.TotalOutflow!A19</f>
        <v>46600</v>
      </c>
      <c r="B19" s="163">
        <v>32.247</v>
      </c>
      <c r="C19" s="155">
        <v>29.236000000000001</v>
      </c>
      <c r="D19" s="167">
        <v>37.031999999999996</v>
      </c>
      <c r="E19" s="7">
        <v>56.28331</v>
      </c>
      <c r="F19" s="7">
        <v>85.919169999999994</v>
      </c>
      <c r="G19" s="7">
        <v>47.941989999999997</v>
      </c>
      <c r="H19" s="7">
        <v>32.843679999999999</v>
      </c>
      <c r="I19" s="7">
        <v>9.41737</v>
      </c>
      <c r="J19" s="7">
        <v>73.407210000000006</v>
      </c>
      <c r="K19" s="7">
        <v>56.459800000000001</v>
      </c>
      <c r="L19" s="7">
        <v>48.113410000000002</v>
      </c>
      <c r="M19" s="7">
        <v>12.67862</v>
      </c>
      <c r="N19" s="7">
        <v>24.742099999999997</v>
      </c>
      <c r="O19" s="7">
        <v>-3.3823099999999999</v>
      </c>
      <c r="P19" s="7">
        <v>40.45872</v>
      </c>
      <c r="Q19" s="7">
        <v>7.9324300000000001</v>
      </c>
      <c r="R19" s="7">
        <v>46.411089999999994</v>
      </c>
      <c r="S19" s="7">
        <v>6.7395899999999997</v>
      </c>
      <c r="T19" s="7">
        <v>17.925740000000001</v>
      </c>
      <c r="U19" s="7">
        <v>17.421220000000002</v>
      </c>
      <c r="V19" s="7">
        <v>-3.9880599999999999</v>
      </c>
      <c r="W19" s="7">
        <v>-1.2442899999999999</v>
      </c>
      <c r="X19" s="7">
        <v>21.964880000000001</v>
      </c>
      <c r="Y19" s="7">
        <v>75.510499999999993</v>
      </c>
      <c r="Z19" s="7">
        <v>37.568370000000002</v>
      </c>
      <c r="AA19" s="7">
        <v>42.03425</v>
      </c>
      <c r="AB19" s="7">
        <v>42.976790000000001</v>
      </c>
      <c r="AC19" s="7">
        <v>38.019089999999998</v>
      </c>
      <c r="AD19" s="7">
        <v>12.330110000000001</v>
      </c>
      <c r="AE19" s="7">
        <v>11.853590000000001</v>
      </c>
      <c r="AF19" s="7">
        <v>-10.878549999999999</v>
      </c>
      <c r="AG19" s="7">
        <v>0.28339999999999999</v>
      </c>
      <c r="AH19" s="7">
        <v>51.813121174655578</v>
      </c>
      <c r="AI19" s="6"/>
      <c r="AJ19" s="6"/>
      <c r="AK19" s="6"/>
      <c r="AL19" s="6"/>
      <c r="AM19" s="6"/>
      <c r="AN19" s="207"/>
      <c r="AO19" s="207"/>
      <c r="AP19" s="207"/>
      <c r="AQ19" s="207"/>
      <c r="AR19" s="207"/>
      <c r="AS19" s="207"/>
      <c r="AT19" s="207"/>
      <c r="AU19" s="207"/>
      <c r="AV19" s="207"/>
      <c r="AW19" s="207"/>
      <c r="AX19" s="207"/>
      <c r="AY19" s="207"/>
    </row>
    <row r="20" spans="1:51" ht="14.45">
      <c r="A20" s="104">
        <f>YampaRiverInflow.TotalOutflow!A20</f>
        <v>46631</v>
      </c>
      <c r="B20" s="163">
        <v>33.854999999999997</v>
      </c>
      <c r="C20" s="155">
        <v>25.785</v>
      </c>
      <c r="D20" s="167">
        <v>43.808999999999997</v>
      </c>
      <c r="E20" s="7">
        <v>64.577929999999995</v>
      </c>
      <c r="F20" s="7">
        <v>71.455939999999998</v>
      </c>
      <c r="G20" s="7">
        <v>58.154240000000001</v>
      </c>
      <c r="H20" s="7">
        <v>42.169260000000001</v>
      </c>
      <c r="I20" s="7">
        <v>18.811229999999998</v>
      </c>
      <c r="J20" s="7">
        <v>37.728870000000001</v>
      </c>
      <c r="K20" s="7">
        <v>102.28238999999999</v>
      </c>
      <c r="L20" s="7">
        <v>63.219099999999997</v>
      </c>
      <c r="M20" s="7">
        <v>-1.1670799999999999</v>
      </c>
      <c r="N20" s="7">
        <v>27.992830000000001</v>
      </c>
      <c r="O20" s="7">
        <v>55.190280000000001</v>
      </c>
      <c r="P20" s="7">
        <v>32.140479999999997</v>
      </c>
      <c r="Q20" s="7">
        <v>31.014310000000002</v>
      </c>
      <c r="R20" s="7">
        <v>29.221220000000002</v>
      </c>
      <c r="S20" s="7">
        <v>-5.8577599999999999</v>
      </c>
      <c r="T20" s="7">
        <v>13.77566</v>
      </c>
      <c r="U20" s="7">
        <v>20.98864</v>
      </c>
      <c r="V20" s="7">
        <v>9.6280200000000011</v>
      </c>
      <c r="W20" s="7">
        <v>25.324290000000001</v>
      </c>
      <c r="X20" s="7">
        <v>17.578880000000002</v>
      </c>
      <c r="Y20" s="7">
        <v>49.973109999999998</v>
      </c>
      <c r="Z20" s="7">
        <v>68.102980000000002</v>
      </c>
      <c r="AA20" s="7">
        <v>84.069659999999999</v>
      </c>
      <c r="AB20" s="7">
        <v>26.646470000000001</v>
      </c>
      <c r="AC20" s="7">
        <v>42.182259999999999</v>
      </c>
      <c r="AD20" s="7">
        <v>36.151679999999999</v>
      </c>
      <c r="AE20" s="7">
        <v>18.166060000000002</v>
      </c>
      <c r="AF20" s="7">
        <v>17.873080000000002</v>
      </c>
      <c r="AG20" s="7">
        <v>4.9049300000000002</v>
      </c>
      <c r="AH20" s="7">
        <v>64.526982142959554</v>
      </c>
      <c r="AI20" s="6"/>
      <c r="AJ20" s="6"/>
      <c r="AK20" s="6"/>
      <c r="AL20" s="6"/>
      <c r="AM20" s="6"/>
      <c r="AN20" s="207"/>
      <c r="AO20" s="207"/>
      <c r="AP20" s="207"/>
      <c r="AQ20" s="207"/>
      <c r="AR20" s="207"/>
      <c r="AS20" s="207"/>
      <c r="AT20" s="207"/>
      <c r="AU20" s="207"/>
      <c r="AV20" s="207"/>
      <c r="AW20" s="207"/>
      <c r="AX20" s="207"/>
      <c r="AY20" s="207"/>
    </row>
    <row r="21" spans="1:51" ht="14.45">
      <c r="A21" s="104">
        <f>YampaRiverInflow.TotalOutflow!A21</f>
        <v>46661</v>
      </c>
      <c r="B21" s="163">
        <v>23.17</v>
      </c>
      <c r="C21" s="155">
        <v>23.17</v>
      </c>
      <c r="D21" s="167">
        <v>23.17</v>
      </c>
      <c r="E21" s="7">
        <v>75.222429999999989</v>
      </c>
      <c r="F21" s="7">
        <v>44.385730000000002</v>
      </c>
      <c r="G21" s="7">
        <v>47.589800000000004</v>
      </c>
      <c r="H21" s="7">
        <v>34.997630000000001</v>
      </c>
      <c r="I21" s="7">
        <v>11.211030000000001</v>
      </c>
      <c r="J21" s="7">
        <v>19.502970000000001</v>
      </c>
      <c r="K21" s="7">
        <v>54.718679999999999</v>
      </c>
      <c r="L21" s="7">
        <v>17.3261</v>
      </c>
      <c r="M21" s="7">
        <v>33.096730000000001</v>
      </c>
      <c r="N21" s="7">
        <v>7.0241199999999999</v>
      </c>
      <c r="O21" s="7">
        <v>38.168879999999994</v>
      </c>
      <c r="P21" s="7">
        <v>-0.32697000000000004</v>
      </c>
      <c r="Q21" s="7">
        <v>84.070039999999992</v>
      </c>
      <c r="R21" s="7">
        <v>20.03706</v>
      </c>
      <c r="S21" s="7">
        <v>40.291160000000005</v>
      </c>
      <c r="T21" s="7">
        <v>11.96547</v>
      </c>
      <c r="U21" s="7">
        <v>9.7060499999999994</v>
      </c>
      <c r="V21" s="7">
        <v>-4.8878300000000001</v>
      </c>
      <c r="W21" s="7">
        <v>42.031129999999997</v>
      </c>
      <c r="X21" s="7">
        <v>22.63785</v>
      </c>
      <c r="Y21" s="7">
        <v>39.329860000000004</v>
      </c>
      <c r="Z21" s="7">
        <v>28.046230000000001</v>
      </c>
      <c r="AA21" s="7">
        <v>21.405650000000001</v>
      </c>
      <c r="AB21" s="7">
        <v>63.749839999999999</v>
      </c>
      <c r="AC21" s="7">
        <v>50.552589999999995</v>
      </c>
      <c r="AD21" s="7">
        <v>35.498150000000003</v>
      </c>
      <c r="AE21" s="7">
        <v>22.665689999999998</v>
      </c>
      <c r="AF21" s="7">
        <v>13.309760000000001</v>
      </c>
      <c r="AG21" s="7">
        <v>-5.9156000000000004</v>
      </c>
      <c r="AH21" s="7">
        <v>26.268479665397614</v>
      </c>
      <c r="AI21" s="6"/>
      <c r="AJ21" s="6"/>
      <c r="AK21" s="6"/>
      <c r="AL21" s="6"/>
      <c r="AM21" s="6"/>
      <c r="AN21" s="207"/>
      <c r="AO21" s="207"/>
      <c r="AP21" s="207"/>
      <c r="AQ21" s="207"/>
      <c r="AR21" s="207"/>
      <c r="AS21" s="207"/>
      <c r="AT21" s="207"/>
      <c r="AU21" s="207"/>
      <c r="AV21" s="207"/>
      <c r="AW21" s="207"/>
      <c r="AX21" s="207"/>
      <c r="AY21" s="207"/>
    </row>
    <row r="22" spans="1:51" ht="14.45">
      <c r="A22" s="104">
        <f>YampaRiverInflow.TotalOutflow!A22</f>
        <v>46692</v>
      </c>
      <c r="B22" s="163">
        <v>17.687000000000001</v>
      </c>
      <c r="C22" s="155">
        <v>17.687000000000001</v>
      </c>
      <c r="D22" s="167">
        <v>17.687000000000001</v>
      </c>
      <c r="E22" s="7">
        <v>41.368510000000001</v>
      </c>
      <c r="F22" s="7">
        <v>54.319510000000001</v>
      </c>
      <c r="G22" s="7">
        <v>11.286760000000001</v>
      </c>
      <c r="H22" s="7">
        <v>42.111879999999999</v>
      </c>
      <c r="I22" s="7">
        <v>49.319809999999997</v>
      </c>
      <c r="J22" s="7">
        <v>62.6631</v>
      </c>
      <c r="K22" s="7">
        <v>57.306669999999997</v>
      </c>
      <c r="L22" s="7">
        <v>20.52073</v>
      </c>
      <c r="M22" s="7">
        <v>2.0303399999999998</v>
      </c>
      <c r="N22" s="7">
        <v>10.25154</v>
      </c>
      <c r="O22" s="7">
        <v>11.652959999999998</v>
      </c>
      <c r="P22" s="7">
        <v>18.590709999999998</v>
      </c>
      <c r="Q22" s="7">
        <v>93.237679999999997</v>
      </c>
      <c r="R22" s="7">
        <v>8.5751200000000001</v>
      </c>
      <c r="S22" s="7">
        <v>14.65644</v>
      </c>
      <c r="T22" s="7">
        <v>33.630459999999999</v>
      </c>
      <c r="U22" s="7">
        <v>27.760300000000001</v>
      </c>
      <c r="V22" s="7">
        <v>11.286379999999999</v>
      </c>
      <c r="W22" s="7">
        <v>-14.38903</v>
      </c>
      <c r="X22" s="7">
        <v>11.00366</v>
      </c>
      <c r="Y22" s="7">
        <v>30.656770000000002</v>
      </c>
      <c r="Z22" s="7">
        <v>78.433350000000004</v>
      </c>
      <c r="AA22" s="7">
        <v>20.926279999999998</v>
      </c>
      <c r="AB22" s="7">
        <v>17.11955</v>
      </c>
      <c r="AC22" s="7">
        <v>49.568680000000001</v>
      </c>
      <c r="AD22" s="7">
        <v>30.38326</v>
      </c>
      <c r="AE22" s="7">
        <v>41.949339999999999</v>
      </c>
      <c r="AF22" s="7">
        <v>90.300280000000001</v>
      </c>
      <c r="AG22" s="7">
        <v>25.237020000000001</v>
      </c>
      <c r="AH22" s="7">
        <v>26.017717809976254</v>
      </c>
      <c r="AI22" s="6"/>
      <c r="AJ22" s="6"/>
      <c r="AK22" s="6"/>
      <c r="AL22" s="6"/>
      <c r="AM22" s="6"/>
      <c r="AN22" s="207"/>
      <c r="AO22" s="207"/>
      <c r="AP22" s="207"/>
      <c r="AQ22" s="207"/>
      <c r="AR22" s="207"/>
      <c r="AS22" s="207"/>
      <c r="AT22" s="207"/>
      <c r="AU22" s="207"/>
      <c r="AV22" s="207"/>
      <c r="AW22" s="207"/>
      <c r="AX22" s="207"/>
      <c r="AY22" s="207"/>
    </row>
    <row r="23" spans="1:51" ht="14.45">
      <c r="A23" s="104">
        <f>YampaRiverInflow.TotalOutflow!A23</f>
        <v>46722</v>
      </c>
      <c r="B23" s="163">
        <v>39.872999999999998</v>
      </c>
      <c r="C23" s="155">
        <v>39.872999999999998</v>
      </c>
      <c r="D23" s="167">
        <v>39.872999999999998</v>
      </c>
      <c r="E23" s="7">
        <v>94.61439</v>
      </c>
      <c r="F23" s="7">
        <v>57.228949999999998</v>
      </c>
      <c r="G23" s="7">
        <v>76.772750000000002</v>
      </c>
      <c r="H23" s="7">
        <v>23.632810000000003</v>
      </c>
      <c r="I23" s="7">
        <v>26.613599999999998</v>
      </c>
      <c r="J23" s="7">
        <v>20.40418</v>
      </c>
      <c r="K23" s="7">
        <v>6.7861099999999999</v>
      </c>
      <c r="L23" s="7">
        <v>7.0875000000000004</v>
      </c>
      <c r="M23" s="7">
        <v>18.854099999999999</v>
      </c>
      <c r="N23" s="7">
        <v>35.589959999999998</v>
      </c>
      <c r="O23" s="7">
        <v>26.338159999999998</v>
      </c>
      <c r="P23" s="7">
        <v>20.191050000000001</v>
      </c>
      <c r="Q23" s="7">
        <v>74.97139</v>
      </c>
      <c r="R23" s="7">
        <v>11.51708</v>
      </c>
      <c r="S23" s="7">
        <v>-4.6183199999999998</v>
      </c>
      <c r="T23" s="7">
        <v>27.153869999999998</v>
      </c>
      <c r="U23" s="7">
        <v>22.050689999999999</v>
      </c>
      <c r="V23" s="7">
        <v>10.000299999999999</v>
      </c>
      <c r="W23" s="7">
        <v>200.48664000000002</v>
      </c>
      <c r="X23" s="7">
        <v>49.498660000000001</v>
      </c>
      <c r="Y23" s="7">
        <v>30.962709999999998</v>
      </c>
      <c r="Z23" s="7">
        <v>25.01275</v>
      </c>
      <c r="AA23" s="7">
        <v>10.133760000000001</v>
      </c>
      <c r="AB23" s="7">
        <v>15.85665</v>
      </c>
      <c r="AC23" s="7">
        <v>14.69364</v>
      </c>
      <c r="AD23" s="7">
        <v>24.777099999999997</v>
      </c>
      <c r="AE23" s="7">
        <v>25.998349999999999</v>
      </c>
      <c r="AF23" s="7">
        <v>73.964010000000002</v>
      </c>
      <c r="AG23" s="7">
        <v>39.270139999999998</v>
      </c>
      <c r="AH23" s="7">
        <v>58.229954837951695</v>
      </c>
      <c r="AI23" s="6"/>
      <c r="AJ23" s="6"/>
      <c r="AK23" s="6"/>
      <c r="AL23" s="6"/>
      <c r="AM23" s="6"/>
      <c r="AN23" s="207"/>
      <c r="AO23" s="207"/>
      <c r="AP23" s="207"/>
      <c r="AQ23" s="207"/>
      <c r="AR23" s="207"/>
      <c r="AS23" s="207"/>
      <c r="AT23" s="207"/>
      <c r="AU23" s="207"/>
      <c r="AV23" s="207"/>
      <c r="AW23" s="207"/>
      <c r="AX23" s="207"/>
      <c r="AY23" s="207"/>
    </row>
    <row r="24" spans="1:51" ht="14.45">
      <c r="A24" s="104">
        <f>YampaRiverInflow.TotalOutflow!A24</f>
        <v>46753</v>
      </c>
      <c r="B24" s="163">
        <v>38.064</v>
      </c>
      <c r="C24" s="155">
        <v>38.064</v>
      </c>
      <c r="D24" s="167">
        <v>38.064</v>
      </c>
      <c r="E24" s="7">
        <v>209.91325000000001</v>
      </c>
      <c r="F24" s="7">
        <v>68.707340000000002</v>
      </c>
      <c r="G24" s="7">
        <v>147.14017999999999</v>
      </c>
      <c r="H24" s="7">
        <v>12.95735</v>
      </c>
      <c r="I24" s="7">
        <v>43.173999999999999</v>
      </c>
      <c r="J24" s="7">
        <v>43.572859999999999</v>
      </c>
      <c r="K24" s="7">
        <v>40.911610000000003</v>
      </c>
      <c r="L24" s="7">
        <v>13.873209999999998</v>
      </c>
      <c r="M24" s="7">
        <v>43.65607</v>
      </c>
      <c r="N24" s="7">
        <v>8.8752700000000004</v>
      </c>
      <c r="O24" s="7">
        <v>27.946300000000001</v>
      </c>
      <c r="P24" s="7">
        <v>3.3895900000000001</v>
      </c>
      <c r="Q24" s="7">
        <v>303.37369000000001</v>
      </c>
      <c r="R24" s="7">
        <v>12.219719999999999</v>
      </c>
      <c r="S24" s="7">
        <v>-9.3584500000000013</v>
      </c>
      <c r="T24" s="7">
        <v>28.872540000000001</v>
      </c>
      <c r="U24" s="7">
        <v>4.9805900000000003</v>
      </c>
      <c r="V24" s="7">
        <v>53.234699999999997</v>
      </c>
      <c r="W24" s="7">
        <v>36.51267</v>
      </c>
      <c r="X24" s="7">
        <v>15.039200000000001</v>
      </c>
      <c r="Y24" s="7">
        <v>13.099450000000001</v>
      </c>
      <c r="Z24" s="7">
        <v>6.7984099999999996</v>
      </c>
      <c r="AA24" s="7">
        <v>21.993320000000001</v>
      </c>
      <c r="AB24" s="7">
        <v>41.238190000000003</v>
      </c>
      <c r="AC24" s="7">
        <v>58.881329999999998</v>
      </c>
      <c r="AD24" s="7">
        <v>49.533120000000004</v>
      </c>
      <c r="AE24" s="7">
        <v>48.656099999999995</v>
      </c>
      <c r="AF24" s="7">
        <v>36.149560000000001</v>
      </c>
      <c r="AG24" s="7">
        <v>28.502187496324908</v>
      </c>
      <c r="AH24" s="7">
        <v>66.377511872836507</v>
      </c>
      <c r="AI24" s="6"/>
      <c r="AJ24" s="6"/>
      <c r="AK24" s="6"/>
      <c r="AL24" s="6"/>
      <c r="AM24" s="6"/>
      <c r="AN24" s="207"/>
      <c r="AO24" s="207"/>
      <c r="AP24" s="207"/>
      <c r="AQ24" s="207"/>
      <c r="AR24" s="207"/>
      <c r="AS24" s="207"/>
      <c r="AT24" s="207"/>
      <c r="AU24" s="207"/>
      <c r="AV24" s="207"/>
      <c r="AW24" s="207"/>
      <c r="AX24" s="207"/>
      <c r="AY24" s="207"/>
    </row>
    <row r="25" spans="1:51" ht="14.45">
      <c r="A25" s="104">
        <f>YampaRiverInflow.TotalOutflow!A25</f>
        <v>46784</v>
      </c>
      <c r="B25" s="163">
        <v>28.969000000000001</v>
      </c>
      <c r="C25" s="155">
        <v>28.969000000000001</v>
      </c>
      <c r="D25" s="167">
        <v>28.969000000000001</v>
      </c>
      <c r="E25" s="7">
        <v>211.77466000000001</v>
      </c>
      <c r="F25" s="7">
        <v>63.109250000000003</v>
      </c>
      <c r="G25" s="7">
        <v>89.958119999999994</v>
      </c>
      <c r="H25" s="7">
        <v>24.910400000000003</v>
      </c>
      <c r="I25" s="7">
        <v>-4.8160100000000003</v>
      </c>
      <c r="J25" s="7">
        <v>73.336060000000003</v>
      </c>
      <c r="K25" s="7">
        <v>36.586980000000004</v>
      </c>
      <c r="L25" s="7">
        <v>21.691119999999998</v>
      </c>
      <c r="M25" s="7">
        <v>36.689769999999996</v>
      </c>
      <c r="N25" s="7">
        <v>4.0654399999999997</v>
      </c>
      <c r="O25" s="7">
        <v>38.304220000000001</v>
      </c>
      <c r="P25" s="7">
        <v>19.567259999999997</v>
      </c>
      <c r="Q25" s="7">
        <v>194.10926000000001</v>
      </c>
      <c r="R25" s="7">
        <v>10.566690000000001</v>
      </c>
      <c r="S25" s="7">
        <v>18.006209999999999</v>
      </c>
      <c r="T25" s="7">
        <v>42.33981</v>
      </c>
      <c r="U25" s="7">
        <v>29.493419999999997</v>
      </c>
      <c r="V25" s="7">
        <v>57.446640000000002</v>
      </c>
      <c r="W25" s="7">
        <v>36.949750000000002</v>
      </c>
      <c r="X25" s="7">
        <v>19.886479999999999</v>
      </c>
      <c r="Y25" s="7">
        <v>30.005659999999999</v>
      </c>
      <c r="Z25" s="7">
        <v>35.553809999999999</v>
      </c>
      <c r="AA25" s="7">
        <v>40.773769999999999</v>
      </c>
      <c r="AB25" s="7">
        <v>31.995979999999999</v>
      </c>
      <c r="AC25" s="7">
        <v>74.449780000000004</v>
      </c>
      <c r="AD25" s="7">
        <v>14.88969</v>
      </c>
      <c r="AE25" s="7">
        <v>39.650980000000004</v>
      </c>
      <c r="AF25" s="7">
        <v>14.91981</v>
      </c>
      <c r="AG25" s="7">
        <v>53.503218596593655</v>
      </c>
      <c r="AH25" s="7">
        <v>97.944624983882534</v>
      </c>
      <c r="AI25" s="6"/>
      <c r="AJ25" s="6"/>
      <c r="AK25" s="6"/>
      <c r="AL25" s="6"/>
      <c r="AM25" s="6"/>
      <c r="AN25" s="207"/>
      <c r="AO25" s="207"/>
      <c r="AP25" s="207"/>
      <c r="AQ25" s="207"/>
      <c r="AR25" s="207"/>
      <c r="AS25" s="207"/>
      <c r="AT25" s="207"/>
      <c r="AU25" s="207"/>
      <c r="AV25" s="207"/>
      <c r="AW25" s="207"/>
      <c r="AX25" s="207"/>
      <c r="AY25" s="207"/>
    </row>
    <row r="26" spans="1:51" ht="14.45">
      <c r="A26" s="104">
        <f>YampaRiverInflow.TotalOutflow!A26</f>
        <v>46813</v>
      </c>
      <c r="B26" s="163">
        <v>20.625</v>
      </c>
      <c r="C26" s="155">
        <v>20.625</v>
      </c>
      <c r="D26" s="167">
        <v>20.625</v>
      </c>
      <c r="E26" s="7">
        <v>224.96581</v>
      </c>
      <c r="F26" s="7">
        <v>44.835190000000004</v>
      </c>
      <c r="G26" s="7">
        <v>177.33817000000002</v>
      </c>
      <c r="H26" s="7">
        <v>-56.693550000000002</v>
      </c>
      <c r="I26" s="7">
        <v>37.615089999999995</v>
      </c>
      <c r="J26" s="7">
        <v>83.826080000000005</v>
      </c>
      <c r="K26" s="7">
        <v>-9.628680000000001</v>
      </c>
      <c r="L26" s="7">
        <v>-8.9868500000000004</v>
      </c>
      <c r="M26" s="7">
        <v>31.59817</v>
      </c>
      <c r="N26" s="7">
        <v>-31.764150000000001</v>
      </c>
      <c r="O26" s="7">
        <v>8.1977799999999998</v>
      </c>
      <c r="P26" s="7">
        <v>-4.6275300000000001</v>
      </c>
      <c r="Q26" s="7">
        <v>107.54282000000001</v>
      </c>
      <c r="R26" s="7">
        <v>18.535509999999999</v>
      </c>
      <c r="S26" s="7">
        <v>-8.2876000000000012</v>
      </c>
      <c r="T26" s="7">
        <v>9.9111000000000011</v>
      </c>
      <c r="U26" s="7">
        <v>-22.678090000000001</v>
      </c>
      <c r="V26" s="7">
        <v>14.65991</v>
      </c>
      <c r="W26" s="7">
        <v>17.707439999999998</v>
      </c>
      <c r="X26" s="7">
        <v>9.1945100000000011</v>
      </c>
      <c r="Y26" s="7">
        <v>12.195319999999999</v>
      </c>
      <c r="Z26" s="7">
        <v>-13.04682</v>
      </c>
      <c r="AA26" s="7">
        <v>5.0683699999999998</v>
      </c>
      <c r="AB26" s="7">
        <v>-22.833819999999999</v>
      </c>
      <c r="AC26" s="7">
        <v>21.36993</v>
      </c>
      <c r="AD26" s="7">
        <v>4.0066199999999998</v>
      </c>
      <c r="AE26" s="7">
        <v>64.574950000000001</v>
      </c>
      <c r="AF26" s="7">
        <v>63.134869999999999</v>
      </c>
      <c r="AG26" s="7">
        <v>61.180317783398927</v>
      </c>
      <c r="AH26" s="7">
        <v>128.26726604236279</v>
      </c>
      <c r="AI26" s="6"/>
      <c r="AJ26" s="6"/>
      <c r="AK26" s="6"/>
      <c r="AL26" s="6"/>
      <c r="AM26" s="6"/>
      <c r="AN26" s="207"/>
      <c r="AO26" s="207"/>
      <c r="AP26" s="207"/>
      <c r="AQ26" s="207"/>
      <c r="AR26" s="207"/>
      <c r="AS26" s="207"/>
      <c r="AT26" s="207"/>
      <c r="AU26" s="207"/>
      <c r="AV26" s="207"/>
      <c r="AW26" s="207"/>
      <c r="AX26" s="207"/>
      <c r="AY26" s="207"/>
    </row>
    <row r="27" spans="1:51" ht="14.45">
      <c r="A27" s="104">
        <f>YampaRiverInflow.TotalOutflow!A27</f>
        <v>46844</v>
      </c>
      <c r="B27" s="163">
        <v>19.73</v>
      </c>
      <c r="C27" s="155">
        <v>19.73</v>
      </c>
      <c r="D27" s="167">
        <v>19.73</v>
      </c>
      <c r="E27" s="7">
        <v>159.47320999999999</v>
      </c>
      <c r="F27" s="7">
        <v>29.552319999999998</v>
      </c>
      <c r="G27" s="7">
        <v>81.07553999999999</v>
      </c>
      <c r="H27" s="7">
        <v>86.656300000000002</v>
      </c>
      <c r="I27" s="7">
        <v>38.537150000000004</v>
      </c>
      <c r="J27" s="7">
        <v>88.094770000000011</v>
      </c>
      <c r="K27" s="7">
        <v>-55.505400000000002</v>
      </c>
      <c r="L27" s="7">
        <v>-25.224409999999999</v>
      </c>
      <c r="M27" s="7">
        <v>-11.06203</v>
      </c>
      <c r="N27" s="7">
        <v>-40.472319999999996</v>
      </c>
      <c r="O27" s="7">
        <v>-8.5150300000000012</v>
      </c>
      <c r="P27" s="7">
        <v>5.4860100000000003</v>
      </c>
      <c r="Q27" s="7">
        <v>89.623949999999994</v>
      </c>
      <c r="R27" s="7">
        <v>5.5964700000000001</v>
      </c>
      <c r="S27" s="7">
        <v>-13.982229999999999</v>
      </c>
      <c r="T27" s="7">
        <v>-5.7306000000000008</v>
      </c>
      <c r="U27" s="7">
        <v>-15.20013</v>
      </c>
      <c r="V27" s="7">
        <v>34.876040000000003</v>
      </c>
      <c r="W27" s="7">
        <v>71.3001</v>
      </c>
      <c r="X27" s="7">
        <v>20.61309</v>
      </c>
      <c r="Y27" s="7">
        <v>9.5076800000000006</v>
      </c>
      <c r="Z27" s="7">
        <v>-18.428540000000002</v>
      </c>
      <c r="AA27" s="7">
        <v>-11.481530000000001</v>
      </c>
      <c r="AB27" s="7">
        <v>17.488060000000001</v>
      </c>
      <c r="AC27" s="7">
        <v>42.204129999999999</v>
      </c>
      <c r="AD27" s="7">
        <v>-16.627680000000002</v>
      </c>
      <c r="AE27" s="7">
        <v>57.904980000000002</v>
      </c>
      <c r="AF27" s="7">
        <v>18.792390000000001</v>
      </c>
      <c r="AG27" s="7">
        <v>27.715374733300219</v>
      </c>
      <c r="AH27" s="7">
        <v>73.575185829979745</v>
      </c>
      <c r="AI27" s="6"/>
      <c r="AJ27" s="6"/>
      <c r="AK27" s="6"/>
      <c r="AL27" s="6"/>
      <c r="AM27" s="6"/>
      <c r="AN27" s="207"/>
      <c r="AO27" s="207"/>
      <c r="AP27" s="207"/>
      <c r="AQ27" s="207"/>
      <c r="AR27" s="207"/>
      <c r="AS27" s="207"/>
      <c r="AT27" s="207"/>
      <c r="AU27" s="207"/>
      <c r="AV27" s="207"/>
      <c r="AW27" s="207"/>
      <c r="AX27" s="207"/>
      <c r="AY27" s="207"/>
    </row>
    <row r="28" spans="1:51" ht="14.45">
      <c r="A28" s="104">
        <f>YampaRiverInflow.TotalOutflow!A28</f>
        <v>46874</v>
      </c>
      <c r="B28" s="163">
        <v>11.801</v>
      </c>
      <c r="C28" s="155">
        <v>11.801</v>
      </c>
      <c r="D28" s="167">
        <v>11.801</v>
      </c>
      <c r="E28" s="7">
        <v>122.22750000000001</v>
      </c>
      <c r="F28" s="7">
        <v>45.130360000000003</v>
      </c>
      <c r="G28" s="7">
        <v>144.82448000000002</v>
      </c>
      <c r="H28" s="7">
        <v>15.857620000000001</v>
      </c>
      <c r="I28" s="7">
        <v>26.527619999999999</v>
      </c>
      <c r="J28" s="7">
        <v>112.01666</v>
      </c>
      <c r="K28" s="7">
        <v>5.9267599999999998</v>
      </c>
      <c r="L28" s="7">
        <v>-7.9631999999999996</v>
      </c>
      <c r="M28" s="7">
        <v>-10.182930000000001</v>
      </c>
      <c r="N28" s="7">
        <v>-18.910119999999999</v>
      </c>
      <c r="O28" s="7">
        <v>-5.1637899999999997</v>
      </c>
      <c r="P28" s="7">
        <v>4.8523900000000006</v>
      </c>
      <c r="Q28" s="7">
        <v>136.5727</v>
      </c>
      <c r="R28" s="7">
        <v>-17.06551</v>
      </c>
      <c r="S28" s="7">
        <v>-25.80247</v>
      </c>
      <c r="T28" s="7">
        <v>13.146979999999999</v>
      </c>
      <c r="U28" s="7">
        <v>9.7264300000000006</v>
      </c>
      <c r="V28" s="7">
        <v>41.096609999999998</v>
      </c>
      <c r="W28" s="7">
        <v>63.824849999999998</v>
      </c>
      <c r="X28" s="7">
        <v>-6.9918699999999996</v>
      </c>
      <c r="Y28" s="7">
        <v>0.73799999999999999</v>
      </c>
      <c r="Z28" s="7">
        <v>-18.297540000000001</v>
      </c>
      <c r="AA28" s="7">
        <v>-12.214030000000001</v>
      </c>
      <c r="AB28" s="7">
        <v>9.0859300000000012</v>
      </c>
      <c r="AC28" s="7">
        <v>5.1340200000000005</v>
      </c>
      <c r="AD28" s="7">
        <v>-29.088660000000001</v>
      </c>
      <c r="AE28" s="7">
        <v>48.692149999999998</v>
      </c>
      <c r="AF28" s="7">
        <v>-11.59253</v>
      </c>
      <c r="AG28" s="7">
        <v>13.941845357980599</v>
      </c>
      <c r="AH28" s="7">
        <v>50.616735034495079</v>
      </c>
      <c r="AI28" s="6"/>
      <c r="AJ28" s="6"/>
      <c r="AK28" s="6"/>
      <c r="AL28" s="6"/>
      <c r="AM28" s="6"/>
      <c r="AN28" s="207"/>
      <c r="AO28" s="207"/>
      <c r="AP28" s="207"/>
      <c r="AQ28" s="207"/>
      <c r="AR28" s="207"/>
      <c r="AS28" s="207"/>
      <c r="AT28" s="207"/>
      <c r="AU28" s="207"/>
      <c r="AV28" s="207"/>
      <c r="AW28" s="207"/>
      <c r="AX28" s="207"/>
      <c r="AY28" s="207"/>
    </row>
    <row r="29" spans="1:51" ht="14.45">
      <c r="A29" s="104">
        <f>YampaRiverInflow.TotalOutflow!A29</f>
        <v>46905</v>
      </c>
      <c r="B29" s="163">
        <v>-17.097999999999999</v>
      </c>
      <c r="C29" s="155">
        <v>-17.097999999999999</v>
      </c>
      <c r="D29" s="167">
        <v>-17.097999999999999</v>
      </c>
      <c r="E29" s="7">
        <v>11.42347</v>
      </c>
      <c r="F29" s="7">
        <v>-1.8183699999999998</v>
      </c>
      <c r="G29" s="7">
        <v>48.385210000000001</v>
      </c>
      <c r="H29" s="7">
        <v>10.9796</v>
      </c>
      <c r="I29" s="7">
        <v>-16.415560000000003</v>
      </c>
      <c r="J29" s="7">
        <v>59.579190000000004</v>
      </c>
      <c r="K29" s="7">
        <v>20.131820000000001</v>
      </c>
      <c r="L29" s="7">
        <v>-1.8760000000000002E-2</v>
      </c>
      <c r="M29" s="7">
        <v>-40.888860000000001</v>
      </c>
      <c r="N29" s="7">
        <v>-24.57798</v>
      </c>
      <c r="O29" s="7">
        <v>-41.014429999999997</v>
      </c>
      <c r="P29" s="7">
        <v>-32.649230000000003</v>
      </c>
      <c r="Q29" s="7">
        <v>31.118189999999998</v>
      </c>
      <c r="R29" s="7">
        <v>-16.25863</v>
      </c>
      <c r="S29" s="7">
        <v>-29.007360000000002</v>
      </c>
      <c r="T29" s="7">
        <v>15.05063</v>
      </c>
      <c r="U29" s="7">
        <v>-28.113409999999998</v>
      </c>
      <c r="V29" s="7">
        <v>-6.2963900000000006</v>
      </c>
      <c r="W29" s="7">
        <v>35.037300000000002</v>
      </c>
      <c r="X29" s="7">
        <v>-16.40408</v>
      </c>
      <c r="Y29" s="7">
        <v>-27.575620000000001</v>
      </c>
      <c r="Z29" s="7">
        <v>-23.976099999999999</v>
      </c>
      <c r="AA29" s="7">
        <v>-8.1685800000000004</v>
      </c>
      <c r="AB29" s="7">
        <v>-18.756529999999998</v>
      </c>
      <c r="AC29" s="7">
        <v>-18.879729999999999</v>
      </c>
      <c r="AD29" s="7">
        <v>-18.7621</v>
      </c>
      <c r="AE29" s="7">
        <v>4.9375299999999998</v>
      </c>
      <c r="AF29" s="7">
        <v>-14.283790000000002</v>
      </c>
      <c r="AG29" s="7">
        <v>78.656605207787052</v>
      </c>
      <c r="AH29" s="7">
        <v>0.79443608718219216</v>
      </c>
      <c r="AI29" s="6"/>
      <c r="AJ29" s="6"/>
      <c r="AK29" s="6"/>
      <c r="AL29" s="6"/>
      <c r="AM29" s="6"/>
      <c r="AN29" s="207"/>
      <c r="AO29" s="207"/>
      <c r="AP29" s="207"/>
      <c r="AQ29" s="207"/>
      <c r="AR29" s="207"/>
      <c r="AS29" s="207"/>
      <c r="AT29" s="207"/>
      <c r="AU29" s="207"/>
      <c r="AV29" s="207"/>
      <c r="AW29" s="207"/>
      <c r="AX29" s="207"/>
      <c r="AY29" s="207"/>
    </row>
    <row r="30" spans="1:51" ht="14.45">
      <c r="A30" s="104">
        <f>YampaRiverInflow.TotalOutflow!A30</f>
        <v>46935</v>
      </c>
      <c r="B30" s="163">
        <v>9.3360000000000003</v>
      </c>
      <c r="C30" s="155">
        <v>9.3360000000000003</v>
      </c>
      <c r="D30" s="167">
        <v>9.3360000000000003</v>
      </c>
      <c r="E30" s="7">
        <v>-8.3493899999999996</v>
      </c>
      <c r="F30" s="7">
        <v>20.232430000000001</v>
      </c>
      <c r="G30" s="7">
        <v>30.843540000000001</v>
      </c>
      <c r="H30" s="7">
        <v>41.040230000000001</v>
      </c>
      <c r="I30" s="7">
        <v>14.490680000000001</v>
      </c>
      <c r="J30" s="7">
        <v>75.778990000000007</v>
      </c>
      <c r="K30" s="7">
        <v>65.886160000000004</v>
      </c>
      <c r="L30" s="7">
        <v>-49.466929999999998</v>
      </c>
      <c r="M30" s="7">
        <v>-38.095980000000004</v>
      </c>
      <c r="N30" s="7">
        <v>-9.229239999999999</v>
      </c>
      <c r="O30" s="7">
        <v>-13.51318</v>
      </c>
      <c r="P30" s="7">
        <v>-26.592950000000002</v>
      </c>
      <c r="Q30" s="7">
        <v>24.434360000000002</v>
      </c>
      <c r="R30" s="7">
        <v>-13.056049999999999</v>
      </c>
      <c r="S30" s="7">
        <v>-8.1851199999999995</v>
      </c>
      <c r="T30" s="7">
        <v>-2.57158</v>
      </c>
      <c r="U30" s="7">
        <v>-30.264680000000002</v>
      </c>
      <c r="V30" s="7">
        <v>-36.50526</v>
      </c>
      <c r="W30" s="7">
        <v>7.3666599999999995</v>
      </c>
      <c r="X30" s="7">
        <v>20.909459999999999</v>
      </c>
      <c r="Y30" s="7">
        <v>21.97174</v>
      </c>
      <c r="Z30" s="7">
        <v>-3.3679099999999997</v>
      </c>
      <c r="AA30" s="7">
        <v>5.8490699999999993</v>
      </c>
      <c r="AB30" s="7">
        <v>18.370330000000003</v>
      </c>
      <c r="AC30" s="7">
        <v>18.507080000000002</v>
      </c>
      <c r="AD30" s="7">
        <v>26.724900000000002</v>
      </c>
      <c r="AE30" s="7">
        <v>-54.714529999999996</v>
      </c>
      <c r="AF30" s="7">
        <v>-25.463419999999999</v>
      </c>
      <c r="AG30" s="7">
        <v>-6.2687281740997962</v>
      </c>
      <c r="AH30" s="7">
        <v>27.797003253292672</v>
      </c>
      <c r="AI30" s="6"/>
      <c r="AJ30" s="6"/>
      <c r="AK30" s="6"/>
      <c r="AL30" s="6"/>
      <c r="AM30" s="6"/>
      <c r="AN30" s="207"/>
      <c r="AO30" s="207"/>
      <c r="AP30" s="207"/>
      <c r="AQ30" s="207"/>
      <c r="AR30" s="207"/>
      <c r="AS30" s="207"/>
      <c r="AT30" s="207"/>
      <c r="AU30" s="207"/>
      <c r="AV30" s="207"/>
      <c r="AW30" s="207"/>
      <c r="AX30" s="207"/>
      <c r="AY30" s="207"/>
    </row>
    <row r="31" spans="1:51" ht="14.45">
      <c r="A31" s="104">
        <f>YampaRiverInflow.TotalOutflow!A31</f>
        <v>46966</v>
      </c>
      <c r="B31" s="163">
        <v>37.031999999999996</v>
      </c>
      <c r="C31" s="155">
        <v>37.031999999999996</v>
      </c>
      <c r="D31" s="167">
        <v>37.031999999999996</v>
      </c>
      <c r="E31" s="7">
        <v>85.919169999999994</v>
      </c>
      <c r="F31" s="7">
        <v>47.941989999999997</v>
      </c>
      <c r="G31" s="7">
        <v>32.843679999999999</v>
      </c>
      <c r="H31" s="7">
        <v>9.41737</v>
      </c>
      <c r="I31" s="7">
        <v>73.407210000000006</v>
      </c>
      <c r="J31" s="7">
        <v>56.459800000000001</v>
      </c>
      <c r="K31" s="7">
        <v>48.113410000000002</v>
      </c>
      <c r="L31" s="7">
        <v>12.67862</v>
      </c>
      <c r="M31" s="7">
        <v>24.742099999999997</v>
      </c>
      <c r="N31" s="7">
        <v>-3.3823099999999999</v>
      </c>
      <c r="O31" s="7">
        <v>40.45872</v>
      </c>
      <c r="P31" s="7">
        <v>7.9324300000000001</v>
      </c>
      <c r="Q31" s="7">
        <v>46.411089999999994</v>
      </c>
      <c r="R31" s="7">
        <v>6.7395899999999997</v>
      </c>
      <c r="S31" s="7">
        <v>17.925740000000001</v>
      </c>
      <c r="T31" s="7">
        <v>17.421220000000002</v>
      </c>
      <c r="U31" s="7">
        <v>-3.9880599999999999</v>
      </c>
      <c r="V31" s="7">
        <v>-1.2442899999999999</v>
      </c>
      <c r="W31" s="7">
        <v>21.964880000000001</v>
      </c>
      <c r="X31" s="7">
        <v>75.510499999999993</v>
      </c>
      <c r="Y31" s="7">
        <v>37.568370000000002</v>
      </c>
      <c r="Z31" s="7">
        <v>42.03425</v>
      </c>
      <c r="AA31" s="7">
        <v>42.976790000000001</v>
      </c>
      <c r="AB31" s="7">
        <v>38.019089999999998</v>
      </c>
      <c r="AC31" s="7">
        <v>12.330110000000001</v>
      </c>
      <c r="AD31" s="7">
        <v>11.853590000000001</v>
      </c>
      <c r="AE31" s="7">
        <v>-10.878549999999999</v>
      </c>
      <c r="AF31" s="7">
        <v>0.28339999999999999</v>
      </c>
      <c r="AG31" s="7">
        <v>51.813121174655578</v>
      </c>
      <c r="AH31" s="7">
        <v>55.485192829981116</v>
      </c>
      <c r="AI31" s="6"/>
      <c r="AJ31" s="6"/>
      <c r="AK31" s="6"/>
      <c r="AL31" s="6"/>
      <c r="AM31" s="6"/>
      <c r="AN31" s="207"/>
      <c r="AO31" s="207"/>
      <c r="AP31" s="207"/>
      <c r="AQ31" s="207"/>
      <c r="AR31" s="207"/>
      <c r="AS31" s="207"/>
      <c r="AT31" s="207"/>
      <c r="AU31" s="207"/>
      <c r="AV31" s="207"/>
      <c r="AW31" s="207"/>
      <c r="AX31" s="207"/>
      <c r="AY31" s="207"/>
    </row>
    <row r="32" spans="1:51" ht="14.45">
      <c r="A32" s="104">
        <f>YampaRiverInflow.TotalOutflow!A32</f>
        <v>46997</v>
      </c>
      <c r="B32" s="163">
        <v>43.808999999999997</v>
      </c>
      <c r="C32" s="155">
        <v>43.808999999999997</v>
      </c>
      <c r="D32" s="167">
        <v>43.808999999999997</v>
      </c>
      <c r="E32" s="7">
        <v>71.455939999999998</v>
      </c>
      <c r="F32" s="7">
        <v>58.154240000000001</v>
      </c>
      <c r="G32" s="7">
        <v>42.169260000000001</v>
      </c>
      <c r="H32" s="7">
        <v>18.811229999999998</v>
      </c>
      <c r="I32" s="7">
        <v>37.728870000000001</v>
      </c>
      <c r="J32" s="7">
        <v>102.28238999999999</v>
      </c>
      <c r="K32" s="7">
        <v>63.219099999999997</v>
      </c>
      <c r="L32" s="7">
        <v>-1.1670799999999999</v>
      </c>
      <c r="M32" s="7">
        <v>27.992830000000001</v>
      </c>
      <c r="N32" s="7">
        <v>55.190280000000001</v>
      </c>
      <c r="O32" s="7">
        <v>32.140479999999997</v>
      </c>
      <c r="P32" s="7">
        <v>31.014310000000002</v>
      </c>
      <c r="Q32" s="7">
        <v>29.221220000000002</v>
      </c>
      <c r="R32" s="7">
        <v>-5.8577599999999999</v>
      </c>
      <c r="S32" s="7">
        <v>13.77566</v>
      </c>
      <c r="T32" s="7">
        <v>20.98864</v>
      </c>
      <c r="U32" s="7">
        <v>9.6280200000000011</v>
      </c>
      <c r="V32" s="7">
        <v>25.324290000000001</v>
      </c>
      <c r="W32" s="7">
        <v>17.578880000000002</v>
      </c>
      <c r="X32" s="7">
        <v>49.973109999999998</v>
      </c>
      <c r="Y32" s="7">
        <v>68.102980000000002</v>
      </c>
      <c r="Z32" s="7">
        <v>84.069659999999999</v>
      </c>
      <c r="AA32" s="7">
        <v>26.646470000000001</v>
      </c>
      <c r="AB32" s="7">
        <v>42.182259999999999</v>
      </c>
      <c r="AC32" s="7">
        <v>36.151679999999999</v>
      </c>
      <c r="AD32" s="7">
        <v>18.166060000000002</v>
      </c>
      <c r="AE32" s="7">
        <v>17.873080000000002</v>
      </c>
      <c r="AF32" s="7">
        <v>4.9049300000000002</v>
      </c>
      <c r="AG32" s="7">
        <v>64.526982142959554</v>
      </c>
      <c r="AH32" s="7">
        <v>64.196070820739521</v>
      </c>
      <c r="AI32" s="6"/>
      <c r="AJ32" s="6"/>
      <c r="AK32" s="6"/>
      <c r="AL32" s="6"/>
      <c r="AM32" s="6"/>
      <c r="AN32" s="207"/>
      <c r="AO32" s="207"/>
      <c r="AP32" s="207"/>
      <c r="AQ32" s="207"/>
      <c r="AR32" s="207"/>
      <c r="AS32" s="207"/>
      <c r="AT32" s="207"/>
      <c r="AU32" s="207"/>
      <c r="AV32" s="207"/>
      <c r="AW32" s="207"/>
      <c r="AX32" s="207"/>
      <c r="AY32" s="207"/>
    </row>
    <row r="33" spans="1:51" ht="14.45">
      <c r="A33" s="104">
        <f>YampaRiverInflow.TotalOutflow!A33</f>
        <v>47027</v>
      </c>
      <c r="B33" s="163">
        <v>23.17</v>
      </c>
      <c r="C33" s="155">
        <v>23.17</v>
      </c>
      <c r="D33" s="167">
        <v>23.17</v>
      </c>
      <c r="E33" s="7">
        <v>44.385730000000002</v>
      </c>
      <c r="F33" s="7">
        <v>47.589800000000004</v>
      </c>
      <c r="G33" s="7">
        <v>34.997630000000001</v>
      </c>
      <c r="H33" s="7">
        <v>11.211030000000001</v>
      </c>
      <c r="I33" s="7">
        <v>19.502970000000001</v>
      </c>
      <c r="J33" s="7">
        <v>54.718679999999999</v>
      </c>
      <c r="K33" s="7">
        <v>17.3261</v>
      </c>
      <c r="L33" s="7">
        <v>33.096730000000001</v>
      </c>
      <c r="M33" s="7">
        <v>7.0241199999999999</v>
      </c>
      <c r="N33" s="7">
        <v>38.168879999999994</v>
      </c>
      <c r="O33" s="7">
        <v>-0.32697000000000004</v>
      </c>
      <c r="P33" s="7">
        <v>84.070039999999992</v>
      </c>
      <c r="Q33" s="7">
        <v>20.03706</v>
      </c>
      <c r="R33" s="7">
        <v>40.291160000000005</v>
      </c>
      <c r="S33" s="7">
        <v>11.96547</v>
      </c>
      <c r="T33" s="7">
        <v>9.7060499999999994</v>
      </c>
      <c r="U33" s="7">
        <v>-4.8878300000000001</v>
      </c>
      <c r="V33" s="7">
        <v>42.031129999999997</v>
      </c>
      <c r="W33" s="7">
        <v>22.63785</v>
      </c>
      <c r="X33" s="7">
        <v>39.329860000000004</v>
      </c>
      <c r="Y33" s="7">
        <v>28.046230000000001</v>
      </c>
      <c r="Z33" s="7">
        <v>21.405650000000001</v>
      </c>
      <c r="AA33" s="7">
        <v>63.749839999999999</v>
      </c>
      <c r="AB33" s="7">
        <v>50.552589999999995</v>
      </c>
      <c r="AC33" s="7">
        <v>35.498150000000003</v>
      </c>
      <c r="AD33" s="7">
        <v>22.665689999999998</v>
      </c>
      <c r="AE33" s="7">
        <v>13.309760000000001</v>
      </c>
      <c r="AF33" s="7">
        <v>-5.9156000000000004</v>
      </c>
      <c r="AG33" s="7">
        <v>26.268479665397614</v>
      </c>
      <c r="AH33" s="7">
        <v>76.404177790335339</v>
      </c>
      <c r="AI33" s="6"/>
      <c r="AJ33" s="6"/>
      <c r="AK33" s="6"/>
      <c r="AL33" s="6"/>
      <c r="AM33" s="6"/>
      <c r="AN33" s="207"/>
      <c r="AO33" s="207"/>
      <c r="AP33" s="207"/>
      <c r="AQ33" s="207"/>
      <c r="AR33" s="207"/>
      <c r="AS33" s="207"/>
      <c r="AT33" s="207"/>
      <c r="AU33" s="207"/>
      <c r="AV33" s="207"/>
      <c r="AW33" s="207"/>
      <c r="AX33" s="207"/>
      <c r="AY33" s="207"/>
    </row>
    <row r="34" spans="1:51" ht="14.45">
      <c r="A34" s="104">
        <f>YampaRiverInflow.TotalOutflow!A34</f>
        <v>47058</v>
      </c>
      <c r="B34" s="163">
        <v>17.687000000000001</v>
      </c>
      <c r="C34" s="155">
        <v>17.687000000000001</v>
      </c>
      <c r="D34" s="167">
        <v>17.687000000000001</v>
      </c>
      <c r="E34" s="7">
        <v>54.319510000000001</v>
      </c>
      <c r="F34" s="7">
        <v>11.286760000000001</v>
      </c>
      <c r="G34" s="7">
        <v>42.111879999999999</v>
      </c>
      <c r="H34" s="7">
        <v>49.319809999999997</v>
      </c>
      <c r="I34" s="7">
        <v>62.6631</v>
      </c>
      <c r="J34" s="7">
        <v>57.306669999999997</v>
      </c>
      <c r="K34" s="7">
        <v>20.52073</v>
      </c>
      <c r="L34" s="7">
        <v>2.0303399999999998</v>
      </c>
      <c r="M34" s="7">
        <v>10.25154</v>
      </c>
      <c r="N34" s="7">
        <v>11.652959999999998</v>
      </c>
      <c r="O34" s="7">
        <v>18.590709999999998</v>
      </c>
      <c r="P34" s="7">
        <v>93.237679999999997</v>
      </c>
      <c r="Q34" s="7">
        <v>8.5751200000000001</v>
      </c>
      <c r="R34" s="7">
        <v>14.65644</v>
      </c>
      <c r="S34" s="7">
        <v>33.630459999999999</v>
      </c>
      <c r="T34" s="7">
        <v>27.760300000000001</v>
      </c>
      <c r="U34" s="7">
        <v>11.286379999999999</v>
      </c>
      <c r="V34" s="7">
        <v>-14.38903</v>
      </c>
      <c r="W34" s="7">
        <v>11.00366</v>
      </c>
      <c r="X34" s="7">
        <v>30.656770000000002</v>
      </c>
      <c r="Y34" s="7">
        <v>78.433350000000004</v>
      </c>
      <c r="Z34" s="7">
        <v>20.926279999999998</v>
      </c>
      <c r="AA34" s="7">
        <v>17.11955</v>
      </c>
      <c r="AB34" s="7">
        <v>49.568680000000001</v>
      </c>
      <c r="AC34" s="7">
        <v>30.38326</v>
      </c>
      <c r="AD34" s="7">
        <v>41.949339999999999</v>
      </c>
      <c r="AE34" s="7">
        <v>90.300280000000001</v>
      </c>
      <c r="AF34" s="7">
        <v>25.237020000000001</v>
      </c>
      <c r="AG34" s="7">
        <v>26.017717809976254</v>
      </c>
      <c r="AH34" s="7">
        <v>42.795492049736886</v>
      </c>
      <c r="AI34" s="6"/>
      <c r="AJ34" s="6"/>
      <c r="AK34" s="6"/>
      <c r="AL34" s="6"/>
      <c r="AM34" s="6"/>
      <c r="AN34" s="207"/>
      <c r="AO34" s="207"/>
      <c r="AP34" s="207"/>
      <c r="AQ34" s="207"/>
      <c r="AR34" s="207"/>
      <c r="AS34" s="207"/>
      <c r="AT34" s="207"/>
      <c r="AU34" s="207"/>
      <c r="AV34" s="207"/>
      <c r="AW34" s="207"/>
      <c r="AX34" s="207"/>
      <c r="AY34" s="207"/>
    </row>
    <row r="35" spans="1:51" ht="14.45">
      <c r="A35" s="104">
        <f>YampaRiverInflow.TotalOutflow!A35</f>
        <v>47088</v>
      </c>
      <c r="B35" s="163">
        <v>39.872999999999998</v>
      </c>
      <c r="C35" s="155">
        <v>39.872999999999998</v>
      </c>
      <c r="D35" s="167">
        <v>39.872999999999998</v>
      </c>
      <c r="E35" s="7">
        <v>57.228949999999998</v>
      </c>
      <c r="F35" s="7">
        <v>76.772750000000002</v>
      </c>
      <c r="G35" s="7">
        <v>23.632810000000003</v>
      </c>
      <c r="H35" s="7">
        <v>26.613599999999998</v>
      </c>
      <c r="I35" s="7">
        <v>20.40418</v>
      </c>
      <c r="J35" s="7">
        <v>6.7861099999999999</v>
      </c>
      <c r="K35" s="7">
        <v>7.0875000000000004</v>
      </c>
      <c r="L35" s="7">
        <v>18.854099999999999</v>
      </c>
      <c r="M35" s="7">
        <v>35.589959999999998</v>
      </c>
      <c r="N35" s="7">
        <v>26.338159999999998</v>
      </c>
      <c r="O35" s="7">
        <v>20.191050000000001</v>
      </c>
      <c r="P35" s="7">
        <v>74.97139</v>
      </c>
      <c r="Q35" s="7">
        <v>11.51708</v>
      </c>
      <c r="R35" s="7">
        <v>-4.6183199999999998</v>
      </c>
      <c r="S35" s="7">
        <v>27.153869999999998</v>
      </c>
      <c r="T35" s="7">
        <v>22.050689999999999</v>
      </c>
      <c r="U35" s="7">
        <v>10.000299999999999</v>
      </c>
      <c r="V35" s="7">
        <v>200.48664000000002</v>
      </c>
      <c r="W35" s="7">
        <v>49.498660000000001</v>
      </c>
      <c r="X35" s="7">
        <v>30.962709999999998</v>
      </c>
      <c r="Y35" s="7">
        <v>25.01275</v>
      </c>
      <c r="Z35" s="7">
        <v>10.133760000000001</v>
      </c>
      <c r="AA35" s="7">
        <v>15.85665</v>
      </c>
      <c r="AB35" s="7">
        <v>14.69364</v>
      </c>
      <c r="AC35" s="7">
        <v>24.777099999999997</v>
      </c>
      <c r="AD35" s="7">
        <v>25.998349999999999</v>
      </c>
      <c r="AE35" s="7">
        <v>73.964010000000002</v>
      </c>
      <c r="AF35" s="7">
        <v>39.270139999999998</v>
      </c>
      <c r="AG35" s="7">
        <v>58.229954837951695</v>
      </c>
      <c r="AH35" s="7">
        <v>94.346721745758927</v>
      </c>
      <c r="AI35" s="6"/>
      <c r="AJ35" s="6"/>
      <c r="AK35" s="6"/>
      <c r="AL35" s="6"/>
      <c r="AM35" s="6"/>
      <c r="AN35" s="207"/>
      <c r="AO35" s="207"/>
      <c r="AP35" s="207"/>
      <c r="AQ35" s="207"/>
      <c r="AR35" s="207"/>
      <c r="AS35" s="207"/>
      <c r="AT35" s="207"/>
      <c r="AU35" s="207"/>
      <c r="AV35" s="207"/>
      <c r="AW35" s="207"/>
      <c r="AX35" s="207"/>
      <c r="AY35" s="207"/>
    </row>
    <row r="36" spans="1:51" ht="14.45">
      <c r="A36" s="104">
        <f>YampaRiverInflow.TotalOutflow!A36</f>
        <v>47119</v>
      </c>
      <c r="B36" s="163">
        <v>38.064</v>
      </c>
      <c r="C36" s="155">
        <v>38.064</v>
      </c>
      <c r="D36" s="167">
        <v>38.064</v>
      </c>
      <c r="E36" s="7">
        <v>68.707340000000002</v>
      </c>
      <c r="F36" s="7">
        <v>147.14017999999999</v>
      </c>
      <c r="G36" s="7">
        <v>12.95735</v>
      </c>
      <c r="H36" s="7">
        <v>43.173999999999999</v>
      </c>
      <c r="I36" s="7">
        <v>43.572859999999999</v>
      </c>
      <c r="J36" s="7">
        <v>40.911610000000003</v>
      </c>
      <c r="K36" s="7">
        <v>13.873209999999998</v>
      </c>
      <c r="L36" s="7">
        <v>43.65607</v>
      </c>
      <c r="M36" s="7">
        <v>8.8752700000000004</v>
      </c>
      <c r="N36" s="7">
        <v>27.946300000000001</v>
      </c>
      <c r="O36" s="7">
        <v>3.3895900000000001</v>
      </c>
      <c r="P36" s="7">
        <v>303.37369000000001</v>
      </c>
      <c r="Q36" s="7">
        <v>12.219719999999999</v>
      </c>
      <c r="R36" s="7">
        <v>-9.3584500000000013</v>
      </c>
      <c r="S36" s="7">
        <v>28.872540000000001</v>
      </c>
      <c r="T36" s="7">
        <v>4.9805900000000003</v>
      </c>
      <c r="U36" s="7">
        <v>53.234699999999997</v>
      </c>
      <c r="V36" s="7">
        <v>36.51267</v>
      </c>
      <c r="W36" s="7">
        <v>15.039200000000001</v>
      </c>
      <c r="X36" s="7">
        <v>13.099450000000001</v>
      </c>
      <c r="Y36" s="7">
        <v>6.7984099999999996</v>
      </c>
      <c r="Z36" s="7">
        <v>21.993320000000001</v>
      </c>
      <c r="AA36" s="7">
        <v>41.238190000000003</v>
      </c>
      <c r="AB36" s="7">
        <v>58.881329999999998</v>
      </c>
      <c r="AC36" s="7">
        <v>49.533120000000004</v>
      </c>
      <c r="AD36" s="7">
        <v>48.656099999999995</v>
      </c>
      <c r="AE36" s="7">
        <v>36.149560000000001</v>
      </c>
      <c r="AF36" s="7">
        <v>28.502187496324908</v>
      </c>
      <c r="AG36" s="7">
        <v>66.377511872836507</v>
      </c>
      <c r="AH36" s="7">
        <v>211.12333447291081</v>
      </c>
      <c r="AI36" s="6"/>
      <c r="AJ36" s="6"/>
      <c r="AK36" s="6"/>
      <c r="AL36" s="6"/>
      <c r="AM36" s="6"/>
      <c r="AN36" s="207"/>
      <c r="AO36" s="207"/>
      <c r="AP36" s="207"/>
      <c r="AQ36" s="207"/>
      <c r="AR36" s="207"/>
      <c r="AS36" s="207"/>
      <c r="AT36" s="207"/>
      <c r="AU36" s="207"/>
      <c r="AV36" s="207"/>
      <c r="AW36" s="207"/>
      <c r="AX36" s="207"/>
      <c r="AY36" s="207"/>
    </row>
    <row r="37" spans="1:51" ht="14.45">
      <c r="A37" s="104">
        <f>YampaRiverInflow.TotalOutflow!A37</f>
        <v>47150</v>
      </c>
      <c r="B37" s="163">
        <v>28.969000000000001</v>
      </c>
      <c r="C37" s="155">
        <v>28.969000000000001</v>
      </c>
      <c r="D37" s="167">
        <v>28.969000000000001</v>
      </c>
      <c r="E37" s="7">
        <v>63.109250000000003</v>
      </c>
      <c r="F37" s="7">
        <v>89.958119999999994</v>
      </c>
      <c r="G37" s="7">
        <v>24.910400000000003</v>
      </c>
      <c r="H37" s="7">
        <v>-4.8160100000000003</v>
      </c>
      <c r="I37" s="7">
        <v>73.336060000000003</v>
      </c>
      <c r="J37" s="7">
        <v>36.586980000000004</v>
      </c>
      <c r="K37" s="7">
        <v>21.691119999999998</v>
      </c>
      <c r="L37" s="7">
        <v>36.689769999999996</v>
      </c>
      <c r="M37" s="7">
        <v>4.0654399999999997</v>
      </c>
      <c r="N37" s="7">
        <v>38.304220000000001</v>
      </c>
      <c r="O37" s="7">
        <v>19.567259999999997</v>
      </c>
      <c r="P37" s="7">
        <v>194.10926000000001</v>
      </c>
      <c r="Q37" s="7">
        <v>10.566690000000001</v>
      </c>
      <c r="R37" s="7">
        <v>18.006209999999999</v>
      </c>
      <c r="S37" s="7">
        <v>42.33981</v>
      </c>
      <c r="T37" s="7">
        <v>29.493419999999997</v>
      </c>
      <c r="U37" s="7">
        <v>57.446640000000002</v>
      </c>
      <c r="V37" s="7">
        <v>36.949750000000002</v>
      </c>
      <c r="W37" s="7">
        <v>19.886479999999999</v>
      </c>
      <c r="X37" s="7">
        <v>30.005659999999999</v>
      </c>
      <c r="Y37" s="7">
        <v>35.553809999999999</v>
      </c>
      <c r="Z37" s="7">
        <v>40.773769999999999</v>
      </c>
      <c r="AA37" s="7">
        <v>31.995979999999999</v>
      </c>
      <c r="AB37" s="7">
        <v>74.449780000000004</v>
      </c>
      <c r="AC37" s="7">
        <v>14.88969</v>
      </c>
      <c r="AD37" s="7">
        <v>39.650980000000004</v>
      </c>
      <c r="AE37" s="7">
        <v>14.91981</v>
      </c>
      <c r="AF37" s="7">
        <v>53.503218596593655</v>
      </c>
      <c r="AG37" s="7">
        <v>97.944624983882534</v>
      </c>
      <c r="AH37" s="7">
        <v>211.27383722176506</v>
      </c>
      <c r="AI37" s="6"/>
      <c r="AJ37" s="6"/>
      <c r="AK37" s="6"/>
      <c r="AL37" s="6"/>
      <c r="AM37" s="6"/>
      <c r="AN37" s="207"/>
      <c r="AO37" s="207"/>
      <c r="AP37" s="207"/>
      <c r="AQ37" s="207"/>
      <c r="AR37" s="207"/>
      <c r="AS37" s="207"/>
      <c r="AT37" s="207"/>
      <c r="AU37" s="207"/>
      <c r="AV37" s="207"/>
      <c r="AW37" s="207"/>
      <c r="AX37" s="207"/>
      <c r="AY37" s="207"/>
    </row>
    <row r="38" spans="1:51" ht="14.45">
      <c r="A38" s="104">
        <f>YampaRiverInflow.TotalOutflow!A38</f>
        <v>47178</v>
      </c>
      <c r="B38" s="163">
        <v>20.625</v>
      </c>
      <c r="C38" s="155">
        <v>20.625</v>
      </c>
      <c r="D38" s="167">
        <v>20.625</v>
      </c>
      <c r="E38" s="7">
        <v>44.835190000000004</v>
      </c>
      <c r="F38" s="7">
        <v>177.33817000000002</v>
      </c>
      <c r="G38" s="7">
        <v>-56.693550000000002</v>
      </c>
      <c r="H38" s="7">
        <v>37.615089999999995</v>
      </c>
      <c r="I38" s="7">
        <v>83.826080000000005</v>
      </c>
      <c r="J38" s="7">
        <v>-9.628680000000001</v>
      </c>
      <c r="K38" s="7">
        <v>-8.9868500000000004</v>
      </c>
      <c r="L38" s="7">
        <v>31.59817</v>
      </c>
      <c r="M38" s="7">
        <v>-31.764150000000001</v>
      </c>
      <c r="N38" s="7">
        <v>8.1977799999999998</v>
      </c>
      <c r="O38" s="7">
        <v>-4.6275300000000001</v>
      </c>
      <c r="P38" s="7">
        <v>107.54282000000001</v>
      </c>
      <c r="Q38" s="7">
        <v>18.535509999999999</v>
      </c>
      <c r="R38" s="7">
        <v>-8.2876000000000012</v>
      </c>
      <c r="S38" s="7">
        <v>9.9111000000000011</v>
      </c>
      <c r="T38" s="7">
        <v>-22.678090000000001</v>
      </c>
      <c r="U38" s="7">
        <v>14.65991</v>
      </c>
      <c r="V38" s="7">
        <v>17.707439999999998</v>
      </c>
      <c r="W38" s="7">
        <v>9.1945100000000011</v>
      </c>
      <c r="X38" s="7">
        <v>12.195319999999999</v>
      </c>
      <c r="Y38" s="7">
        <v>-13.04682</v>
      </c>
      <c r="Z38" s="7">
        <v>5.0683699999999998</v>
      </c>
      <c r="AA38" s="7">
        <v>-22.833819999999999</v>
      </c>
      <c r="AB38" s="7">
        <v>21.36993</v>
      </c>
      <c r="AC38" s="7">
        <v>4.0066199999999998</v>
      </c>
      <c r="AD38" s="7">
        <v>64.574950000000001</v>
      </c>
      <c r="AE38" s="7">
        <v>63.134869999999999</v>
      </c>
      <c r="AF38" s="7">
        <v>61.180317783398927</v>
      </c>
      <c r="AG38" s="7">
        <v>128.26726604236279</v>
      </c>
      <c r="AH38" s="7">
        <v>224.00764611072893</v>
      </c>
      <c r="AI38" s="6"/>
      <c r="AJ38" s="6"/>
      <c r="AK38" s="6"/>
      <c r="AL38" s="6"/>
      <c r="AM38" s="6"/>
      <c r="AN38" s="207"/>
      <c r="AO38" s="207"/>
      <c r="AP38" s="207"/>
      <c r="AQ38" s="207"/>
      <c r="AR38" s="207"/>
      <c r="AS38" s="207"/>
      <c r="AT38" s="207"/>
      <c r="AU38" s="207"/>
      <c r="AV38" s="207"/>
      <c r="AW38" s="207"/>
      <c r="AX38" s="207"/>
      <c r="AY38" s="207"/>
    </row>
    <row r="39" spans="1:51" ht="14.45">
      <c r="A39" s="104">
        <f>YampaRiverInflow.TotalOutflow!A39</f>
        <v>47209</v>
      </c>
      <c r="B39" s="163">
        <v>19.73</v>
      </c>
      <c r="C39" s="155">
        <v>19.73</v>
      </c>
      <c r="D39" s="167">
        <v>19.73</v>
      </c>
      <c r="E39" s="7">
        <v>29.552319999999998</v>
      </c>
      <c r="F39" s="7">
        <v>81.07553999999999</v>
      </c>
      <c r="G39" s="7">
        <v>86.656300000000002</v>
      </c>
      <c r="H39" s="7">
        <v>38.537150000000004</v>
      </c>
      <c r="I39" s="7">
        <v>88.094770000000011</v>
      </c>
      <c r="J39" s="7">
        <v>-55.505400000000002</v>
      </c>
      <c r="K39" s="7">
        <v>-25.224409999999999</v>
      </c>
      <c r="L39" s="7">
        <v>-11.06203</v>
      </c>
      <c r="M39" s="7">
        <v>-40.472319999999996</v>
      </c>
      <c r="N39" s="7">
        <v>-8.5150300000000012</v>
      </c>
      <c r="O39" s="7">
        <v>5.4860100000000003</v>
      </c>
      <c r="P39" s="7">
        <v>89.623949999999994</v>
      </c>
      <c r="Q39" s="7">
        <v>5.5964700000000001</v>
      </c>
      <c r="R39" s="7">
        <v>-13.982229999999999</v>
      </c>
      <c r="S39" s="7">
        <v>-5.7306000000000008</v>
      </c>
      <c r="T39" s="7">
        <v>-15.20013</v>
      </c>
      <c r="U39" s="7">
        <v>34.876040000000003</v>
      </c>
      <c r="V39" s="7">
        <v>71.3001</v>
      </c>
      <c r="W39" s="7">
        <v>20.61309</v>
      </c>
      <c r="X39" s="7">
        <v>9.5076800000000006</v>
      </c>
      <c r="Y39" s="7">
        <v>-18.428540000000002</v>
      </c>
      <c r="Z39" s="7">
        <v>-11.481530000000001</v>
      </c>
      <c r="AA39" s="7">
        <v>17.488060000000001</v>
      </c>
      <c r="AB39" s="7">
        <v>42.204129999999999</v>
      </c>
      <c r="AC39" s="7">
        <v>-16.627680000000002</v>
      </c>
      <c r="AD39" s="7">
        <v>57.904980000000002</v>
      </c>
      <c r="AE39" s="7">
        <v>18.792390000000001</v>
      </c>
      <c r="AF39" s="7">
        <v>27.715374733300219</v>
      </c>
      <c r="AG39" s="7">
        <v>73.575185829979745</v>
      </c>
      <c r="AH39" s="7">
        <v>159.09265105449037</v>
      </c>
      <c r="AI39" s="6"/>
      <c r="AJ39" s="6"/>
      <c r="AK39" s="6"/>
      <c r="AL39" s="6"/>
      <c r="AM39" s="6"/>
      <c r="AN39" s="207"/>
      <c r="AO39" s="207"/>
      <c r="AP39" s="207"/>
      <c r="AQ39" s="207"/>
      <c r="AR39" s="207"/>
      <c r="AS39" s="207"/>
      <c r="AT39" s="207"/>
      <c r="AU39" s="207"/>
      <c r="AV39" s="207"/>
      <c r="AW39" s="207"/>
      <c r="AX39" s="207"/>
      <c r="AY39" s="207"/>
    </row>
    <row r="40" spans="1:51" ht="14.45">
      <c r="A40" s="104">
        <f>YampaRiverInflow.TotalOutflow!A40</f>
        <v>47239</v>
      </c>
      <c r="B40" s="163">
        <v>11.801</v>
      </c>
      <c r="C40" s="155">
        <v>11.801</v>
      </c>
      <c r="D40" s="167">
        <v>11.801</v>
      </c>
      <c r="E40" s="7">
        <v>45.130360000000003</v>
      </c>
      <c r="F40" s="7">
        <v>144.82448000000002</v>
      </c>
      <c r="G40" s="7">
        <v>15.857620000000001</v>
      </c>
      <c r="H40" s="7">
        <v>26.527619999999999</v>
      </c>
      <c r="I40" s="7">
        <v>112.01666</v>
      </c>
      <c r="J40" s="7">
        <v>5.9267599999999998</v>
      </c>
      <c r="K40" s="7">
        <v>-7.9631999999999996</v>
      </c>
      <c r="L40" s="7">
        <v>-10.182930000000001</v>
      </c>
      <c r="M40" s="7">
        <v>-18.910119999999999</v>
      </c>
      <c r="N40" s="7">
        <v>-5.1637899999999997</v>
      </c>
      <c r="O40" s="7">
        <v>4.8523900000000006</v>
      </c>
      <c r="P40" s="7">
        <v>136.5727</v>
      </c>
      <c r="Q40" s="7">
        <v>-17.06551</v>
      </c>
      <c r="R40" s="7">
        <v>-25.80247</v>
      </c>
      <c r="S40" s="7">
        <v>13.146979999999999</v>
      </c>
      <c r="T40" s="7">
        <v>9.7264300000000006</v>
      </c>
      <c r="U40" s="7">
        <v>41.096609999999998</v>
      </c>
      <c r="V40" s="7">
        <v>63.824849999999998</v>
      </c>
      <c r="W40" s="7">
        <v>-6.9918699999999996</v>
      </c>
      <c r="X40" s="7">
        <v>0.73799999999999999</v>
      </c>
      <c r="Y40" s="7">
        <v>-18.297540000000001</v>
      </c>
      <c r="Z40" s="7">
        <v>-12.214030000000001</v>
      </c>
      <c r="AA40" s="7">
        <v>9.0859300000000012</v>
      </c>
      <c r="AB40" s="7">
        <v>5.1340200000000005</v>
      </c>
      <c r="AC40" s="7">
        <v>-29.088660000000001</v>
      </c>
      <c r="AD40" s="7">
        <v>48.692149999999998</v>
      </c>
      <c r="AE40" s="7">
        <v>-11.59253</v>
      </c>
      <c r="AF40" s="7">
        <v>13.941845357980599</v>
      </c>
      <c r="AG40" s="7">
        <v>50.616735034495079</v>
      </c>
      <c r="AH40" s="7">
        <v>122.33935550539928</v>
      </c>
      <c r="AI40" s="6"/>
      <c r="AJ40" s="6"/>
      <c r="AK40" s="6"/>
      <c r="AL40" s="6"/>
      <c r="AM40" s="6"/>
      <c r="AN40" s="207"/>
      <c r="AO40" s="207"/>
      <c r="AP40" s="207"/>
      <c r="AQ40" s="207"/>
      <c r="AR40" s="207"/>
      <c r="AS40" s="207"/>
      <c r="AT40" s="207"/>
      <c r="AU40" s="207"/>
      <c r="AV40" s="207"/>
      <c r="AW40" s="207"/>
      <c r="AX40" s="207"/>
      <c r="AY40" s="207"/>
    </row>
    <row r="41" spans="1:51" ht="14.45">
      <c r="A41" s="104">
        <f>YampaRiverInflow.TotalOutflow!A41</f>
        <v>47270</v>
      </c>
      <c r="B41" s="163">
        <v>-17.097999999999999</v>
      </c>
      <c r="C41" s="155">
        <v>-17.097999999999999</v>
      </c>
      <c r="D41" s="167">
        <v>-17.097999999999999</v>
      </c>
      <c r="E41" s="7">
        <v>-1.8183699999999998</v>
      </c>
      <c r="F41" s="7">
        <v>48.385210000000001</v>
      </c>
      <c r="G41" s="7">
        <v>10.9796</v>
      </c>
      <c r="H41" s="7">
        <v>-16.415560000000003</v>
      </c>
      <c r="I41" s="7">
        <v>59.579190000000004</v>
      </c>
      <c r="J41" s="7">
        <v>20.131820000000001</v>
      </c>
      <c r="K41" s="7">
        <v>-1.8760000000000002E-2</v>
      </c>
      <c r="L41" s="7">
        <v>-40.888860000000001</v>
      </c>
      <c r="M41" s="7">
        <v>-24.57798</v>
      </c>
      <c r="N41" s="7">
        <v>-41.014429999999997</v>
      </c>
      <c r="O41" s="7">
        <v>-32.649230000000003</v>
      </c>
      <c r="P41" s="7">
        <v>31.118189999999998</v>
      </c>
      <c r="Q41" s="7">
        <v>-16.25863</v>
      </c>
      <c r="R41" s="7">
        <v>-29.007360000000002</v>
      </c>
      <c r="S41" s="7">
        <v>15.05063</v>
      </c>
      <c r="T41" s="7">
        <v>-28.113409999999998</v>
      </c>
      <c r="U41" s="7">
        <v>-6.2963900000000006</v>
      </c>
      <c r="V41" s="7">
        <v>35.037300000000002</v>
      </c>
      <c r="W41" s="7">
        <v>-16.40408</v>
      </c>
      <c r="X41" s="7">
        <v>-27.575620000000001</v>
      </c>
      <c r="Y41" s="7">
        <v>-23.976099999999999</v>
      </c>
      <c r="Z41" s="7">
        <v>-8.1685800000000004</v>
      </c>
      <c r="AA41" s="7">
        <v>-18.756529999999998</v>
      </c>
      <c r="AB41" s="7">
        <v>-18.879729999999999</v>
      </c>
      <c r="AC41" s="7">
        <v>-18.7621</v>
      </c>
      <c r="AD41" s="7">
        <v>4.9375299999999998</v>
      </c>
      <c r="AE41" s="7">
        <v>-14.283790000000002</v>
      </c>
      <c r="AF41" s="7">
        <v>78.656605207787052</v>
      </c>
      <c r="AG41" s="7">
        <v>0.79443608718219216</v>
      </c>
      <c r="AH41" s="7">
        <v>10.795318554272191</v>
      </c>
      <c r="AI41" s="6"/>
      <c r="AJ41" s="6"/>
      <c r="AK41" s="6"/>
      <c r="AL41" s="6"/>
      <c r="AM41" s="6"/>
      <c r="AN41" s="207"/>
      <c r="AO41" s="207"/>
      <c r="AP41" s="207"/>
      <c r="AQ41" s="207"/>
      <c r="AR41" s="207"/>
      <c r="AS41" s="207"/>
      <c r="AT41" s="207"/>
      <c r="AU41" s="207"/>
      <c r="AV41" s="207"/>
      <c r="AW41" s="207"/>
      <c r="AX41" s="207"/>
      <c r="AY41" s="207"/>
    </row>
    <row r="42" spans="1:51" ht="14.45">
      <c r="A42" s="104">
        <f>YampaRiverInflow.TotalOutflow!A42</f>
        <v>47300</v>
      </c>
      <c r="B42" s="163">
        <v>9.3360000000000003</v>
      </c>
      <c r="C42" s="155">
        <v>9.3360000000000003</v>
      </c>
      <c r="D42" s="167">
        <v>9.3360000000000003</v>
      </c>
      <c r="E42" s="7">
        <v>20.232430000000001</v>
      </c>
      <c r="F42" s="7">
        <v>30.843540000000001</v>
      </c>
      <c r="G42" s="7">
        <v>41.040230000000001</v>
      </c>
      <c r="H42" s="7">
        <v>14.490680000000001</v>
      </c>
      <c r="I42" s="7">
        <v>75.778990000000007</v>
      </c>
      <c r="J42" s="7">
        <v>65.886160000000004</v>
      </c>
      <c r="K42" s="7">
        <v>-49.466929999999998</v>
      </c>
      <c r="L42" s="7">
        <v>-38.095980000000004</v>
      </c>
      <c r="M42" s="7">
        <v>-9.229239999999999</v>
      </c>
      <c r="N42" s="7">
        <v>-13.51318</v>
      </c>
      <c r="O42" s="7">
        <v>-26.592950000000002</v>
      </c>
      <c r="P42" s="7">
        <v>24.434360000000002</v>
      </c>
      <c r="Q42" s="7">
        <v>-13.056049999999999</v>
      </c>
      <c r="R42" s="7">
        <v>-8.1851199999999995</v>
      </c>
      <c r="S42" s="7">
        <v>-2.57158</v>
      </c>
      <c r="T42" s="7">
        <v>-30.264680000000002</v>
      </c>
      <c r="U42" s="7">
        <v>-36.50526</v>
      </c>
      <c r="V42" s="7">
        <v>7.3666599999999995</v>
      </c>
      <c r="W42" s="7">
        <v>20.909459999999999</v>
      </c>
      <c r="X42" s="7">
        <v>21.97174</v>
      </c>
      <c r="Y42" s="7">
        <v>-3.3679099999999997</v>
      </c>
      <c r="Z42" s="7">
        <v>5.8490699999999993</v>
      </c>
      <c r="AA42" s="7">
        <v>18.370330000000003</v>
      </c>
      <c r="AB42" s="7">
        <v>18.507080000000002</v>
      </c>
      <c r="AC42" s="7">
        <v>26.724900000000002</v>
      </c>
      <c r="AD42" s="7">
        <v>-54.714529999999996</v>
      </c>
      <c r="AE42" s="7">
        <v>-25.463419999999999</v>
      </c>
      <c r="AF42" s="7">
        <v>-6.2687281740997962</v>
      </c>
      <c r="AG42" s="7">
        <v>27.797003253292672</v>
      </c>
      <c r="AH42" s="7">
        <v>-8.8693892113595538</v>
      </c>
      <c r="AI42" s="6"/>
      <c r="AJ42" s="6"/>
      <c r="AK42" s="6"/>
      <c r="AL42" s="6"/>
      <c r="AM42" s="6"/>
      <c r="AN42" s="207"/>
      <c r="AO42" s="207"/>
      <c r="AP42" s="207"/>
      <c r="AQ42" s="207"/>
      <c r="AR42" s="207"/>
      <c r="AS42" s="207"/>
      <c r="AT42" s="207"/>
      <c r="AU42" s="207"/>
      <c r="AV42" s="207"/>
      <c r="AW42" s="207"/>
      <c r="AX42" s="207"/>
      <c r="AY42" s="207"/>
    </row>
    <row r="43" spans="1:51" ht="14.45">
      <c r="A43" s="104">
        <f>YampaRiverInflow.TotalOutflow!A43</f>
        <v>47331</v>
      </c>
      <c r="B43" s="163">
        <v>37.031999999999996</v>
      </c>
      <c r="C43" s="155">
        <v>37.031999999999996</v>
      </c>
      <c r="D43" s="167">
        <v>37.031999999999996</v>
      </c>
      <c r="E43" s="7">
        <v>47.941989999999997</v>
      </c>
      <c r="F43" s="7">
        <v>32.843679999999999</v>
      </c>
      <c r="G43" s="7">
        <v>9.41737</v>
      </c>
      <c r="H43" s="7">
        <v>73.407210000000006</v>
      </c>
      <c r="I43" s="7">
        <v>56.459800000000001</v>
      </c>
      <c r="J43" s="7">
        <v>48.113410000000002</v>
      </c>
      <c r="K43" s="7">
        <v>12.67862</v>
      </c>
      <c r="L43" s="7">
        <v>24.742099999999997</v>
      </c>
      <c r="M43" s="7">
        <v>-3.3823099999999999</v>
      </c>
      <c r="N43" s="7">
        <v>40.45872</v>
      </c>
      <c r="O43" s="7">
        <v>7.9324300000000001</v>
      </c>
      <c r="P43" s="7">
        <v>46.411089999999994</v>
      </c>
      <c r="Q43" s="7">
        <v>6.7395899999999997</v>
      </c>
      <c r="R43" s="7">
        <v>17.925740000000001</v>
      </c>
      <c r="S43" s="7">
        <v>17.421220000000002</v>
      </c>
      <c r="T43" s="7">
        <v>-3.9880599999999999</v>
      </c>
      <c r="U43" s="7">
        <v>-1.2442899999999999</v>
      </c>
      <c r="V43" s="7">
        <v>21.964880000000001</v>
      </c>
      <c r="W43" s="7">
        <v>75.510499999999993</v>
      </c>
      <c r="X43" s="7">
        <v>37.568370000000002</v>
      </c>
      <c r="Y43" s="7">
        <v>42.03425</v>
      </c>
      <c r="Z43" s="7">
        <v>42.976790000000001</v>
      </c>
      <c r="AA43" s="7">
        <v>38.019089999999998</v>
      </c>
      <c r="AB43" s="7">
        <v>12.330110000000001</v>
      </c>
      <c r="AC43" s="7">
        <v>11.853590000000001</v>
      </c>
      <c r="AD43" s="7">
        <v>-10.878549999999999</v>
      </c>
      <c r="AE43" s="7">
        <v>0.28339999999999999</v>
      </c>
      <c r="AF43" s="7">
        <v>51.813121174655578</v>
      </c>
      <c r="AG43" s="7">
        <v>55.485192829981116</v>
      </c>
      <c r="AH43" s="7">
        <v>84.255431956262342</v>
      </c>
      <c r="AI43" s="6"/>
      <c r="AJ43" s="6"/>
      <c r="AK43" s="6"/>
      <c r="AL43" s="6"/>
      <c r="AM43" s="6"/>
      <c r="AN43" s="207"/>
      <c r="AO43" s="207"/>
      <c r="AP43" s="207"/>
      <c r="AQ43" s="207"/>
      <c r="AR43" s="207"/>
      <c r="AS43" s="207"/>
      <c r="AT43" s="207"/>
      <c r="AU43" s="207"/>
      <c r="AV43" s="207"/>
      <c r="AW43" s="207"/>
      <c r="AX43" s="207"/>
      <c r="AY43" s="207"/>
    </row>
    <row r="44" spans="1:51" ht="14.45">
      <c r="A44" s="104">
        <f>YampaRiverInflow.TotalOutflow!A44</f>
        <v>47362</v>
      </c>
      <c r="B44" s="163">
        <v>43.808999999999997</v>
      </c>
      <c r="C44" s="155">
        <v>43.808999999999997</v>
      </c>
      <c r="D44" s="167">
        <v>43.808999999999997</v>
      </c>
      <c r="E44" s="7">
        <v>58.154240000000001</v>
      </c>
      <c r="F44" s="7">
        <v>42.169260000000001</v>
      </c>
      <c r="G44" s="7">
        <v>18.811229999999998</v>
      </c>
      <c r="H44" s="7">
        <v>37.728870000000001</v>
      </c>
      <c r="I44" s="7">
        <v>102.28238999999999</v>
      </c>
      <c r="J44" s="7">
        <v>63.219099999999997</v>
      </c>
      <c r="K44" s="7">
        <v>-1.1670799999999999</v>
      </c>
      <c r="L44" s="7">
        <v>27.992830000000001</v>
      </c>
      <c r="M44" s="7">
        <v>55.190280000000001</v>
      </c>
      <c r="N44" s="7">
        <v>32.140479999999997</v>
      </c>
      <c r="O44" s="7">
        <v>31.014310000000002</v>
      </c>
      <c r="P44" s="7">
        <v>29.221220000000002</v>
      </c>
      <c r="Q44" s="7">
        <v>-5.8577599999999999</v>
      </c>
      <c r="R44" s="7">
        <v>13.77566</v>
      </c>
      <c r="S44" s="7">
        <v>20.98864</v>
      </c>
      <c r="T44" s="7">
        <v>9.6280200000000011</v>
      </c>
      <c r="U44" s="7">
        <v>25.324290000000001</v>
      </c>
      <c r="V44" s="7">
        <v>17.578880000000002</v>
      </c>
      <c r="W44" s="7">
        <v>49.973109999999998</v>
      </c>
      <c r="X44" s="7">
        <v>68.102980000000002</v>
      </c>
      <c r="Y44" s="7">
        <v>84.069659999999999</v>
      </c>
      <c r="Z44" s="7">
        <v>26.646470000000001</v>
      </c>
      <c r="AA44" s="7">
        <v>42.182259999999999</v>
      </c>
      <c r="AB44" s="7">
        <v>36.151679999999999</v>
      </c>
      <c r="AC44" s="7">
        <v>18.166060000000002</v>
      </c>
      <c r="AD44" s="7">
        <v>17.873080000000002</v>
      </c>
      <c r="AE44" s="7">
        <v>4.9049300000000002</v>
      </c>
      <c r="AF44" s="7">
        <v>64.526982142959554</v>
      </c>
      <c r="AG44" s="7">
        <v>64.196070820739521</v>
      </c>
      <c r="AH44" s="7">
        <v>71.079936959728215</v>
      </c>
      <c r="AI44" s="6"/>
      <c r="AJ44" s="6"/>
      <c r="AK44" s="6"/>
      <c r="AL44" s="6"/>
      <c r="AM44" s="6"/>
      <c r="AN44" s="207"/>
      <c r="AO44" s="207"/>
      <c r="AP44" s="207"/>
      <c r="AQ44" s="207"/>
      <c r="AR44" s="207"/>
      <c r="AS44" s="207"/>
      <c r="AT44" s="207"/>
      <c r="AU44" s="207"/>
      <c r="AV44" s="207"/>
      <c r="AW44" s="207"/>
      <c r="AX44" s="207"/>
      <c r="AY44" s="207"/>
    </row>
    <row r="45" spans="1:51" ht="14.45">
      <c r="A45" s="104">
        <f>YampaRiverInflow.TotalOutflow!A45</f>
        <v>47392</v>
      </c>
      <c r="B45" s="163">
        <v>23.17</v>
      </c>
      <c r="C45" s="155">
        <v>23.17</v>
      </c>
      <c r="D45" s="167">
        <v>23.17</v>
      </c>
      <c r="E45" s="7">
        <v>47.589800000000004</v>
      </c>
      <c r="F45" s="7">
        <v>34.997630000000001</v>
      </c>
      <c r="G45" s="7">
        <v>11.211030000000001</v>
      </c>
      <c r="H45" s="7">
        <v>19.502970000000001</v>
      </c>
      <c r="I45" s="7">
        <v>54.718679999999999</v>
      </c>
      <c r="J45" s="7">
        <v>17.3261</v>
      </c>
      <c r="K45" s="7">
        <v>33.096730000000001</v>
      </c>
      <c r="L45" s="7">
        <v>7.0241199999999999</v>
      </c>
      <c r="M45" s="7">
        <v>38.168879999999994</v>
      </c>
      <c r="N45" s="7">
        <v>-0.32697000000000004</v>
      </c>
      <c r="O45" s="7">
        <v>84.070039999999992</v>
      </c>
      <c r="P45" s="7">
        <v>20.03706</v>
      </c>
      <c r="Q45" s="7">
        <v>40.291160000000005</v>
      </c>
      <c r="R45" s="7">
        <v>11.96547</v>
      </c>
      <c r="S45" s="7">
        <v>9.7060499999999994</v>
      </c>
      <c r="T45" s="7">
        <v>-4.8878300000000001</v>
      </c>
      <c r="U45" s="7">
        <v>42.031129999999997</v>
      </c>
      <c r="V45" s="7">
        <v>22.63785</v>
      </c>
      <c r="W45" s="7">
        <v>39.329860000000004</v>
      </c>
      <c r="X45" s="7">
        <v>28.046230000000001</v>
      </c>
      <c r="Y45" s="7">
        <v>21.405650000000001</v>
      </c>
      <c r="Z45" s="7">
        <v>63.749839999999999</v>
      </c>
      <c r="AA45" s="7">
        <v>50.552589999999995</v>
      </c>
      <c r="AB45" s="7">
        <v>35.498150000000003</v>
      </c>
      <c r="AC45" s="7">
        <v>22.665689999999998</v>
      </c>
      <c r="AD45" s="7">
        <v>13.309760000000001</v>
      </c>
      <c r="AE45" s="7">
        <v>-5.9156000000000004</v>
      </c>
      <c r="AF45" s="7">
        <v>26.268479665397614</v>
      </c>
      <c r="AG45" s="7">
        <v>76.404177790335339</v>
      </c>
      <c r="AH45" s="7">
        <v>45.021740330611671</v>
      </c>
      <c r="AI45" s="6"/>
      <c r="AJ45" s="6"/>
      <c r="AK45" s="6"/>
      <c r="AL45" s="6"/>
      <c r="AM45" s="6"/>
      <c r="AN45" s="207"/>
      <c r="AO45" s="207"/>
      <c r="AP45" s="207"/>
      <c r="AQ45" s="207"/>
      <c r="AR45" s="207"/>
      <c r="AS45" s="207"/>
      <c r="AT45" s="207"/>
      <c r="AU45" s="207"/>
      <c r="AV45" s="207"/>
      <c r="AW45" s="207"/>
      <c r="AX45" s="207"/>
      <c r="AY45" s="207"/>
    </row>
    <row r="46" spans="1:51" ht="14.45">
      <c r="A46" s="104">
        <f>YampaRiverInflow.TotalOutflow!A46</f>
        <v>47423</v>
      </c>
      <c r="B46" s="163">
        <v>17.687000000000001</v>
      </c>
      <c r="C46" s="155">
        <v>17.687000000000001</v>
      </c>
      <c r="D46" s="167">
        <v>17.687000000000001</v>
      </c>
      <c r="E46" s="7">
        <v>11.286760000000001</v>
      </c>
      <c r="F46" s="7">
        <v>42.111879999999999</v>
      </c>
      <c r="G46" s="7">
        <v>49.319809999999997</v>
      </c>
      <c r="H46" s="7">
        <v>62.6631</v>
      </c>
      <c r="I46" s="7">
        <v>57.306669999999997</v>
      </c>
      <c r="J46" s="7">
        <v>20.52073</v>
      </c>
      <c r="K46" s="7">
        <v>2.0303399999999998</v>
      </c>
      <c r="L46" s="7">
        <v>10.25154</v>
      </c>
      <c r="M46" s="7">
        <v>11.652959999999998</v>
      </c>
      <c r="N46" s="7">
        <v>18.590709999999998</v>
      </c>
      <c r="O46" s="7">
        <v>93.237679999999997</v>
      </c>
      <c r="P46" s="7">
        <v>8.5751200000000001</v>
      </c>
      <c r="Q46" s="7">
        <v>14.65644</v>
      </c>
      <c r="R46" s="7">
        <v>33.630459999999999</v>
      </c>
      <c r="S46" s="7">
        <v>27.760300000000001</v>
      </c>
      <c r="T46" s="7">
        <v>11.286379999999999</v>
      </c>
      <c r="U46" s="7">
        <v>-14.38903</v>
      </c>
      <c r="V46" s="7">
        <v>11.00366</v>
      </c>
      <c r="W46" s="7">
        <v>30.656770000000002</v>
      </c>
      <c r="X46" s="7">
        <v>78.433350000000004</v>
      </c>
      <c r="Y46" s="7">
        <v>20.926279999999998</v>
      </c>
      <c r="Z46" s="7">
        <v>17.11955</v>
      </c>
      <c r="AA46" s="7">
        <v>49.568680000000001</v>
      </c>
      <c r="AB46" s="7">
        <v>30.38326</v>
      </c>
      <c r="AC46" s="7">
        <v>41.949339999999999</v>
      </c>
      <c r="AD46" s="7">
        <v>90.300280000000001</v>
      </c>
      <c r="AE46" s="7">
        <v>25.237020000000001</v>
      </c>
      <c r="AF46" s="7">
        <v>26.017717809976254</v>
      </c>
      <c r="AG46" s="7">
        <v>42.795492049736886</v>
      </c>
      <c r="AH46" s="7">
        <v>56.29713986604478</v>
      </c>
      <c r="AI46" s="6"/>
      <c r="AJ46" s="6"/>
      <c r="AK46" s="6"/>
      <c r="AL46" s="6"/>
      <c r="AM46" s="6"/>
      <c r="AN46" s="207"/>
      <c r="AO46" s="207"/>
      <c r="AP46" s="207"/>
      <c r="AQ46" s="207"/>
      <c r="AR46" s="207"/>
      <c r="AS46" s="207"/>
      <c r="AT46" s="207"/>
      <c r="AU46" s="207"/>
      <c r="AV46" s="207"/>
      <c r="AW46" s="207"/>
      <c r="AX46" s="207"/>
      <c r="AY46" s="207"/>
    </row>
    <row r="47" spans="1:51" ht="14.45">
      <c r="A47" s="104">
        <f>YampaRiverInflow.TotalOutflow!A47</f>
        <v>47453</v>
      </c>
      <c r="B47" s="163">
        <v>39.872999999999998</v>
      </c>
      <c r="C47" s="155">
        <v>39.872999999999998</v>
      </c>
      <c r="D47" s="167">
        <v>39.872999999999998</v>
      </c>
      <c r="E47" s="7">
        <v>76.772750000000002</v>
      </c>
      <c r="F47" s="7">
        <v>23.632810000000003</v>
      </c>
      <c r="G47" s="7">
        <v>26.613599999999998</v>
      </c>
      <c r="H47" s="7">
        <v>20.40418</v>
      </c>
      <c r="I47" s="7">
        <v>6.7861099999999999</v>
      </c>
      <c r="J47" s="7">
        <v>7.0875000000000004</v>
      </c>
      <c r="K47" s="7">
        <v>18.854099999999999</v>
      </c>
      <c r="L47" s="7">
        <v>35.589959999999998</v>
      </c>
      <c r="M47" s="7">
        <v>26.338159999999998</v>
      </c>
      <c r="N47" s="7">
        <v>20.191050000000001</v>
      </c>
      <c r="O47" s="7">
        <v>74.97139</v>
      </c>
      <c r="P47" s="7">
        <v>11.51708</v>
      </c>
      <c r="Q47" s="7">
        <v>-4.6183199999999998</v>
      </c>
      <c r="R47" s="7">
        <v>27.153869999999998</v>
      </c>
      <c r="S47" s="7">
        <v>22.050689999999999</v>
      </c>
      <c r="T47" s="7">
        <v>10.000299999999999</v>
      </c>
      <c r="U47" s="7">
        <v>200.48664000000002</v>
      </c>
      <c r="V47" s="7">
        <v>49.498660000000001</v>
      </c>
      <c r="W47" s="7">
        <v>30.962709999999998</v>
      </c>
      <c r="X47" s="7">
        <v>25.01275</v>
      </c>
      <c r="Y47" s="7">
        <v>10.133760000000001</v>
      </c>
      <c r="Z47" s="7">
        <v>15.85665</v>
      </c>
      <c r="AA47" s="7">
        <v>14.69364</v>
      </c>
      <c r="AB47" s="7">
        <v>24.777099999999997</v>
      </c>
      <c r="AC47" s="7">
        <v>25.998349999999999</v>
      </c>
      <c r="AD47" s="7">
        <v>73.964010000000002</v>
      </c>
      <c r="AE47" s="7">
        <v>39.270139999999998</v>
      </c>
      <c r="AF47" s="7">
        <v>58.229954837951695</v>
      </c>
      <c r="AG47" s="7">
        <v>94.346721745758927</v>
      </c>
      <c r="AH47" s="7">
        <v>58.610447656656703</v>
      </c>
      <c r="AI47" s="6"/>
      <c r="AJ47" s="6"/>
      <c r="AK47" s="6"/>
      <c r="AL47" s="6"/>
      <c r="AM47" s="6"/>
      <c r="AN47" s="207"/>
      <c r="AO47" s="207"/>
      <c r="AP47" s="207"/>
      <c r="AQ47" s="207"/>
      <c r="AR47" s="207"/>
      <c r="AS47" s="207"/>
      <c r="AT47" s="207"/>
      <c r="AU47" s="207"/>
      <c r="AV47" s="207"/>
      <c r="AW47" s="207"/>
      <c r="AX47" s="207"/>
      <c r="AY47" s="207"/>
    </row>
    <row r="48" spans="1:51" ht="14.45">
      <c r="A48" s="104">
        <f>YampaRiverInflow.TotalOutflow!A48</f>
        <v>47484</v>
      </c>
      <c r="B48" s="163">
        <v>38.064</v>
      </c>
      <c r="C48" s="155">
        <v>38.064</v>
      </c>
      <c r="D48" s="167">
        <v>38.064</v>
      </c>
      <c r="E48" s="7">
        <v>147.14017999999999</v>
      </c>
      <c r="F48" s="7">
        <v>12.95735</v>
      </c>
      <c r="G48" s="7">
        <v>43.173999999999999</v>
      </c>
      <c r="H48" s="7">
        <v>43.572859999999999</v>
      </c>
      <c r="I48" s="7">
        <v>40.911610000000003</v>
      </c>
      <c r="J48" s="7">
        <v>13.873209999999998</v>
      </c>
      <c r="K48" s="7">
        <v>43.65607</v>
      </c>
      <c r="L48" s="7">
        <v>8.8752700000000004</v>
      </c>
      <c r="M48" s="7">
        <v>27.946300000000001</v>
      </c>
      <c r="N48" s="7">
        <v>3.3895900000000001</v>
      </c>
      <c r="O48" s="7">
        <v>303.37369000000001</v>
      </c>
      <c r="P48" s="7">
        <v>12.219719999999999</v>
      </c>
      <c r="Q48" s="7">
        <v>-9.3584500000000013</v>
      </c>
      <c r="R48" s="7">
        <v>28.872540000000001</v>
      </c>
      <c r="S48" s="7">
        <v>4.9805900000000003</v>
      </c>
      <c r="T48" s="7">
        <v>53.234699999999997</v>
      </c>
      <c r="U48" s="7">
        <v>36.51267</v>
      </c>
      <c r="V48" s="7">
        <v>15.039200000000001</v>
      </c>
      <c r="W48" s="7">
        <v>13.099450000000001</v>
      </c>
      <c r="X48" s="7">
        <v>6.7984099999999996</v>
      </c>
      <c r="Y48" s="7">
        <v>21.993320000000001</v>
      </c>
      <c r="Z48" s="7">
        <v>41.238190000000003</v>
      </c>
      <c r="AA48" s="7">
        <v>58.881329999999998</v>
      </c>
      <c r="AB48" s="7">
        <v>49.533120000000004</v>
      </c>
      <c r="AC48" s="7">
        <v>48.656099999999995</v>
      </c>
      <c r="AD48" s="7">
        <v>36.149560000000001</v>
      </c>
      <c r="AE48" s="7">
        <v>28.502187496324908</v>
      </c>
      <c r="AF48" s="7">
        <v>66.377511872836507</v>
      </c>
      <c r="AG48" s="7">
        <v>211.12333447291081</v>
      </c>
      <c r="AH48" s="7">
        <v>68.713341688972349</v>
      </c>
      <c r="AI48" s="6"/>
      <c r="AJ48" s="6"/>
      <c r="AK48" s="6"/>
      <c r="AL48" s="6"/>
      <c r="AM48" s="6"/>
      <c r="AN48" s="207"/>
      <c r="AO48" s="207"/>
      <c r="AP48" s="207"/>
      <c r="AQ48" s="207"/>
      <c r="AR48" s="207"/>
      <c r="AS48" s="207"/>
      <c r="AT48" s="207"/>
      <c r="AU48" s="207"/>
      <c r="AV48" s="207"/>
      <c r="AW48" s="207"/>
      <c r="AX48" s="207"/>
      <c r="AY48" s="207"/>
    </row>
    <row r="49" spans="1:1005" ht="14.45">
      <c r="A49" s="104">
        <f>YampaRiverInflow.TotalOutflow!A49</f>
        <v>47515</v>
      </c>
      <c r="B49" s="163">
        <v>28.969000000000001</v>
      </c>
      <c r="C49" s="155">
        <v>28.969000000000001</v>
      </c>
      <c r="D49" s="167">
        <v>28.969000000000001</v>
      </c>
      <c r="E49" s="7">
        <v>89.958119999999994</v>
      </c>
      <c r="F49" s="7">
        <v>24.910400000000003</v>
      </c>
      <c r="G49" s="7">
        <v>-4.8160100000000003</v>
      </c>
      <c r="H49" s="7">
        <v>73.336060000000003</v>
      </c>
      <c r="I49" s="7">
        <v>36.586980000000004</v>
      </c>
      <c r="J49" s="7">
        <v>21.691119999999998</v>
      </c>
      <c r="K49" s="7">
        <v>36.689769999999996</v>
      </c>
      <c r="L49" s="7">
        <v>4.0654399999999997</v>
      </c>
      <c r="M49" s="7">
        <v>38.304220000000001</v>
      </c>
      <c r="N49" s="7">
        <v>19.567259999999997</v>
      </c>
      <c r="O49" s="7">
        <v>194.10926000000001</v>
      </c>
      <c r="P49" s="7">
        <v>10.566690000000001</v>
      </c>
      <c r="Q49" s="7">
        <v>18.006209999999999</v>
      </c>
      <c r="R49" s="7">
        <v>42.33981</v>
      </c>
      <c r="S49" s="7">
        <v>29.493419999999997</v>
      </c>
      <c r="T49" s="7">
        <v>57.446640000000002</v>
      </c>
      <c r="U49" s="7">
        <v>36.949750000000002</v>
      </c>
      <c r="V49" s="7">
        <v>19.886479999999999</v>
      </c>
      <c r="W49" s="7">
        <v>30.005659999999999</v>
      </c>
      <c r="X49" s="7">
        <v>35.553809999999999</v>
      </c>
      <c r="Y49" s="7">
        <v>40.773769999999999</v>
      </c>
      <c r="Z49" s="7">
        <v>31.995979999999999</v>
      </c>
      <c r="AA49" s="7">
        <v>74.449780000000004</v>
      </c>
      <c r="AB49" s="7">
        <v>14.88969</v>
      </c>
      <c r="AC49" s="7">
        <v>39.650980000000004</v>
      </c>
      <c r="AD49" s="7">
        <v>14.91981</v>
      </c>
      <c r="AE49" s="7">
        <v>53.503218596593655</v>
      </c>
      <c r="AF49" s="7">
        <v>97.944624983882534</v>
      </c>
      <c r="AG49" s="7">
        <v>211.27383722176506</v>
      </c>
      <c r="AH49" s="7">
        <v>63.115245487554333</v>
      </c>
      <c r="AI49" s="6"/>
      <c r="AJ49" s="6"/>
      <c r="AK49" s="6"/>
      <c r="AL49" s="6"/>
      <c r="AM49" s="6"/>
      <c r="AN49" s="207"/>
      <c r="AO49" s="207"/>
      <c r="AP49" s="207"/>
      <c r="AQ49" s="207"/>
      <c r="AR49" s="207"/>
      <c r="AS49" s="207"/>
      <c r="AT49" s="207"/>
      <c r="AU49" s="207"/>
      <c r="AV49" s="207"/>
      <c r="AW49" s="207"/>
      <c r="AX49" s="207"/>
      <c r="AY49" s="207"/>
    </row>
    <row r="50" spans="1:1005" ht="14.45">
      <c r="A50" s="104">
        <f>YampaRiverInflow.TotalOutflow!A50</f>
        <v>47543</v>
      </c>
      <c r="B50" s="163">
        <v>20.625</v>
      </c>
      <c r="C50" s="155">
        <v>20.625</v>
      </c>
      <c r="D50" s="167">
        <v>20.625</v>
      </c>
      <c r="E50" s="7">
        <v>177.33817000000002</v>
      </c>
      <c r="F50" s="7">
        <v>-56.693550000000002</v>
      </c>
      <c r="G50" s="7">
        <v>37.615089999999995</v>
      </c>
      <c r="H50" s="7">
        <v>83.826080000000005</v>
      </c>
      <c r="I50" s="7">
        <v>-9.628680000000001</v>
      </c>
      <c r="J50" s="7">
        <v>-8.9868500000000004</v>
      </c>
      <c r="K50" s="7">
        <v>31.59817</v>
      </c>
      <c r="L50" s="7">
        <v>-31.764150000000001</v>
      </c>
      <c r="M50" s="7">
        <v>8.1977799999999998</v>
      </c>
      <c r="N50" s="7">
        <v>-4.6275300000000001</v>
      </c>
      <c r="O50" s="7">
        <v>107.54282000000001</v>
      </c>
      <c r="P50" s="7">
        <v>18.535509999999999</v>
      </c>
      <c r="Q50" s="7">
        <v>-8.2876000000000012</v>
      </c>
      <c r="R50" s="7">
        <v>9.9111000000000011</v>
      </c>
      <c r="S50" s="7">
        <v>-22.678090000000001</v>
      </c>
      <c r="T50" s="7">
        <v>14.65991</v>
      </c>
      <c r="U50" s="7">
        <v>17.707439999999998</v>
      </c>
      <c r="V50" s="7">
        <v>9.1945100000000011</v>
      </c>
      <c r="W50" s="7">
        <v>12.195319999999999</v>
      </c>
      <c r="X50" s="7">
        <v>-13.04682</v>
      </c>
      <c r="Y50" s="7">
        <v>5.0683699999999998</v>
      </c>
      <c r="Z50" s="7">
        <v>-22.833819999999999</v>
      </c>
      <c r="AA50" s="7">
        <v>21.36993</v>
      </c>
      <c r="AB50" s="7">
        <v>4.0066199999999998</v>
      </c>
      <c r="AC50" s="7">
        <v>64.574950000000001</v>
      </c>
      <c r="AD50" s="7">
        <v>63.134869999999999</v>
      </c>
      <c r="AE50" s="7">
        <v>61.180317783398927</v>
      </c>
      <c r="AF50" s="7">
        <v>128.26726604236279</v>
      </c>
      <c r="AG50" s="7">
        <v>224.00764611072893</v>
      </c>
      <c r="AH50" s="7">
        <v>43.466726188585206</v>
      </c>
      <c r="AI50" s="6"/>
      <c r="AJ50" s="6"/>
      <c r="AK50" s="6"/>
      <c r="AL50" s="6"/>
      <c r="AM50" s="6"/>
      <c r="AN50" s="207"/>
      <c r="AO50" s="207"/>
      <c r="AP50" s="207"/>
      <c r="AQ50" s="207"/>
      <c r="AR50" s="207"/>
      <c r="AS50" s="207"/>
      <c r="AT50" s="207"/>
      <c r="AU50" s="207"/>
      <c r="AV50" s="207"/>
      <c r="AW50" s="207"/>
      <c r="AX50" s="207"/>
      <c r="AY50" s="207"/>
    </row>
    <row r="51" spans="1:1005" ht="14.45">
      <c r="A51" s="104">
        <f>YampaRiverInflow.TotalOutflow!A51</f>
        <v>47574</v>
      </c>
      <c r="B51" s="163">
        <v>19.73</v>
      </c>
      <c r="C51" s="155">
        <v>19.73</v>
      </c>
      <c r="D51" s="167">
        <v>19.73</v>
      </c>
      <c r="E51" s="7">
        <v>81.07553999999999</v>
      </c>
      <c r="F51" s="7">
        <v>86.656300000000002</v>
      </c>
      <c r="G51" s="7">
        <v>38.537150000000004</v>
      </c>
      <c r="H51" s="7">
        <v>88.094770000000011</v>
      </c>
      <c r="I51" s="7">
        <v>-55.505400000000002</v>
      </c>
      <c r="J51" s="7">
        <v>-25.224409999999999</v>
      </c>
      <c r="K51" s="7">
        <v>-11.06203</v>
      </c>
      <c r="L51" s="7">
        <v>-40.472319999999996</v>
      </c>
      <c r="M51" s="7">
        <v>-8.5150300000000012</v>
      </c>
      <c r="N51" s="7">
        <v>5.4860100000000003</v>
      </c>
      <c r="O51" s="7">
        <v>89.623949999999994</v>
      </c>
      <c r="P51" s="7">
        <v>5.5964700000000001</v>
      </c>
      <c r="Q51" s="7">
        <v>-13.982229999999999</v>
      </c>
      <c r="R51" s="7">
        <v>-5.7306000000000008</v>
      </c>
      <c r="S51" s="7">
        <v>-15.20013</v>
      </c>
      <c r="T51" s="7">
        <v>34.876040000000003</v>
      </c>
      <c r="U51" s="7">
        <v>71.3001</v>
      </c>
      <c r="V51" s="7">
        <v>20.61309</v>
      </c>
      <c r="W51" s="7">
        <v>9.5076800000000006</v>
      </c>
      <c r="X51" s="7">
        <v>-18.428540000000002</v>
      </c>
      <c r="Y51" s="7">
        <v>-11.481530000000001</v>
      </c>
      <c r="Z51" s="7">
        <v>17.488060000000001</v>
      </c>
      <c r="AA51" s="7">
        <v>42.204129999999999</v>
      </c>
      <c r="AB51" s="7">
        <v>-16.627680000000002</v>
      </c>
      <c r="AC51" s="7">
        <v>57.904980000000002</v>
      </c>
      <c r="AD51" s="7">
        <v>18.792390000000001</v>
      </c>
      <c r="AE51" s="7">
        <v>27.715374733300219</v>
      </c>
      <c r="AF51" s="7">
        <v>73.575185829979745</v>
      </c>
      <c r="AG51" s="7">
        <v>159.09265105449037</v>
      </c>
      <c r="AH51" s="7">
        <v>29.569324498987175</v>
      </c>
      <c r="AI51" s="6"/>
      <c r="AJ51" s="6"/>
      <c r="AK51" s="6"/>
      <c r="AL51" s="6"/>
      <c r="AM51" s="6"/>
      <c r="AN51" s="207"/>
      <c r="AO51" s="207"/>
      <c r="AP51" s="207"/>
      <c r="AQ51" s="207"/>
      <c r="AR51" s="207"/>
      <c r="AS51" s="207"/>
      <c r="AT51" s="207"/>
      <c r="AU51" s="207"/>
      <c r="AV51" s="207"/>
      <c r="AW51" s="207"/>
      <c r="AX51" s="207"/>
      <c r="AY51" s="207"/>
    </row>
    <row r="52" spans="1:1005" ht="14.45">
      <c r="A52" s="104">
        <f>YampaRiverInflow.TotalOutflow!A52</f>
        <v>47604</v>
      </c>
      <c r="B52" s="163">
        <v>11.801</v>
      </c>
      <c r="C52" s="155">
        <v>11.801</v>
      </c>
      <c r="D52" s="167">
        <v>11.801</v>
      </c>
      <c r="E52" s="7">
        <v>144.82448000000002</v>
      </c>
      <c r="F52" s="7">
        <v>15.857620000000001</v>
      </c>
      <c r="G52" s="7">
        <v>26.527619999999999</v>
      </c>
      <c r="H52" s="7">
        <v>112.01666</v>
      </c>
      <c r="I52" s="7">
        <v>5.9267599999999998</v>
      </c>
      <c r="J52" s="7">
        <v>-7.9631999999999996</v>
      </c>
      <c r="K52" s="7">
        <v>-10.182930000000001</v>
      </c>
      <c r="L52" s="7">
        <v>-18.910119999999999</v>
      </c>
      <c r="M52" s="7">
        <v>-5.1637899999999997</v>
      </c>
      <c r="N52" s="7">
        <v>4.8523900000000006</v>
      </c>
      <c r="O52" s="7">
        <v>136.5727</v>
      </c>
      <c r="P52" s="7">
        <v>-17.06551</v>
      </c>
      <c r="Q52" s="7">
        <v>-25.80247</v>
      </c>
      <c r="R52" s="7">
        <v>13.146979999999999</v>
      </c>
      <c r="S52" s="7">
        <v>9.7264300000000006</v>
      </c>
      <c r="T52" s="7">
        <v>41.096609999999998</v>
      </c>
      <c r="U52" s="7">
        <v>63.824849999999998</v>
      </c>
      <c r="V52" s="7">
        <v>-6.9918699999999996</v>
      </c>
      <c r="W52" s="7">
        <v>0.73799999999999999</v>
      </c>
      <c r="X52" s="7">
        <v>-18.297540000000001</v>
      </c>
      <c r="Y52" s="7">
        <v>-12.214030000000001</v>
      </c>
      <c r="Z52" s="7">
        <v>9.0859300000000012</v>
      </c>
      <c r="AA52" s="7">
        <v>5.1340200000000005</v>
      </c>
      <c r="AB52" s="7">
        <v>-29.088660000000001</v>
      </c>
      <c r="AC52" s="7">
        <v>48.692149999999998</v>
      </c>
      <c r="AD52" s="7">
        <v>-11.59253</v>
      </c>
      <c r="AE52" s="7">
        <v>13.941845357980599</v>
      </c>
      <c r="AF52" s="7">
        <v>50.616735034495079</v>
      </c>
      <c r="AG52" s="7">
        <v>122.33935550539928</v>
      </c>
      <c r="AH52" s="7">
        <v>45.147363021899245</v>
      </c>
      <c r="AI52" s="6"/>
      <c r="AJ52" s="6"/>
      <c r="AK52" s="6"/>
      <c r="AL52" s="6"/>
      <c r="AM52" s="6"/>
      <c r="AN52" s="207"/>
      <c r="AO52" s="207"/>
      <c r="AP52" s="207"/>
      <c r="AQ52" s="207"/>
      <c r="AR52" s="207"/>
      <c r="AS52" s="207"/>
      <c r="AT52" s="207"/>
      <c r="AU52" s="207"/>
      <c r="AV52" s="207"/>
      <c r="AW52" s="207"/>
      <c r="AX52" s="207"/>
      <c r="AY52" s="207"/>
    </row>
    <row r="53" spans="1:1005" ht="14.45">
      <c r="A53" s="104">
        <f>YampaRiverInflow.TotalOutflow!A53</f>
        <v>47635</v>
      </c>
      <c r="B53" s="163">
        <v>-17.097999999999999</v>
      </c>
      <c r="C53" s="155">
        <v>-17.097999999999999</v>
      </c>
      <c r="D53" s="167">
        <v>-17.097999999999999</v>
      </c>
      <c r="E53" s="7">
        <v>48.385210000000001</v>
      </c>
      <c r="F53" s="7">
        <v>10.9796</v>
      </c>
      <c r="G53" s="7">
        <v>-16.415560000000003</v>
      </c>
      <c r="H53" s="7">
        <v>59.579190000000004</v>
      </c>
      <c r="I53" s="7">
        <v>20.131820000000001</v>
      </c>
      <c r="J53" s="7">
        <v>-1.8760000000000002E-2</v>
      </c>
      <c r="K53" s="7">
        <v>-40.888860000000001</v>
      </c>
      <c r="L53" s="7">
        <v>-24.57798</v>
      </c>
      <c r="M53" s="7">
        <v>-41.014429999999997</v>
      </c>
      <c r="N53" s="7">
        <v>-32.649230000000003</v>
      </c>
      <c r="O53" s="7">
        <v>31.118189999999998</v>
      </c>
      <c r="P53" s="7">
        <v>-16.25863</v>
      </c>
      <c r="Q53" s="7">
        <v>-29.007360000000002</v>
      </c>
      <c r="R53" s="7">
        <v>15.05063</v>
      </c>
      <c r="S53" s="7">
        <v>-28.113409999999998</v>
      </c>
      <c r="T53" s="7">
        <v>-6.2963900000000006</v>
      </c>
      <c r="U53" s="7">
        <v>35.037300000000002</v>
      </c>
      <c r="V53" s="7">
        <v>-16.40408</v>
      </c>
      <c r="W53" s="7">
        <v>-27.575620000000001</v>
      </c>
      <c r="X53" s="7">
        <v>-23.976099999999999</v>
      </c>
      <c r="Y53" s="7">
        <v>-8.1685800000000004</v>
      </c>
      <c r="Z53" s="7">
        <v>-18.756529999999998</v>
      </c>
      <c r="AA53" s="7">
        <v>-18.879729999999999</v>
      </c>
      <c r="AB53" s="7">
        <v>-18.7621</v>
      </c>
      <c r="AC53" s="7">
        <v>4.9375299999999998</v>
      </c>
      <c r="AD53" s="7">
        <v>-14.283790000000002</v>
      </c>
      <c r="AE53" s="7">
        <v>78.656605207787052</v>
      </c>
      <c r="AF53" s="7">
        <v>0.79443608718219216</v>
      </c>
      <c r="AG53" s="7">
        <v>10.795318554272191</v>
      </c>
      <c r="AH53" s="7">
        <v>-1.7823744887791051</v>
      </c>
      <c r="AI53" s="6"/>
      <c r="AJ53" s="6"/>
      <c r="AK53" s="6"/>
      <c r="AL53" s="6"/>
      <c r="AM53" s="6"/>
      <c r="AN53" s="207"/>
      <c r="AO53" s="207"/>
      <c r="AP53" s="207"/>
      <c r="AQ53" s="207"/>
      <c r="AR53" s="207"/>
      <c r="AS53" s="207"/>
      <c r="AT53" s="207"/>
      <c r="AU53" s="207"/>
      <c r="AV53" s="207"/>
      <c r="AW53" s="207"/>
      <c r="AX53" s="207"/>
      <c r="AY53" s="207"/>
    </row>
    <row r="54" spans="1:1005" ht="14.45">
      <c r="A54" s="104">
        <f>YampaRiverInflow.TotalOutflow!A54</f>
        <v>47665</v>
      </c>
      <c r="B54" s="163">
        <v>9.3360000000000003</v>
      </c>
      <c r="C54" s="155">
        <v>9.3360000000000003</v>
      </c>
      <c r="D54" s="167">
        <v>9.3360000000000003</v>
      </c>
      <c r="E54" s="7">
        <v>30.843540000000001</v>
      </c>
      <c r="F54" s="7">
        <v>41.040230000000001</v>
      </c>
      <c r="G54" s="7">
        <v>14.490680000000001</v>
      </c>
      <c r="H54" s="7">
        <v>75.778990000000007</v>
      </c>
      <c r="I54" s="7">
        <v>65.886160000000004</v>
      </c>
      <c r="J54" s="7">
        <v>-49.466929999999998</v>
      </c>
      <c r="K54" s="7">
        <v>-38.095980000000004</v>
      </c>
      <c r="L54" s="7">
        <v>-9.229239999999999</v>
      </c>
      <c r="M54" s="7">
        <v>-13.51318</v>
      </c>
      <c r="N54" s="7">
        <v>-26.592950000000002</v>
      </c>
      <c r="O54" s="7">
        <v>24.434360000000002</v>
      </c>
      <c r="P54" s="7">
        <v>-13.056049999999999</v>
      </c>
      <c r="Q54" s="7">
        <v>-8.1851199999999995</v>
      </c>
      <c r="R54" s="7">
        <v>-2.57158</v>
      </c>
      <c r="S54" s="7">
        <v>-30.264680000000002</v>
      </c>
      <c r="T54" s="7">
        <v>-36.50526</v>
      </c>
      <c r="U54" s="7">
        <v>7.3666599999999995</v>
      </c>
      <c r="V54" s="7">
        <v>20.909459999999999</v>
      </c>
      <c r="W54" s="7">
        <v>21.97174</v>
      </c>
      <c r="X54" s="7">
        <v>-3.3679099999999997</v>
      </c>
      <c r="Y54" s="7">
        <v>5.8490699999999993</v>
      </c>
      <c r="Z54" s="7">
        <v>18.370330000000003</v>
      </c>
      <c r="AA54" s="7">
        <v>18.507080000000002</v>
      </c>
      <c r="AB54" s="7">
        <v>26.724900000000002</v>
      </c>
      <c r="AC54" s="7">
        <v>-54.714529999999996</v>
      </c>
      <c r="AD54" s="7">
        <v>-25.463419999999999</v>
      </c>
      <c r="AE54" s="7">
        <v>-6.2687281740997962</v>
      </c>
      <c r="AF54" s="7">
        <v>27.797003253292672</v>
      </c>
      <c r="AG54" s="7">
        <v>-8.8693892113595538</v>
      </c>
      <c r="AH54" s="7">
        <v>20.270427585364928</v>
      </c>
      <c r="AI54" s="6"/>
      <c r="AJ54" s="6"/>
      <c r="AK54" s="6"/>
      <c r="AL54" s="6"/>
      <c r="AM54" s="6"/>
      <c r="AN54" s="207"/>
      <c r="AO54" s="207"/>
      <c r="AP54" s="207"/>
      <c r="AQ54" s="207"/>
      <c r="AR54" s="207"/>
      <c r="AS54" s="207"/>
      <c r="AT54" s="207"/>
      <c r="AU54" s="207"/>
      <c r="AV54" s="207"/>
      <c r="AW54" s="207"/>
      <c r="AX54" s="207"/>
      <c r="AY54" s="207"/>
    </row>
    <row r="55" spans="1:1005" ht="14.45">
      <c r="A55" s="104">
        <f>YampaRiverInflow.TotalOutflow!A55</f>
        <v>47696</v>
      </c>
      <c r="B55" s="163">
        <v>37.031999999999996</v>
      </c>
      <c r="C55" s="155">
        <v>37.031999999999996</v>
      </c>
      <c r="D55" s="167">
        <v>37.031999999999996</v>
      </c>
      <c r="E55" s="7">
        <v>32.843679999999999</v>
      </c>
      <c r="F55" s="7">
        <v>9.41737</v>
      </c>
      <c r="G55" s="7">
        <v>73.407210000000006</v>
      </c>
      <c r="H55" s="7">
        <v>56.459800000000001</v>
      </c>
      <c r="I55" s="7">
        <v>48.113410000000002</v>
      </c>
      <c r="J55" s="7">
        <v>12.67862</v>
      </c>
      <c r="K55" s="7">
        <v>24.742099999999997</v>
      </c>
      <c r="L55" s="7">
        <v>-3.3823099999999999</v>
      </c>
      <c r="M55" s="7">
        <v>40.45872</v>
      </c>
      <c r="N55" s="7">
        <v>7.9324300000000001</v>
      </c>
      <c r="O55" s="7">
        <v>46.411089999999994</v>
      </c>
      <c r="P55" s="7">
        <v>6.7395899999999997</v>
      </c>
      <c r="Q55" s="7">
        <v>17.925740000000001</v>
      </c>
      <c r="R55" s="7">
        <v>17.421220000000002</v>
      </c>
      <c r="S55" s="7">
        <v>-3.9880599999999999</v>
      </c>
      <c r="T55" s="7">
        <v>-1.2442899999999999</v>
      </c>
      <c r="U55" s="7">
        <v>21.964880000000001</v>
      </c>
      <c r="V55" s="7">
        <v>75.510499999999993</v>
      </c>
      <c r="W55" s="7">
        <v>37.568370000000002</v>
      </c>
      <c r="X55" s="7">
        <v>42.03425</v>
      </c>
      <c r="Y55" s="7">
        <v>42.976790000000001</v>
      </c>
      <c r="Z55" s="7">
        <v>38.019089999999998</v>
      </c>
      <c r="AA55" s="7">
        <v>12.330110000000001</v>
      </c>
      <c r="AB55" s="7">
        <v>11.853590000000001</v>
      </c>
      <c r="AC55" s="7">
        <v>-10.878549999999999</v>
      </c>
      <c r="AD55" s="7">
        <v>0.28339999999999999</v>
      </c>
      <c r="AE55" s="7">
        <v>51.813121174655578</v>
      </c>
      <c r="AF55" s="7">
        <v>55.485192829981116</v>
      </c>
      <c r="AG55" s="7">
        <v>84.255431956262342</v>
      </c>
      <c r="AH55" s="7">
        <v>46.678198108351161</v>
      </c>
      <c r="AI55" s="6"/>
      <c r="AJ55" s="6"/>
      <c r="AK55" s="6"/>
      <c r="AL55" s="6"/>
      <c r="AM55" s="6"/>
      <c r="AN55" s="207"/>
      <c r="AO55" s="207"/>
      <c r="AP55" s="207"/>
      <c r="AQ55" s="207"/>
      <c r="AR55" s="207"/>
      <c r="AS55" s="207"/>
      <c r="AT55" s="207"/>
      <c r="AU55" s="207"/>
      <c r="AV55" s="207"/>
      <c r="AW55" s="207"/>
      <c r="AX55" s="207"/>
      <c r="AY55" s="207"/>
    </row>
    <row r="56" spans="1:1005" ht="14.45">
      <c r="A56" s="104">
        <f>YampaRiverInflow.TotalOutflow!A56</f>
        <v>47727</v>
      </c>
      <c r="B56" s="163">
        <v>43.808999999999997</v>
      </c>
      <c r="C56" s="155">
        <v>43.808999999999997</v>
      </c>
      <c r="D56" s="167">
        <v>43.808999999999997</v>
      </c>
      <c r="E56" s="7">
        <v>42.169260000000001</v>
      </c>
      <c r="F56" s="7">
        <v>18.811229999999998</v>
      </c>
      <c r="G56" s="7">
        <v>37.728870000000001</v>
      </c>
      <c r="H56" s="7">
        <v>102.28238999999999</v>
      </c>
      <c r="I56" s="7">
        <v>63.219099999999997</v>
      </c>
      <c r="J56" s="7">
        <v>-1.1670799999999999</v>
      </c>
      <c r="K56" s="7">
        <v>27.992830000000001</v>
      </c>
      <c r="L56" s="7">
        <v>55.190280000000001</v>
      </c>
      <c r="M56" s="7">
        <v>32.140479999999997</v>
      </c>
      <c r="N56" s="7">
        <v>31.014310000000002</v>
      </c>
      <c r="O56" s="7">
        <v>29.221220000000002</v>
      </c>
      <c r="P56" s="7">
        <v>-5.8577599999999999</v>
      </c>
      <c r="Q56" s="7">
        <v>13.77566</v>
      </c>
      <c r="R56" s="7">
        <v>20.98864</v>
      </c>
      <c r="S56" s="7">
        <v>9.6280200000000011</v>
      </c>
      <c r="T56" s="7">
        <v>25.324290000000001</v>
      </c>
      <c r="U56" s="7">
        <v>17.578880000000002</v>
      </c>
      <c r="V56" s="7">
        <v>49.973109999999998</v>
      </c>
      <c r="W56" s="7">
        <v>68.102980000000002</v>
      </c>
      <c r="X56" s="7">
        <v>84.069659999999999</v>
      </c>
      <c r="Y56" s="7">
        <v>26.646470000000001</v>
      </c>
      <c r="Z56" s="7">
        <v>42.182259999999999</v>
      </c>
      <c r="AA56" s="7">
        <v>36.151679999999999</v>
      </c>
      <c r="AB56" s="7">
        <v>18.166060000000002</v>
      </c>
      <c r="AC56" s="7">
        <v>17.873080000000002</v>
      </c>
      <c r="AD56" s="7">
        <v>4.9049300000000002</v>
      </c>
      <c r="AE56" s="7">
        <v>64.526982142959554</v>
      </c>
      <c r="AF56" s="7">
        <v>64.196070820739521</v>
      </c>
      <c r="AG56" s="7">
        <v>71.079936959728215</v>
      </c>
      <c r="AH56" s="7">
        <v>58.189243912840368</v>
      </c>
      <c r="AI56" s="6"/>
      <c r="AJ56" s="6"/>
      <c r="AK56" s="6"/>
      <c r="AL56" s="6"/>
      <c r="AM56" s="6"/>
      <c r="AN56" s="207"/>
      <c r="AO56" s="207"/>
      <c r="AP56" s="207"/>
      <c r="AQ56" s="207"/>
      <c r="AR56" s="207"/>
      <c r="AS56" s="207"/>
      <c r="AT56" s="207"/>
      <c r="AU56" s="207"/>
      <c r="AV56" s="207"/>
      <c r="AW56" s="207"/>
      <c r="AX56" s="207"/>
      <c r="AY56" s="207"/>
    </row>
    <row r="57" spans="1:1005" ht="14.45">
      <c r="A57" s="104">
        <f>YampaRiverInflow.TotalOutflow!A57</f>
        <v>47757</v>
      </c>
      <c r="B57" s="163">
        <v>23.17</v>
      </c>
      <c r="C57" s="155">
        <v>23.17</v>
      </c>
      <c r="D57" s="167">
        <v>23.17</v>
      </c>
      <c r="E57" s="7">
        <v>34.997630000000001</v>
      </c>
      <c r="F57" s="7">
        <v>11.211030000000001</v>
      </c>
      <c r="G57" s="7">
        <v>19.502970000000001</v>
      </c>
      <c r="H57" s="7">
        <v>54.718679999999999</v>
      </c>
      <c r="I57" s="7">
        <v>17.3261</v>
      </c>
      <c r="J57" s="7">
        <v>33.096730000000001</v>
      </c>
      <c r="K57" s="7">
        <v>7.0241199999999999</v>
      </c>
      <c r="L57" s="7">
        <v>38.168879999999994</v>
      </c>
      <c r="M57" s="7">
        <v>-0.32697000000000004</v>
      </c>
      <c r="N57" s="7">
        <v>84.070039999999992</v>
      </c>
      <c r="O57" s="7">
        <v>20.03706</v>
      </c>
      <c r="P57" s="7">
        <v>40.291160000000005</v>
      </c>
      <c r="Q57" s="7">
        <v>11.96547</v>
      </c>
      <c r="R57" s="7">
        <v>9.7060499999999994</v>
      </c>
      <c r="S57" s="7">
        <v>-4.8878300000000001</v>
      </c>
      <c r="T57" s="7">
        <v>42.031129999999997</v>
      </c>
      <c r="U57" s="7">
        <v>22.63785</v>
      </c>
      <c r="V57" s="7">
        <v>39.329860000000004</v>
      </c>
      <c r="W57" s="7">
        <v>28.046230000000001</v>
      </c>
      <c r="X57" s="7">
        <v>21.405650000000001</v>
      </c>
      <c r="Y57" s="7">
        <v>63.749839999999999</v>
      </c>
      <c r="Z57" s="7">
        <v>50.552589999999995</v>
      </c>
      <c r="AA57" s="7">
        <v>35.498150000000003</v>
      </c>
      <c r="AB57" s="7">
        <v>22.665689999999998</v>
      </c>
      <c r="AC57" s="7">
        <v>13.309760000000001</v>
      </c>
      <c r="AD57" s="7">
        <v>-5.9156000000000004</v>
      </c>
      <c r="AE57" s="7">
        <v>26.268479665397614</v>
      </c>
      <c r="AF57" s="7">
        <v>76.404177790335339</v>
      </c>
      <c r="AG57" s="7">
        <v>45.021740330611671</v>
      </c>
      <c r="AH57" s="7">
        <v>48.923185500669511</v>
      </c>
      <c r="AI57" s="6"/>
      <c r="AJ57" s="6"/>
      <c r="AK57" s="6"/>
      <c r="AL57" s="6"/>
      <c r="AM57" s="6"/>
      <c r="AN57" s="207"/>
      <c r="AO57" s="207"/>
      <c r="AP57" s="207"/>
      <c r="AQ57" s="207"/>
      <c r="AR57" s="207"/>
      <c r="AS57" s="207"/>
      <c r="AT57" s="207"/>
      <c r="AU57" s="207"/>
      <c r="AV57" s="207"/>
      <c r="AW57" s="207"/>
      <c r="AX57" s="207"/>
      <c r="AY57" s="207"/>
    </row>
    <row r="58" spans="1:1005" ht="14.45">
      <c r="A58" s="104">
        <f>YampaRiverInflow.TotalOutflow!A58</f>
        <v>47788</v>
      </c>
      <c r="B58" s="163">
        <v>17.687000000000001</v>
      </c>
      <c r="C58" s="155">
        <v>17.687000000000001</v>
      </c>
      <c r="D58" s="167">
        <v>17.687000000000001</v>
      </c>
      <c r="E58" s="7">
        <v>42.111879999999999</v>
      </c>
      <c r="F58" s="7">
        <v>49.319809999999997</v>
      </c>
      <c r="G58" s="7">
        <v>62.6631</v>
      </c>
      <c r="H58" s="7">
        <v>57.306669999999997</v>
      </c>
      <c r="I58" s="7">
        <v>20.52073</v>
      </c>
      <c r="J58" s="7">
        <v>2.0303399999999998</v>
      </c>
      <c r="K58" s="7">
        <v>10.25154</v>
      </c>
      <c r="L58" s="7">
        <v>11.652959999999998</v>
      </c>
      <c r="M58" s="7">
        <v>18.590709999999998</v>
      </c>
      <c r="N58" s="7">
        <v>93.237679999999997</v>
      </c>
      <c r="O58" s="7">
        <v>8.5751200000000001</v>
      </c>
      <c r="P58" s="7">
        <v>14.65644</v>
      </c>
      <c r="Q58" s="7">
        <v>33.630459999999999</v>
      </c>
      <c r="R58" s="7">
        <v>27.760300000000001</v>
      </c>
      <c r="S58" s="7">
        <v>11.286379999999999</v>
      </c>
      <c r="T58" s="7">
        <v>-14.38903</v>
      </c>
      <c r="U58" s="7">
        <v>11.00366</v>
      </c>
      <c r="V58" s="7">
        <v>30.656770000000002</v>
      </c>
      <c r="W58" s="7">
        <v>78.433350000000004</v>
      </c>
      <c r="X58" s="7">
        <v>20.926279999999998</v>
      </c>
      <c r="Y58" s="7">
        <v>17.11955</v>
      </c>
      <c r="Z58" s="7">
        <v>49.568680000000001</v>
      </c>
      <c r="AA58" s="7">
        <v>30.38326</v>
      </c>
      <c r="AB58" s="7">
        <v>41.949339999999999</v>
      </c>
      <c r="AC58" s="7">
        <v>90.300280000000001</v>
      </c>
      <c r="AD58" s="7">
        <v>25.237020000000001</v>
      </c>
      <c r="AE58" s="7">
        <v>26.017717809976254</v>
      </c>
      <c r="AF58" s="7">
        <v>42.795492049736886</v>
      </c>
      <c r="AG58" s="7">
        <v>56.29713986604478</v>
      </c>
      <c r="AH58" s="7">
        <v>12.602030529735451</v>
      </c>
      <c r="AI58" s="6"/>
      <c r="AJ58" s="6"/>
      <c r="AK58" s="6"/>
      <c r="AL58" s="6"/>
      <c r="AM58" s="6"/>
      <c r="AN58" s="207"/>
      <c r="AO58" s="207"/>
      <c r="AP58" s="207"/>
      <c r="AQ58" s="207"/>
      <c r="AR58" s="207"/>
      <c r="AS58" s="207"/>
      <c r="AT58" s="207"/>
      <c r="AU58" s="207"/>
      <c r="AV58" s="207"/>
      <c r="AW58" s="207"/>
      <c r="AX58" s="207"/>
      <c r="AY58" s="207"/>
    </row>
    <row r="59" spans="1:1005" ht="14.45">
      <c r="A59" s="104">
        <f>YampaRiverInflow.TotalOutflow!A59</f>
        <v>47818</v>
      </c>
      <c r="B59" s="163">
        <v>39.872999999999998</v>
      </c>
      <c r="C59" s="155">
        <v>39.872999999999998</v>
      </c>
      <c r="D59" s="167">
        <v>39.872999999999998</v>
      </c>
      <c r="E59" s="7">
        <v>23.632810000000003</v>
      </c>
      <c r="F59" s="7">
        <v>26.613599999999998</v>
      </c>
      <c r="G59" s="7">
        <v>20.40418</v>
      </c>
      <c r="H59" s="7">
        <v>6.7861099999999999</v>
      </c>
      <c r="I59" s="7">
        <v>7.0875000000000004</v>
      </c>
      <c r="J59" s="7">
        <v>18.854099999999999</v>
      </c>
      <c r="K59" s="7">
        <v>35.589959999999998</v>
      </c>
      <c r="L59" s="7">
        <v>26.338159999999998</v>
      </c>
      <c r="M59" s="7">
        <v>20.191050000000001</v>
      </c>
      <c r="N59" s="7">
        <v>74.97139</v>
      </c>
      <c r="O59" s="7">
        <v>11.51708</v>
      </c>
      <c r="P59" s="7">
        <v>-4.6183199999999998</v>
      </c>
      <c r="Q59" s="7">
        <v>27.153869999999998</v>
      </c>
      <c r="R59" s="7">
        <v>22.050689999999999</v>
      </c>
      <c r="S59" s="7">
        <v>10.000299999999999</v>
      </c>
      <c r="T59" s="7">
        <v>200.48664000000002</v>
      </c>
      <c r="U59" s="7">
        <v>49.498660000000001</v>
      </c>
      <c r="V59" s="7">
        <v>30.962709999999998</v>
      </c>
      <c r="W59" s="7">
        <v>25.01275</v>
      </c>
      <c r="X59" s="7">
        <v>10.133760000000001</v>
      </c>
      <c r="Y59" s="7">
        <v>15.85665</v>
      </c>
      <c r="Z59" s="7">
        <v>14.69364</v>
      </c>
      <c r="AA59" s="7">
        <v>24.777099999999997</v>
      </c>
      <c r="AB59" s="7">
        <v>25.998349999999999</v>
      </c>
      <c r="AC59" s="7">
        <v>73.964010000000002</v>
      </c>
      <c r="AD59" s="7">
        <v>39.270139999999998</v>
      </c>
      <c r="AE59" s="7">
        <v>58.229954837951695</v>
      </c>
      <c r="AF59" s="7">
        <v>94.346721745758927</v>
      </c>
      <c r="AG59" s="7">
        <v>58.610447656656703</v>
      </c>
      <c r="AH59" s="7">
        <v>76.782752691710428</v>
      </c>
      <c r="AI59" s="6"/>
      <c r="AJ59" s="6"/>
      <c r="AK59" s="6"/>
      <c r="AL59" s="6"/>
      <c r="AM59" s="6"/>
      <c r="AN59" s="207"/>
      <c r="AO59" s="207"/>
      <c r="AP59" s="207"/>
      <c r="AQ59" s="207"/>
      <c r="AR59" s="207"/>
      <c r="AS59" s="207"/>
      <c r="AT59" s="207"/>
      <c r="AU59" s="207"/>
      <c r="AV59" s="207"/>
      <c r="AW59" s="207"/>
      <c r="AX59" s="207"/>
      <c r="AY59" s="207"/>
    </row>
    <row r="60" spans="1:1005" ht="14.45">
      <c r="A60" s="104">
        <f>YampaRiverInflow.TotalOutflow!A60</f>
        <v>47849</v>
      </c>
      <c r="B60" s="163">
        <v>38.064</v>
      </c>
      <c r="C60" s="155">
        <v>38.064</v>
      </c>
      <c r="D60" s="167">
        <v>38.064</v>
      </c>
      <c r="E60" s="7">
        <v>12.95735</v>
      </c>
      <c r="F60" s="7">
        <v>43.173999999999999</v>
      </c>
      <c r="G60" s="7">
        <v>43.572859999999999</v>
      </c>
      <c r="H60" s="7">
        <v>40.911610000000003</v>
      </c>
      <c r="I60" s="7">
        <v>13.873209999999998</v>
      </c>
      <c r="J60" s="7">
        <v>43.65607</v>
      </c>
      <c r="K60" s="7">
        <v>8.8752700000000004</v>
      </c>
      <c r="L60" s="7">
        <v>27.946300000000001</v>
      </c>
      <c r="M60" s="7">
        <v>3.3895900000000001</v>
      </c>
      <c r="N60" s="7">
        <v>303.37369000000001</v>
      </c>
      <c r="O60" s="7">
        <v>12.219719999999999</v>
      </c>
      <c r="P60" s="7">
        <v>-9.3584500000000013</v>
      </c>
      <c r="Q60" s="7">
        <v>28.872540000000001</v>
      </c>
      <c r="R60" s="7">
        <v>4.9805900000000003</v>
      </c>
      <c r="S60" s="7">
        <v>53.234699999999997</v>
      </c>
      <c r="T60" s="7">
        <v>36.51267</v>
      </c>
      <c r="U60" s="7">
        <v>15.039200000000001</v>
      </c>
      <c r="V60" s="7">
        <v>13.099450000000001</v>
      </c>
      <c r="W60" s="7">
        <v>6.7984099999999996</v>
      </c>
      <c r="X60" s="7">
        <v>21.993320000000001</v>
      </c>
      <c r="Y60" s="7">
        <v>41.238190000000003</v>
      </c>
      <c r="Z60" s="7">
        <v>58.881329999999998</v>
      </c>
      <c r="AA60" s="7">
        <v>49.533120000000004</v>
      </c>
      <c r="AB60" s="7">
        <v>48.656099999999995</v>
      </c>
      <c r="AC60" s="7">
        <v>36.149560000000001</v>
      </c>
      <c r="AD60" s="7">
        <v>28.502187496324908</v>
      </c>
      <c r="AE60" s="7">
        <v>66.377511872836507</v>
      </c>
      <c r="AF60" s="7">
        <v>211.12333447291081</v>
      </c>
      <c r="AG60" s="7">
        <v>68.713341688972349</v>
      </c>
      <c r="AH60" s="7">
        <v>147.80087564376487</v>
      </c>
      <c r="AI60" s="6"/>
      <c r="AJ60" s="6"/>
      <c r="AK60" s="6"/>
      <c r="AL60" s="6"/>
      <c r="AM60" s="6"/>
      <c r="AN60" s="207"/>
      <c r="AO60" s="207"/>
      <c r="AP60" s="207"/>
      <c r="AQ60" s="207"/>
      <c r="AR60" s="207"/>
      <c r="AS60" s="207"/>
      <c r="AT60" s="207"/>
      <c r="AU60" s="207"/>
      <c r="AV60" s="207"/>
      <c r="AW60" s="207"/>
      <c r="AX60" s="207"/>
      <c r="AY60" s="207"/>
    </row>
    <row r="61" spans="1:1005" ht="14.45">
      <c r="A61" s="104">
        <f>YampaRiverInflow.TotalOutflow!A61</f>
        <v>47880</v>
      </c>
      <c r="B61" s="163">
        <v>28.969000000000001</v>
      </c>
      <c r="C61" s="155">
        <v>28.969000000000001</v>
      </c>
      <c r="D61" s="167">
        <v>28.969000000000001</v>
      </c>
      <c r="E61" s="7">
        <v>24.910400000000003</v>
      </c>
      <c r="F61" s="7">
        <v>-4.8160100000000003</v>
      </c>
      <c r="G61" s="7">
        <v>73.336060000000003</v>
      </c>
      <c r="H61" s="7">
        <v>36.586980000000004</v>
      </c>
      <c r="I61" s="7">
        <v>21.691119999999998</v>
      </c>
      <c r="J61" s="7">
        <v>36.689769999999996</v>
      </c>
      <c r="K61" s="7">
        <v>4.0654399999999997</v>
      </c>
      <c r="L61" s="7">
        <v>38.304220000000001</v>
      </c>
      <c r="M61" s="7">
        <v>19.567259999999997</v>
      </c>
      <c r="N61" s="7">
        <v>194.10926000000001</v>
      </c>
      <c r="O61" s="7">
        <v>10.566690000000001</v>
      </c>
      <c r="P61" s="7">
        <v>18.006209999999999</v>
      </c>
      <c r="Q61" s="7">
        <v>42.33981</v>
      </c>
      <c r="R61" s="7">
        <v>29.493419999999997</v>
      </c>
      <c r="S61" s="7">
        <v>57.446640000000002</v>
      </c>
      <c r="T61" s="7">
        <v>36.949750000000002</v>
      </c>
      <c r="U61" s="7">
        <v>19.886479999999999</v>
      </c>
      <c r="V61" s="7">
        <v>30.005659999999999</v>
      </c>
      <c r="W61" s="7">
        <v>35.553809999999999</v>
      </c>
      <c r="X61" s="7">
        <v>40.773769999999999</v>
      </c>
      <c r="Y61" s="7">
        <v>31.995979999999999</v>
      </c>
      <c r="Z61" s="7">
        <v>74.449780000000004</v>
      </c>
      <c r="AA61" s="7">
        <v>14.88969</v>
      </c>
      <c r="AB61" s="7">
        <v>39.650980000000004</v>
      </c>
      <c r="AC61" s="7">
        <v>14.91981</v>
      </c>
      <c r="AD61" s="7">
        <v>53.503218596593655</v>
      </c>
      <c r="AE61" s="7">
        <v>97.944624983882534</v>
      </c>
      <c r="AF61" s="7">
        <v>211.27383722176506</v>
      </c>
      <c r="AG61" s="7">
        <v>63.115245487554333</v>
      </c>
      <c r="AH61" s="7">
        <v>90.409230286593882</v>
      </c>
      <c r="AI61" s="6"/>
      <c r="AJ61" s="6"/>
      <c r="AK61" s="6"/>
      <c r="AL61" s="6"/>
      <c r="AM61" s="6"/>
      <c r="AN61" s="207"/>
      <c r="AO61" s="207"/>
      <c r="AP61" s="207"/>
      <c r="AQ61" s="207"/>
      <c r="AR61" s="207"/>
      <c r="AS61" s="207"/>
      <c r="AT61" s="207"/>
      <c r="AU61" s="207"/>
      <c r="AV61" s="207"/>
      <c r="AW61" s="207"/>
      <c r="AX61" s="207"/>
      <c r="AY61" s="207"/>
    </row>
    <row r="62" spans="1:1005" ht="14.45">
      <c r="A62" s="104">
        <f>YampaRiverInflow.TotalOutflow!A62</f>
        <v>47908</v>
      </c>
      <c r="B62" s="163">
        <v>20.625</v>
      </c>
      <c r="C62" s="155">
        <v>20.625</v>
      </c>
      <c r="D62" s="167">
        <v>20.625</v>
      </c>
      <c r="E62" s="7">
        <v>-56.693550000000002</v>
      </c>
      <c r="F62" s="7">
        <v>37.615089999999995</v>
      </c>
      <c r="G62" s="7">
        <v>83.826080000000005</v>
      </c>
      <c r="H62" s="7">
        <v>-9.628680000000001</v>
      </c>
      <c r="I62" s="7">
        <v>-8.9868500000000004</v>
      </c>
      <c r="J62" s="7">
        <v>31.59817</v>
      </c>
      <c r="K62" s="7">
        <v>-31.764150000000001</v>
      </c>
      <c r="L62" s="7">
        <v>8.1977799999999998</v>
      </c>
      <c r="M62" s="7">
        <v>-4.6275300000000001</v>
      </c>
      <c r="N62" s="7">
        <v>107.54282000000001</v>
      </c>
      <c r="O62" s="7">
        <v>18.535509999999999</v>
      </c>
      <c r="P62" s="7">
        <v>-8.2876000000000012</v>
      </c>
      <c r="Q62" s="7">
        <v>9.9111000000000011</v>
      </c>
      <c r="R62" s="7">
        <v>-22.678090000000001</v>
      </c>
      <c r="S62" s="7">
        <v>14.65991</v>
      </c>
      <c r="T62" s="7">
        <v>17.707439999999998</v>
      </c>
      <c r="U62" s="7">
        <v>9.1945100000000011</v>
      </c>
      <c r="V62" s="7">
        <v>12.195319999999999</v>
      </c>
      <c r="W62" s="7">
        <v>-13.04682</v>
      </c>
      <c r="X62" s="7">
        <v>5.0683699999999998</v>
      </c>
      <c r="Y62" s="7">
        <v>-22.833819999999999</v>
      </c>
      <c r="Z62" s="7">
        <v>21.36993</v>
      </c>
      <c r="AA62" s="7">
        <v>4.0066199999999998</v>
      </c>
      <c r="AB62" s="7">
        <v>64.574950000000001</v>
      </c>
      <c r="AC62" s="7">
        <v>63.134869999999999</v>
      </c>
      <c r="AD62" s="7">
        <v>61.180317783398927</v>
      </c>
      <c r="AE62" s="7">
        <v>128.26726604236279</v>
      </c>
      <c r="AF62" s="7">
        <v>224.00764611072893</v>
      </c>
      <c r="AG62" s="7">
        <v>43.466726188585206</v>
      </c>
      <c r="AH62" s="7">
        <v>176.01578651210627</v>
      </c>
      <c r="AI62" s="6"/>
      <c r="AJ62" s="6"/>
      <c r="AK62" s="6"/>
      <c r="AL62" s="6"/>
      <c r="AM62" s="6"/>
      <c r="AN62" s="207"/>
      <c r="AO62" s="207"/>
      <c r="AP62" s="207"/>
      <c r="AQ62" s="207"/>
      <c r="AR62" s="207"/>
      <c r="AS62" s="207"/>
      <c r="AT62" s="207"/>
      <c r="AU62" s="207"/>
      <c r="AV62" s="207"/>
      <c r="AW62" s="207"/>
      <c r="AX62" s="207"/>
      <c r="AY62" s="207"/>
    </row>
    <row r="63" spans="1:1005" ht="14.45">
      <c r="A63" s="104">
        <f>YampaRiverInflow.TotalOutflow!A63</f>
        <v>47939</v>
      </c>
      <c r="B63" s="163">
        <v>19.73</v>
      </c>
      <c r="C63" s="155">
        <v>19.73</v>
      </c>
      <c r="D63" s="167">
        <v>19.73</v>
      </c>
      <c r="E63" s="7">
        <v>86.656300000000002</v>
      </c>
      <c r="F63" s="7">
        <v>38.537150000000004</v>
      </c>
      <c r="G63" s="7">
        <v>88.094770000000011</v>
      </c>
      <c r="H63" s="7">
        <v>-55.505400000000002</v>
      </c>
      <c r="I63" s="7">
        <v>-25.224409999999999</v>
      </c>
      <c r="J63" s="7">
        <v>-11.06203</v>
      </c>
      <c r="K63" s="7">
        <v>-40.472319999999996</v>
      </c>
      <c r="L63" s="7">
        <v>-8.5150300000000012</v>
      </c>
      <c r="M63" s="7">
        <v>5.4860100000000003</v>
      </c>
      <c r="N63" s="7">
        <v>89.623949999999994</v>
      </c>
      <c r="O63" s="7">
        <v>5.5964700000000001</v>
      </c>
      <c r="P63" s="7">
        <v>-13.982229999999999</v>
      </c>
      <c r="Q63" s="7">
        <v>-5.7306000000000008</v>
      </c>
      <c r="R63" s="7">
        <v>-15.20013</v>
      </c>
      <c r="S63" s="7">
        <v>34.876040000000003</v>
      </c>
      <c r="T63" s="7">
        <v>71.3001</v>
      </c>
      <c r="U63" s="7">
        <v>20.61309</v>
      </c>
      <c r="V63" s="7">
        <v>9.5076800000000006</v>
      </c>
      <c r="W63" s="7">
        <v>-18.428540000000002</v>
      </c>
      <c r="X63" s="7">
        <v>-11.481530000000001</v>
      </c>
      <c r="Y63" s="7">
        <v>17.488060000000001</v>
      </c>
      <c r="Z63" s="7">
        <v>42.204129999999999</v>
      </c>
      <c r="AA63" s="7">
        <v>-16.627680000000002</v>
      </c>
      <c r="AB63" s="7">
        <v>57.904980000000002</v>
      </c>
      <c r="AC63" s="7">
        <v>18.792390000000001</v>
      </c>
      <c r="AD63" s="7">
        <v>27.715374733300219</v>
      </c>
      <c r="AE63" s="7">
        <v>73.575185829979745</v>
      </c>
      <c r="AF63" s="7">
        <v>159.09265105449037</v>
      </c>
      <c r="AG63" s="7">
        <v>29.569324498987175</v>
      </c>
      <c r="AH63" s="7">
        <v>81.100535732897853</v>
      </c>
      <c r="AI63" s="6"/>
      <c r="AJ63" s="6"/>
      <c r="AK63" s="6"/>
      <c r="AL63" s="6"/>
      <c r="AM63" s="6"/>
      <c r="AN63" s="207"/>
      <c r="AO63" s="207"/>
      <c r="AP63" s="207"/>
      <c r="AQ63" s="207"/>
      <c r="AR63" s="207"/>
      <c r="AS63" s="207"/>
      <c r="AT63" s="207"/>
      <c r="AU63" s="207"/>
      <c r="AV63" s="207"/>
      <c r="AW63" s="207"/>
      <c r="AX63" s="207"/>
      <c r="AY63" s="207"/>
    </row>
    <row r="64" spans="1:1005" ht="14.45">
      <c r="A64" s="104">
        <f>YampaRiverInflow.TotalOutflow!A64</f>
        <v>47969</v>
      </c>
      <c r="B64" s="163">
        <v>11.801</v>
      </c>
      <c r="C64" s="155">
        <v>11.801</v>
      </c>
      <c r="D64" s="167">
        <v>11.801</v>
      </c>
      <c r="E64" s="7">
        <v>15.857620000000001</v>
      </c>
      <c r="F64" s="7">
        <v>26.527619999999999</v>
      </c>
      <c r="G64" s="7">
        <v>112.01666</v>
      </c>
      <c r="H64" s="7">
        <v>5.9267599999999998</v>
      </c>
      <c r="I64" s="7">
        <v>-7.9631999999999996</v>
      </c>
      <c r="J64" s="7">
        <v>-10.182930000000001</v>
      </c>
      <c r="K64" s="7">
        <v>-18.910119999999999</v>
      </c>
      <c r="L64" s="7">
        <v>-5.1637899999999997</v>
      </c>
      <c r="M64" s="7">
        <v>4.8523900000000006</v>
      </c>
      <c r="N64" s="7">
        <v>136.5727</v>
      </c>
      <c r="O64" s="7">
        <v>-17.06551</v>
      </c>
      <c r="P64" s="7">
        <v>-25.80247</v>
      </c>
      <c r="Q64" s="7">
        <v>13.146979999999999</v>
      </c>
      <c r="R64" s="7">
        <v>9.7264300000000006</v>
      </c>
      <c r="S64" s="7">
        <v>41.096609999999998</v>
      </c>
      <c r="T64" s="7">
        <v>63.824849999999998</v>
      </c>
      <c r="U64" s="7">
        <v>-6.9918699999999996</v>
      </c>
      <c r="V64" s="7">
        <v>0.73799999999999999</v>
      </c>
      <c r="W64" s="7">
        <v>-18.297540000000001</v>
      </c>
      <c r="X64" s="7">
        <v>-12.214030000000001</v>
      </c>
      <c r="Y64" s="7">
        <v>9.0859300000000012</v>
      </c>
      <c r="Z64" s="7">
        <v>5.1340200000000005</v>
      </c>
      <c r="AA64" s="7">
        <v>-29.088660000000001</v>
      </c>
      <c r="AB64" s="7">
        <v>48.692149999999998</v>
      </c>
      <c r="AC64" s="7">
        <v>-11.59253</v>
      </c>
      <c r="AD64" s="7">
        <v>13.941845357980599</v>
      </c>
      <c r="AE64" s="7">
        <v>50.616735034495079</v>
      </c>
      <c r="AF64" s="7">
        <v>122.33935550539928</v>
      </c>
      <c r="AG64" s="7">
        <v>45.147363021899245</v>
      </c>
      <c r="AH64" s="7">
        <v>144.73754131987366</v>
      </c>
      <c r="AI64" s="6"/>
      <c r="AJ64" s="6"/>
      <c r="AK64" s="6"/>
      <c r="AL64" s="6"/>
      <c r="AM64" s="6"/>
      <c r="AN64" s="207"/>
      <c r="AO64" s="207"/>
      <c r="AP64" s="207"/>
      <c r="AQ64" s="207"/>
      <c r="AR64" s="207"/>
      <c r="AS64" s="207"/>
      <c r="AT64" s="207"/>
      <c r="AU64" s="207"/>
      <c r="AV64" s="207"/>
      <c r="AW64" s="207"/>
      <c r="AX64" s="207"/>
      <c r="AY64" s="207"/>
      <c r="ALQ64" t="e">
        <v>#N/A</v>
      </c>
    </row>
    <row r="65" spans="1:1005" ht="14.45">
      <c r="A65" s="104">
        <f>YampaRiverInflow.TotalOutflow!A65</f>
        <v>48000</v>
      </c>
      <c r="B65" s="163">
        <v>-17.097999999999999</v>
      </c>
      <c r="C65" s="155">
        <v>-17.097999999999999</v>
      </c>
      <c r="D65" s="167">
        <v>-17.097999999999999</v>
      </c>
      <c r="E65" s="7">
        <v>10.9796</v>
      </c>
      <c r="F65" s="7">
        <v>-16.415560000000003</v>
      </c>
      <c r="G65" s="7">
        <v>59.579190000000004</v>
      </c>
      <c r="H65" s="7">
        <v>20.131820000000001</v>
      </c>
      <c r="I65" s="7">
        <v>-1.8760000000000002E-2</v>
      </c>
      <c r="J65" s="7">
        <v>-40.888860000000001</v>
      </c>
      <c r="K65" s="7">
        <v>-24.57798</v>
      </c>
      <c r="L65" s="7">
        <v>-41.014429999999997</v>
      </c>
      <c r="M65" s="7">
        <v>-32.649230000000003</v>
      </c>
      <c r="N65" s="7">
        <v>31.118189999999998</v>
      </c>
      <c r="O65" s="7">
        <v>-16.25863</v>
      </c>
      <c r="P65" s="7">
        <v>-29.007360000000002</v>
      </c>
      <c r="Q65" s="7">
        <v>15.05063</v>
      </c>
      <c r="R65" s="7">
        <v>-28.113409999999998</v>
      </c>
      <c r="S65" s="7">
        <v>-6.2963900000000006</v>
      </c>
      <c r="T65" s="7">
        <v>35.037300000000002</v>
      </c>
      <c r="U65" s="7">
        <v>-16.40408</v>
      </c>
      <c r="V65" s="7">
        <v>-27.575620000000001</v>
      </c>
      <c r="W65" s="7">
        <v>-23.976099999999999</v>
      </c>
      <c r="X65" s="7">
        <v>-8.1685800000000004</v>
      </c>
      <c r="Y65" s="7">
        <v>-18.756529999999998</v>
      </c>
      <c r="Z65" s="7">
        <v>-18.879729999999999</v>
      </c>
      <c r="AA65" s="7">
        <v>-18.7621</v>
      </c>
      <c r="AB65" s="7">
        <v>4.9375299999999998</v>
      </c>
      <c r="AC65" s="7">
        <v>-14.283790000000002</v>
      </c>
      <c r="AD65" s="7">
        <v>78.656605207787052</v>
      </c>
      <c r="AE65" s="7">
        <v>0.79443608718219216</v>
      </c>
      <c r="AF65" s="7">
        <v>10.795318554272191</v>
      </c>
      <c r="AG65" s="7">
        <v>-1.7823744887791051</v>
      </c>
      <c r="AH65" s="7">
        <v>48.433600307417684</v>
      </c>
      <c r="AI65" s="6"/>
      <c r="AJ65" s="6"/>
      <c r="AK65" s="6"/>
      <c r="AL65" s="6"/>
      <c r="AM65" s="6"/>
      <c r="AN65" s="207"/>
      <c r="AO65" s="207"/>
      <c r="AP65" s="207"/>
      <c r="AQ65" s="207"/>
      <c r="AR65" s="207"/>
      <c r="AS65" s="207"/>
      <c r="AT65" s="207"/>
      <c r="AU65" s="207"/>
      <c r="AV65" s="207"/>
      <c r="AW65" s="207"/>
      <c r="AX65" s="207"/>
      <c r="AY65" s="207"/>
      <c r="ALQ65" t="e">
        <v>#N/A</v>
      </c>
    </row>
    <row r="66" spans="1:1005" ht="14.45">
      <c r="A66" s="104">
        <f>YampaRiverInflow.TotalOutflow!A66</f>
        <v>48030</v>
      </c>
      <c r="B66" s="163">
        <v>9.3360000000000003</v>
      </c>
      <c r="C66" s="155">
        <v>9.3360000000000003</v>
      </c>
      <c r="D66" s="167">
        <v>9.3360000000000003</v>
      </c>
      <c r="E66" s="7">
        <v>41.040230000000001</v>
      </c>
      <c r="F66" s="7">
        <v>14.490680000000001</v>
      </c>
      <c r="G66" s="7">
        <v>75.778990000000007</v>
      </c>
      <c r="H66" s="7">
        <v>65.886160000000004</v>
      </c>
      <c r="I66" s="7">
        <v>-49.466929999999998</v>
      </c>
      <c r="J66" s="7">
        <v>-38.095980000000004</v>
      </c>
      <c r="K66" s="7">
        <v>-9.229239999999999</v>
      </c>
      <c r="L66" s="7">
        <v>-13.51318</v>
      </c>
      <c r="M66" s="7">
        <v>-26.592950000000002</v>
      </c>
      <c r="N66" s="7">
        <v>24.434360000000002</v>
      </c>
      <c r="O66" s="7">
        <v>-13.056049999999999</v>
      </c>
      <c r="P66" s="7">
        <v>-8.1851199999999995</v>
      </c>
      <c r="Q66" s="7">
        <v>-2.57158</v>
      </c>
      <c r="R66" s="7">
        <v>-30.264680000000002</v>
      </c>
      <c r="S66" s="7">
        <v>-36.50526</v>
      </c>
      <c r="T66" s="7">
        <v>7.3666599999999995</v>
      </c>
      <c r="U66" s="7">
        <v>20.909459999999999</v>
      </c>
      <c r="V66" s="7">
        <v>21.97174</v>
      </c>
      <c r="W66" s="7">
        <v>-3.3679099999999997</v>
      </c>
      <c r="X66" s="7">
        <v>5.8490699999999993</v>
      </c>
      <c r="Y66" s="7">
        <v>18.370330000000003</v>
      </c>
      <c r="Z66" s="7">
        <v>18.507080000000002</v>
      </c>
      <c r="AA66" s="7">
        <v>26.724900000000002</v>
      </c>
      <c r="AB66" s="7">
        <v>-54.714529999999996</v>
      </c>
      <c r="AC66" s="7">
        <v>-25.463419999999999</v>
      </c>
      <c r="AD66" s="7">
        <v>-6.2687281740997962</v>
      </c>
      <c r="AE66" s="7">
        <v>27.797003253292672</v>
      </c>
      <c r="AF66" s="7">
        <v>-8.8693892113595538</v>
      </c>
      <c r="AG66" s="7">
        <v>20.270427585364928</v>
      </c>
      <c r="AH66" s="7">
        <v>31.095874910913547</v>
      </c>
      <c r="AI66" s="6"/>
      <c r="AJ66" s="6"/>
      <c r="AK66" s="6"/>
      <c r="AL66" s="6"/>
      <c r="AM66" s="6"/>
      <c r="AN66" s="207"/>
      <c r="AO66" s="207"/>
      <c r="AP66" s="207"/>
      <c r="AQ66" s="207"/>
      <c r="AR66" s="207"/>
      <c r="AS66" s="207"/>
      <c r="AT66" s="207"/>
      <c r="AU66" s="207"/>
      <c r="AV66" s="207"/>
      <c r="AW66" s="207"/>
      <c r="AX66" s="207"/>
      <c r="AY66" s="207"/>
      <c r="ALQ66" t="e">
        <v>#N/A</v>
      </c>
    </row>
    <row r="67" spans="1:1005" ht="14.45">
      <c r="A67" s="104">
        <f>YampaRiverInflow.TotalOutflow!A67</f>
        <v>48061</v>
      </c>
      <c r="B67" s="163">
        <v>37.031999999999996</v>
      </c>
      <c r="C67" s="155">
        <v>37.031999999999996</v>
      </c>
      <c r="D67" s="167">
        <v>37.031999999999996</v>
      </c>
      <c r="E67" s="7">
        <v>9.41737</v>
      </c>
      <c r="F67" s="7">
        <v>73.407210000000006</v>
      </c>
      <c r="G67" s="7">
        <v>56.459800000000001</v>
      </c>
      <c r="H67" s="7">
        <v>48.113410000000002</v>
      </c>
      <c r="I67" s="7">
        <v>12.67862</v>
      </c>
      <c r="J67" s="7">
        <v>24.742099999999997</v>
      </c>
      <c r="K67" s="7">
        <v>-3.3823099999999999</v>
      </c>
      <c r="L67" s="7">
        <v>40.45872</v>
      </c>
      <c r="M67" s="7">
        <v>7.9324300000000001</v>
      </c>
      <c r="N67" s="7">
        <v>46.411089999999994</v>
      </c>
      <c r="O67" s="7">
        <v>6.7395899999999997</v>
      </c>
      <c r="P67" s="7">
        <v>17.925740000000001</v>
      </c>
      <c r="Q67" s="7">
        <v>17.421220000000002</v>
      </c>
      <c r="R67" s="7">
        <v>-3.9880599999999999</v>
      </c>
      <c r="S67" s="7">
        <v>-1.2442899999999999</v>
      </c>
      <c r="T67" s="7">
        <v>21.964880000000001</v>
      </c>
      <c r="U67" s="7">
        <v>75.510499999999993</v>
      </c>
      <c r="V67" s="7">
        <v>37.568370000000002</v>
      </c>
      <c r="W67" s="7">
        <v>42.03425</v>
      </c>
      <c r="X67" s="7">
        <v>42.976790000000001</v>
      </c>
      <c r="Y67" s="7">
        <v>38.019089999999998</v>
      </c>
      <c r="Z67" s="7">
        <v>12.330110000000001</v>
      </c>
      <c r="AA67" s="7">
        <v>11.853590000000001</v>
      </c>
      <c r="AB67" s="7">
        <v>-10.878549999999999</v>
      </c>
      <c r="AC67" s="7">
        <v>0.28339999999999999</v>
      </c>
      <c r="AD67" s="7">
        <v>51.813121174655578</v>
      </c>
      <c r="AE67" s="7">
        <v>55.485192829981116</v>
      </c>
      <c r="AF67" s="7">
        <v>84.255431956262342</v>
      </c>
      <c r="AG67" s="7">
        <v>46.678198108351161</v>
      </c>
      <c r="AH67" s="7">
        <v>31.555222937490573</v>
      </c>
      <c r="AI67" s="6"/>
      <c r="AJ67" s="6"/>
      <c r="AK67" s="6"/>
      <c r="AL67" s="6"/>
      <c r="AM67" s="6"/>
      <c r="AN67" s="207"/>
      <c r="AO67" s="207"/>
      <c r="AP67" s="207"/>
      <c r="AQ67" s="207"/>
      <c r="AR67" s="207"/>
      <c r="AS67" s="207"/>
      <c r="AT67" s="207"/>
      <c r="AU67" s="207"/>
      <c r="AV67" s="207"/>
      <c r="AW67" s="207"/>
      <c r="AX67" s="207"/>
      <c r="AY67" s="207"/>
      <c r="ALQ67" t="e">
        <v>#N/A</v>
      </c>
    </row>
    <row r="68" spans="1:1005" ht="14.45">
      <c r="A68" s="104">
        <f>YampaRiverInflow.TotalOutflow!A68</f>
        <v>48092</v>
      </c>
      <c r="B68" s="163">
        <v>43.808999999999997</v>
      </c>
      <c r="C68" s="155">
        <v>43.808999999999997</v>
      </c>
      <c r="D68" s="167">
        <v>43.808999999999997</v>
      </c>
      <c r="E68" s="7">
        <v>18.811229999999998</v>
      </c>
      <c r="F68" s="7">
        <v>37.728870000000001</v>
      </c>
      <c r="G68" s="7">
        <v>102.28238999999999</v>
      </c>
      <c r="H68" s="7">
        <v>63.219099999999997</v>
      </c>
      <c r="I68" s="7">
        <v>-1.1670799999999999</v>
      </c>
      <c r="J68" s="7">
        <v>27.992830000000001</v>
      </c>
      <c r="K68" s="7">
        <v>55.190280000000001</v>
      </c>
      <c r="L68" s="7">
        <v>32.140479999999997</v>
      </c>
      <c r="M68" s="7">
        <v>31.014310000000002</v>
      </c>
      <c r="N68" s="7">
        <v>29.221220000000002</v>
      </c>
      <c r="O68" s="7">
        <v>-5.8577599999999999</v>
      </c>
      <c r="P68" s="7">
        <v>13.77566</v>
      </c>
      <c r="Q68" s="7">
        <v>20.98864</v>
      </c>
      <c r="R68" s="7">
        <v>9.6280200000000011</v>
      </c>
      <c r="S68" s="7">
        <v>25.324290000000001</v>
      </c>
      <c r="T68" s="7">
        <v>17.578880000000002</v>
      </c>
      <c r="U68" s="7">
        <v>49.973109999999998</v>
      </c>
      <c r="V68" s="7">
        <v>68.102980000000002</v>
      </c>
      <c r="W68" s="7">
        <v>84.069659999999999</v>
      </c>
      <c r="X68" s="7">
        <v>26.646470000000001</v>
      </c>
      <c r="Y68" s="7">
        <v>42.182259999999999</v>
      </c>
      <c r="Z68" s="7">
        <v>36.151679999999999</v>
      </c>
      <c r="AA68" s="7">
        <v>18.166060000000002</v>
      </c>
      <c r="AB68" s="7">
        <v>17.873080000000002</v>
      </c>
      <c r="AC68" s="7">
        <v>4.9049300000000002</v>
      </c>
      <c r="AD68" s="7">
        <v>64.526982142959554</v>
      </c>
      <c r="AE68" s="7">
        <v>64.196070820739521</v>
      </c>
      <c r="AF68" s="7">
        <v>71.079936959728215</v>
      </c>
      <c r="AG68" s="7">
        <v>58.189243912840368</v>
      </c>
      <c r="AH68" s="7">
        <v>42.199258041511065</v>
      </c>
      <c r="AI68" s="6"/>
      <c r="AJ68" s="6"/>
      <c r="AK68" s="6"/>
      <c r="AL68" s="6"/>
      <c r="AM68" s="6"/>
      <c r="AN68" s="207"/>
      <c r="AO68" s="207"/>
      <c r="AP68" s="207"/>
      <c r="AQ68" s="207"/>
      <c r="AR68" s="207"/>
      <c r="AS68" s="207"/>
      <c r="AT68" s="207"/>
      <c r="AU68" s="207"/>
      <c r="AV68" s="207"/>
      <c r="AW68" s="207"/>
      <c r="AX68" s="207"/>
      <c r="AY68" s="207"/>
      <c r="ALQ68" t="e">
        <v>#N/A</v>
      </c>
    </row>
    <row r="69" spans="1:1005" ht="14.45">
      <c r="A69" s="104"/>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104"/>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104"/>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104"/>
      <c r="B72" s="162"/>
      <c r="C72" s="154"/>
      <c r="D72" s="158"/>
      <c r="ALQ72" t="e">
        <v>#N/A</v>
      </c>
    </row>
    <row r="73" spans="1:1005" ht="12.75" customHeight="1">
      <c r="A73" s="104"/>
      <c r="B73" s="162"/>
      <c r="C73" s="154"/>
      <c r="D73" s="158"/>
    </row>
    <row r="74" spans="1:1005" ht="12.75" customHeight="1">
      <c r="A74" s="104"/>
      <c r="B74" s="162"/>
      <c r="C74" s="154"/>
      <c r="D74" s="158"/>
    </row>
    <row r="75" spans="1:1005" ht="12.75" customHeight="1">
      <c r="A75" s="104"/>
      <c r="B75" s="162"/>
      <c r="C75" s="154"/>
      <c r="D75" s="158"/>
    </row>
    <row r="76" spans="1:1005" ht="12.75" customHeight="1">
      <c r="A76" s="104"/>
      <c r="B76" s="162"/>
      <c r="C76" s="154"/>
      <c r="D76" s="158"/>
    </row>
    <row r="77" spans="1:1005" ht="12.75" customHeight="1">
      <c r="A77" s="104"/>
      <c r="B77" s="162"/>
      <c r="C77" s="154"/>
      <c r="D77" s="158"/>
    </row>
    <row r="78" spans="1:1005" ht="12.75" customHeight="1">
      <c r="A78" s="104"/>
      <c r="B78" s="162"/>
      <c r="C78" s="154"/>
      <c r="D78" s="158"/>
    </row>
    <row r="79" spans="1:1005" ht="12.75" customHeight="1">
      <c r="A79" s="104"/>
      <c r="B79" s="162"/>
      <c r="C79" s="154"/>
      <c r="D79" s="158"/>
    </row>
    <row r="80" spans="1:1005" ht="12.75" customHeight="1">
      <c r="A80" s="104"/>
      <c r="B80" s="162"/>
      <c r="C80" s="154"/>
      <c r="D80" s="158"/>
    </row>
    <row r="81" spans="1:4" ht="12.75" customHeight="1">
      <c r="A81" s="104"/>
      <c r="B81" s="162"/>
      <c r="C81" s="154"/>
      <c r="D81" s="158"/>
    </row>
    <row r="82" spans="1:4" ht="12.75" customHeight="1">
      <c r="A82" s="104"/>
      <c r="B82" s="162"/>
      <c r="C82" s="154"/>
      <c r="D82" s="158"/>
    </row>
    <row r="83" spans="1:4" ht="12.75" customHeight="1">
      <c r="A83" s="104"/>
      <c r="B83" s="162"/>
      <c r="C83" s="154"/>
      <c r="D83" s="158"/>
    </row>
    <row r="84" spans="1:4" ht="12.75" customHeight="1">
      <c r="A84" s="104"/>
      <c r="B84" s="162"/>
      <c r="C84" s="154"/>
      <c r="D84" s="158"/>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47" workbookViewId="0">
      <selection activeCell="B4" sqref="B4"/>
    </sheetView>
  </sheetViews>
  <sheetFormatPr defaultColWidth="18.5703125" defaultRowHeight="12.75" customHeight="1"/>
  <cols>
    <col min="1" max="2" width="9.42578125" customWidth="1"/>
    <col min="3" max="3" width="9.5703125" bestFit="1" customWidth="1"/>
    <col min="4" max="54" width="9.42578125" customWidth="1"/>
  </cols>
  <sheetData>
    <row r="1" spans="1:51" ht="14.45">
      <c r="A1" s="73"/>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0"/>
      <c r="AH1" s="230"/>
      <c r="AI1" s="195"/>
      <c r="AJ1" s="195"/>
      <c r="AK1" s="195"/>
      <c r="AL1" s="195"/>
      <c r="AM1" s="195"/>
    </row>
    <row r="2" spans="1:51" ht="14.45">
      <c r="A2" s="73"/>
      <c r="B2" s="205" t="s">
        <v>1</v>
      </c>
      <c r="C2" s="205" t="s">
        <v>2</v>
      </c>
      <c r="D2" s="205" t="s">
        <v>3</v>
      </c>
      <c r="E2" s="205">
        <v>1991</v>
      </c>
      <c r="F2" s="205">
        <v>1992</v>
      </c>
      <c r="G2" s="205">
        <v>1993</v>
      </c>
      <c r="H2" s="205">
        <v>1994</v>
      </c>
      <c r="I2" s="205">
        <v>1995</v>
      </c>
      <c r="J2" s="205">
        <v>1996</v>
      </c>
      <c r="K2" s="205">
        <v>1997</v>
      </c>
      <c r="L2" s="205">
        <v>1998</v>
      </c>
      <c r="M2" s="205">
        <v>1999</v>
      </c>
      <c r="N2" s="205">
        <v>2000</v>
      </c>
      <c r="O2" s="205">
        <v>2001</v>
      </c>
      <c r="P2" s="205">
        <v>2002</v>
      </c>
      <c r="Q2" s="205">
        <v>2003</v>
      </c>
      <c r="R2" s="205">
        <v>2004</v>
      </c>
      <c r="S2" s="205">
        <v>2005</v>
      </c>
      <c r="T2" s="205">
        <v>2006</v>
      </c>
      <c r="U2" s="205">
        <v>2007</v>
      </c>
      <c r="V2" s="205">
        <v>2008</v>
      </c>
      <c r="W2" s="205">
        <v>2009</v>
      </c>
      <c r="X2" s="205">
        <v>2010</v>
      </c>
      <c r="Y2" s="205">
        <v>2011</v>
      </c>
      <c r="Z2" s="205">
        <v>2012</v>
      </c>
      <c r="AA2" s="205">
        <v>2013</v>
      </c>
      <c r="AB2" s="205">
        <v>2014</v>
      </c>
      <c r="AC2" s="205">
        <v>2015</v>
      </c>
      <c r="AD2" s="205">
        <v>2016</v>
      </c>
      <c r="AE2" s="122">
        <v>2017</v>
      </c>
      <c r="AF2" s="205">
        <v>2018</v>
      </c>
      <c r="AG2" s="205">
        <v>2019</v>
      </c>
      <c r="AH2" s="205">
        <v>2020</v>
      </c>
      <c r="AI2" s="195"/>
      <c r="AJ2" s="195"/>
      <c r="AK2" s="195"/>
      <c r="AL2" s="195"/>
      <c r="AM2" s="195"/>
      <c r="AN2" s="195"/>
      <c r="AO2" s="195"/>
      <c r="AP2" s="195"/>
      <c r="AQ2" s="195"/>
      <c r="AR2" s="195"/>
    </row>
    <row r="3" spans="1:51" ht="14.45">
      <c r="A3" s="74" t="str">
        <f>$A$1&amp;A2</f>
        <v/>
      </c>
      <c r="B3" s="75" t="s">
        <v>8</v>
      </c>
      <c r="C3" s="75" t="s">
        <v>9</v>
      </c>
      <c r="D3" s="75" t="s">
        <v>10</v>
      </c>
      <c r="E3" s="75" t="s">
        <v>11</v>
      </c>
      <c r="F3" s="75" t="s">
        <v>12</v>
      </c>
      <c r="G3" s="75" t="s">
        <v>13</v>
      </c>
      <c r="H3" s="75" t="s">
        <v>14</v>
      </c>
      <c r="I3" s="75" t="s">
        <v>15</v>
      </c>
      <c r="J3" s="75" t="s">
        <v>16</v>
      </c>
      <c r="K3" s="75" t="s">
        <v>17</v>
      </c>
      <c r="L3" s="75" t="s">
        <v>18</v>
      </c>
      <c r="M3" s="75" t="s">
        <v>19</v>
      </c>
      <c r="N3" s="75" t="s">
        <v>20</v>
      </c>
      <c r="O3" s="75" t="s">
        <v>21</v>
      </c>
      <c r="P3" s="75" t="s">
        <v>22</v>
      </c>
      <c r="Q3" s="75" t="s">
        <v>23</v>
      </c>
      <c r="R3" s="75" t="s">
        <v>24</v>
      </c>
      <c r="S3" s="75" t="s">
        <v>25</v>
      </c>
      <c r="T3" s="75" t="s">
        <v>26</v>
      </c>
      <c r="U3" s="75" t="s">
        <v>27</v>
      </c>
      <c r="V3" s="75" t="s">
        <v>28</v>
      </c>
      <c r="W3" s="75" t="s">
        <v>29</v>
      </c>
      <c r="X3" s="75" t="s">
        <v>30</v>
      </c>
      <c r="Y3" s="75" t="s">
        <v>31</v>
      </c>
      <c r="Z3" s="75" t="s">
        <v>32</v>
      </c>
      <c r="AA3" s="75" t="s">
        <v>33</v>
      </c>
      <c r="AB3" s="75" t="s">
        <v>34</v>
      </c>
      <c r="AC3" s="75" t="s">
        <v>35</v>
      </c>
      <c r="AD3" s="75" t="s">
        <v>36</v>
      </c>
      <c r="AE3" s="75" t="s">
        <v>37</v>
      </c>
      <c r="AF3" s="75" t="s">
        <v>38</v>
      </c>
      <c r="AG3" s="75" t="s">
        <v>39</v>
      </c>
      <c r="AH3" s="75" t="s">
        <v>40</v>
      </c>
      <c r="AI3" s="195"/>
      <c r="AJ3" s="195"/>
      <c r="AK3" s="195"/>
      <c r="AL3" s="195"/>
      <c r="AM3" s="195"/>
      <c r="AN3" s="195"/>
      <c r="AO3" s="195"/>
      <c r="AP3" s="195"/>
      <c r="AQ3" s="195"/>
      <c r="AR3" s="195"/>
    </row>
    <row r="4" spans="1:51" ht="14.45">
      <c r="A4" s="124">
        <f>YampaRiverInflow.TotalOutflow!A4</f>
        <v>46143</v>
      </c>
      <c r="B4" s="172">
        <v>7.88</v>
      </c>
      <c r="C4" s="173">
        <v>0.93600000000000005</v>
      </c>
      <c r="D4" s="181">
        <v>13.552</v>
      </c>
      <c r="E4" s="7">
        <f ca="1">INDEX(INDIRECT("AboveLeesFerryLocal_"&amp;E$2+YEAR($A4)-YEAR($A$4)),MONTH($A4))</f>
        <v>9.3170699999999993</v>
      </c>
      <c r="F4" s="7">
        <f t="shared" ref="F4:AH12" ca="1" si="0">INDEX(INDIRECT("AboveLeesFerryLocal_"&amp;F$2+YEAR($A4)-YEAR($A$4)),MONTH($A4))</f>
        <v>17.687328000000001</v>
      </c>
      <c r="G4" s="7">
        <f t="shared" ca="1" si="0"/>
        <v>30.256135999999998</v>
      </c>
      <c r="H4" s="7">
        <f t="shared" ca="1" si="0"/>
        <v>9.5716059999999992</v>
      </c>
      <c r="I4" s="7">
        <f t="shared" ca="1" si="0"/>
        <v>29.325434000000005</v>
      </c>
      <c r="J4" s="7">
        <f t="shared" ca="1" si="0"/>
        <v>5.5503300000000007</v>
      </c>
      <c r="K4" s="7">
        <f t="shared" ca="1" si="0"/>
        <v>8.0619300000000003</v>
      </c>
      <c r="L4" s="7">
        <f t="shared" ca="1" si="0"/>
        <v>-4.66012</v>
      </c>
      <c r="M4" s="7">
        <f t="shared" ca="1" si="0"/>
        <v>9.683209999999999</v>
      </c>
      <c r="N4" s="7">
        <f t="shared" ca="1" si="0"/>
        <v>23.337949999999999</v>
      </c>
      <c r="O4" s="7">
        <f t="shared" ca="1" si="0"/>
        <v>11.09249</v>
      </c>
      <c r="P4" s="7">
        <f t="shared" ca="1" si="0"/>
        <v>14.89179</v>
      </c>
      <c r="Q4" s="7">
        <f t="shared" ca="1" si="0"/>
        <v>9.6852700000000009</v>
      </c>
      <c r="R4" s="7">
        <f t="shared" ca="1" si="0"/>
        <v>5.5847100000000003</v>
      </c>
      <c r="S4" s="7">
        <f t="shared" ca="1" si="0"/>
        <v>4.1686000000000005</v>
      </c>
      <c r="T4" s="7">
        <f t="shared" ca="1" si="0"/>
        <v>14.016170000000001</v>
      </c>
      <c r="U4" s="7">
        <f t="shared" ca="1" si="0"/>
        <v>5.02379</v>
      </c>
      <c r="V4" s="7">
        <f t="shared" ca="1" si="0"/>
        <v>16.882990000000003</v>
      </c>
      <c r="W4" s="7">
        <f t="shared" ca="1" si="0"/>
        <v>3.9549799999999999</v>
      </c>
      <c r="X4" s="7">
        <f t="shared" ca="1" si="0"/>
        <v>10.53945</v>
      </c>
      <c r="Y4" s="7">
        <f t="shared" ca="1" si="0"/>
        <v>19.5229</v>
      </c>
      <c r="Z4" s="7">
        <f t="shared" ca="1" si="0"/>
        <v>4.9721899999999994</v>
      </c>
      <c r="AA4" s="7">
        <f t="shared" ca="1" si="0"/>
        <v>1.2309300000000001</v>
      </c>
      <c r="AB4" s="7">
        <f t="shared" ca="1" si="0"/>
        <v>4.9847600000000005</v>
      </c>
      <c r="AC4" s="7">
        <f t="shared" ca="1" si="0"/>
        <v>9.3964200000000009</v>
      </c>
      <c r="AD4" s="7">
        <f t="shared" ca="1" si="0"/>
        <v>9.2539210713396098</v>
      </c>
      <c r="AE4" s="7">
        <f t="shared" ca="1" si="0"/>
        <v>5.5819525592733701</v>
      </c>
      <c r="AF4" s="7">
        <f t="shared" ca="1" si="0"/>
        <v>25.107575702810699</v>
      </c>
      <c r="AG4" s="7">
        <f t="shared" ca="1" si="0"/>
        <v>32.171070661818902</v>
      </c>
      <c r="AH4" s="7">
        <f t="shared" ca="1" si="0"/>
        <v>22.140587519075002</v>
      </c>
      <c r="AI4" s="7"/>
      <c r="AJ4" s="7"/>
      <c r="AK4" s="7"/>
      <c r="AL4" s="7"/>
      <c r="AM4" s="7"/>
      <c r="AN4" s="207"/>
      <c r="AO4" s="207"/>
      <c r="AP4" s="207"/>
      <c r="AQ4" s="207"/>
      <c r="AR4" s="207"/>
      <c r="AS4" s="207"/>
      <c r="AT4" s="207"/>
      <c r="AU4" s="207"/>
      <c r="AV4" s="207"/>
      <c r="AW4" s="207"/>
      <c r="AX4" s="207"/>
      <c r="AY4" s="207"/>
    </row>
    <row r="5" spans="1:51" ht="14.45">
      <c r="A5" s="124">
        <f>YampaRiverInflow.TotalOutflow!A5</f>
        <v>46174</v>
      </c>
      <c r="B5" s="163">
        <v>3.2210000000000001</v>
      </c>
      <c r="C5" s="155">
        <v>-1.153</v>
      </c>
      <c r="D5" s="167">
        <v>9.6039999999999992</v>
      </c>
      <c r="E5" s="7">
        <v>19.542680000000001</v>
      </c>
      <c r="F5" s="7">
        <v>1.2684000000000002</v>
      </c>
      <c r="G5" s="7">
        <v>4.9412060000000002</v>
      </c>
      <c r="H5" s="7">
        <v>-1.180104</v>
      </c>
      <c r="I5" s="7">
        <v>16.706314000000003</v>
      </c>
      <c r="J5" s="7">
        <v>1.3633040000000001</v>
      </c>
      <c r="K5" s="7">
        <v>-0.79383999999999999</v>
      </c>
      <c r="L5" s="7">
        <v>-23.251810000000003</v>
      </c>
      <c r="M5" s="7">
        <v>12.69872</v>
      </c>
      <c r="N5" s="7">
        <v>19.039000000000001</v>
      </c>
      <c r="O5" s="7">
        <v>6.8687700000000005</v>
      </c>
      <c r="P5" s="7">
        <v>14.246139999999999</v>
      </c>
      <c r="Q5" s="7">
        <v>18.845080000000003</v>
      </c>
      <c r="R5" s="7">
        <v>7.4909099999999995</v>
      </c>
      <c r="S5" s="7">
        <v>13.8124</v>
      </c>
      <c r="T5" s="7">
        <v>24.775919999999999</v>
      </c>
      <c r="U5" s="7">
        <v>9.7531100000000013</v>
      </c>
      <c r="V5" s="7">
        <v>18.740459999999999</v>
      </c>
      <c r="W5" s="7">
        <v>5.9942099999999998</v>
      </c>
      <c r="X5" s="7">
        <v>10.93661</v>
      </c>
      <c r="Y5" s="7">
        <v>14.07673</v>
      </c>
      <c r="Z5" s="7">
        <v>3.54962</v>
      </c>
      <c r="AA5" s="7">
        <v>6.4226899999999993</v>
      </c>
      <c r="AB5" s="7">
        <v>10.59356</v>
      </c>
      <c r="AC5" s="7">
        <v>1.32226</v>
      </c>
      <c r="AD5" s="7">
        <v>6.9610190102487604</v>
      </c>
      <c r="AE5" s="7">
        <v>13.6235045447941</v>
      </c>
      <c r="AF5" s="7">
        <v>21.1430438016537</v>
      </c>
      <c r="AG5" s="7">
        <v>42.150180575868696</v>
      </c>
      <c r="AH5" s="7">
        <v>13.4754590082651</v>
      </c>
      <c r="AI5" s="6"/>
      <c r="AJ5" s="6"/>
      <c r="AK5" s="6"/>
      <c r="AL5" s="6"/>
      <c r="AM5" s="6"/>
      <c r="AN5" s="207"/>
      <c r="AO5" s="207"/>
      <c r="AP5" s="207"/>
      <c r="AQ5" s="207"/>
      <c r="AR5" s="207"/>
      <c r="AS5" s="207"/>
      <c r="AT5" s="207"/>
      <c r="AU5" s="207"/>
      <c r="AV5" s="207"/>
      <c r="AW5" s="207"/>
      <c r="AX5" s="207"/>
      <c r="AY5" s="207"/>
    </row>
    <row r="6" spans="1:51" ht="14.45">
      <c r="A6" s="124">
        <f>YampaRiverInflow.TotalOutflow!A6</f>
        <v>46204</v>
      </c>
      <c r="B6" s="163">
        <v>5.0590000000000002</v>
      </c>
      <c r="C6" s="155">
        <v>2.6469999999999998</v>
      </c>
      <c r="D6" s="167">
        <v>2.758</v>
      </c>
      <c r="E6" s="7">
        <v>3.5028120000000005</v>
      </c>
      <c r="F6" s="7">
        <v>15.702810000000001</v>
      </c>
      <c r="G6" s="7">
        <v>2.0310160000000002</v>
      </c>
      <c r="H6" s="7">
        <v>8.0089059999999996</v>
      </c>
      <c r="I6" s="7">
        <v>20.697440000000004</v>
      </c>
      <c r="J6" s="7">
        <v>17.755964000000002</v>
      </c>
      <c r="K6" s="7">
        <v>11.63293</v>
      </c>
      <c r="L6" s="7">
        <v>-12.476629999999998</v>
      </c>
      <c r="M6" s="7">
        <v>23.625509999999998</v>
      </c>
      <c r="N6" s="7">
        <v>20.54889</v>
      </c>
      <c r="O6" s="7">
        <v>8.319090000000001</v>
      </c>
      <c r="P6" s="7">
        <v>20.105460000000001</v>
      </c>
      <c r="Q6" s="7">
        <v>19.50067</v>
      </c>
      <c r="R6" s="7">
        <v>8.3446700000000007</v>
      </c>
      <c r="S6" s="7">
        <v>18.455950000000001</v>
      </c>
      <c r="T6" s="7">
        <v>31.79073</v>
      </c>
      <c r="U6" s="7">
        <v>14.55987</v>
      </c>
      <c r="V6" s="7">
        <v>21.886839999999999</v>
      </c>
      <c r="W6" s="7">
        <v>25.583909999999999</v>
      </c>
      <c r="X6" s="7">
        <v>21.074020000000001</v>
      </c>
      <c r="Y6" s="7">
        <v>18.544400000000003</v>
      </c>
      <c r="Z6" s="7">
        <v>6.5901300000000003</v>
      </c>
      <c r="AA6" s="7">
        <v>14.91146</v>
      </c>
      <c r="AB6" s="7">
        <v>14.38373</v>
      </c>
      <c r="AC6" s="7">
        <v>27.614090000000001</v>
      </c>
      <c r="AD6" s="7">
        <v>12.5574148766291</v>
      </c>
      <c r="AE6" s="7">
        <v>24.781192150480202</v>
      </c>
      <c r="AF6" s="7">
        <v>16.943357023537999</v>
      </c>
      <c r="AG6" s="7">
        <v>39.1588780983151</v>
      </c>
      <c r="AH6" s="7">
        <v>23.713968098447001</v>
      </c>
      <c r="AI6" s="6"/>
      <c r="AJ6" s="6"/>
      <c r="AK6" s="6"/>
      <c r="AL6" s="6"/>
      <c r="AM6" s="6"/>
      <c r="AN6" s="207"/>
      <c r="AO6" s="207"/>
      <c r="AP6" s="207"/>
      <c r="AQ6" s="207"/>
      <c r="AR6" s="207"/>
      <c r="AS6" s="207"/>
      <c r="AT6" s="207"/>
      <c r="AU6" s="207"/>
      <c r="AV6" s="207"/>
      <c r="AW6" s="207"/>
      <c r="AX6" s="207"/>
      <c r="AY6" s="207"/>
    </row>
    <row r="7" spans="1:51" ht="14.45">
      <c r="A7" s="124">
        <f>YampaRiverInflow.TotalOutflow!A7</f>
        <v>46235</v>
      </c>
      <c r="B7" s="163">
        <v>10.1</v>
      </c>
      <c r="C7" s="155">
        <v>6.8209999999999997</v>
      </c>
      <c r="D7" s="167">
        <v>-1.341</v>
      </c>
      <c r="E7" s="7">
        <v>21.988620000000001</v>
      </c>
      <c r="F7" s="7">
        <v>28.766426000000003</v>
      </c>
      <c r="G7" s="7">
        <v>19.739957999999998</v>
      </c>
      <c r="H7" s="7">
        <v>11.451958000000001</v>
      </c>
      <c r="I7" s="7">
        <v>20.660824000000002</v>
      </c>
      <c r="J7" s="7">
        <v>13.796706</v>
      </c>
      <c r="K7" s="7">
        <v>9.7706299999999988</v>
      </c>
      <c r="L7" s="7">
        <v>7.4435000000000002</v>
      </c>
      <c r="M7" s="7">
        <v>20.504860000000001</v>
      </c>
      <c r="N7" s="7">
        <v>22.135639999999999</v>
      </c>
      <c r="O7" s="7">
        <v>5.2130799999999997</v>
      </c>
      <c r="P7" s="7">
        <v>14.802440000000001</v>
      </c>
      <c r="Q7" s="7">
        <v>21.94164</v>
      </c>
      <c r="R7" s="7">
        <v>8.4181799999999996</v>
      </c>
      <c r="S7" s="7">
        <v>21.659500000000001</v>
      </c>
      <c r="T7" s="7">
        <v>35.8294</v>
      </c>
      <c r="U7" s="7">
        <v>14.210139999999999</v>
      </c>
      <c r="V7" s="7">
        <v>24.195160000000001</v>
      </c>
      <c r="W7" s="7">
        <v>26.496269999999999</v>
      </c>
      <c r="X7" s="7">
        <v>24.024999999999999</v>
      </c>
      <c r="Y7" s="7">
        <v>22.344560000000001</v>
      </c>
      <c r="Z7" s="7">
        <v>9.8739599999999985</v>
      </c>
      <c r="AA7" s="7">
        <v>13.84548</v>
      </c>
      <c r="AB7" s="7">
        <v>16.93469</v>
      </c>
      <c r="AC7" s="7">
        <v>14.48996</v>
      </c>
      <c r="AD7" s="7">
        <v>14.623601239406</v>
      </c>
      <c r="AE7" s="7">
        <v>29.351938843042298</v>
      </c>
      <c r="AF7" s="7">
        <v>10.6373367791084</v>
      </c>
      <c r="AG7" s="7">
        <v>32.4739838860175</v>
      </c>
      <c r="AH7" s="7">
        <v>32.289258266844001</v>
      </c>
      <c r="AI7" s="6"/>
      <c r="AJ7" s="6"/>
      <c r="AK7" s="6"/>
      <c r="AL7" s="6"/>
      <c r="AM7" s="6"/>
      <c r="AN7" s="207"/>
      <c r="AO7" s="207"/>
      <c r="AP7" s="207"/>
      <c r="AQ7" s="207"/>
      <c r="AR7" s="207"/>
      <c r="AS7" s="207"/>
      <c r="AT7" s="207"/>
      <c r="AU7" s="207"/>
      <c r="AV7" s="207"/>
      <c r="AW7" s="207"/>
      <c r="AX7" s="207"/>
      <c r="AY7" s="207"/>
    </row>
    <row r="8" spans="1:51" ht="14.45">
      <c r="A8" s="124">
        <f>YampaRiverInflow.TotalOutflow!A8</f>
        <v>46266</v>
      </c>
      <c r="B8" s="163">
        <v>8.0340000000000007</v>
      </c>
      <c r="C8" s="155">
        <v>5.9939999999999998</v>
      </c>
      <c r="D8" s="167">
        <v>5.1230000000000002</v>
      </c>
      <c r="E8" s="7">
        <v>21.500264000000001</v>
      </c>
      <c r="F8" s="7">
        <v>26.366382000000002</v>
      </c>
      <c r="G8" s="7">
        <v>15.737406</v>
      </c>
      <c r="H8" s="7">
        <v>14.914582000000003</v>
      </c>
      <c r="I8" s="7">
        <v>14.839589999999999</v>
      </c>
      <c r="J8" s="7">
        <v>10.647540000000001</v>
      </c>
      <c r="K8" s="7">
        <v>-6.0112700000000006</v>
      </c>
      <c r="L8" s="7">
        <v>19.914009999999998</v>
      </c>
      <c r="M8" s="7">
        <v>13.555149999999999</v>
      </c>
      <c r="N8" s="7">
        <v>15.397549999999999</v>
      </c>
      <c r="O8" s="7">
        <v>7.1036899999999994</v>
      </c>
      <c r="P8" s="7">
        <v>8.6973899999999986</v>
      </c>
      <c r="Q8" s="7">
        <v>11.841569999999999</v>
      </c>
      <c r="R8" s="7">
        <v>3.6388400000000001</v>
      </c>
      <c r="S8" s="7">
        <v>18.084299999999999</v>
      </c>
      <c r="T8" s="7">
        <v>24.926950000000001</v>
      </c>
      <c r="U8" s="7">
        <v>13.032249999999999</v>
      </c>
      <c r="V8" s="7">
        <v>14.707469999999999</v>
      </c>
      <c r="W8" s="7">
        <v>15.101129999999999</v>
      </c>
      <c r="X8" s="7">
        <v>9.3519199999999998</v>
      </c>
      <c r="Y8" s="7">
        <v>35.037589999999994</v>
      </c>
      <c r="Z8" s="7">
        <v>-2.8639899999999998</v>
      </c>
      <c r="AA8" s="7">
        <v>6.7481800000000005</v>
      </c>
      <c r="AB8" s="7">
        <v>15.02529</v>
      </c>
      <c r="AC8" s="7">
        <v>11.451879999999999</v>
      </c>
      <c r="AD8" s="7">
        <v>13.1848636376867</v>
      </c>
      <c r="AE8" s="7">
        <v>8.3238249586783297</v>
      </c>
      <c r="AF8" s="7">
        <v>19.8346958697528</v>
      </c>
      <c r="AG8" s="7">
        <v>16.409711323636998</v>
      </c>
      <c r="AH8" s="7">
        <v>25.7866844641329</v>
      </c>
      <c r="AI8" s="6"/>
      <c r="AJ8" s="6"/>
      <c r="AK8" s="6"/>
      <c r="AL8" s="6"/>
      <c r="AM8" s="6"/>
      <c r="AN8" s="207"/>
      <c r="AO8" s="207"/>
      <c r="AP8" s="207"/>
      <c r="AQ8" s="207"/>
      <c r="AR8" s="207"/>
      <c r="AS8" s="207"/>
      <c r="AT8" s="207"/>
      <c r="AU8" s="207"/>
      <c r="AV8" s="207"/>
      <c r="AW8" s="207"/>
      <c r="AX8" s="207"/>
      <c r="AY8" s="207"/>
    </row>
    <row r="9" spans="1:51" ht="14.45">
      <c r="A9" s="124">
        <f>YampaRiverInflow.TotalOutflow!A9</f>
        <v>46296</v>
      </c>
      <c r="B9" s="163">
        <v>6.4509999999999996</v>
      </c>
      <c r="C9" s="155">
        <v>4.2770000000000001</v>
      </c>
      <c r="D9" s="167">
        <v>4.0090000000000003</v>
      </c>
      <c r="E9" s="7">
        <v>8.6108960000000003</v>
      </c>
      <c r="F9" s="7">
        <v>17.934583999999997</v>
      </c>
      <c r="G9" s="7">
        <v>11.836898000000001</v>
      </c>
      <c r="H9" s="7">
        <v>11.503132000000001</v>
      </c>
      <c r="I9" s="7">
        <v>12.135444000000001</v>
      </c>
      <c r="J9" s="7">
        <v>6.3876860000000004</v>
      </c>
      <c r="K9" s="7">
        <v>-7.82599</v>
      </c>
      <c r="L9" s="7">
        <v>24.362849999999998</v>
      </c>
      <c r="M9" s="7">
        <v>10.95425</v>
      </c>
      <c r="N9" s="7">
        <v>11.723360000000001</v>
      </c>
      <c r="O9" s="7">
        <v>4.6145899999999997</v>
      </c>
      <c r="P9" s="7">
        <v>6.6953500000000004</v>
      </c>
      <c r="Q9" s="7">
        <v>9.5123700000000007</v>
      </c>
      <c r="R9" s="7">
        <v>-0.49925999999999998</v>
      </c>
      <c r="S9" s="7">
        <v>18.132660000000001</v>
      </c>
      <c r="T9" s="7">
        <v>19.22006</v>
      </c>
      <c r="U9" s="7">
        <v>10.97871</v>
      </c>
      <c r="V9" s="7">
        <v>13.21185</v>
      </c>
      <c r="W9" s="7">
        <v>14.04824</v>
      </c>
      <c r="X9" s="7">
        <v>6.9533999999999994</v>
      </c>
      <c r="Y9" s="7">
        <v>23.35398</v>
      </c>
      <c r="Z9" s="7">
        <v>-2.8656299999999999</v>
      </c>
      <c r="AA9" s="7">
        <v>2.3012199999999998</v>
      </c>
      <c r="AB9" s="7">
        <v>14.73507</v>
      </c>
      <c r="AC9" s="7">
        <v>8.505370000000001</v>
      </c>
      <c r="AD9" s="7">
        <v>9.0830627261494108</v>
      </c>
      <c r="AE9" s="7">
        <v>-6.2740460311398598</v>
      </c>
      <c r="AF9" s="7">
        <v>25.002335616926402</v>
      </c>
      <c r="AG9" s="7">
        <v>7.7553593381164196</v>
      </c>
      <c r="AH9" s="7">
        <v>26.857120247405899</v>
      </c>
      <c r="AI9" s="6"/>
      <c r="AJ9" s="6"/>
      <c r="AK9" s="6"/>
      <c r="AL9" s="6"/>
      <c r="AM9" s="6"/>
      <c r="AN9" s="207"/>
      <c r="AO9" s="207"/>
      <c r="AP9" s="207"/>
      <c r="AQ9" s="207"/>
      <c r="AR9" s="207"/>
      <c r="AS9" s="207"/>
      <c r="AT9" s="207"/>
      <c r="AU9" s="207"/>
      <c r="AV9" s="207"/>
      <c r="AW9" s="207"/>
      <c r="AX9" s="207"/>
      <c r="AY9" s="207"/>
    </row>
    <row r="10" spans="1:51" ht="14.45">
      <c r="A10" s="124">
        <f>YampaRiverInflow.TotalOutflow!A10</f>
        <v>46327</v>
      </c>
      <c r="B10" s="163">
        <v>3.22</v>
      </c>
      <c r="C10" s="155">
        <v>3.6880000000000002</v>
      </c>
      <c r="D10" s="167">
        <v>0.72299999999999998</v>
      </c>
      <c r="E10" s="7">
        <v>8.991363999999999</v>
      </c>
      <c r="F10" s="7">
        <v>10.960080000000001</v>
      </c>
      <c r="G10" s="7">
        <v>12.147136</v>
      </c>
      <c r="H10" s="7">
        <v>3.6625680000000003</v>
      </c>
      <c r="I10" s="7">
        <v>15.820898000000001</v>
      </c>
      <c r="J10" s="7">
        <v>14.533392000000001</v>
      </c>
      <c r="K10" s="7">
        <v>-12.37326</v>
      </c>
      <c r="L10" s="7">
        <v>14.93168</v>
      </c>
      <c r="M10" s="7">
        <v>-5.1652700000000005</v>
      </c>
      <c r="N10" s="7">
        <v>10.395850000000001</v>
      </c>
      <c r="O10" s="7">
        <v>4.0648400000000002</v>
      </c>
      <c r="P10" s="7">
        <v>3.5380700000000003</v>
      </c>
      <c r="Q10" s="7">
        <v>7.5272700000000006</v>
      </c>
      <c r="R10" s="7">
        <v>13.11669</v>
      </c>
      <c r="S10" s="7">
        <v>15.47784</v>
      </c>
      <c r="T10" s="7">
        <v>21.893450000000001</v>
      </c>
      <c r="U10" s="7">
        <v>12.1463</v>
      </c>
      <c r="V10" s="7">
        <v>8.651209999999999</v>
      </c>
      <c r="W10" s="7">
        <v>9.7618099999999988</v>
      </c>
      <c r="X10" s="7">
        <v>16.488720000000001</v>
      </c>
      <c r="Y10" s="7">
        <v>4.6226700000000003</v>
      </c>
      <c r="Z10" s="7">
        <v>5.9689499999999995</v>
      </c>
      <c r="AA10" s="7">
        <v>-1.0023</v>
      </c>
      <c r="AB10" s="7">
        <v>2.8529</v>
      </c>
      <c r="AC10" s="7">
        <v>5.8924399999999997</v>
      </c>
      <c r="AD10" s="7">
        <v>3.9897065276040999</v>
      </c>
      <c r="AE10" s="7">
        <v>-11.4351155371894</v>
      </c>
      <c r="AF10" s="7">
        <v>6.3263246300834401</v>
      </c>
      <c r="AG10" s="7">
        <v>3.8446132224799099</v>
      </c>
      <c r="AH10" s="7">
        <v>10.148976943471901</v>
      </c>
      <c r="AI10" s="6"/>
      <c r="AJ10" s="6"/>
      <c r="AK10" s="6"/>
      <c r="AL10" s="6"/>
      <c r="AM10" s="6"/>
      <c r="AN10" s="207"/>
      <c r="AO10" s="207"/>
      <c r="AP10" s="207"/>
      <c r="AQ10" s="207"/>
      <c r="AR10" s="207"/>
      <c r="AS10" s="207"/>
      <c r="AT10" s="207"/>
      <c r="AU10" s="207"/>
      <c r="AV10" s="207"/>
      <c r="AW10" s="207"/>
      <c r="AX10" s="207"/>
      <c r="AY10" s="207"/>
    </row>
    <row r="11" spans="1:51" ht="14.45">
      <c r="A11" s="124">
        <f>YampaRiverInflow.TotalOutflow!A11</f>
        <v>46357</v>
      </c>
      <c r="B11" s="163">
        <v>5.0890000000000004</v>
      </c>
      <c r="C11" s="155">
        <v>5.8419999999999996</v>
      </c>
      <c r="D11" s="167">
        <v>2.6349999999999998</v>
      </c>
      <c r="E11" s="7">
        <v>16.566911999999999</v>
      </c>
      <c r="F11" s="7">
        <v>23.606604000000004</v>
      </c>
      <c r="G11" s="7">
        <v>11.927992</v>
      </c>
      <c r="H11" s="7">
        <v>18.697578</v>
      </c>
      <c r="I11" s="7">
        <v>16.272072000000001</v>
      </c>
      <c r="J11" s="7">
        <v>6.2282960000000003</v>
      </c>
      <c r="K11" s="7">
        <v>-16.238409999999998</v>
      </c>
      <c r="L11" s="7">
        <v>12.00187</v>
      </c>
      <c r="M11" s="7">
        <v>6.5915499999999998</v>
      </c>
      <c r="N11" s="7">
        <v>12.228569999999999</v>
      </c>
      <c r="O11" s="7">
        <v>1.01868</v>
      </c>
      <c r="P11" s="7">
        <v>6.6875100000000005</v>
      </c>
      <c r="Q11" s="7">
        <v>11.483219999999999</v>
      </c>
      <c r="R11" s="7">
        <v>-2.7016499999999999</v>
      </c>
      <c r="S11" s="7">
        <v>25.948370000000001</v>
      </c>
      <c r="T11" s="7">
        <v>22.778939999999999</v>
      </c>
      <c r="U11" s="7">
        <v>11.792920000000001</v>
      </c>
      <c r="V11" s="7">
        <v>17.610810000000001</v>
      </c>
      <c r="W11" s="7">
        <v>24.307770000000001</v>
      </c>
      <c r="X11" s="7">
        <v>18.407709999999998</v>
      </c>
      <c r="Y11" s="7">
        <v>2.61571</v>
      </c>
      <c r="Z11" s="7">
        <v>-1.4079200000000001</v>
      </c>
      <c r="AA11" s="7">
        <v>-6.0315000000000003</v>
      </c>
      <c r="AB11" s="7">
        <v>15.691600000000001</v>
      </c>
      <c r="AC11" s="7">
        <v>6.0872700000000002</v>
      </c>
      <c r="AD11" s="7">
        <v>14.668721902282002</v>
      </c>
      <c r="AE11" s="7">
        <v>-6.0504652876024405</v>
      </c>
      <c r="AF11" s="7">
        <v>3.9440781003643801</v>
      </c>
      <c r="AG11" s="7">
        <v>5.96184380284366</v>
      </c>
      <c r="AH11" s="7">
        <v>-3.3022761146438002</v>
      </c>
      <c r="AI11" s="6"/>
      <c r="AJ11" s="6"/>
      <c r="AK11" s="6"/>
      <c r="AL11" s="6"/>
      <c r="AM11" s="6"/>
      <c r="AN11" s="207"/>
      <c r="AO11" s="207"/>
      <c r="AP11" s="207"/>
      <c r="AQ11" s="207"/>
      <c r="AR11" s="207"/>
      <c r="AS11" s="207"/>
      <c r="AT11" s="207"/>
      <c r="AU11" s="207"/>
      <c r="AV11" s="207"/>
      <c r="AW11" s="207"/>
      <c r="AX11" s="207"/>
      <c r="AY11" s="207"/>
    </row>
    <row r="12" spans="1:51" ht="14.45">
      <c r="A12" s="124">
        <f>YampaRiverInflow.TotalOutflow!A12</f>
        <v>46388</v>
      </c>
      <c r="B12" s="163">
        <v>4.6970000000000001</v>
      </c>
      <c r="C12" s="155">
        <v>5.4790000000000001</v>
      </c>
      <c r="D12" s="167">
        <v>3.6709999999999998</v>
      </c>
      <c r="E12" s="7">
        <v>18.317238</v>
      </c>
      <c r="F12" s="7">
        <v>101.21908400000001</v>
      </c>
      <c r="G12" s="7">
        <v>14.084605999999999</v>
      </c>
      <c r="H12" s="7">
        <v>35.531559999999999</v>
      </c>
      <c r="I12" s="7">
        <v>11.366462</v>
      </c>
      <c r="J12" s="7">
        <v>12.906422000000001</v>
      </c>
      <c r="K12" s="7">
        <v>-12.26146</v>
      </c>
      <c r="L12" s="7">
        <v>9.9685600000000001</v>
      </c>
      <c r="M12" s="7">
        <v>3.9182399999999999</v>
      </c>
      <c r="N12" s="7">
        <v>5.2524799999999994</v>
      </c>
      <c r="O12" s="7">
        <v>0.65434000000000003</v>
      </c>
      <c r="P12" s="7">
        <v>10.38495</v>
      </c>
      <c r="Q12" s="7">
        <v>14.23559</v>
      </c>
      <c r="R12" s="7">
        <v>9.8203300000000002</v>
      </c>
      <c r="S12" s="7">
        <v>24.700430000000001</v>
      </c>
      <c r="T12" s="7">
        <v>22.069479999999999</v>
      </c>
      <c r="U12" s="7">
        <v>12.57952</v>
      </c>
      <c r="V12" s="7">
        <v>19.210369999999998</v>
      </c>
      <c r="W12" s="7">
        <v>24.414390000000001</v>
      </c>
      <c r="X12" s="7">
        <v>14.356399999999999</v>
      </c>
      <c r="Y12" s="7">
        <v>-5.5168900000000001</v>
      </c>
      <c r="Z12" s="7">
        <v>8.7599999999999997E-2</v>
      </c>
      <c r="AA12" s="7">
        <v>10.52117</v>
      </c>
      <c r="AB12" s="7">
        <v>15.80128</v>
      </c>
      <c r="AC12" s="7">
        <v>7.4489752076703502</v>
      </c>
      <c r="AD12" s="7">
        <v>19.8163140489265</v>
      </c>
      <c r="AE12" s="7">
        <v>0.31217231431502396</v>
      </c>
      <c r="AF12" s="7">
        <v>11.158060331372901</v>
      </c>
      <c r="AG12" s="7">
        <v>7.7495685923312703</v>
      </c>
      <c r="AH12" s="7">
        <v>16.305914000000001</v>
      </c>
      <c r="AI12" s="6"/>
      <c r="AJ12" s="6"/>
      <c r="AK12" s="6"/>
      <c r="AL12" s="6"/>
      <c r="AM12" s="6"/>
      <c r="AN12" s="207"/>
      <c r="AO12" s="207"/>
      <c r="AP12" s="207"/>
      <c r="AQ12" s="207"/>
      <c r="AR12" s="207"/>
      <c r="AS12" s="207"/>
      <c r="AT12" s="207"/>
      <c r="AU12" s="207"/>
      <c r="AV12" s="207"/>
      <c r="AW12" s="207"/>
      <c r="AX12" s="207"/>
      <c r="AY12" s="207"/>
    </row>
    <row r="13" spans="1:51" ht="14.45">
      <c r="A13" s="124">
        <f>YampaRiverInflow.TotalOutflow!A13</f>
        <v>46419</v>
      </c>
      <c r="B13" s="163">
        <v>3.9830000000000001</v>
      </c>
      <c r="C13" s="155">
        <v>4.6950000000000003</v>
      </c>
      <c r="D13" s="167">
        <v>7.7359999999999998</v>
      </c>
      <c r="E13" s="7">
        <v>27.521836</v>
      </c>
      <c r="F13" s="7">
        <v>75.754664000000005</v>
      </c>
      <c r="G13" s="7">
        <v>14.718234000000001</v>
      </c>
      <c r="H13" s="7">
        <v>33.481140000000003</v>
      </c>
      <c r="I13" s="7">
        <v>10.668854</v>
      </c>
      <c r="J13" s="7">
        <v>-2.5262600000000002</v>
      </c>
      <c r="K13" s="7">
        <v>-10.192350000000001</v>
      </c>
      <c r="L13" s="7">
        <v>6.2821099999999994</v>
      </c>
      <c r="M13" s="7">
        <v>3.13246</v>
      </c>
      <c r="N13" s="7">
        <v>4.1601400000000002</v>
      </c>
      <c r="O13" s="7">
        <v>2.8380700000000001</v>
      </c>
      <c r="P13" s="7">
        <v>9.7490100000000002</v>
      </c>
      <c r="Q13" s="7">
        <v>16.001570000000001</v>
      </c>
      <c r="R13" s="7">
        <v>9.5720700000000001</v>
      </c>
      <c r="S13" s="7">
        <v>21.740169999999999</v>
      </c>
      <c r="T13" s="7">
        <v>14.98456</v>
      </c>
      <c r="U13" s="7">
        <v>10.01197</v>
      </c>
      <c r="V13" s="7">
        <v>10.48507</v>
      </c>
      <c r="W13" s="7">
        <v>13.671299999999999</v>
      </c>
      <c r="X13" s="7">
        <v>11.7835</v>
      </c>
      <c r="Y13" s="7">
        <v>1.5763499999999999</v>
      </c>
      <c r="Z13" s="7">
        <v>-4.5615100000000002</v>
      </c>
      <c r="AA13" s="7">
        <v>4.3772399999999996</v>
      </c>
      <c r="AB13" s="7">
        <v>6.30464</v>
      </c>
      <c r="AC13" s="7">
        <v>4.0539722308107295</v>
      </c>
      <c r="AD13" s="7">
        <v>9.3226595036040596</v>
      </c>
      <c r="AE13" s="7">
        <v>19.796036777389201</v>
      </c>
      <c r="AF13" s="7">
        <v>11.065682646744701</v>
      </c>
      <c r="AG13" s="7">
        <v>11.6148235514056</v>
      </c>
      <c r="AH13" s="7">
        <v>19.425978000000001</v>
      </c>
      <c r="AI13" s="6"/>
      <c r="AJ13" s="6"/>
      <c r="AK13" s="6"/>
      <c r="AL13" s="6"/>
      <c r="AM13" s="6"/>
      <c r="AN13" s="207"/>
      <c r="AO13" s="207"/>
      <c r="AP13" s="207"/>
      <c r="AQ13" s="207"/>
      <c r="AR13" s="207"/>
      <c r="AS13" s="207"/>
      <c r="AT13" s="207"/>
      <c r="AU13" s="207"/>
      <c r="AV13" s="207"/>
      <c r="AW13" s="207"/>
      <c r="AX13" s="207"/>
      <c r="AY13" s="207"/>
    </row>
    <row r="14" spans="1:51" ht="14.45">
      <c r="A14" s="124">
        <f>YampaRiverInflow.TotalOutflow!A14</f>
        <v>46447</v>
      </c>
      <c r="B14" s="163">
        <v>4.1500000000000004</v>
      </c>
      <c r="C14" s="155">
        <v>3.774</v>
      </c>
      <c r="D14" s="167">
        <v>7.1230000000000002</v>
      </c>
      <c r="E14" s="7">
        <v>39.915998000000002</v>
      </c>
      <c r="F14" s="7">
        <v>66.375816</v>
      </c>
      <c r="G14" s="7">
        <v>17.63081</v>
      </c>
      <c r="H14" s="7">
        <v>62.605969999999999</v>
      </c>
      <c r="I14" s="7">
        <v>-10.494788</v>
      </c>
      <c r="J14" s="7">
        <v>-5.3588699999999996</v>
      </c>
      <c r="K14" s="7">
        <v>-15.49112</v>
      </c>
      <c r="L14" s="7">
        <v>36.322969999999998</v>
      </c>
      <c r="M14" s="7">
        <v>9.210090000000001</v>
      </c>
      <c r="N14" s="7">
        <v>5.7764899999999999</v>
      </c>
      <c r="O14" s="7">
        <v>9.2872199999999996</v>
      </c>
      <c r="P14" s="7">
        <v>8.1139899999999994</v>
      </c>
      <c r="Q14" s="7">
        <v>9.8301200000000009</v>
      </c>
      <c r="R14" s="7">
        <v>14.49926</v>
      </c>
      <c r="S14" s="7">
        <v>12.03308</v>
      </c>
      <c r="T14" s="7">
        <v>4.5342399999999996</v>
      </c>
      <c r="U14" s="7">
        <v>19.332849999999997</v>
      </c>
      <c r="V14" s="7">
        <v>6.37479</v>
      </c>
      <c r="W14" s="7">
        <v>9.2942099999999996</v>
      </c>
      <c r="X14" s="7">
        <v>12.6425</v>
      </c>
      <c r="Y14" s="7">
        <v>6.9273500000000006</v>
      </c>
      <c r="Z14" s="7">
        <v>-7.20953</v>
      </c>
      <c r="AA14" s="7">
        <v>6.0791599999999999</v>
      </c>
      <c r="AB14" s="7">
        <v>6.5443199999999999</v>
      </c>
      <c r="AC14" s="7">
        <v>12.9016643799678</v>
      </c>
      <c r="AD14" s="7">
        <v>7.2940712366949301</v>
      </c>
      <c r="AE14" s="7">
        <v>35.068694212232302</v>
      </c>
      <c r="AF14" s="7">
        <v>6.2901128095215002</v>
      </c>
      <c r="AG14" s="7">
        <v>18.741606197686799</v>
      </c>
      <c r="AH14" s="7">
        <v>26.794340000000005</v>
      </c>
      <c r="AI14" s="6"/>
      <c r="AJ14" s="6"/>
      <c r="AK14" s="6"/>
      <c r="AL14" s="6"/>
      <c r="AM14" s="6"/>
      <c r="AN14" s="207"/>
      <c r="AO14" s="207"/>
      <c r="AP14" s="207"/>
      <c r="AQ14" s="207"/>
      <c r="AR14" s="207"/>
      <c r="AS14" s="207"/>
      <c r="AT14" s="207"/>
      <c r="AU14" s="207"/>
      <c r="AV14" s="207"/>
      <c r="AW14" s="207"/>
      <c r="AX14" s="207"/>
      <c r="AY14" s="207"/>
    </row>
    <row r="15" spans="1:51" ht="14.45">
      <c r="A15" s="124">
        <f>YampaRiverInflow.TotalOutflow!A15</f>
        <v>46478</v>
      </c>
      <c r="B15" s="163">
        <v>5.423</v>
      </c>
      <c r="C15" s="155">
        <v>2.7749999999999999</v>
      </c>
      <c r="D15" s="167">
        <v>9.7159999999999993</v>
      </c>
      <c r="E15" s="7">
        <v>29.763325999999999</v>
      </c>
      <c r="F15" s="7">
        <v>41.261670000000002</v>
      </c>
      <c r="G15" s="7">
        <v>7.7661820000000006</v>
      </c>
      <c r="H15" s="7">
        <v>14.708754000000001</v>
      </c>
      <c r="I15" s="7">
        <v>23.635946000000001</v>
      </c>
      <c r="J15" s="7">
        <v>6.8406400000000005</v>
      </c>
      <c r="K15" s="7">
        <v>-2.2138499999999999</v>
      </c>
      <c r="L15" s="7">
        <v>19.547470000000001</v>
      </c>
      <c r="M15" s="7">
        <v>11.52768</v>
      </c>
      <c r="N15" s="7">
        <v>17.343669999999999</v>
      </c>
      <c r="O15" s="7">
        <v>13.49269</v>
      </c>
      <c r="P15" s="7">
        <v>4.6643299999999996</v>
      </c>
      <c r="Q15" s="7">
        <v>2.3306399999999998</v>
      </c>
      <c r="R15" s="7">
        <v>9.179590000000001</v>
      </c>
      <c r="S15" s="7">
        <v>14.534559999999999</v>
      </c>
      <c r="T15" s="7">
        <v>4.0880400000000003</v>
      </c>
      <c r="U15" s="7">
        <v>12.77216</v>
      </c>
      <c r="V15" s="7">
        <v>7.4774700000000003</v>
      </c>
      <c r="W15" s="7">
        <v>12.525</v>
      </c>
      <c r="X15" s="7">
        <v>22.5366</v>
      </c>
      <c r="Y15" s="7">
        <v>5.4246600000000003</v>
      </c>
      <c r="Z15" s="7">
        <v>-1.42597</v>
      </c>
      <c r="AA15" s="7">
        <v>9.8915199999999999</v>
      </c>
      <c r="AB15" s="7">
        <v>9.72743</v>
      </c>
      <c r="AC15" s="7">
        <v>15.713943386447099</v>
      </c>
      <c r="AD15" s="7">
        <v>6.6015394221493597</v>
      </c>
      <c r="AE15" s="7">
        <v>32.830230167934701</v>
      </c>
      <c r="AF15" s="7">
        <v>14.096756611570999</v>
      </c>
      <c r="AG15" s="7">
        <v>21.908179504132999</v>
      </c>
      <c r="AH15" s="7">
        <v>18.399011999999999</v>
      </c>
      <c r="AI15" s="6"/>
      <c r="AJ15" s="6"/>
      <c r="AK15" s="6"/>
      <c r="AL15" s="6"/>
      <c r="AM15" s="6"/>
      <c r="AN15" s="207"/>
      <c r="AO15" s="207"/>
      <c r="AP15" s="207"/>
      <c r="AQ15" s="207"/>
      <c r="AR15" s="207"/>
      <c r="AS15" s="207"/>
      <c r="AT15" s="207"/>
      <c r="AU15" s="207"/>
      <c r="AV15" s="207"/>
      <c r="AW15" s="207"/>
      <c r="AX15" s="207"/>
      <c r="AY15" s="207"/>
    </row>
    <row r="16" spans="1:51" ht="14.45">
      <c r="A16" s="124">
        <f>YampaRiverInflow.TotalOutflow!A16</f>
        <v>46508</v>
      </c>
      <c r="B16" s="163">
        <v>1.665</v>
      </c>
      <c r="C16" s="155">
        <v>0.95499999999999996</v>
      </c>
      <c r="D16" s="167">
        <v>13.552</v>
      </c>
      <c r="E16" s="7">
        <v>17.687328000000001</v>
      </c>
      <c r="F16" s="7">
        <v>30.256135999999998</v>
      </c>
      <c r="G16" s="7">
        <v>9.5716059999999992</v>
      </c>
      <c r="H16" s="7">
        <v>29.325434000000005</v>
      </c>
      <c r="I16" s="7">
        <v>5.5503300000000007</v>
      </c>
      <c r="J16" s="7">
        <v>8.0619300000000003</v>
      </c>
      <c r="K16" s="7">
        <v>-4.66012</v>
      </c>
      <c r="L16" s="7">
        <v>9.683209999999999</v>
      </c>
      <c r="M16" s="7">
        <v>23.337949999999999</v>
      </c>
      <c r="N16" s="7">
        <v>11.09249</v>
      </c>
      <c r="O16" s="7">
        <v>14.89179</v>
      </c>
      <c r="P16" s="7">
        <v>9.6852700000000009</v>
      </c>
      <c r="Q16" s="7">
        <v>5.5847100000000003</v>
      </c>
      <c r="R16" s="7">
        <v>4.1686000000000005</v>
      </c>
      <c r="S16" s="7">
        <v>14.016170000000001</v>
      </c>
      <c r="T16" s="7">
        <v>5.02379</v>
      </c>
      <c r="U16" s="7">
        <v>16.882990000000003</v>
      </c>
      <c r="V16" s="7">
        <v>3.9549799999999999</v>
      </c>
      <c r="W16" s="7">
        <v>10.53945</v>
      </c>
      <c r="X16" s="7">
        <v>19.5229</v>
      </c>
      <c r="Y16" s="7">
        <v>4.9721899999999994</v>
      </c>
      <c r="Z16" s="7">
        <v>1.2309300000000001</v>
      </c>
      <c r="AA16" s="7">
        <v>4.9847600000000005</v>
      </c>
      <c r="AB16" s="7">
        <v>9.3964200000000009</v>
      </c>
      <c r="AC16" s="7">
        <v>9.2539210713396098</v>
      </c>
      <c r="AD16" s="7">
        <v>5.5819525592733701</v>
      </c>
      <c r="AE16" s="7">
        <v>25.107575702810699</v>
      </c>
      <c r="AF16" s="7">
        <v>32.171070661818902</v>
      </c>
      <c r="AG16" s="7">
        <v>22.140587519075002</v>
      </c>
      <c r="AH16" s="7">
        <v>9.3170699999999993</v>
      </c>
      <c r="AI16" s="6"/>
      <c r="AJ16" s="6"/>
      <c r="AK16" s="6"/>
      <c r="AL16" s="6"/>
      <c r="AM16" s="6"/>
      <c r="AN16" s="207"/>
      <c r="AO16" s="207"/>
      <c r="AP16" s="207"/>
      <c r="AQ16" s="207"/>
      <c r="AR16" s="207"/>
      <c r="AS16" s="207"/>
      <c r="AT16" s="207"/>
      <c r="AU16" s="207"/>
      <c r="AV16" s="207"/>
      <c r="AW16" s="207"/>
      <c r="AX16" s="207"/>
      <c r="AY16" s="207"/>
    </row>
    <row r="17" spans="1:51" ht="14.45">
      <c r="A17" s="124">
        <f>YampaRiverInflow.TotalOutflow!A17</f>
        <v>46539</v>
      </c>
      <c r="B17" s="163">
        <v>2.1349999999999998</v>
      </c>
      <c r="C17" s="155">
        <v>1.4930000000000001</v>
      </c>
      <c r="D17" s="167">
        <v>9.6039999999999992</v>
      </c>
      <c r="E17" s="7">
        <v>1.2684000000000002</v>
      </c>
      <c r="F17" s="7">
        <v>4.9412060000000002</v>
      </c>
      <c r="G17" s="7">
        <v>-1.180104</v>
      </c>
      <c r="H17" s="7">
        <v>16.706314000000003</v>
      </c>
      <c r="I17" s="7">
        <v>1.3633040000000001</v>
      </c>
      <c r="J17" s="7">
        <v>-0.79383999999999999</v>
      </c>
      <c r="K17" s="7">
        <v>-23.251810000000003</v>
      </c>
      <c r="L17" s="7">
        <v>12.69872</v>
      </c>
      <c r="M17" s="7">
        <v>19.039000000000001</v>
      </c>
      <c r="N17" s="7">
        <v>6.8687700000000005</v>
      </c>
      <c r="O17" s="7">
        <v>14.246139999999999</v>
      </c>
      <c r="P17" s="7">
        <v>18.845080000000003</v>
      </c>
      <c r="Q17" s="7">
        <v>7.4909099999999995</v>
      </c>
      <c r="R17" s="7">
        <v>13.8124</v>
      </c>
      <c r="S17" s="7">
        <v>24.775919999999999</v>
      </c>
      <c r="T17" s="7">
        <v>9.7531100000000013</v>
      </c>
      <c r="U17" s="7">
        <v>18.740459999999999</v>
      </c>
      <c r="V17" s="7">
        <v>5.9942099999999998</v>
      </c>
      <c r="W17" s="7">
        <v>10.93661</v>
      </c>
      <c r="X17" s="7">
        <v>14.07673</v>
      </c>
      <c r="Y17" s="7">
        <v>3.54962</v>
      </c>
      <c r="Z17" s="7">
        <v>6.4226899999999993</v>
      </c>
      <c r="AA17" s="7">
        <v>10.59356</v>
      </c>
      <c r="AB17" s="7">
        <v>1.32226</v>
      </c>
      <c r="AC17" s="7">
        <v>6.9610190102487604</v>
      </c>
      <c r="AD17" s="7">
        <v>13.6235045447941</v>
      </c>
      <c r="AE17" s="7">
        <v>21.1430438016537</v>
      </c>
      <c r="AF17" s="7">
        <v>42.150180575868696</v>
      </c>
      <c r="AG17" s="7">
        <v>13.4754590082651</v>
      </c>
      <c r="AH17" s="7">
        <v>19.542680000000001</v>
      </c>
      <c r="AI17" s="6"/>
      <c r="AJ17" s="6"/>
      <c r="AK17" s="6"/>
      <c r="AL17" s="6"/>
      <c r="AM17" s="6"/>
      <c r="AN17" s="207"/>
      <c r="AO17" s="207"/>
      <c r="AP17" s="207"/>
      <c r="AQ17" s="207"/>
      <c r="AR17" s="207"/>
      <c r="AS17" s="207"/>
      <c r="AT17" s="207"/>
      <c r="AU17" s="207"/>
      <c r="AV17" s="207"/>
      <c r="AW17" s="207"/>
      <c r="AX17" s="207"/>
      <c r="AY17" s="207"/>
    </row>
    <row r="18" spans="1:51" ht="14.45">
      <c r="A18" s="124">
        <f>YampaRiverInflow.TotalOutflow!A18</f>
        <v>46569</v>
      </c>
      <c r="B18" s="163">
        <v>4.8289999999999997</v>
      </c>
      <c r="C18" s="155">
        <v>2.5710000000000002</v>
      </c>
      <c r="D18" s="167">
        <v>2.758</v>
      </c>
      <c r="E18" s="7">
        <v>15.702810000000001</v>
      </c>
      <c r="F18" s="7">
        <v>2.0310160000000002</v>
      </c>
      <c r="G18" s="7">
        <v>8.0089059999999996</v>
      </c>
      <c r="H18" s="7">
        <v>20.697440000000004</v>
      </c>
      <c r="I18" s="7">
        <v>17.755964000000002</v>
      </c>
      <c r="J18" s="7">
        <v>11.63293</v>
      </c>
      <c r="K18" s="7">
        <v>-12.476629999999998</v>
      </c>
      <c r="L18" s="7">
        <v>23.625509999999998</v>
      </c>
      <c r="M18" s="7">
        <v>20.54889</v>
      </c>
      <c r="N18" s="7">
        <v>8.319090000000001</v>
      </c>
      <c r="O18" s="7">
        <v>20.105460000000001</v>
      </c>
      <c r="P18" s="7">
        <v>19.50067</v>
      </c>
      <c r="Q18" s="7">
        <v>8.3446700000000007</v>
      </c>
      <c r="R18" s="7">
        <v>18.455950000000001</v>
      </c>
      <c r="S18" s="7">
        <v>31.79073</v>
      </c>
      <c r="T18" s="7">
        <v>14.55987</v>
      </c>
      <c r="U18" s="7">
        <v>21.886839999999999</v>
      </c>
      <c r="V18" s="7">
        <v>25.583909999999999</v>
      </c>
      <c r="W18" s="7">
        <v>21.074020000000001</v>
      </c>
      <c r="X18" s="7">
        <v>18.544400000000003</v>
      </c>
      <c r="Y18" s="7">
        <v>6.5901300000000003</v>
      </c>
      <c r="Z18" s="7">
        <v>14.91146</v>
      </c>
      <c r="AA18" s="7">
        <v>14.38373</v>
      </c>
      <c r="AB18" s="7">
        <v>27.614090000000001</v>
      </c>
      <c r="AC18" s="7">
        <v>12.5574148766291</v>
      </c>
      <c r="AD18" s="7">
        <v>24.781192150480202</v>
      </c>
      <c r="AE18" s="7">
        <v>16.943357023537999</v>
      </c>
      <c r="AF18" s="7">
        <v>39.1588780983151</v>
      </c>
      <c r="AG18" s="7">
        <v>23.713968098447001</v>
      </c>
      <c r="AH18" s="7">
        <v>3.5028120000000005</v>
      </c>
      <c r="AI18" s="6"/>
      <c r="AJ18" s="6"/>
      <c r="AK18" s="6"/>
      <c r="AL18" s="6"/>
      <c r="AM18" s="6"/>
      <c r="AN18" s="207"/>
      <c r="AO18" s="207"/>
      <c r="AP18" s="207"/>
      <c r="AQ18" s="207"/>
      <c r="AR18" s="207"/>
      <c r="AS18" s="207"/>
      <c r="AT18" s="207"/>
      <c r="AU18" s="207"/>
      <c r="AV18" s="207"/>
      <c r="AW18" s="207"/>
      <c r="AX18" s="207"/>
      <c r="AY18" s="207"/>
    </row>
    <row r="19" spans="1:51" ht="14.45">
      <c r="A19" s="124">
        <f>YampaRiverInflow.TotalOutflow!A19</f>
        <v>46600</v>
      </c>
      <c r="B19" s="163">
        <v>7.7460000000000004</v>
      </c>
      <c r="C19" s="155">
        <v>7.0229999999999997</v>
      </c>
      <c r="D19" s="167">
        <v>-1.341</v>
      </c>
      <c r="E19" s="7">
        <v>28.766426000000003</v>
      </c>
      <c r="F19" s="7">
        <v>19.739957999999998</v>
      </c>
      <c r="G19" s="7">
        <v>11.451958000000001</v>
      </c>
      <c r="H19" s="7">
        <v>20.660824000000002</v>
      </c>
      <c r="I19" s="7">
        <v>13.796706</v>
      </c>
      <c r="J19" s="7">
        <v>9.7706299999999988</v>
      </c>
      <c r="K19" s="7">
        <v>7.4435000000000002</v>
      </c>
      <c r="L19" s="7">
        <v>20.504860000000001</v>
      </c>
      <c r="M19" s="7">
        <v>22.135639999999999</v>
      </c>
      <c r="N19" s="7">
        <v>5.2130799999999997</v>
      </c>
      <c r="O19" s="7">
        <v>14.802440000000001</v>
      </c>
      <c r="P19" s="7">
        <v>21.94164</v>
      </c>
      <c r="Q19" s="7">
        <v>8.4181799999999996</v>
      </c>
      <c r="R19" s="7">
        <v>21.659500000000001</v>
      </c>
      <c r="S19" s="7">
        <v>35.8294</v>
      </c>
      <c r="T19" s="7">
        <v>14.210139999999999</v>
      </c>
      <c r="U19" s="7">
        <v>24.195160000000001</v>
      </c>
      <c r="V19" s="7">
        <v>26.496269999999999</v>
      </c>
      <c r="W19" s="7">
        <v>24.024999999999999</v>
      </c>
      <c r="X19" s="7">
        <v>22.344560000000001</v>
      </c>
      <c r="Y19" s="7">
        <v>9.8739599999999985</v>
      </c>
      <c r="Z19" s="7">
        <v>13.84548</v>
      </c>
      <c r="AA19" s="7">
        <v>16.93469</v>
      </c>
      <c r="AB19" s="7">
        <v>14.48996</v>
      </c>
      <c r="AC19" s="7">
        <v>14.623601239406</v>
      </c>
      <c r="AD19" s="7">
        <v>29.351938843042298</v>
      </c>
      <c r="AE19" s="7">
        <v>10.6373367791084</v>
      </c>
      <c r="AF19" s="7">
        <v>32.4739838860175</v>
      </c>
      <c r="AG19" s="7">
        <v>32.289258266844001</v>
      </c>
      <c r="AH19" s="7">
        <v>21.988620000000001</v>
      </c>
      <c r="AI19" s="6"/>
      <c r="AJ19" s="6"/>
      <c r="AK19" s="6"/>
      <c r="AL19" s="6"/>
      <c r="AM19" s="6"/>
      <c r="AN19" s="207"/>
      <c r="AO19" s="207"/>
      <c r="AP19" s="207"/>
      <c r="AQ19" s="207"/>
      <c r="AR19" s="207"/>
      <c r="AS19" s="207"/>
      <c r="AT19" s="207"/>
      <c r="AU19" s="207"/>
      <c r="AV19" s="207"/>
      <c r="AW19" s="207"/>
      <c r="AX19" s="207"/>
      <c r="AY19" s="207"/>
    </row>
    <row r="20" spans="1:51" ht="14.45">
      <c r="A20" s="124">
        <f>YampaRiverInflow.TotalOutflow!A20</f>
        <v>46631</v>
      </c>
      <c r="B20" s="163">
        <v>8.1319999999999997</v>
      </c>
      <c r="C20" s="155">
        <v>6.194</v>
      </c>
      <c r="D20" s="167">
        <v>5.1230000000000002</v>
      </c>
      <c r="E20" s="7">
        <v>26.366382000000002</v>
      </c>
      <c r="F20" s="7">
        <v>15.737406</v>
      </c>
      <c r="G20" s="7">
        <v>14.914582000000003</v>
      </c>
      <c r="H20" s="7">
        <v>14.839589999999999</v>
      </c>
      <c r="I20" s="7">
        <v>10.647540000000001</v>
      </c>
      <c r="J20" s="7">
        <v>-6.0112700000000006</v>
      </c>
      <c r="K20" s="7">
        <v>19.914009999999998</v>
      </c>
      <c r="L20" s="7">
        <v>13.555149999999999</v>
      </c>
      <c r="M20" s="7">
        <v>15.397549999999999</v>
      </c>
      <c r="N20" s="7">
        <v>7.1036899999999994</v>
      </c>
      <c r="O20" s="7">
        <v>8.6973899999999986</v>
      </c>
      <c r="P20" s="7">
        <v>11.841569999999999</v>
      </c>
      <c r="Q20" s="7">
        <v>3.6388400000000001</v>
      </c>
      <c r="R20" s="7">
        <v>18.084299999999999</v>
      </c>
      <c r="S20" s="7">
        <v>24.926950000000001</v>
      </c>
      <c r="T20" s="7">
        <v>13.032249999999999</v>
      </c>
      <c r="U20" s="7">
        <v>14.707469999999999</v>
      </c>
      <c r="V20" s="7">
        <v>15.101129999999999</v>
      </c>
      <c r="W20" s="7">
        <v>9.3519199999999998</v>
      </c>
      <c r="X20" s="7">
        <v>35.037589999999994</v>
      </c>
      <c r="Y20" s="7">
        <v>-2.8639899999999998</v>
      </c>
      <c r="Z20" s="7">
        <v>6.7481800000000005</v>
      </c>
      <c r="AA20" s="7">
        <v>15.02529</v>
      </c>
      <c r="AB20" s="7">
        <v>11.451879999999999</v>
      </c>
      <c r="AC20" s="7">
        <v>13.1848636376867</v>
      </c>
      <c r="AD20" s="7">
        <v>8.3238249586783297</v>
      </c>
      <c r="AE20" s="7">
        <v>19.8346958697528</v>
      </c>
      <c r="AF20" s="7">
        <v>16.409711323636998</v>
      </c>
      <c r="AG20" s="7">
        <v>25.7866844641329</v>
      </c>
      <c r="AH20" s="7">
        <v>21.500264000000001</v>
      </c>
      <c r="AI20" s="6"/>
      <c r="AJ20" s="6"/>
      <c r="AK20" s="6"/>
      <c r="AL20" s="6"/>
      <c r="AM20" s="6"/>
      <c r="AN20" s="207"/>
      <c r="AO20" s="207"/>
      <c r="AP20" s="207"/>
      <c r="AQ20" s="207"/>
      <c r="AR20" s="207"/>
      <c r="AS20" s="207"/>
      <c r="AT20" s="207"/>
      <c r="AU20" s="207"/>
      <c r="AV20" s="207"/>
      <c r="AW20" s="207"/>
      <c r="AX20" s="207"/>
      <c r="AY20" s="207"/>
    </row>
    <row r="21" spans="1:51" ht="14.45">
      <c r="A21" s="124">
        <f>YampaRiverInflow.TotalOutflow!A21</f>
        <v>46661</v>
      </c>
      <c r="B21" s="163">
        <v>4.0090000000000003</v>
      </c>
      <c r="C21" s="155">
        <v>4.0090000000000003</v>
      </c>
      <c r="D21" s="167">
        <v>4.0090000000000003</v>
      </c>
      <c r="E21" s="7">
        <v>17.934583999999997</v>
      </c>
      <c r="F21" s="7">
        <v>11.836898000000001</v>
      </c>
      <c r="G21" s="7">
        <v>11.503132000000001</v>
      </c>
      <c r="H21" s="7">
        <v>12.135444000000001</v>
      </c>
      <c r="I21" s="7">
        <v>6.3876860000000004</v>
      </c>
      <c r="J21" s="7">
        <v>-7.82599</v>
      </c>
      <c r="K21" s="7">
        <v>24.362849999999998</v>
      </c>
      <c r="L21" s="7">
        <v>10.95425</v>
      </c>
      <c r="M21" s="7">
        <v>11.723360000000001</v>
      </c>
      <c r="N21" s="7">
        <v>4.6145899999999997</v>
      </c>
      <c r="O21" s="7">
        <v>6.6953500000000004</v>
      </c>
      <c r="P21" s="7">
        <v>9.5123700000000007</v>
      </c>
      <c r="Q21" s="7">
        <v>-0.49925999999999998</v>
      </c>
      <c r="R21" s="7">
        <v>18.132660000000001</v>
      </c>
      <c r="S21" s="7">
        <v>19.22006</v>
      </c>
      <c r="T21" s="7">
        <v>10.97871</v>
      </c>
      <c r="U21" s="7">
        <v>13.21185</v>
      </c>
      <c r="V21" s="7">
        <v>14.04824</v>
      </c>
      <c r="W21" s="7">
        <v>6.9533999999999994</v>
      </c>
      <c r="X21" s="7">
        <v>23.35398</v>
      </c>
      <c r="Y21" s="7">
        <v>-2.8656299999999999</v>
      </c>
      <c r="Z21" s="7">
        <v>2.3012199999999998</v>
      </c>
      <c r="AA21" s="7">
        <v>14.73507</v>
      </c>
      <c r="AB21" s="7">
        <v>8.505370000000001</v>
      </c>
      <c r="AC21" s="7">
        <v>9.0830627261494108</v>
      </c>
      <c r="AD21" s="7">
        <v>-6.2740460311398598</v>
      </c>
      <c r="AE21" s="7">
        <v>25.002335616926402</v>
      </c>
      <c r="AF21" s="7">
        <v>7.7553593381164196</v>
      </c>
      <c r="AG21" s="7">
        <v>26.857120247405899</v>
      </c>
      <c r="AH21" s="7">
        <v>8.6108960000000003</v>
      </c>
      <c r="AI21" s="6"/>
      <c r="AJ21" s="6"/>
      <c r="AK21" s="6"/>
      <c r="AL21" s="6"/>
      <c r="AM21" s="6"/>
      <c r="AN21" s="207"/>
      <c r="AO21" s="207"/>
      <c r="AP21" s="207"/>
      <c r="AQ21" s="207"/>
      <c r="AR21" s="207"/>
      <c r="AS21" s="207"/>
      <c r="AT21" s="207"/>
      <c r="AU21" s="207"/>
      <c r="AV21" s="207"/>
      <c r="AW21" s="207"/>
      <c r="AX21" s="207"/>
      <c r="AY21" s="207"/>
    </row>
    <row r="22" spans="1:51" ht="14.45">
      <c r="A22" s="124">
        <f>YampaRiverInflow.TotalOutflow!A22</f>
        <v>46692</v>
      </c>
      <c r="B22" s="163">
        <v>0.72299999999999998</v>
      </c>
      <c r="C22" s="155">
        <v>0.72299999999999998</v>
      </c>
      <c r="D22" s="167">
        <v>0.72299999999999998</v>
      </c>
      <c r="E22" s="7">
        <v>10.960080000000001</v>
      </c>
      <c r="F22" s="7">
        <v>12.147136</v>
      </c>
      <c r="G22" s="7">
        <v>3.6625680000000003</v>
      </c>
      <c r="H22" s="7">
        <v>15.820898000000001</v>
      </c>
      <c r="I22" s="7">
        <v>14.533392000000001</v>
      </c>
      <c r="J22" s="7">
        <v>-12.37326</v>
      </c>
      <c r="K22" s="7">
        <v>14.93168</v>
      </c>
      <c r="L22" s="7">
        <v>-5.1652700000000005</v>
      </c>
      <c r="M22" s="7">
        <v>10.395850000000001</v>
      </c>
      <c r="N22" s="7">
        <v>4.0648400000000002</v>
      </c>
      <c r="O22" s="7">
        <v>3.5380700000000003</v>
      </c>
      <c r="P22" s="7">
        <v>7.5272700000000006</v>
      </c>
      <c r="Q22" s="7">
        <v>13.11669</v>
      </c>
      <c r="R22" s="7">
        <v>15.47784</v>
      </c>
      <c r="S22" s="7">
        <v>21.893450000000001</v>
      </c>
      <c r="T22" s="7">
        <v>12.1463</v>
      </c>
      <c r="U22" s="7">
        <v>8.651209999999999</v>
      </c>
      <c r="V22" s="7">
        <v>9.7618099999999988</v>
      </c>
      <c r="W22" s="7">
        <v>16.488720000000001</v>
      </c>
      <c r="X22" s="7">
        <v>4.6226700000000003</v>
      </c>
      <c r="Y22" s="7">
        <v>5.9689499999999995</v>
      </c>
      <c r="Z22" s="7">
        <v>-1.0023</v>
      </c>
      <c r="AA22" s="7">
        <v>2.8529</v>
      </c>
      <c r="AB22" s="7">
        <v>5.8924399999999997</v>
      </c>
      <c r="AC22" s="7">
        <v>3.9897065276040999</v>
      </c>
      <c r="AD22" s="7">
        <v>-11.4351155371894</v>
      </c>
      <c r="AE22" s="7">
        <v>6.3263246300834401</v>
      </c>
      <c r="AF22" s="7">
        <v>3.8446132224799099</v>
      </c>
      <c r="AG22" s="7">
        <v>10.148976943471901</v>
      </c>
      <c r="AH22" s="7">
        <v>8.991363999999999</v>
      </c>
      <c r="AI22" s="6"/>
      <c r="AJ22" s="6"/>
      <c r="AK22" s="6"/>
      <c r="AL22" s="6"/>
      <c r="AM22" s="6"/>
      <c r="AN22" s="207"/>
      <c r="AO22" s="207"/>
      <c r="AP22" s="207"/>
      <c r="AQ22" s="207"/>
      <c r="AR22" s="207"/>
      <c r="AS22" s="207"/>
      <c r="AT22" s="207"/>
      <c r="AU22" s="207"/>
      <c r="AV22" s="207"/>
      <c r="AW22" s="207"/>
      <c r="AX22" s="207"/>
      <c r="AY22" s="207"/>
    </row>
    <row r="23" spans="1:51" ht="14.45">
      <c r="A23" s="124">
        <f>YampaRiverInflow.TotalOutflow!A23</f>
        <v>46722</v>
      </c>
      <c r="B23" s="163">
        <v>2.6349999999999998</v>
      </c>
      <c r="C23" s="155">
        <v>2.6349999999999998</v>
      </c>
      <c r="D23" s="167">
        <v>2.6349999999999998</v>
      </c>
      <c r="E23" s="7">
        <v>23.606604000000004</v>
      </c>
      <c r="F23" s="7">
        <v>11.927992</v>
      </c>
      <c r="G23" s="7">
        <v>18.697578</v>
      </c>
      <c r="H23" s="7">
        <v>16.272072000000001</v>
      </c>
      <c r="I23" s="7">
        <v>6.2282960000000003</v>
      </c>
      <c r="J23" s="7">
        <v>-16.238409999999998</v>
      </c>
      <c r="K23" s="7">
        <v>12.00187</v>
      </c>
      <c r="L23" s="7">
        <v>6.5915499999999998</v>
      </c>
      <c r="M23" s="7">
        <v>12.228569999999999</v>
      </c>
      <c r="N23" s="7">
        <v>1.01868</v>
      </c>
      <c r="O23" s="7">
        <v>6.6875100000000005</v>
      </c>
      <c r="P23" s="7">
        <v>11.483219999999999</v>
      </c>
      <c r="Q23" s="7">
        <v>-2.7016499999999999</v>
      </c>
      <c r="R23" s="7">
        <v>25.948370000000001</v>
      </c>
      <c r="S23" s="7">
        <v>22.778939999999999</v>
      </c>
      <c r="T23" s="7">
        <v>11.792920000000001</v>
      </c>
      <c r="U23" s="7">
        <v>17.610810000000001</v>
      </c>
      <c r="V23" s="7">
        <v>24.307770000000001</v>
      </c>
      <c r="W23" s="7">
        <v>18.407709999999998</v>
      </c>
      <c r="X23" s="7">
        <v>2.61571</v>
      </c>
      <c r="Y23" s="7">
        <v>-1.4079200000000001</v>
      </c>
      <c r="Z23" s="7">
        <v>-6.0315000000000003</v>
      </c>
      <c r="AA23" s="7">
        <v>15.691600000000001</v>
      </c>
      <c r="AB23" s="7">
        <v>6.0872700000000002</v>
      </c>
      <c r="AC23" s="7">
        <v>14.668721902282002</v>
      </c>
      <c r="AD23" s="7">
        <v>-6.0504652876024405</v>
      </c>
      <c r="AE23" s="7">
        <v>3.9440781003643801</v>
      </c>
      <c r="AF23" s="7">
        <v>5.96184380284366</v>
      </c>
      <c r="AG23" s="7">
        <v>-3.3022761146438002</v>
      </c>
      <c r="AH23" s="7">
        <v>16.566911999999999</v>
      </c>
      <c r="AI23" s="6"/>
      <c r="AJ23" s="6"/>
      <c r="AK23" s="6"/>
      <c r="AL23" s="6"/>
      <c r="AM23" s="6"/>
      <c r="AN23" s="207"/>
      <c r="AO23" s="207"/>
      <c r="AP23" s="207"/>
      <c r="AQ23" s="207"/>
      <c r="AR23" s="207"/>
      <c r="AS23" s="207"/>
      <c r="AT23" s="207"/>
      <c r="AU23" s="207"/>
      <c r="AV23" s="207"/>
      <c r="AW23" s="207"/>
      <c r="AX23" s="207"/>
      <c r="AY23" s="207"/>
    </row>
    <row r="24" spans="1:51" ht="14.45">
      <c r="A24" s="124">
        <f>YampaRiverInflow.TotalOutflow!A24</f>
        <v>46753</v>
      </c>
      <c r="B24" s="163">
        <v>3.6709999999999998</v>
      </c>
      <c r="C24" s="155">
        <v>3.6709999999999998</v>
      </c>
      <c r="D24" s="167">
        <v>3.6709999999999998</v>
      </c>
      <c r="E24" s="7">
        <v>101.21908400000001</v>
      </c>
      <c r="F24" s="7">
        <v>14.084605999999999</v>
      </c>
      <c r="G24" s="7">
        <v>35.531559999999999</v>
      </c>
      <c r="H24" s="7">
        <v>11.366462</v>
      </c>
      <c r="I24" s="7">
        <v>12.906422000000001</v>
      </c>
      <c r="J24" s="7">
        <v>-12.26146</v>
      </c>
      <c r="K24" s="7">
        <v>9.9685600000000001</v>
      </c>
      <c r="L24" s="7">
        <v>3.9182399999999999</v>
      </c>
      <c r="M24" s="7">
        <v>5.2524799999999994</v>
      </c>
      <c r="N24" s="7">
        <v>0.65434000000000003</v>
      </c>
      <c r="O24" s="7">
        <v>10.38495</v>
      </c>
      <c r="P24" s="7">
        <v>14.23559</v>
      </c>
      <c r="Q24" s="7">
        <v>9.8203300000000002</v>
      </c>
      <c r="R24" s="7">
        <v>24.700430000000001</v>
      </c>
      <c r="S24" s="7">
        <v>22.069479999999999</v>
      </c>
      <c r="T24" s="7">
        <v>12.57952</v>
      </c>
      <c r="U24" s="7">
        <v>19.210369999999998</v>
      </c>
      <c r="V24" s="7">
        <v>24.414390000000001</v>
      </c>
      <c r="W24" s="7">
        <v>14.356399999999999</v>
      </c>
      <c r="X24" s="7">
        <v>-5.5168900000000001</v>
      </c>
      <c r="Y24" s="7">
        <v>8.7599999999999997E-2</v>
      </c>
      <c r="Z24" s="7">
        <v>10.52117</v>
      </c>
      <c r="AA24" s="7">
        <v>15.80128</v>
      </c>
      <c r="AB24" s="7">
        <v>7.4489752076703502</v>
      </c>
      <c r="AC24" s="7">
        <v>19.8163140489265</v>
      </c>
      <c r="AD24" s="7">
        <v>0.31217231431502396</v>
      </c>
      <c r="AE24" s="7">
        <v>11.158060331372901</v>
      </c>
      <c r="AF24" s="7">
        <v>7.7495685923312703</v>
      </c>
      <c r="AG24" s="7">
        <v>16.305914000000001</v>
      </c>
      <c r="AH24" s="7">
        <v>18.317238</v>
      </c>
      <c r="AI24" s="6"/>
      <c r="AJ24" s="6"/>
      <c r="AK24" s="6"/>
      <c r="AL24" s="6"/>
      <c r="AM24" s="6"/>
      <c r="AN24" s="207"/>
      <c r="AO24" s="207"/>
      <c r="AP24" s="207"/>
      <c r="AQ24" s="207"/>
      <c r="AR24" s="207"/>
      <c r="AS24" s="207"/>
      <c r="AT24" s="207"/>
      <c r="AU24" s="207"/>
      <c r="AV24" s="207"/>
      <c r="AW24" s="207"/>
      <c r="AX24" s="207"/>
      <c r="AY24" s="207"/>
    </row>
    <row r="25" spans="1:51" ht="14.45">
      <c r="A25" s="124">
        <f>YampaRiverInflow.TotalOutflow!A25</f>
        <v>46784</v>
      </c>
      <c r="B25" s="163">
        <v>7.7359999999999998</v>
      </c>
      <c r="C25" s="155">
        <v>7.7359999999999998</v>
      </c>
      <c r="D25" s="167">
        <v>7.7359999999999998</v>
      </c>
      <c r="E25" s="7">
        <v>75.754664000000005</v>
      </c>
      <c r="F25" s="7">
        <v>14.718234000000001</v>
      </c>
      <c r="G25" s="7">
        <v>33.481140000000003</v>
      </c>
      <c r="H25" s="7">
        <v>10.668854</v>
      </c>
      <c r="I25" s="7">
        <v>-2.5262600000000002</v>
      </c>
      <c r="J25" s="7">
        <v>-10.192350000000001</v>
      </c>
      <c r="K25" s="7">
        <v>6.2821099999999994</v>
      </c>
      <c r="L25" s="7">
        <v>3.13246</v>
      </c>
      <c r="M25" s="7">
        <v>4.1601400000000002</v>
      </c>
      <c r="N25" s="7">
        <v>2.8380700000000001</v>
      </c>
      <c r="O25" s="7">
        <v>9.7490100000000002</v>
      </c>
      <c r="P25" s="7">
        <v>16.001570000000001</v>
      </c>
      <c r="Q25" s="7">
        <v>9.5720700000000001</v>
      </c>
      <c r="R25" s="7">
        <v>21.740169999999999</v>
      </c>
      <c r="S25" s="7">
        <v>14.98456</v>
      </c>
      <c r="T25" s="7">
        <v>10.01197</v>
      </c>
      <c r="U25" s="7">
        <v>10.48507</v>
      </c>
      <c r="V25" s="7">
        <v>13.671299999999999</v>
      </c>
      <c r="W25" s="7">
        <v>11.7835</v>
      </c>
      <c r="X25" s="7">
        <v>1.5763499999999999</v>
      </c>
      <c r="Y25" s="7">
        <v>-4.5615100000000002</v>
      </c>
      <c r="Z25" s="7">
        <v>4.3772399999999996</v>
      </c>
      <c r="AA25" s="7">
        <v>6.30464</v>
      </c>
      <c r="AB25" s="7">
        <v>4.0539722308107295</v>
      </c>
      <c r="AC25" s="7">
        <v>9.3226595036040596</v>
      </c>
      <c r="AD25" s="7">
        <v>19.796036777389201</v>
      </c>
      <c r="AE25" s="7">
        <v>11.065682646744701</v>
      </c>
      <c r="AF25" s="7">
        <v>11.6148235514056</v>
      </c>
      <c r="AG25" s="7">
        <v>19.425978000000001</v>
      </c>
      <c r="AH25" s="7">
        <v>27.521836</v>
      </c>
      <c r="AI25" s="6"/>
      <c r="AJ25" s="6"/>
      <c r="AK25" s="6"/>
      <c r="AL25" s="6"/>
      <c r="AM25" s="6"/>
      <c r="AN25" s="207"/>
      <c r="AO25" s="207"/>
      <c r="AP25" s="207"/>
      <c r="AQ25" s="207"/>
      <c r="AR25" s="207"/>
      <c r="AS25" s="207"/>
      <c r="AT25" s="207"/>
      <c r="AU25" s="207"/>
      <c r="AV25" s="207"/>
      <c r="AW25" s="207"/>
      <c r="AX25" s="207"/>
      <c r="AY25" s="207"/>
    </row>
    <row r="26" spans="1:51" ht="14.45">
      <c r="A26" s="124">
        <f>YampaRiverInflow.TotalOutflow!A26</f>
        <v>46813</v>
      </c>
      <c r="B26" s="163">
        <v>7.1230000000000002</v>
      </c>
      <c r="C26" s="155">
        <v>7.1230000000000002</v>
      </c>
      <c r="D26" s="167">
        <v>7.1230000000000002</v>
      </c>
      <c r="E26" s="7">
        <v>66.375816</v>
      </c>
      <c r="F26" s="7">
        <v>17.63081</v>
      </c>
      <c r="G26" s="7">
        <v>62.605969999999999</v>
      </c>
      <c r="H26" s="7">
        <v>-10.494788</v>
      </c>
      <c r="I26" s="7">
        <v>-5.3588699999999996</v>
      </c>
      <c r="J26" s="7">
        <v>-15.49112</v>
      </c>
      <c r="K26" s="7">
        <v>36.322969999999998</v>
      </c>
      <c r="L26" s="7">
        <v>9.210090000000001</v>
      </c>
      <c r="M26" s="7">
        <v>5.7764899999999999</v>
      </c>
      <c r="N26" s="7">
        <v>9.2872199999999996</v>
      </c>
      <c r="O26" s="7">
        <v>8.1139899999999994</v>
      </c>
      <c r="P26" s="7">
        <v>9.8301200000000009</v>
      </c>
      <c r="Q26" s="7">
        <v>14.49926</v>
      </c>
      <c r="R26" s="7">
        <v>12.03308</v>
      </c>
      <c r="S26" s="7">
        <v>4.5342399999999996</v>
      </c>
      <c r="T26" s="7">
        <v>19.332849999999997</v>
      </c>
      <c r="U26" s="7">
        <v>6.37479</v>
      </c>
      <c r="V26" s="7">
        <v>9.2942099999999996</v>
      </c>
      <c r="W26" s="7">
        <v>12.6425</v>
      </c>
      <c r="X26" s="7">
        <v>6.9273500000000006</v>
      </c>
      <c r="Y26" s="7">
        <v>-7.20953</v>
      </c>
      <c r="Z26" s="7">
        <v>6.0791599999999999</v>
      </c>
      <c r="AA26" s="7">
        <v>6.5443199999999999</v>
      </c>
      <c r="AB26" s="7">
        <v>12.9016643799678</v>
      </c>
      <c r="AC26" s="7">
        <v>7.2940712366949301</v>
      </c>
      <c r="AD26" s="7">
        <v>35.068694212232302</v>
      </c>
      <c r="AE26" s="7">
        <v>6.2901128095215002</v>
      </c>
      <c r="AF26" s="7">
        <v>18.741606197686799</v>
      </c>
      <c r="AG26" s="7">
        <v>26.794340000000005</v>
      </c>
      <c r="AH26" s="7">
        <v>39.915998000000002</v>
      </c>
      <c r="AI26" s="6"/>
      <c r="AJ26" s="6"/>
      <c r="AK26" s="6"/>
      <c r="AL26" s="6"/>
      <c r="AM26" s="6"/>
      <c r="AN26" s="207"/>
      <c r="AO26" s="207"/>
      <c r="AP26" s="207"/>
      <c r="AQ26" s="207"/>
      <c r="AR26" s="207"/>
      <c r="AS26" s="207"/>
      <c r="AT26" s="207"/>
      <c r="AU26" s="207"/>
      <c r="AV26" s="207"/>
      <c r="AW26" s="207"/>
      <c r="AX26" s="207"/>
      <c r="AY26" s="207"/>
    </row>
    <row r="27" spans="1:51" ht="14.45">
      <c r="A27" s="124">
        <f>YampaRiverInflow.TotalOutflow!A27</f>
        <v>46844</v>
      </c>
      <c r="B27" s="163">
        <v>9.7159999999999993</v>
      </c>
      <c r="C27" s="155">
        <v>9.7159999999999993</v>
      </c>
      <c r="D27" s="167">
        <v>9.7159999999999993</v>
      </c>
      <c r="E27" s="7">
        <v>41.261670000000002</v>
      </c>
      <c r="F27" s="7">
        <v>7.7661820000000006</v>
      </c>
      <c r="G27" s="7">
        <v>14.708754000000001</v>
      </c>
      <c r="H27" s="7">
        <v>23.635946000000001</v>
      </c>
      <c r="I27" s="7">
        <v>6.8406400000000005</v>
      </c>
      <c r="J27" s="7">
        <v>-2.2138499999999999</v>
      </c>
      <c r="K27" s="7">
        <v>19.547470000000001</v>
      </c>
      <c r="L27" s="7">
        <v>11.52768</v>
      </c>
      <c r="M27" s="7">
        <v>17.343669999999999</v>
      </c>
      <c r="N27" s="7">
        <v>13.49269</v>
      </c>
      <c r="O27" s="7">
        <v>4.6643299999999996</v>
      </c>
      <c r="P27" s="7">
        <v>2.3306399999999998</v>
      </c>
      <c r="Q27" s="7">
        <v>9.179590000000001</v>
      </c>
      <c r="R27" s="7">
        <v>14.534559999999999</v>
      </c>
      <c r="S27" s="7">
        <v>4.0880400000000003</v>
      </c>
      <c r="T27" s="7">
        <v>12.77216</v>
      </c>
      <c r="U27" s="7">
        <v>7.4774700000000003</v>
      </c>
      <c r="V27" s="7">
        <v>12.525</v>
      </c>
      <c r="W27" s="7">
        <v>22.5366</v>
      </c>
      <c r="X27" s="7">
        <v>5.4246600000000003</v>
      </c>
      <c r="Y27" s="7">
        <v>-1.42597</v>
      </c>
      <c r="Z27" s="7">
        <v>9.8915199999999999</v>
      </c>
      <c r="AA27" s="7">
        <v>9.72743</v>
      </c>
      <c r="AB27" s="7">
        <v>15.713943386447099</v>
      </c>
      <c r="AC27" s="7">
        <v>6.6015394221493597</v>
      </c>
      <c r="AD27" s="7">
        <v>32.830230167934701</v>
      </c>
      <c r="AE27" s="7">
        <v>14.096756611570999</v>
      </c>
      <c r="AF27" s="7">
        <v>21.908179504132999</v>
      </c>
      <c r="AG27" s="7">
        <v>18.399011999999999</v>
      </c>
      <c r="AH27" s="7">
        <v>29.763325999999999</v>
      </c>
      <c r="AI27" s="6"/>
      <c r="AJ27" s="6"/>
      <c r="AK27" s="6"/>
      <c r="AL27" s="6"/>
      <c r="AM27" s="6"/>
      <c r="AN27" s="207"/>
      <c r="AO27" s="207"/>
      <c r="AP27" s="207"/>
      <c r="AQ27" s="207"/>
      <c r="AR27" s="207"/>
      <c r="AS27" s="207"/>
      <c r="AT27" s="207"/>
      <c r="AU27" s="207"/>
      <c r="AV27" s="207"/>
      <c r="AW27" s="207"/>
      <c r="AX27" s="207"/>
      <c r="AY27" s="207"/>
    </row>
    <row r="28" spans="1:51" ht="14.45">
      <c r="A28" s="124">
        <f>YampaRiverInflow.TotalOutflow!A28</f>
        <v>46874</v>
      </c>
      <c r="B28" s="163">
        <v>13.552</v>
      </c>
      <c r="C28" s="155">
        <v>13.552</v>
      </c>
      <c r="D28" s="167">
        <v>13.552</v>
      </c>
      <c r="E28" s="7">
        <v>30.256135999999998</v>
      </c>
      <c r="F28" s="7">
        <v>9.5716059999999992</v>
      </c>
      <c r="G28" s="7">
        <v>29.325434000000005</v>
      </c>
      <c r="H28" s="7">
        <v>5.5503300000000007</v>
      </c>
      <c r="I28" s="7">
        <v>8.0619300000000003</v>
      </c>
      <c r="J28" s="7">
        <v>-4.66012</v>
      </c>
      <c r="K28" s="7">
        <v>9.683209999999999</v>
      </c>
      <c r="L28" s="7">
        <v>23.337949999999999</v>
      </c>
      <c r="M28" s="7">
        <v>11.09249</v>
      </c>
      <c r="N28" s="7">
        <v>14.89179</v>
      </c>
      <c r="O28" s="7">
        <v>9.6852700000000009</v>
      </c>
      <c r="P28" s="7">
        <v>5.5847100000000003</v>
      </c>
      <c r="Q28" s="7">
        <v>4.1686000000000005</v>
      </c>
      <c r="R28" s="7">
        <v>14.016170000000001</v>
      </c>
      <c r="S28" s="7">
        <v>5.02379</v>
      </c>
      <c r="T28" s="7">
        <v>16.882990000000003</v>
      </c>
      <c r="U28" s="7">
        <v>3.9549799999999999</v>
      </c>
      <c r="V28" s="7">
        <v>10.53945</v>
      </c>
      <c r="W28" s="7">
        <v>19.5229</v>
      </c>
      <c r="X28" s="7">
        <v>4.9721899999999994</v>
      </c>
      <c r="Y28" s="7">
        <v>1.2309300000000001</v>
      </c>
      <c r="Z28" s="7">
        <v>4.9847600000000005</v>
      </c>
      <c r="AA28" s="7">
        <v>9.3964200000000009</v>
      </c>
      <c r="AB28" s="7">
        <v>9.2539210713396098</v>
      </c>
      <c r="AC28" s="7">
        <v>5.5819525592733701</v>
      </c>
      <c r="AD28" s="7">
        <v>25.107575702810699</v>
      </c>
      <c r="AE28" s="7">
        <v>32.171070661818902</v>
      </c>
      <c r="AF28" s="7">
        <v>22.140587519075002</v>
      </c>
      <c r="AG28" s="7">
        <v>9.3170699999999993</v>
      </c>
      <c r="AH28" s="7">
        <v>17.687328000000001</v>
      </c>
      <c r="AI28" s="6"/>
      <c r="AJ28" s="6"/>
      <c r="AK28" s="6"/>
      <c r="AL28" s="6"/>
      <c r="AM28" s="6"/>
      <c r="AN28" s="207"/>
      <c r="AO28" s="207"/>
      <c r="AP28" s="207"/>
      <c r="AQ28" s="207"/>
      <c r="AR28" s="207"/>
      <c r="AS28" s="207"/>
      <c r="AT28" s="207"/>
      <c r="AU28" s="207"/>
      <c r="AV28" s="207"/>
      <c r="AW28" s="207"/>
      <c r="AX28" s="207"/>
      <c r="AY28" s="207"/>
    </row>
    <row r="29" spans="1:51" ht="14.45">
      <c r="A29" s="124">
        <f>YampaRiverInflow.TotalOutflow!A29</f>
        <v>46905</v>
      </c>
      <c r="B29" s="163">
        <v>9.6039999999999992</v>
      </c>
      <c r="C29" s="155">
        <v>9.6039999999999992</v>
      </c>
      <c r="D29" s="167">
        <v>9.6039999999999992</v>
      </c>
      <c r="E29" s="7">
        <v>4.9412060000000002</v>
      </c>
      <c r="F29" s="7">
        <v>-1.180104</v>
      </c>
      <c r="G29" s="7">
        <v>16.706314000000003</v>
      </c>
      <c r="H29" s="7">
        <v>1.3633040000000001</v>
      </c>
      <c r="I29" s="7">
        <v>-0.79383999999999999</v>
      </c>
      <c r="J29" s="7">
        <v>-23.251810000000003</v>
      </c>
      <c r="K29" s="7">
        <v>12.69872</v>
      </c>
      <c r="L29" s="7">
        <v>19.039000000000001</v>
      </c>
      <c r="M29" s="7">
        <v>6.8687700000000005</v>
      </c>
      <c r="N29" s="7">
        <v>14.246139999999999</v>
      </c>
      <c r="O29" s="7">
        <v>18.845080000000003</v>
      </c>
      <c r="P29" s="7">
        <v>7.4909099999999995</v>
      </c>
      <c r="Q29" s="7">
        <v>13.8124</v>
      </c>
      <c r="R29" s="7">
        <v>24.775919999999999</v>
      </c>
      <c r="S29" s="7">
        <v>9.7531100000000013</v>
      </c>
      <c r="T29" s="7">
        <v>18.740459999999999</v>
      </c>
      <c r="U29" s="7">
        <v>5.9942099999999998</v>
      </c>
      <c r="V29" s="7">
        <v>10.93661</v>
      </c>
      <c r="W29" s="7">
        <v>14.07673</v>
      </c>
      <c r="X29" s="7">
        <v>3.54962</v>
      </c>
      <c r="Y29" s="7">
        <v>6.4226899999999993</v>
      </c>
      <c r="Z29" s="7">
        <v>10.59356</v>
      </c>
      <c r="AA29" s="7">
        <v>1.32226</v>
      </c>
      <c r="AB29" s="7">
        <v>6.9610190102487604</v>
      </c>
      <c r="AC29" s="7">
        <v>13.6235045447941</v>
      </c>
      <c r="AD29" s="7">
        <v>21.1430438016537</v>
      </c>
      <c r="AE29" s="7">
        <v>42.150180575868696</v>
      </c>
      <c r="AF29" s="7">
        <v>13.4754590082651</v>
      </c>
      <c r="AG29" s="7">
        <v>19.542680000000001</v>
      </c>
      <c r="AH29" s="7">
        <v>1.2684000000000002</v>
      </c>
      <c r="AI29" s="6"/>
      <c r="AJ29" s="6"/>
      <c r="AK29" s="6"/>
      <c r="AL29" s="6"/>
      <c r="AM29" s="6"/>
      <c r="AN29" s="207"/>
      <c r="AO29" s="207"/>
      <c r="AP29" s="207"/>
      <c r="AQ29" s="207"/>
      <c r="AR29" s="207"/>
      <c r="AS29" s="207"/>
      <c r="AT29" s="207"/>
      <c r="AU29" s="207"/>
      <c r="AV29" s="207"/>
      <c r="AW29" s="207"/>
      <c r="AX29" s="207"/>
      <c r="AY29" s="207"/>
    </row>
    <row r="30" spans="1:51" ht="14.45">
      <c r="A30" s="124">
        <f>YampaRiverInflow.TotalOutflow!A30</f>
        <v>46935</v>
      </c>
      <c r="B30" s="163">
        <v>2.758</v>
      </c>
      <c r="C30" s="155">
        <v>2.758</v>
      </c>
      <c r="D30" s="167">
        <v>2.758</v>
      </c>
      <c r="E30" s="7">
        <v>2.0310160000000002</v>
      </c>
      <c r="F30" s="7">
        <v>8.0089059999999996</v>
      </c>
      <c r="G30" s="7">
        <v>20.697440000000004</v>
      </c>
      <c r="H30" s="7">
        <v>17.755964000000002</v>
      </c>
      <c r="I30" s="7">
        <v>11.63293</v>
      </c>
      <c r="J30" s="7">
        <v>-12.476629999999998</v>
      </c>
      <c r="K30" s="7">
        <v>23.625509999999998</v>
      </c>
      <c r="L30" s="7">
        <v>20.54889</v>
      </c>
      <c r="M30" s="7">
        <v>8.319090000000001</v>
      </c>
      <c r="N30" s="7">
        <v>20.105460000000001</v>
      </c>
      <c r="O30" s="7">
        <v>19.50067</v>
      </c>
      <c r="P30" s="7">
        <v>8.3446700000000007</v>
      </c>
      <c r="Q30" s="7">
        <v>18.455950000000001</v>
      </c>
      <c r="R30" s="7">
        <v>31.79073</v>
      </c>
      <c r="S30" s="7">
        <v>14.55987</v>
      </c>
      <c r="T30" s="7">
        <v>21.886839999999999</v>
      </c>
      <c r="U30" s="7">
        <v>25.583909999999999</v>
      </c>
      <c r="V30" s="7">
        <v>21.074020000000001</v>
      </c>
      <c r="W30" s="7">
        <v>18.544400000000003</v>
      </c>
      <c r="X30" s="7">
        <v>6.5901300000000003</v>
      </c>
      <c r="Y30" s="7">
        <v>14.91146</v>
      </c>
      <c r="Z30" s="7">
        <v>14.38373</v>
      </c>
      <c r="AA30" s="7">
        <v>27.614090000000001</v>
      </c>
      <c r="AB30" s="7">
        <v>12.5574148766291</v>
      </c>
      <c r="AC30" s="7">
        <v>24.781192150480202</v>
      </c>
      <c r="AD30" s="7">
        <v>16.943357023537999</v>
      </c>
      <c r="AE30" s="7">
        <v>39.1588780983151</v>
      </c>
      <c r="AF30" s="7">
        <v>23.713968098447001</v>
      </c>
      <c r="AG30" s="7">
        <v>3.5028120000000005</v>
      </c>
      <c r="AH30" s="7">
        <v>15.702810000000001</v>
      </c>
      <c r="AI30" s="6"/>
      <c r="AJ30" s="6"/>
      <c r="AK30" s="6"/>
      <c r="AL30" s="6"/>
      <c r="AM30" s="6"/>
      <c r="AN30" s="207"/>
      <c r="AO30" s="207"/>
      <c r="AP30" s="207"/>
      <c r="AQ30" s="207"/>
      <c r="AR30" s="207"/>
      <c r="AS30" s="207"/>
      <c r="AT30" s="207"/>
      <c r="AU30" s="207"/>
      <c r="AV30" s="207"/>
      <c r="AW30" s="207"/>
      <c r="AX30" s="207"/>
      <c r="AY30" s="207"/>
    </row>
    <row r="31" spans="1:51" ht="14.45">
      <c r="A31" s="124">
        <f>YampaRiverInflow.TotalOutflow!A31</f>
        <v>46966</v>
      </c>
      <c r="B31" s="163">
        <v>-1.341</v>
      </c>
      <c r="C31" s="155">
        <v>-1.341</v>
      </c>
      <c r="D31" s="167">
        <v>-1.341</v>
      </c>
      <c r="E31" s="7">
        <v>19.739957999999998</v>
      </c>
      <c r="F31" s="7">
        <v>11.451958000000001</v>
      </c>
      <c r="G31" s="7">
        <v>20.660824000000002</v>
      </c>
      <c r="H31" s="7">
        <v>13.796706</v>
      </c>
      <c r="I31" s="7">
        <v>9.7706299999999988</v>
      </c>
      <c r="J31" s="7">
        <v>7.4435000000000002</v>
      </c>
      <c r="K31" s="7">
        <v>20.504860000000001</v>
      </c>
      <c r="L31" s="7">
        <v>22.135639999999999</v>
      </c>
      <c r="M31" s="7">
        <v>5.2130799999999997</v>
      </c>
      <c r="N31" s="7">
        <v>14.802440000000001</v>
      </c>
      <c r="O31" s="7">
        <v>21.94164</v>
      </c>
      <c r="P31" s="7">
        <v>8.4181799999999996</v>
      </c>
      <c r="Q31" s="7">
        <v>21.659500000000001</v>
      </c>
      <c r="R31" s="7">
        <v>35.8294</v>
      </c>
      <c r="S31" s="7">
        <v>14.210139999999999</v>
      </c>
      <c r="T31" s="7">
        <v>24.195160000000001</v>
      </c>
      <c r="U31" s="7">
        <v>26.496269999999999</v>
      </c>
      <c r="V31" s="7">
        <v>24.024999999999999</v>
      </c>
      <c r="W31" s="7">
        <v>22.344560000000001</v>
      </c>
      <c r="X31" s="7">
        <v>9.8739599999999985</v>
      </c>
      <c r="Y31" s="7">
        <v>13.84548</v>
      </c>
      <c r="Z31" s="7">
        <v>16.93469</v>
      </c>
      <c r="AA31" s="7">
        <v>14.48996</v>
      </c>
      <c r="AB31" s="7">
        <v>14.623601239406</v>
      </c>
      <c r="AC31" s="7">
        <v>29.351938843042298</v>
      </c>
      <c r="AD31" s="7">
        <v>10.6373367791084</v>
      </c>
      <c r="AE31" s="7">
        <v>32.4739838860175</v>
      </c>
      <c r="AF31" s="7">
        <v>32.289258266844001</v>
      </c>
      <c r="AG31" s="7">
        <v>21.988620000000001</v>
      </c>
      <c r="AH31" s="7">
        <v>28.766426000000003</v>
      </c>
      <c r="AI31" s="6"/>
      <c r="AJ31" s="6"/>
      <c r="AK31" s="6"/>
      <c r="AL31" s="6"/>
      <c r="AM31" s="6"/>
      <c r="AN31" s="207"/>
      <c r="AO31" s="207"/>
      <c r="AP31" s="207"/>
      <c r="AQ31" s="207"/>
      <c r="AR31" s="207"/>
      <c r="AS31" s="207"/>
      <c r="AT31" s="207"/>
      <c r="AU31" s="207"/>
      <c r="AV31" s="207"/>
      <c r="AW31" s="207"/>
      <c r="AX31" s="207"/>
      <c r="AY31" s="207"/>
    </row>
    <row r="32" spans="1:51" ht="14.45">
      <c r="A32" s="124">
        <f>YampaRiverInflow.TotalOutflow!A32</f>
        <v>46997</v>
      </c>
      <c r="B32" s="163">
        <v>5.1230000000000002</v>
      </c>
      <c r="C32" s="155">
        <v>5.1230000000000002</v>
      </c>
      <c r="D32" s="167">
        <v>5.1230000000000002</v>
      </c>
      <c r="E32" s="7">
        <v>15.737406</v>
      </c>
      <c r="F32" s="7">
        <v>14.914582000000003</v>
      </c>
      <c r="G32" s="7">
        <v>14.839589999999999</v>
      </c>
      <c r="H32" s="7">
        <v>10.647540000000001</v>
      </c>
      <c r="I32" s="7">
        <v>-6.0112700000000006</v>
      </c>
      <c r="J32" s="7">
        <v>19.914009999999998</v>
      </c>
      <c r="K32" s="7">
        <v>13.555149999999999</v>
      </c>
      <c r="L32" s="7">
        <v>15.397549999999999</v>
      </c>
      <c r="M32" s="7">
        <v>7.1036899999999994</v>
      </c>
      <c r="N32" s="7">
        <v>8.6973899999999986</v>
      </c>
      <c r="O32" s="7">
        <v>11.841569999999999</v>
      </c>
      <c r="P32" s="7">
        <v>3.6388400000000001</v>
      </c>
      <c r="Q32" s="7">
        <v>18.084299999999999</v>
      </c>
      <c r="R32" s="7">
        <v>24.926950000000001</v>
      </c>
      <c r="S32" s="7">
        <v>13.032249999999999</v>
      </c>
      <c r="T32" s="7">
        <v>14.707469999999999</v>
      </c>
      <c r="U32" s="7">
        <v>15.101129999999999</v>
      </c>
      <c r="V32" s="7">
        <v>9.3519199999999998</v>
      </c>
      <c r="W32" s="7">
        <v>35.037589999999994</v>
      </c>
      <c r="X32" s="7">
        <v>-2.8639899999999998</v>
      </c>
      <c r="Y32" s="7">
        <v>6.7481800000000005</v>
      </c>
      <c r="Z32" s="7">
        <v>15.02529</v>
      </c>
      <c r="AA32" s="7">
        <v>11.451879999999999</v>
      </c>
      <c r="AB32" s="7">
        <v>13.1848636376867</v>
      </c>
      <c r="AC32" s="7">
        <v>8.3238249586783297</v>
      </c>
      <c r="AD32" s="7">
        <v>19.8346958697528</v>
      </c>
      <c r="AE32" s="7">
        <v>16.409711323636998</v>
      </c>
      <c r="AF32" s="7">
        <v>25.7866844641329</v>
      </c>
      <c r="AG32" s="7">
        <v>21.500264000000001</v>
      </c>
      <c r="AH32" s="7">
        <v>26.366382000000002</v>
      </c>
      <c r="AI32" s="6"/>
      <c r="AJ32" s="6"/>
      <c r="AK32" s="6"/>
      <c r="AL32" s="6"/>
      <c r="AM32" s="6"/>
      <c r="AN32" s="207"/>
      <c r="AO32" s="207"/>
      <c r="AP32" s="207"/>
      <c r="AQ32" s="207"/>
      <c r="AR32" s="207"/>
      <c r="AS32" s="207"/>
      <c r="AT32" s="207"/>
      <c r="AU32" s="207"/>
      <c r="AV32" s="207"/>
      <c r="AW32" s="207"/>
      <c r="AX32" s="207"/>
      <c r="AY32" s="207"/>
    </row>
    <row r="33" spans="1:51" ht="14.45">
      <c r="A33" s="124">
        <f>YampaRiverInflow.TotalOutflow!A33</f>
        <v>47027</v>
      </c>
      <c r="B33" s="163">
        <v>4.0090000000000003</v>
      </c>
      <c r="C33" s="155">
        <v>4.0090000000000003</v>
      </c>
      <c r="D33" s="167">
        <v>4.0090000000000003</v>
      </c>
      <c r="E33" s="7">
        <v>11.836898000000001</v>
      </c>
      <c r="F33" s="7">
        <v>11.503132000000001</v>
      </c>
      <c r="G33" s="7">
        <v>12.135444000000001</v>
      </c>
      <c r="H33" s="7">
        <v>6.3876860000000004</v>
      </c>
      <c r="I33" s="7">
        <v>-7.82599</v>
      </c>
      <c r="J33" s="7">
        <v>24.362849999999998</v>
      </c>
      <c r="K33" s="7">
        <v>10.95425</v>
      </c>
      <c r="L33" s="7">
        <v>11.723360000000001</v>
      </c>
      <c r="M33" s="7">
        <v>4.6145899999999997</v>
      </c>
      <c r="N33" s="7">
        <v>6.6953500000000004</v>
      </c>
      <c r="O33" s="7">
        <v>9.5123700000000007</v>
      </c>
      <c r="P33" s="7">
        <v>-0.49925999999999998</v>
      </c>
      <c r="Q33" s="7">
        <v>18.132660000000001</v>
      </c>
      <c r="R33" s="7">
        <v>19.22006</v>
      </c>
      <c r="S33" s="7">
        <v>10.97871</v>
      </c>
      <c r="T33" s="7">
        <v>13.21185</v>
      </c>
      <c r="U33" s="7">
        <v>14.04824</v>
      </c>
      <c r="V33" s="7">
        <v>6.9533999999999994</v>
      </c>
      <c r="W33" s="7">
        <v>23.35398</v>
      </c>
      <c r="X33" s="7">
        <v>-2.8656299999999999</v>
      </c>
      <c r="Y33" s="7">
        <v>2.3012199999999998</v>
      </c>
      <c r="Z33" s="7">
        <v>14.73507</v>
      </c>
      <c r="AA33" s="7">
        <v>8.505370000000001</v>
      </c>
      <c r="AB33" s="7">
        <v>9.0830627261494108</v>
      </c>
      <c r="AC33" s="7">
        <v>-6.2740460311398598</v>
      </c>
      <c r="AD33" s="7">
        <v>25.002335616926402</v>
      </c>
      <c r="AE33" s="7">
        <v>7.7553593381164196</v>
      </c>
      <c r="AF33" s="7">
        <v>26.857120247405899</v>
      </c>
      <c r="AG33" s="7">
        <v>8.6108960000000003</v>
      </c>
      <c r="AH33" s="7">
        <v>17.934583999999997</v>
      </c>
      <c r="AI33" s="6"/>
      <c r="AJ33" s="6"/>
      <c r="AK33" s="6"/>
      <c r="AL33" s="6"/>
      <c r="AM33" s="6"/>
      <c r="AN33" s="207"/>
      <c r="AO33" s="207"/>
      <c r="AP33" s="207"/>
      <c r="AQ33" s="207"/>
      <c r="AR33" s="207"/>
      <c r="AS33" s="207"/>
      <c r="AT33" s="207"/>
      <c r="AU33" s="207"/>
      <c r="AV33" s="207"/>
      <c r="AW33" s="207"/>
      <c r="AX33" s="207"/>
      <c r="AY33" s="207"/>
    </row>
    <row r="34" spans="1:51" ht="14.45">
      <c r="A34" s="124">
        <f>YampaRiverInflow.TotalOutflow!A34</f>
        <v>47058</v>
      </c>
      <c r="B34" s="163">
        <v>0.72299999999999998</v>
      </c>
      <c r="C34" s="155">
        <v>0.72299999999999998</v>
      </c>
      <c r="D34" s="167">
        <v>0.72299999999999998</v>
      </c>
      <c r="E34" s="7">
        <v>12.147136</v>
      </c>
      <c r="F34" s="7">
        <v>3.6625680000000003</v>
      </c>
      <c r="G34" s="7">
        <v>15.820898000000001</v>
      </c>
      <c r="H34" s="7">
        <v>14.533392000000001</v>
      </c>
      <c r="I34" s="7">
        <v>-12.37326</v>
      </c>
      <c r="J34" s="7">
        <v>14.93168</v>
      </c>
      <c r="K34" s="7">
        <v>-5.1652700000000005</v>
      </c>
      <c r="L34" s="7">
        <v>10.395850000000001</v>
      </c>
      <c r="M34" s="7">
        <v>4.0648400000000002</v>
      </c>
      <c r="N34" s="7">
        <v>3.5380700000000003</v>
      </c>
      <c r="O34" s="7">
        <v>7.5272700000000006</v>
      </c>
      <c r="P34" s="7">
        <v>13.11669</v>
      </c>
      <c r="Q34" s="7">
        <v>15.47784</v>
      </c>
      <c r="R34" s="7">
        <v>21.893450000000001</v>
      </c>
      <c r="S34" s="7">
        <v>12.1463</v>
      </c>
      <c r="T34" s="7">
        <v>8.651209999999999</v>
      </c>
      <c r="U34" s="7">
        <v>9.7618099999999988</v>
      </c>
      <c r="V34" s="7">
        <v>16.488720000000001</v>
      </c>
      <c r="W34" s="7">
        <v>4.6226700000000003</v>
      </c>
      <c r="X34" s="7">
        <v>5.9689499999999995</v>
      </c>
      <c r="Y34" s="7">
        <v>-1.0023</v>
      </c>
      <c r="Z34" s="7">
        <v>2.8529</v>
      </c>
      <c r="AA34" s="7">
        <v>5.8924399999999997</v>
      </c>
      <c r="AB34" s="7">
        <v>3.9897065276040999</v>
      </c>
      <c r="AC34" s="7">
        <v>-11.4351155371894</v>
      </c>
      <c r="AD34" s="7">
        <v>6.3263246300834401</v>
      </c>
      <c r="AE34" s="7">
        <v>3.8446132224799099</v>
      </c>
      <c r="AF34" s="7">
        <v>10.148976943471901</v>
      </c>
      <c r="AG34" s="7">
        <v>8.991363999999999</v>
      </c>
      <c r="AH34" s="7">
        <v>10.960080000000001</v>
      </c>
      <c r="AI34" s="6"/>
      <c r="AJ34" s="6"/>
      <c r="AK34" s="6"/>
      <c r="AL34" s="6"/>
      <c r="AM34" s="6"/>
      <c r="AN34" s="207"/>
      <c r="AO34" s="207"/>
      <c r="AP34" s="207"/>
      <c r="AQ34" s="207"/>
      <c r="AR34" s="207"/>
      <c r="AS34" s="207"/>
      <c r="AT34" s="207"/>
      <c r="AU34" s="207"/>
      <c r="AV34" s="207"/>
      <c r="AW34" s="207"/>
      <c r="AX34" s="207"/>
      <c r="AY34" s="207"/>
    </row>
    <row r="35" spans="1:51" ht="14.45">
      <c r="A35" s="124">
        <f>YampaRiverInflow.TotalOutflow!A35</f>
        <v>47088</v>
      </c>
      <c r="B35" s="163">
        <v>2.6349999999999998</v>
      </c>
      <c r="C35" s="155">
        <v>2.6349999999999998</v>
      </c>
      <c r="D35" s="167">
        <v>2.6349999999999998</v>
      </c>
      <c r="E35" s="7">
        <v>11.927992</v>
      </c>
      <c r="F35" s="7">
        <v>18.697578</v>
      </c>
      <c r="G35" s="7">
        <v>16.272072000000001</v>
      </c>
      <c r="H35" s="7">
        <v>6.2282960000000003</v>
      </c>
      <c r="I35" s="7">
        <v>-16.238409999999998</v>
      </c>
      <c r="J35" s="7">
        <v>12.00187</v>
      </c>
      <c r="K35" s="7">
        <v>6.5915499999999998</v>
      </c>
      <c r="L35" s="7">
        <v>12.228569999999999</v>
      </c>
      <c r="M35" s="7">
        <v>1.01868</v>
      </c>
      <c r="N35" s="7">
        <v>6.6875100000000005</v>
      </c>
      <c r="O35" s="7">
        <v>11.483219999999999</v>
      </c>
      <c r="P35" s="7">
        <v>-2.7016499999999999</v>
      </c>
      <c r="Q35" s="7">
        <v>25.948370000000001</v>
      </c>
      <c r="R35" s="7">
        <v>22.778939999999999</v>
      </c>
      <c r="S35" s="7">
        <v>11.792920000000001</v>
      </c>
      <c r="T35" s="7">
        <v>17.610810000000001</v>
      </c>
      <c r="U35" s="7">
        <v>24.307770000000001</v>
      </c>
      <c r="V35" s="7">
        <v>18.407709999999998</v>
      </c>
      <c r="W35" s="7">
        <v>2.61571</v>
      </c>
      <c r="X35" s="7">
        <v>-1.4079200000000001</v>
      </c>
      <c r="Y35" s="7">
        <v>-6.0315000000000003</v>
      </c>
      <c r="Z35" s="7">
        <v>15.691600000000001</v>
      </c>
      <c r="AA35" s="7">
        <v>6.0872700000000002</v>
      </c>
      <c r="AB35" s="7">
        <v>14.668721902282002</v>
      </c>
      <c r="AC35" s="7">
        <v>-6.0504652876024405</v>
      </c>
      <c r="AD35" s="7">
        <v>3.9440781003643801</v>
      </c>
      <c r="AE35" s="7">
        <v>5.96184380284366</v>
      </c>
      <c r="AF35" s="7">
        <v>-3.3022761146438002</v>
      </c>
      <c r="AG35" s="7">
        <v>16.566911999999999</v>
      </c>
      <c r="AH35" s="7">
        <v>23.606604000000004</v>
      </c>
      <c r="AI35" s="6"/>
      <c r="AJ35" s="6"/>
      <c r="AK35" s="6"/>
      <c r="AL35" s="6"/>
      <c r="AM35" s="6"/>
      <c r="AN35" s="207"/>
      <c r="AO35" s="207"/>
      <c r="AP35" s="207"/>
      <c r="AQ35" s="207"/>
      <c r="AR35" s="207"/>
      <c r="AS35" s="207"/>
      <c r="AT35" s="207"/>
      <c r="AU35" s="207"/>
      <c r="AV35" s="207"/>
      <c r="AW35" s="207"/>
      <c r="AX35" s="207"/>
      <c r="AY35" s="207"/>
    </row>
    <row r="36" spans="1:51" ht="14.45">
      <c r="A36" s="124">
        <f>YampaRiverInflow.TotalOutflow!A36</f>
        <v>47119</v>
      </c>
      <c r="B36" s="163">
        <v>3.6709999999999998</v>
      </c>
      <c r="C36" s="155">
        <v>3.6709999999999998</v>
      </c>
      <c r="D36" s="167">
        <v>3.6709999999999998</v>
      </c>
      <c r="E36" s="7">
        <v>14.084605999999999</v>
      </c>
      <c r="F36" s="7">
        <v>35.531559999999999</v>
      </c>
      <c r="G36" s="7">
        <v>11.366462</v>
      </c>
      <c r="H36" s="7">
        <v>12.906422000000001</v>
      </c>
      <c r="I36" s="7">
        <v>-12.26146</v>
      </c>
      <c r="J36" s="7">
        <v>9.9685600000000001</v>
      </c>
      <c r="K36" s="7">
        <v>3.9182399999999999</v>
      </c>
      <c r="L36" s="7">
        <v>5.2524799999999994</v>
      </c>
      <c r="M36" s="7">
        <v>0.65434000000000003</v>
      </c>
      <c r="N36" s="7">
        <v>10.38495</v>
      </c>
      <c r="O36" s="7">
        <v>14.23559</v>
      </c>
      <c r="P36" s="7">
        <v>9.8203300000000002</v>
      </c>
      <c r="Q36" s="7">
        <v>24.700430000000001</v>
      </c>
      <c r="R36" s="7">
        <v>22.069479999999999</v>
      </c>
      <c r="S36" s="7">
        <v>12.57952</v>
      </c>
      <c r="T36" s="7">
        <v>19.210369999999998</v>
      </c>
      <c r="U36" s="7">
        <v>24.414390000000001</v>
      </c>
      <c r="V36" s="7">
        <v>14.356399999999999</v>
      </c>
      <c r="W36" s="7">
        <v>-5.5168900000000001</v>
      </c>
      <c r="X36" s="7">
        <v>8.7599999999999997E-2</v>
      </c>
      <c r="Y36" s="7">
        <v>10.52117</v>
      </c>
      <c r="Z36" s="7">
        <v>15.80128</v>
      </c>
      <c r="AA36" s="7">
        <v>7.4489752076703502</v>
      </c>
      <c r="AB36" s="7">
        <v>19.8163140489265</v>
      </c>
      <c r="AC36" s="7">
        <v>0.31217231431502396</v>
      </c>
      <c r="AD36" s="7">
        <v>11.158060331372901</v>
      </c>
      <c r="AE36" s="7">
        <v>7.7495685923312703</v>
      </c>
      <c r="AF36" s="7">
        <v>16.305914000000001</v>
      </c>
      <c r="AG36" s="7">
        <v>18.317238</v>
      </c>
      <c r="AH36" s="7">
        <v>101.21908400000001</v>
      </c>
      <c r="AI36" s="6"/>
      <c r="AJ36" s="6"/>
      <c r="AK36" s="6"/>
      <c r="AL36" s="6"/>
      <c r="AM36" s="6"/>
      <c r="AN36" s="207"/>
      <c r="AO36" s="207"/>
      <c r="AP36" s="207"/>
      <c r="AQ36" s="207"/>
      <c r="AR36" s="207"/>
      <c r="AS36" s="207"/>
      <c r="AT36" s="207"/>
      <c r="AU36" s="207"/>
      <c r="AV36" s="207"/>
      <c r="AW36" s="207"/>
      <c r="AX36" s="207"/>
      <c r="AY36" s="207"/>
    </row>
    <row r="37" spans="1:51" ht="14.45">
      <c r="A37" s="124">
        <f>YampaRiverInflow.TotalOutflow!A37</f>
        <v>47150</v>
      </c>
      <c r="B37" s="163">
        <v>7.7359999999999998</v>
      </c>
      <c r="C37" s="155">
        <v>7.7359999999999998</v>
      </c>
      <c r="D37" s="167">
        <v>7.7359999999999998</v>
      </c>
      <c r="E37" s="7">
        <v>14.718234000000001</v>
      </c>
      <c r="F37" s="7">
        <v>33.481140000000003</v>
      </c>
      <c r="G37" s="7">
        <v>10.668854</v>
      </c>
      <c r="H37" s="7">
        <v>-2.5262600000000002</v>
      </c>
      <c r="I37" s="7">
        <v>-10.192350000000001</v>
      </c>
      <c r="J37" s="7">
        <v>6.2821099999999994</v>
      </c>
      <c r="K37" s="7">
        <v>3.13246</v>
      </c>
      <c r="L37" s="7">
        <v>4.1601400000000002</v>
      </c>
      <c r="M37" s="7">
        <v>2.8380700000000001</v>
      </c>
      <c r="N37" s="7">
        <v>9.7490100000000002</v>
      </c>
      <c r="O37" s="7">
        <v>16.001570000000001</v>
      </c>
      <c r="P37" s="7">
        <v>9.5720700000000001</v>
      </c>
      <c r="Q37" s="7">
        <v>21.740169999999999</v>
      </c>
      <c r="R37" s="7">
        <v>14.98456</v>
      </c>
      <c r="S37" s="7">
        <v>10.01197</v>
      </c>
      <c r="T37" s="7">
        <v>10.48507</v>
      </c>
      <c r="U37" s="7">
        <v>13.671299999999999</v>
      </c>
      <c r="V37" s="7">
        <v>11.7835</v>
      </c>
      <c r="W37" s="7">
        <v>1.5763499999999999</v>
      </c>
      <c r="X37" s="7">
        <v>-4.5615100000000002</v>
      </c>
      <c r="Y37" s="7">
        <v>4.3772399999999996</v>
      </c>
      <c r="Z37" s="7">
        <v>6.30464</v>
      </c>
      <c r="AA37" s="7">
        <v>4.0539722308107295</v>
      </c>
      <c r="AB37" s="7">
        <v>9.3226595036040596</v>
      </c>
      <c r="AC37" s="7">
        <v>19.796036777389201</v>
      </c>
      <c r="AD37" s="7">
        <v>11.065682646744701</v>
      </c>
      <c r="AE37" s="7">
        <v>11.6148235514056</v>
      </c>
      <c r="AF37" s="7">
        <v>19.425978000000001</v>
      </c>
      <c r="AG37" s="7">
        <v>27.521836</v>
      </c>
      <c r="AH37" s="7">
        <v>75.754664000000005</v>
      </c>
      <c r="AI37" s="6"/>
      <c r="AJ37" s="6"/>
      <c r="AK37" s="6"/>
      <c r="AL37" s="6"/>
      <c r="AM37" s="6"/>
      <c r="AN37" s="207"/>
      <c r="AO37" s="207"/>
      <c r="AP37" s="207"/>
      <c r="AQ37" s="207"/>
      <c r="AR37" s="207"/>
      <c r="AS37" s="207"/>
      <c r="AT37" s="207"/>
      <c r="AU37" s="207"/>
      <c r="AV37" s="207"/>
      <c r="AW37" s="207"/>
      <c r="AX37" s="207"/>
      <c r="AY37" s="207"/>
    </row>
    <row r="38" spans="1:51" ht="14.45">
      <c r="A38" s="124">
        <f>YampaRiverInflow.TotalOutflow!A38</f>
        <v>47178</v>
      </c>
      <c r="B38" s="163">
        <v>7.1230000000000002</v>
      </c>
      <c r="C38" s="155">
        <v>7.1230000000000002</v>
      </c>
      <c r="D38" s="167">
        <v>7.1230000000000002</v>
      </c>
      <c r="E38" s="7">
        <v>17.63081</v>
      </c>
      <c r="F38" s="7">
        <v>62.605969999999999</v>
      </c>
      <c r="G38" s="7">
        <v>-10.494788</v>
      </c>
      <c r="H38" s="7">
        <v>-5.3588699999999996</v>
      </c>
      <c r="I38" s="7">
        <v>-15.49112</v>
      </c>
      <c r="J38" s="7">
        <v>36.322969999999998</v>
      </c>
      <c r="K38" s="7">
        <v>9.210090000000001</v>
      </c>
      <c r="L38" s="7">
        <v>5.7764899999999999</v>
      </c>
      <c r="M38" s="7">
        <v>9.2872199999999996</v>
      </c>
      <c r="N38" s="7">
        <v>8.1139899999999994</v>
      </c>
      <c r="O38" s="7">
        <v>9.8301200000000009</v>
      </c>
      <c r="P38" s="7">
        <v>14.49926</v>
      </c>
      <c r="Q38" s="7">
        <v>12.03308</v>
      </c>
      <c r="R38" s="7">
        <v>4.5342399999999996</v>
      </c>
      <c r="S38" s="7">
        <v>19.332849999999997</v>
      </c>
      <c r="T38" s="7">
        <v>6.37479</v>
      </c>
      <c r="U38" s="7">
        <v>9.2942099999999996</v>
      </c>
      <c r="V38" s="7">
        <v>12.6425</v>
      </c>
      <c r="W38" s="7">
        <v>6.9273500000000006</v>
      </c>
      <c r="X38" s="7">
        <v>-7.20953</v>
      </c>
      <c r="Y38" s="7">
        <v>6.0791599999999999</v>
      </c>
      <c r="Z38" s="7">
        <v>6.5443199999999999</v>
      </c>
      <c r="AA38" s="7">
        <v>12.9016643799678</v>
      </c>
      <c r="AB38" s="7">
        <v>7.2940712366949301</v>
      </c>
      <c r="AC38" s="7">
        <v>35.068694212232302</v>
      </c>
      <c r="AD38" s="7">
        <v>6.2901128095215002</v>
      </c>
      <c r="AE38" s="7">
        <v>18.741606197686799</v>
      </c>
      <c r="AF38" s="7">
        <v>26.794340000000005</v>
      </c>
      <c r="AG38" s="7">
        <v>39.915998000000002</v>
      </c>
      <c r="AH38" s="7">
        <v>66.375816</v>
      </c>
      <c r="AI38" s="6"/>
      <c r="AJ38" s="6"/>
      <c r="AK38" s="6"/>
      <c r="AL38" s="6"/>
      <c r="AM38" s="6"/>
      <c r="AN38" s="207"/>
      <c r="AO38" s="207"/>
      <c r="AP38" s="207"/>
      <c r="AQ38" s="207"/>
      <c r="AR38" s="207"/>
      <c r="AS38" s="207"/>
      <c r="AT38" s="207"/>
      <c r="AU38" s="207"/>
      <c r="AV38" s="207"/>
      <c r="AW38" s="207"/>
      <c r="AX38" s="207"/>
      <c r="AY38" s="207"/>
    </row>
    <row r="39" spans="1:51" ht="14.45">
      <c r="A39" s="124">
        <f>YampaRiverInflow.TotalOutflow!A39</f>
        <v>47209</v>
      </c>
      <c r="B39" s="163">
        <v>9.7159999999999993</v>
      </c>
      <c r="C39" s="155">
        <v>9.7159999999999993</v>
      </c>
      <c r="D39" s="167">
        <v>9.7159999999999993</v>
      </c>
      <c r="E39" s="7">
        <v>7.7661820000000006</v>
      </c>
      <c r="F39" s="7">
        <v>14.708754000000001</v>
      </c>
      <c r="G39" s="7">
        <v>23.635946000000001</v>
      </c>
      <c r="H39" s="7">
        <v>6.8406400000000005</v>
      </c>
      <c r="I39" s="7">
        <v>-2.2138499999999999</v>
      </c>
      <c r="J39" s="7">
        <v>19.547470000000001</v>
      </c>
      <c r="K39" s="7">
        <v>11.52768</v>
      </c>
      <c r="L39" s="7">
        <v>17.343669999999999</v>
      </c>
      <c r="M39" s="7">
        <v>13.49269</v>
      </c>
      <c r="N39" s="7">
        <v>4.6643299999999996</v>
      </c>
      <c r="O39" s="7">
        <v>2.3306399999999998</v>
      </c>
      <c r="P39" s="7">
        <v>9.179590000000001</v>
      </c>
      <c r="Q39" s="7">
        <v>14.534559999999999</v>
      </c>
      <c r="R39" s="7">
        <v>4.0880400000000003</v>
      </c>
      <c r="S39" s="7">
        <v>12.77216</v>
      </c>
      <c r="T39" s="7">
        <v>7.4774700000000003</v>
      </c>
      <c r="U39" s="7">
        <v>12.525</v>
      </c>
      <c r="V39" s="7">
        <v>22.5366</v>
      </c>
      <c r="W39" s="7">
        <v>5.4246600000000003</v>
      </c>
      <c r="X39" s="7">
        <v>-1.42597</v>
      </c>
      <c r="Y39" s="7">
        <v>9.8915199999999999</v>
      </c>
      <c r="Z39" s="7">
        <v>9.72743</v>
      </c>
      <c r="AA39" s="7">
        <v>15.713943386447099</v>
      </c>
      <c r="AB39" s="7">
        <v>6.6015394221493597</v>
      </c>
      <c r="AC39" s="7">
        <v>32.830230167934701</v>
      </c>
      <c r="AD39" s="7">
        <v>14.096756611570999</v>
      </c>
      <c r="AE39" s="7">
        <v>21.908179504132999</v>
      </c>
      <c r="AF39" s="7">
        <v>18.399011999999999</v>
      </c>
      <c r="AG39" s="7">
        <v>29.763325999999999</v>
      </c>
      <c r="AH39" s="7">
        <v>41.261670000000002</v>
      </c>
      <c r="AI39" s="6"/>
      <c r="AJ39" s="6"/>
      <c r="AK39" s="6"/>
      <c r="AL39" s="6"/>
      <c r="AM39" s="6"/>
      <c r="AN39" s="207"/>
      <c r="AO39" s="207"/>
      <c r="AP39" s="207"/>
      <c r="AQ39" s="207"/>
      <c r="AR39" s="207"/>
      <c r="AS39" s="207"/>
      <c r="AT39" s="207"/>
      <c r="AU39" s="207"/>
      <c r="AV39" s="207"/>
      <c r="AW39" s="207"/>
      <c r="AX39" s="207"/>
      <c r="AY39" s="207"/>
    </row>
    <row r="40" spans="1:51" ht="14.45">
      <c r="A40" s="124">
        <f>YampaRiverInflow.TotalOutflow!A40</f>
        <v>47239</v>
      </c>
      <c r="B40" s="163">
        <v>13.552</v>
      </c>
      <c r="C40" s="155">
        <v>13.552</v>
      </c>
      <c r="D40" s="167">
        <v>13.552</v>
      </c>
      <c r="E40" s="7">
        <v>9.5716059999999992</v>
      </c>
      <c r="F40" s="7">
        <v>29.325434000000005</v>
      </c>
      <c r="G40" s="7">
        <v>5.5503300000000007</v>
      </c>
      <c r="H40" s="7">
        <v>8.0619300000000003</v>
      </c>
      <c r="I40" s="7">
        <v>-4.66012</v>
      </c>
      <c r="J40" s="7">
        <v>9.683209999999999</v>
      </c>
      <c r="K40" s="7">
        <v>23.337949999999999</v>
      </c>
      <c r="L40" s="7">
        <v>11.09249</v>
      </c>
      <c r="M40" s="7">
        <v>14.89179</v>
      </c>
      <c r="N40" s="7">
        <v>9.6852700000000009</v>
      </c>
      <c r="O40" s="7">
        <v>5.5847100000000003</v>
      </c>
      <c r="P40" s="7">
        <v>4.1686000000000005</v>
      </c>
      <c r="Q40" s="7">
        <v>14.016170000000001</v>
      </c>
      <c r="R40" s="7">
        <v>5.02379</v>
      </c>
      <c r="S40" s="7">
        <v>16.882990000000003</v>
      </c>
      <c r="T40" s="7">
        <v>3.9549799999999999</v>
      </c>
      <c r="U40" s="7">
        <v>10.53945</v>
      </c>
      <c r="V40" s="7">
        <v>19.5229</v>
      </c>
      <c r="W40" s="7">
        <v>4.9721899999999994</v>
      </c>
      <c r="X40" s="7">
        <v>1.2309300000000001</v>
      </c>
      <c r="Y40" s="7">
        <v>4.9847600000000005</v>
      </c>
      <c r="Z40" s="7">
        <v>9.3964200000000009</v>
      </c>
      <c r="AA40" s="7">
        <v>9.2539210713396098</v>
      </c>
      <c r="AB40" s="7">
        <v>5.5819525592733701</v>
      </c>
      <c r="AC40" s="7">
        <v>25.107575702810699</v>
      </c>
      <c r="AD40" s="7">
        <v>32.171070661818902</v>
      </c>
      <c r="AE40" s="7">
        <v>22.140587519075002</v>
      </c>
      <c r="AF40" s="7">
        <v>9.3170699999999993</v>
      </c>
      <c r="AG40" s="7">
        <v>17.687328000000001</v>
      </c>
      <c r="AH40" s="7">
        <v>30.256135999999998</v>
      </c>
      <c r="AI40" s="6"/>
      <c r="AJ40" s="6"/>
      <c r="AK40" s="6"/>
      <c r="AL40" s="6"/>
      <c r="AM40" s="6"/>
      <c r="AN40" s="207"/>
      <c r="AO40" s="207"/>
      <c r="AP40" s="207"/>
      <c r="AQ40" s="207"/>
      <c r="AR40" s="207"/>
      <c r="AS40" s="207"/>
      <c r="AT40" s="207"/>
      <c r="AU40" s="207"/>
      <c r="AV40" s="207"/>
      <c r="AW40" s="207"/>
      <c r="AX40" s="207"/>
      <c r="AY40" s="207"/>
    </row>
    <row r="41" spans="1:51" ht="14.45">
      <c r="A41" s="124">
        <f>YampaRiverInflow.TotalOutflow!A41</f>
        <v>47270</v>
      </c>
      <c r="B41" s="163">
        <v>9.6039999999999992</v>
      </c>
      <c r="C41" s="155">
        <v>9.6039999999999992</v>
      </c>
      <c r="D41" s="167">
        <v>9.6039999999999992</v>
      </c>
      <c r="E41" s="7">
        <v>-1.180104</v>
      </c>
      <c r="F41" s="7">
        <v>16.706314000000003</v>
      </c>
      <c r="G41" s="7">
        <v>1.3633040000000001</v>
      </c>
      <c r="H41" s="7">
        <v>-0.79383999999999999</v>
      </c>
      <c r="I41" s="7">
        <v>-23.251810000000003</v>
      </c>
      <c r="J41" s="7">
        <v>12.69872</v>
      </c>
      <c r="K41" s="7">
        <v>19.039000000000001</v>
      </c>
      <c r="L41" s="7">
        <v>6.8687700000000005</v>
      </c>
      <c r="M41" s="7">
        <v>14.246139999999999</v>
      </c>
      <c r="N41" s="7">
        <v>18.845080000000003</v>
      </c>
      <c r="O41" s="7">
        <v>7.4909099999999995</v>
      </c>
      <c r="P41" s="7">
        <v>13.8124</v>
      </c>
      <c r="Q41" s="7">
        <v>24.775919999999999</v>
      </c>
      <c r="R41" s="7">
        <v>9.7531100000000013</v>
      </c>
      <c r="S41" s="7">
        <v>18.740459999999999</v>
      </c>
      <c r="T41" s="7">
        <v>5.9942099999999998</v>
      </c>
      <c r="U41" s="7">
        <v>10.93661</v>
      </c>
      <c r="V41" s="7">
        <v>14.07673</v>
      </c>
      <c r="W41" s="7">
        <v>3.54962</v>
      </c>
      <c r="X41" s="7">
        <v>6.4226899999999993</v>
      </c>
      <c r="Y41" s="7">
        <v>10.59356</v>
      </c>
      <c r="Z41" s="7">
        <v>1.32226</v>
      </c>
      <c r="AA41" s="7">
        <v>6.9610190102487604</v>
      </c>
      <c r="AB41" s="7">
        <v>13.6235045447941</v>
      </c>
      <c r="AC41" s="7">
        <v>21.1430438016537</v>
      </c>
      <c r="AD41" s="7">
        <v>42.150180575868696</v>
      </c>
      <c r="AE41" s="7">
        <v>13.4754590082651</v>
      </c>
      <c r="AF41" s="7">
        <v>19.542680000000001</v>
      </c>
      <c r="AG41" s="7">
        <v>1.2684000000000002</v>
      </c>
      <c r="AH41" s="7">
        <v>4.9412060000000002</v>
      </c>
      <c r="AI41" s="6"/>
      <c r="AJ41" s="6"/>
      <c r="AK41" s="6"/>
      <c r="AL41" s="6"/>
      <c r="AM41" s="6"/>
      <c r="AN41" s="207"/>
      <c r="AO41" s="207"/>
      <c r="AP41" s="207"/>
      <c r="AQ41" s="207"/>
      <c r="AR41" s="207"/>
      <c r="AS41" s="207"/>
      <c r="AT41" s="207"/>
      <c r="AU41" s="207"/>
      <c r="AV41" s="207"/>
      <c r="AW41" s="207"/>
      <c r="AX41" s="207"/>
      <c r="AY41" s="207"/>
    </row>
    <row r="42" spans="1:51" ht="14.45">
      <c r="A42" s="124">
        <f>YampaRiverInflow.TotalOutflow!A42</f>
        <v>47300</v>
      </c>
      <c r="B42" s="163">
        <v>2.758</v>
      </c>
      <c r="C42" s="155">
        <v>2.758</v>
      </c>
      <c r="D42" s="167">
        <v>2.758</v>
      </c>
      <c r="E42" s="7">
        <v>8.0089059999999996</v>
      </c>
      <c r="F42" s="7">
        <v>20.697440000000004</v>
      </c>
      <c r="G42" s="7">
        <v>17.755964000000002</v>
      </c>
      <c r="H42" s="7">
        <v>11.63293</v>
      </c>
      <c r="I42" s="7">
        <v>-12.476629999999998</v>
      </c>
      <c r="J42" s="7">
        <v>23.625509999999998</v>
      </c>
      <c r="K42" s="7">
        <v>20.54889</v>
      </c>
      <c r="L42" s="7">
        <v>8.319090000000001</v>
      </c>
      <c r="M42" s="7">
        <v>20.105460000000001</v>
      </c>
      <c r="N42" s="7">
        <v>19.50067</v>
      </c>
      <c r="O42" s="7">
        <v>8.3446700000000007</v>
      </c>
      <c r="P42" s="7">
        <v>18.455950000000001</v>
      </c>
      <c r="Q42" s="7">
        <v>31.79073</v>
      </c>
      <c r="R42" s="7">
        <v>14.55987</v>
      </c>
      <c r="S42" s="7">
        <v>21.886839999999999</v>
      </c>
      <c r="T42" s="7">
        <v>25.583909999999999</v>
      </c>
      <c r="U42" s="7">
        <v>21.074020000000001</v>
      </c>
      <c r="V42" s="7">
        <v>18.544400000000003</v>
      </c>
      <c r="W42" s="7">
        <v>6.5901300000000003</v>
      </c>
      <c r="X42" s="7">
        <v>14.91146</v>
      </c>
      <c r="Y42" s="7">
        <v>14.38373</v>
      </c>
      <c r="Z42" s="7">
        <v>27.614090000000001</v>
      </c>
      <c r="AA42" s="7">
        <v>12.5574148766291</v>
      </c>
      <c r="AB42" s="7">
        <v>24.781192150480202</v>
      </c>
      <c r="AC42" s="7">
        <v>16.943357023537999</v>
      </c>
      <c r="AD42" s="7">
        <v>39.1588780983151</v>
      </c>
      <c r="AE42" s="7">
        <v>23.713968098447001</v>
      </c>
      <c r="AF42" s="7">
        <v>3.5028120000000005</v>
      </c>
      <c r="AG42" s="7">
        <v>15.702810000000001</v>
      </c>
      <c r="AH42" s="7">
        <v>2.0310160000000002</v>
      </c>
      <c r="AI42" s="6"/>
      <c r="AJ42" s="6"/>
      <c r="AK42" s="6"/>
      <c r="AL42" s="6"/>
      <c r="AM42" s="6"/>
      <c r="AN42" s="207"/>
      <c r="AO42" s="207"/>
      <c r="AP42" s="207"/>
      <c r="AQ42" s="207"/>
      <c r="AR42" s="207"/>
      <c r="AS42" s="207"/>
      <c r="AT42" s="207"/>
      <c r="AU42" s="207"/>
      <c r="AV42" s="207"/>
      <c r="AW42" s="207"/>
      <c r="AX42" s="207"/>
      <c r="AY42" s="207"/>
    </row>
    <row r="43" spans="1:51" ht="14.45">
      <c r="A43" s="124">
        <f>YampaRiverInflow.TotalOutflow!A43</f>
        <v>47331</v>
      </c>
      <c r="B43" s="163">
        <v>-1.341</v>
      </c>
      <c r="C43" s="155">
        <v>-1.341</v>
      </c>
      <c r="D43" s="167">
        <v>-1.341</v>
      </c>
      <c r="E43" s="7">
        <v>11.451958000000001</v>
      </c>
      <c r="F43" s="7">
        <v>20.660824000000002</v>
      </c>
      <c r="G43" s="7">
        <v>13.796706</v>
      </c>
      <c r="H43" s="7">
        <v>9.7706299999999988</v>
      </c>
      <c r="I43" s="7">
        <v>7.4435000000000002</v>
      </c>
      <c r="J43" s="7">
        <v>20.504860000000001</v>
      </c>
      <c r="K43" s="7">
        <v>22.135639999999999</v>
      </c>
      <c r="L43" s="7">
        <v>5.2130799999999997</v>
      </c>
      <c r="M43" s="7">
        <v>14.802440000000001</v>
      </c>
      <c r="N43" s="7">
        <v>21.94164</v>
      </c>
      <c r="O43" s="7">
        <v>8.4181799999999996</v>
      </c>
      <c r="P43" s="7">
        <v>21.659500000000001</v>
      </c>
      <c r="Q43" s="7">
        <v>35.8294</v>
      </c>
      <c r="R43" s="7">
        <v>14.210139999999999</v>
      </c>
      <c r="S43" s="7">
        <v>24.195160000000001</v>
      </c>
      <c r="T43" s="7">
        <v>26.496269999999999</v>
      </c>
      <c r="U43" s="7">
        <v>24.024999999999999</v>
      </c>
      <c r="V43" s="7">
        <v>22.344560000000001</v>
      </c>
      <c r="W43" s="7">
        <v>9.8739599999999985</v>
      </c>
      <c r="X43" s="7">
        <v>13.84548</v>
      </c>
      <c r="Y43" s="7">
        <v>16.93469</v>
      </c>
      <c r="Z43" s="7">
        <v>14.48996</v>
      </c>
      <c r="AA43" s="7">
        <v>14.623601239406</v>
      </c>
      <c r="AB43" s="7">
        <v>29.351938843042298</v>
      </c>
      <c r="AC43" s="7">
        <v>10.6373367791084</v>
      </c>
      <c r="AD43" s="7">
        <v>32.4739838860175</v>
      </c>
      <c r="AE43" s="7">
        <v>32.289258266844001</v>
      </c>
      <c r="AF43" s="7">
        <v>21.988620000000001</v>
      </c>
      <c r="AG43" s="7">
        <v>28.766426000000003</v>
      </c>
      <c r="AH43" s="7">
        <v>19.739957999999998</v>
      </c>
      <c r="AI43" s="6"/>
      <c r="AJ43" s="6"/>
      <c r="AK43" s="6"/>
      <c r="AL43" s="6"/>
      <c r="AM43" s="6"/>
      <c r="AN43" s="207"/>
      <c r="AO43" s="207"/>
      <c r="AP43" s="207"/>
      <c r="AQ43" s="207"/>
      <c r="AR43" s="207"/>
      <c r="AS43" s="207"/>
      <c r="AT43" s="207"/>
      <c r="AU43" s="207"/>
      <c r="AV43" s="207"/>
      <c r="AW43" s="207"/>
      <c r="AX43" s="207"/>
      <c r="AY43" s="207"/>
    </row>
    <row r="44" spans="1:51" ht="14.45">
      <c r="A44" s="124">
        <f>YampaRiverInflow.TotalOutflow!A44</f>
        <v>47362</v>
      </c>
      <c r="B44" s="163">
        <v>5.1230000000000002</v>
      </c>
      <c r="C44" s="155">
        <v>5.1230000000000002</v>
      </c>
      <c r="D44" s="167">
        <v>5.1230000000000002</v>
      </c>
      <c r="E44" s="7">
        <v>14.914582000000003</v>
      </c>
      <c r="F44" s="7">
        <v>14.839589999999999</v>
      </c>
      <c r="G44" s="7">
        <v>10.647540000000001</v>
      </c>
      <c r="H44" s="7">
        <v>-6.0112700000000006</v>
      </c>
      <c r="I44" s="7">
        <v>19.914009999999998</v>
      </c>
      <c r="J44" s="7">
        <v>13.555149999999999</v>
      </c>
      <c r="K44" s="7">
        <v>15.397549999999999</v>
      </c>
      <c r="L44" s="7">
        <v>7.1036899999999994</v>
      </c>
      <c r="M44" s="7">
        <v>8.6973899999999986</v>
      </c>
      <c r="N44" s="7">
        <v>11.841569999999999</v>
      </c>
      <c r="O44" s="7">
        <v>3.6388400000000001</v>
      </c>
      <c r="P44" s="7">
        <v>18.084299999999999</v>
      </c>
      <c r="Q44" s="7">
        <v>24.926950000000001</v>
      </c>
      <c r="R44" s="7">
        <v>13.032249999999999</v>
      </c>
      <c r="S44" s="7">
        <v>14.707469999999999</v>
      </c>
      <c r="T44" s="7">
        <v>15.101129999999999</v>
      </c>
      <c r="U44" s="7">
        <v>9.3519199999999998</v>
      </c>
      <c r="V44" s="7">
        <v>35.037589999999994</v>
      </c>
      <c r="W44" s="7">
        <v>-2.8639899999999998</v>
      </c>
      <c r="X44" s="7">
        <v>6.7481800000000005</v>
      </c>
      <c r="Y44" s="7">
        <v>15.02529</v>
      </c>
      <c r="Z44" s="7">
        <v>11.451879999999999</v>
      </c>
      <c r="AA44" s="7">
        <v>13.1848636376867</v>
      </c>
      <c r="AB44" s="7">
        <v>8.3238249586783297</v>
      </c>
      <c r="AC44" s="7">
        <v>19.8346958697528</v>
      </c>
      <c r="AD44" s="7">
        <v>16.409711323636998</v>
      </c>
      <c r="AE44" s="7">
        <v>25.7866844641329</v>
      </c>
      <c r="AF44" s="7">
        <v>21.500264000000001</v>
      </c>
      <c r="AG44" s="7">
        <v>26.366382000000002</v>
      </c>
      <c r="AH44" s="7">
        <v>15.737406</v>
      </c>
      <c r="AI44" s="6"/>
      <c r="AJ44" s="6"/>
      <c r="AK44" s="6"/>
      <c r="AL44" s="6"/>
      <c r="AM44" s="6"/>
      <c r="AN44" s="207"/>
      <c r="AO44" s="207"/>
      <c r="AP44" s="207"/>
      <c r="AQ44" s="207"/>
      <c r="AR44" s="207"/>
      <c r="AS44" s="207"/>
      <c r="AT44" s="207"/>
      <c r="AU44" s="207"/>
      <c r="AV44" s="207"/>
      <c r="AW44" s="207"/>
      <c r="AX44" s="207"/>
      <c r="AY44" s="207"/>
    </row>
    <row r="45" spans="1:51" ht="14.45">
      <c r="A45" s="124">
        <f>YampaRiverInflow.TotalOutflow!A45</f>
        <v>47392</v>
      </c>
      <c r="B45" s="163">
        <v>4.0090000000000003</v>
      </c>
      <c r="C45" s="155">
        <v>4.0090000000000003</v>
      </c>
      <c r="D45" s="167">
        <v>4.0090000000000003</v>
      </c>
      <c r="E45" s="7">
        <v>11.503132000000001</v>
      </c>
      <c r="F45" s="7">
        <v>12.135444000000001</v>
      </c>
      <c r="G45" s="7">
        <v>6.3876860000000004</v>
      </c>
      <c r="H45" s="7">
        <v>-7.82599</v>
      </c>
      <c r="I45" s="7">
        <v>24.362849999999998</v>
      </c>
      <c r="J45" s="7">
        <v>10.95425</v>
      </c>
      <c r="K45" s="7">
        <v>11.723360000000001</v>
      </c>
      <c r="L45" s="7">
        <v>4.6145899999999997</v>
      </c>
      <c r="M45" s="7">
        <v>6.6953500000000004</v>
      </c>
      <c r="N45" s="7">
        <v>9.5123700000000007</v>
      </c>
      <c r="O45" s="7">
        <v>-0.49925999999999998</v>
      </c>
      <c r="P45" s="7">
        <v>18.132660000000001</v>
      </c>
      <c r="Q45" s="7">
        <v>19.22006</v>
      </c>
      <c r="R45" s="7">
        <v>10.97871</v>
      </c>
      <c r="S45" s="7">
        <v>13.21185</v>
      </c>
      <c r="T45" s="7">
        <v>14.04824</v>
      </c>
      <c r="U45" s="7">
        <v>6.9533999999999994</v>
      </c>
      <c r="V45" s="7">
        <v>23.35398</v>
      </c>
      <c r="W45" s="7">
        <v>-2.8656299999999999</v>
      </c>
      <c r="X45" s="7">
        <v>2.3012199999999998</v>
      </c>
      <c r="Y45" s="7">
        <v>14.73507</v>
      </c>
      <c r="Z45" s="7">
        <v>8.505370000000001</v>
      </c>
      <c r="AA45" s="7">
        <v>9.0830627261494108</v>
      </c>
      <c r="AB45" s="7">
        <v>-6.2740460311398598</v>
      </c>
      <c r="AC45" s="7">
        <v>25.002335616926402</v>
      </c>
      <c r="AD45" s="7">
        <v>7.7553593381164196</v>
      </c>
      <c r="AE45" s="7">
        <v>26.857120247405899</v>
      </c>
      <c r="AF45" s="7">
        <v>8.6108960000000003</v>
      </c>
      <c r="AG45" s="7">
        <v>17.934583999999997</v>
      </c>
      <c r="AH45" s="7">
        <v>11.836898000000001</v>
      </c>
      <c r="AI45" s="6"/>
      <c r="AJ45" s="6"/>
      <c r="AK45" s="6"/>
      <c r="AL45" s="6"/>
      <c r="AM45" s="6"/>
      <c r="AN45" s="207"/>
      <c r="AO45" s="207"/>
      <c r="AP45" s="207"/>
      <c r="AQ45" s="207"/>
      <c r="AR45" s="207"/>
      <c r="AS45" s="207"/>
      <c r="AT45" s="207"/>
      <c r="AU45" s="207"/>
      <c r="AV45" s="207"/>
      <c r="AW45" s="207"/>
      <c r="AX45" s="207"/>
      <c r="AY45" s="207"/>
    </row>
    <row r="46" spans="1:51" ht="14.45">
      <c r="A46" s="124">
        <f>YampaRiverInflow.TotalOutflow!A46</f>
        <v>47423</v>
      </c>
      <c r="B46" s="163">
        <v>0.72299999999999998</v>
      </c>
      <c r="C46" s="155">
        <v>0.72299999999999998</v>
      </c>
      <c r="D46" s="167">
        <v>0.72299999999999998</v>
      </c>
      <c r="E46" s="7">
        <v>3.6625680000000003</v>
      </c>
      <c r="F46" s="7">
        <v>15.820898000000001</v>
      </c>
      <c r="G46" s="7">
        <v>14.533392000000001</v>
      </c>
      <c r="H46" s="7">
        <v>-12.37326</v>
      </c>
      <c r="I46" s="7">
        <v>14.93168</v>
      </c>
      <c r="J46" s="7">
        <v>-5.1652700000000005</v>
      </c>
      <c r="K46" s="7">
        <v>10.395850000000001</v>
      </c>
      <c r="L46" s="7">
        <v>4.0648400000000002</v>
      </c>
      <c r="M46" s="7">
        <v>3.5380700000000003</v>
      </c>
      <c r="N46" s="7">
        <v>7.5272700000000006</v>
      </c>
      <c r="O46" s="7">
        <v>13.11669</v>
      </c>
      <c r="P46" s="7">
        <v>15.47784</v>
      </c>
      <c r="Q46" s="7">
        <v>21.893450000000001</v>
      </c>
      <c r="R46" s="7">
        <v>12.1463</v>
      </c>
      <c r="S46" s="7">
        <v>8.651209999999999</v>
      </c>
      <c r="T46" s="7">
        <v>9.7618099999999988</v>
      </c>
      <c r="U46" s="7">
        <v>16.488720000000001</v>
      </c>
      <c r="V46" s="7">
        <v>4.6226700000000003</v>
      </c>
      <c r="W46" s="7">
        <v>5.9689499999999995</v>
      </c>
      <c r="X46" s="7">
        <v>-1.0023</v>
      </c>
      <c r="Y46" s="7">
        <v>2.8529</v>
      </c>
      <c r="Z46" s="7">
        <v>5.8924399999999997</v>
      </c>
      <c r="AA46" s="7">
        <v>3.9897065276040999</v>
      </c>
      <c r="AB46" s="7">
        <v>-11.4351155371894</v>
      </c>
      <c r="AC46" s="7">
        <v>6.3263246300834401</v>
      </c>
      <c r="AD46" s="7">
        <v>3.8446132224799099</v>
      </c>
      <c r="AE46" s="7">
        <v>10.148976943471901</v>
      </c>
      <c r="AF46" s="7">
        <v>8.991363999999999</v>
      </c>
      <c r="AG46" s="7">
        <v>10.960080000000001</v>
      </c>
      <c r="AH46" s="7">
        <v>12.147136</v>
      </c>
      <c r="AI46" s="6"/>
      <c r="AJ46" s="6"/>
      <c r="AK46" s="6"/>
      <c r="AL46" s="6"/>
      <c r="AM46" s="6"/>
      <c r="AN46" s="207"/>
      <c r="AO46" s="207"/>
      <c r="AP46" s="207"/>
      <c r="AQ46" s="207"/>
      <c r="AR46" s="207"/>
      <c r="AS46" s="207"/>
      <c r="AT46" s="207"/>
      <c r="AU46" s="207"/>
      <c r="AV46" s="207"/>
      <c r="AW46" s="207"/>
      <c r="AX46" s="207"/>
      <c r="AY46" s="207"/>
    </row>
    <row r="47" spans="1:51" ht="14.45">
      <c r="A47" s="124">
        <f>YampaRiverInflow.TotalOutflow!A47</f>
        <v>47453</v>
      </c>
      <c r="B47" s="163">
        <v>2.6349999999999998</v>
      </c>
      <c r="C47" s="155">
        <v>2.6349999999999998</v>
      </c>
      <c r="D47" s="167">
        <v>2.6349999999999998</v>
      </c>
      <c r="E47" s="7">
        <v>18.697578</v>
      </c>
      <c r="F47" s="7">
        <v>16.272072000000001</v>
      </c>
      <c r="G47" s="7">
        <v>6.2282960000000003</v>
      </c>
      <c r="H47" s="7">
        <v>-16.238409999999998</v>
      </c>
      <c r="I47" s="7">
        <v>12.00187</v>
      </c>
      <c r="J47" s="7">
        <v>6.5915499999999998</v>
      </c>
      <c r="K47" s="7">
        <v>12.228569999999999</v>
      </c>
      <c r="L47" s="7">
        <v>1.01868</v>
      </c>
      <c r="M47" s="7">
        <v>6.6875100000000005</v>
      </c>
      <c r="N47" s="7">
        <v>11.483219999999999</v>
      </c>
      <c r="O47" s="7">
        <v>-2.7016499999999999</v>
      </c>
      <c r="P47" s="7">
        <v>25.948370000000001</v>
      </c>
      <c r="Q47" s="7">
        <v>22.778939999999999</v>
      </c>
      <c r="R47" s="7">
        <v>11.792920000000001</v>
      </c>
      <c r="S47" s="7">
        <v>17.610810000000001</v>
      </c>
      <c r="T47" s="7">
        <v>24.307770000000001</v>
      </c>
      <c r="U47" s="7">
        <v>18.407709999999998</v>
      </c>
      <c r="V47" s="7">
        <v>2.61571</v>
      </c>
      <c r="W47" s="7">
        <v>-1.4079200000000001</v>
      </c>
      <c r="X47" s="7">
        <v>-6.0315000000000003</v>
      </c>
      <c r="Y47" s="7">
        <v>15.691600000000001</v>
      </c>
      <c r="Z47" s="7">
        <v>6.0872700000000002</v>
      </c>
      <c r="AA47" s="7">
        <v>14.668721902282002</v>
      </c>
      <c r="AB47" s="7">
        <v>-6.0504652876024405</v>
      </c>
      <c r="AC47" s="7">
        <v>3.9440781003643801</v>
      </c>
      <c r="AD47" s="7">
        <v>5.96184380284366</v>
      </c>
      <c r="AE47" s="7">
        <v>-3.3022761146438002</v>
      </c>
      <c r="AF47" s="7">
        <v>16.566911999999999</v>
      </c>
      <c r="AG47" s="7">
        <v>23.606604000000004</v>
      </c>
      <c r="AH47" s="7">
        <v>11.927992</v>
      </c>
      <c r="AI47" s="6"/>
      <c r="AJ47" s="6"/>
      <c r="AK47" s="6"/>
      <c r="AL47" s="6"/>
      <c r="AM47" s="6"/>
      <c r="AN47" s="207"/>
      <c r="AO47" s="207"/>
      <c r="AP47" s="207"/>
      <c r="AQ47" s="207"/>
      <c r="AR47" s="207"/>
      <c r="AS47" s="207"/>
      <c r="AT47" s="207"/>
      <c r="AU47" s="207"/>
      <c r="AV47" s="207"/>
      <c r="AW47" s="207"/>
      <c r="AX47" s="207"/>
      <c r="AY47" s="207"/>
    </row>
    <row r="48" spans="1:51" ht="14.45">
      <c r="A48" s="124">
        <f>YampaRiverInflow.TotalOutflow!A48</f>
        <v>47484</v>
      </c>
      <c r="B48" s="163">
        <v>3.6709999999999998</v>
      </c>
      <c r="C48" s="155">
        <v>3.6709999999999998</v>
      </c>
      <c r="D48" s="167">
        <v>3.6709999999999998</v>
      </c>
      <c r="E48" s="7">
        <v>35.531559999999999</v>
      </c>
      <c r="F48" s="7">
        <v>11.366462</v>
      </c>
      <c r="G48" s="7">
        <v>12.906422000000001</v>
      </c>
      <c r="H48" s="7">
        <v>-12.26146</v>
      </c>
      <c r="I48" s="7">
        <v>9.9685600000000001</v>
      </c>
      <c r="J48" s="7">
        <v>3.9182399999999999</v>
      </c>
      <c r="K48" s="7">
        <v>5.2524799999999994</v>
      </c>
      <c r="L48" s="7">
        <v>0.65434000000000003</v>
      </c>
      <c r="M48" s="7">
        <v>10.38495</v>
      </c>
      <c r="N48" s="7">
        <v>14.23559</v>
      </c>
      <c r="O48" s="7">
        <v>9.8203300000000002</v>
      </c>
      <c r="P48" s="7">
        <v>24.700430000000001</v>
      </c>
      <c r="Q48" s="7">
        <v>22.069479999999999</v>
      </c>
      <c r="R48" s="7">
        <v>12.57952</v>
      </c>
      <c r="S48" s="7">
        <v>19.210369999999998</v>
      </c>
      <c r="T48" s="7">
        <v>24.414390000000001</v>
      </c>
      <c r="U48" s="7">
        <v>14.356399999999999</v>
      </c>
      <c r="V48" s="7">
        <v>-5.5168900000000001</v>
      </c>
      <c r="W48" s="7">
        <v>8.7599999999999997E-2</v>
      </c>
      <c r="X48" s="7">
        <v>10.52117</v>
      </c>
      <c r="Y48" s="7">
        <v>15.80128</v>
      </c>
      <c r="Z48" s="7">
        <v>7.4489752076703502</v>
      </c>
      <c r="AA48" s="7">
        <v>19.8163140489265</v>
      </c>
      <c r="AB48" s="7">
        <v>0.31217231431502396</v>
      </c>
      <c r="AC48" s="7">
        <v>11.158060331372901</v>
      </c>
      <c r="AD48" s="7">
        <v>7.7495685923312703</v>
      </c>
      <c r="AE48" s="7">
        <v>16.305914000000001</v>
      </c>
      <c r="AF48" s="7">
        <v>18.317238</v>
      </c>
      <c r="AG48" s="7">
        <v>101.21908400000001</v>
      </c>
      <c r="AH48" s="7">
        <v>14.084605999999999</v>
      </c>
      <c r="AI48" s="6"/>
      <c r="AJ48" s="6"/>
      <c r="AK48" s="6"/>
      <c r="AL48" s="6"/>
      <c r="AM48" s="6"/>
      <c r="AN48" s="207"/>
      <c r="AO48" s="207"/>
      <c r="AP48" s="207"/>
      <c r="AQ48" s="207"/>
      <c r="AR48" s="207"/>
      <c r="AS48" s="207"/>
      <c r="AT48" s="207"/>
      <c r="AU48" s="207"/>
      <c r="AV48" s="207"/>
      <c r="AW48" s="207"/>
      <c r="AX48" s="207"/>
      <c r="AY48" s="207"/>
    </row>
    <row r="49" spans="1:1005" ht="14.45">
      <c r="A49" s="124">
        <f>YampaRiverInflow.TotalOutflow!A49</f>
        <v>47515</v>
      </c>
      <c r="B49" s="163">
        <v>7.7359999999999998</v>
      </c>
      <c r="C49" s="155">
        <v>7.7359999999999998</v>
      </c>
      <c r="D49" s="167">
        <v>7.7359999999999998</v>
      </c>
      <c r="E49" s="7">
        <v>33.481140000000003</v>
      </c>
      <c r="F49" s="7">
        <v>10.668854</v>
      </c>
      <c r="G49" s="7">
        <v>-2.5262600000000002</v>
      </c>
      <c r="H49" s="7">
        <v>-10.192350000000001</v>
      </c>
      <c r="I49" s="7">
        <v>6.2821099999999994</v>
      </c>
      <c r="J49" s="7">
        <v>3.13246</v>
      </c>
      <c r="K49" s="7">
        <v>4.1601400000000002</v>
      </c>
      <c r="L49" s="7">
        <v>2.8380700000000001</v>
      </c>
      <c r="M49" s="7">
        <v>9.7490100000000002</v>
      </c>
      <c r="N49" s="7">
        <v>16.001570000000001</v>
      </c>
      <c r="O49" s="7">
        <v>9.5720700000000001</v>
      </c>
      <c r="P49" s="7">
        <v>21.740169999999999</v>
      </c>
      <c r="Q49" s="7">
        <v>14.98456</v>
      </c>
      <c r="R49" s="7">
        <v>10.01197</v>
      </c>
      <c r="S49" s="7">
        <v>10.48507</v>
      </c>
      <c r="T49" s="7">
        <v>13.671299999999999</v>
      </c>
      <c r="U49" s="7">
        <v>11.7835</v>
      </c>
      <c r="V49" s="7">
        <v>1.5763499999999999</v>
      </c>
      <c r="W49" s="7">
        <v>-4.5615100000000002</v>
      </c>
      <c r="X49" s="7">
        <v>4.3772399999999996</v>
      </c>
      <c r="Y49" s="7">
        <v>6.30464</v>
      </c>
      <c r="Z49" s="7">
        <v>4.0539722308107295</v>
      </c>
      <c r="AA49" s="7">
        <v>9.3226595036040596</v>
      </c>
      <c r="AB49" s="7">
        <v>19.796036777389201</v>
      </c>
      <c r="AC49" s="7">
        <v>11.065682646744701</v>
      </c>
      <c r="AD49" s="7">
        <v>11.6148235514056</v>
      </c>
      <c r="AE49" s="7">
        <v>19.425978000000001</v>
      </c>
      <c r="AF49" s="7">
        <v>27.521836</v>
      </c>
      <c r="AG49" s="7">
        <v>75.754664000000005</v>
      </c>
      <c r="AH49" s="7">
        <v>14.718234000000001</v>
      </c>
      <c r="AI49" s="6"/>
      <c r="AJ49" s="6"/>
      <c r="AK49" s="6"/>
      <c r="AL49" s="6"/>
      <c r="AM49" s="6"/>
      <c r="AN49" s="207"/>
      <c r="AO49" s="207"/>
      <c r="AP49" s="207"/>
      <c r="AQ49" s="207"/>
      <c r="AR49" s="207"/>
      <c r="AS49" s="207"/>
      <c r="AT49" s="207"/>
      <c r="AU49" s="207"/>
      <c r="AV49" s="207"/>
      <c r="AW49" s="207"/>
      <c r="AX49" s="207"/>
      <c r="AY49" s="207"/>
    </row>
    <row r="50" spans="1:1005" ht="14.45">
      <c r="A50" s="124">
        <f>YampaRiverInflow.TotalOutflow!A50</f>
        <v>47543</v>
      </c>
      <c r="B50" s="163">
        <v>7.1230000000000002</v>
      </c>
      <c r="C50" s="155">
        <v>7.1230000000000002</v>
      </c>
      <c r="D50" s="167">
        <v>7.1230000000000002</v>
      </c>
      <c r="E50" s="7">
        <v>62.605969999999999</v>
      </c>
      <c r="F50" s="7">
        <v>-10.494788</v>
      </c>
      <c r="G50" s="7">
        <v>-5.3588699999999996</v>
      </c>
      <c r="H50" s="7">
        <v>-15.49112</v>
      </c>
      <c r="I50" s="7">
        <v>36.322969999999998</v>
      </c>
      <c r="J50" s="7">
        <v>9.210090000000001</v>
      </c>
      <c r="K50" s="7">
        <v>5.7764899999999999</v>
      </c>
      <c r="L50" s="7">
        <v>9.2872199999999996</v>
      </c>
      <c r="M50" s="7">
        <v>8.1139899999999994</v>
      </c>
      <c r="N50" s="7">
        <v>9.8301200000000009</v>
      </c>
      <c r="O50" s="7">
        <v>14.49926</v>
      </c>
      <c r="P50" s="7">
        <v>12.03308</v>
      </c>
      <c r="Q50" s="7">
        <v>4.5342399999999996</v>
      </c>
      <c r="R50" s="7">
        <v>19.332849999999997</v>
      </c>
      <c r="S50" s="7">
        <v>6.37479</v>
      </c>
      <c r="T50" s="7">
        <v>9.2942099999999996</v>
      </c>
      <c r="U50" s="7">
        <v>12.6425</v>
      </c>
      <c r="V50" s="7">
        <v>6.9273500000000006</v>
      </c>
      <c r="W50" s="7">
        <v>-7.20953</v>
      </c>
      <c r="X50" s="7">
        <v>6.0791599999999999</v>
      </c>
      <c r="Y50" s="7">
        <v>6.5443199999999999</v>
      </c>
      <c r="Z50" s="7">
        <v>12.9016643799678</v>
      </c>
      <c r="AA50" s="7">
        <v>7.2940712366949301</v>
      </c>
      <c r="AB50" s="7">
        <v>35.068694212232302</v>
      </c>
      <c r="AC50" s="7">
        <v>6.2901128095215002</v>
      </c>
      <c r="AD50" s="7">
        <v>18.741606197686799</v>
      </c>
      <c r="AE50" s="7">
        <v>26.794340000000005</v>
      </c>
      <c r="AF50" s="7">
        <v>39.915998000000002</v>
      </c>
      <c r="AG50" s="7">
        <v>66.375816</v>
      </c>
      <c r="AH50" s="7">
        <v>17.63081</v>
      </c>
      <c r="AI50" s="6"/>
      <c r="AJ50" s="6"/>
      <c r="AK50" s="6"/>
      <c r="AL50" s="6"/>
      <c r="AM50" s="6"/>
      <c r="AN50" s="207"/>
      <c r="AO50" s="207"/>
      <c r="AP50" s="207"/>
      <c r="AQ50" s="207"/>
      <c r="AR50" s="207"/>
      <c r="AS50" s="207"/>
      <c r="AT50" s="207"/>
      <c r="AU50" s="207"/>
      <c r="AV50" s="207"/>
      <c r="AW50" s="207"/>
      <c r="AX50" s="207"/>
      <c r="AY50" s="207"/>
    </row>
    <row r="51" spans="1:1005" ht="14.45">
      <c r="A51" s="124">
        <f>YampaRiverInflow.TotalOutflow!A51</f>
        <v>47574</v>
      </c>
      <c r="B51" s="163">
        <v>9.7159999999999993</v>
      </c>
      <c r="C51" s="155">
        <v>9.7159999999999993</v>
      </c>
      <c r="D51" s="167">
        <v>9.7159999999999993</v>
      </c>
      <c r="E51" s="7">
        <v>14.708754000000001</v>
      </c>
      <c r="F51" s="7">
        <v>23.635946000000001</v>
      </c>
      <c r="G51" s="7">
        <v>6.8406400000000005</v>
      </c>
      <c r="H51" s="7">
        <v>-2.2138499999999999</v>
      </c>
      <c r="I51" s="7">
        <v>19.547470000000001</v>
      </c>
      <c r="J51" s="7">
        <v>11.52768</v>
      </c>
      <c r="K51" s="7">
        <v>17.343669999999999</v>
      </c>
      <c r="L51" s="7">
        <v>13.49269</v>
      </c>
      <c r="M51" s="7">
        <v>4.6643299999999996</v>
      </c>
      <c r="N51" s="7">
        <v>2.3306399999999998</v>
      </c>
      <c r="O51" s="7">
        <v>9.179590000000001</v>
      </c>
      <c r="P51" s="7">
        <v>14.534559999999999</v>
      </c>
      <c r="Q51" s="7">
        <v>4.0880400000000003</v>
      </c>
      <c r="R51" s="7">
        <v>12.77216</v>
      </c>
      <c r="S51" s="7">
        <v>7.4774700000000003</v>
      </c>
      <c r="T51" s="7">
        <v>12.525</v>
      </c>
      <c r="U51" s="7">
        <v>22.5366</v>
      </c>
      <c r="V51" s="7">
        <v>5.4246600000000003</v>
      </c>
      <c r="W51" s="7">
        <v>-1.42597</v>
      </c>
      <c r="X51" s="7">
        <v>9.8915199999999999</v>
      </c>
      <c r="Y51" s="7">
        <v>9.72743</v>
      </c>
      <c r="Z51" s="7">
        <v>15.713943386447099</v>
      </c>
      <c r="AA51" s="7">
        <v>6.6015394221493597</v>
      </c>
      <c r="AB51" s="7">
        <v>32.830230167934701</v>
      </c>
      <c r="AC51" s="7">
        <v>14.096756611570999</v>
      </c>
      <c r="AD51" s="7">
        <v>21.908179504132999</v>
      </c>
      <c r="AE51" s="7">
        <v>18.399011999999999</v>
      </c>
      <c r="AF51" s="7">
        <v>29.763325999999999</v>
      </c>
      <c r="AG51" s="7">
        <v>41.261670000000002</v>
      </c>
      <c r="AH51" s="7">
        <v>7.7661820000000006</v>
      </c>
      <c r="AI51" s="6"/>
      <c r="AJ51" s="6"/>
      <c r="AK51" s="6"/>
      <c r="AL51" s="6"/>
      <c r="AM51" s="6"/>
      <c r="AN51" s="207"/>
      <c r="AO51" s="207"/>
      <c r="AP51" s="207"/>
      <c r="AQ51" s="207"/>
      <c r="AR51" s="207"/>
      <c r="AS51" s="207"/>
      <c r="AT51" s="207"/>
      <c r="AU51" s="207"/>
      <c r="AV51" s="207"/>
      <c r="AW51" s="207"/>
      <c r="AX51" s="207"/>
      <c r="AY51" s="207"/>
    </row>
    <row r="52" spans="1:1005" ht="14.45">
      <c r="A52" s="124">
        <f>YampaRiverInflow.TotalOutflow!A52</f>
        <v>47604</v>
      </c>
      <c r="B52" s="163">
        <v>13.552</v>
      </c>
      <c r="C52" s="155">
        <v>13.552</v>
      </c>
      <c r="D52" s="167">
        <v>13.552</v>
      </c>
      <c r="E52" s="7">
        <v>29.325434000000005</v>
      </c>
      <c r="F52" s="7">
        <v>5.5503300000000007</v>
      </c>
      <c r="G52" s="7">
        <v>8.0619300000000003</v>
      </c>
      <c r="H52" s="7">
        <v>-4.66012</v>
      </c>
      <c r="I52" s="7">
        <v>9.683209999999999</v>
      </c>
      <c r="J52" s="7">
        <v>23.337949999999999</v>
      </c>
      <c r="K52" s="7">
        <v>11.09249</v>
      </c>
      <c r="L52" s="7">
        <v>14.89179</v>
      </c>
      <c r="M52" s="7">
        <v>9.6852700000000009</v>
      </c>
      <c r="N52" s="7">
        <v>5.5847100000000003</v>
      </c>
      <c r="O52" s="7">
        <v>4.1686000000000005</v>
      </c>
      <c r="P52" s="7">
        <v>14.016170000000001</v>
      </c>
      <c r="Q52" s="7">
        <v>5.02379</v>
      </c>
      <c r="R52" s="7">
        <v>16.882990000000003</v>
      </c>
      <c r="S52" s="7">
        <v>3.9549799999999999</v>
      </c>
      <c r="T52" s="7">
        <v>10.53945</v>
      </c>
      <c r="U52" s="7">
        <v>19.5229</v>
      </c>
      <c r="V52" s="7">
        <v>4.9721899999999994</v>
      </c>
      <c r="W52" s="7">
        <v>1.2309300000000001</v>
      </c>
      <c r="X52" s="7">
        <v>4.9847600000000005</v>
      </c>
      <c r="Y52" s="7">
        <v>9.3964200000000009</v>
      </c>
      <c r="Z52" s="7">
        <v>9.2539210713396098</v>
      </c>
      <c r="AA52" s="7">
        <v>5.5819525592733701</v>
      </c>
      <c r="AB52" s="7">
        <v>25.107575702810699</v>
      </c>
      <c r="AC52" s="7">
        <v>32.171070661818902</v>
      </c>
      <c r="AD52" s="7">
        <v>22.140587519075002</v>
      </c>
      <c r="AE52" s="7">
        <v>9.3170699999999993</v>
      </c>
      <c r="AF52" s="7">
        <v>17.687328000000001</v>
      </c>
      <c r="AG52" s="7">
        <v>30.256135999999998</v>
      </c>
      <c r="AH52" s="7">
        <v>9.5716059999999992</v>
      </c>
      <c r="AI52" s="6"/>
      <c r="AJ52" s="6"/>
      <c r="AK52" s="6"/>
      <c r="AL52" s="6"/>
      <c r="AM52" s="6"/>
      <c r="AN52" s="207"/>
      <c r="AO52" s="207"/>
      <c r="AP52" s="207"/>
      <c r="AQ52" s="207"/>
      <c r="AR52" s="207"/>
      <c r="AS52" s="207"/>
      <c r="AT52" s="207"/>
      <c r="AU52" s="207"/>
      <c r="AV52" s="207"/>
      <c r="AW52" s="207"/>
      <c r="AX52" s="207"/>
      <c r="AY52" s="207"/>
    </row>
    <row r="53" spans="1:1005" ht="14.45">
      <c r="A53" s="124">
        <f>YampaRiverInflow.TotalOutflow!A53</f>
        <v>47635</v>
      </c>
      <c r="B53" s="163">
        <v>9.6039999999999992</v>
      </c>
      <c r="C53" s="155">
        <v>9.6039999999999992</v>
      </c>
      <c r="D53" s="167">
        <v>9.6039999999999992</v>
      </c>
      <c r="E53" s="7">
        <v>16.706314000000003</v>
      </c>
      <c r="F53" s="7">
        <v>1.3633040000000001</v>
      </c>
      <c r="G53" s="7">
        <v>-0.79383999999999999</v>
      </c>
      <c r="H53" s="7">
        <v>-23.251810000000003</v>
      </c>
      <c r="I53" s="7">
        <v>12.69872</v>
      </c>
      <c r="J53" s="7">
        <v>19.039000000000001</v>
      </c>
      <c r="K53" s="7">
        <v>6.8687700000000005</v>
      </c>
      <c r="L53" s="7">
        <v>14.246139999999999</v>
      </c>
      <c r="M53" s="7">
        <v>18.845080000000003</v>
      </c>
      <c r="N53" s="7">
        <v>7.4909099999999995</v>
      </c>
      <c r="O53" s="7">
        <v>13.8124</v>
      </c>
      <c r="P53" s="7">
        <v>24.775919999999999</v>
      </c>
      <c r="Q53" s="7">
        <v>9.7531100000000013</v>
      </c>
      <c r="R53" s="7">
        <v>18.740459999999999</v>
      </c>
      <c r="S53" s="7">
        <v>5.9942099999999998</v>
      </c>
      <c r="T53" s="7">
        <v>10.93661</v>
      </c>
      <c r="U53" s="7">
        <v>14.07673</v>
      </c>
      <c r="V53" s="7">
        <v>3.54962</v>
      </c>
      <c r="W53" s="7">
        <v>6.4226899999999993</v>
      </c>
      <c r="X53" s="7">
        <v>10.59356</v>
      </c>
      <c r="Y53" s="7">
        <v>1.32226</v>
      </c>
      <c r="Z53" s="7">
        <v>6.9610190102487604</v>
      </c>
      <c r="AA53" s="7">
        <v>13.6235045447941</v>
      </c>
      <c r="AB53" s="7">
        <v>21.1430438016537</v>
      </c>
      <c r="AC53" s="7">
        <v>42.150180575868696</v>
      </c>
      <c r="AD53" s="7">
        <v>13.4754590082651</v>
      </c>
      <c r="AE53" s="7">
        <v>19.542680000000001</v>
      </c>
      <c r="AF53" s="7">
        <v>1.2684000000000002</v>
      </c>
      <c r="AG53" s="7">
        <v>4.9412060000000002</v>
      </c>
      <c r="AH53" s="7">
        <v>-1.180104</v>
      </c>
      <c r="AI53" s="6"/>
      <c r="AJ53" s="6"/>
      <c r="AK53" s="6"/>
      <c r="AL53" s="6"/>
      <c r="AM53" s="6"/>
      <c r="AN53" s="207"/>
      <c r="AO53" s="207"/>
      <c r="AP53" s="207"/>
      <c r="AQ53" s="207"/>
      <c r="AR53" s="207"/>
      <c r="AS53" s="207"/>
      <c r="AT53" s="207"/>
      <c r="AU53" s="207"/>
      <c r="AV53" s="207"/>
      <c r="AW53" s="207"/>
      <c r="AX53" s="207"/>
      <c r="AY53" s="207"/>
    </row>
    <row r="54" spans="1:1005" ht="14.45">
      <c r="A54" s="124">
        <f>YampaRiverInflow.TotalOutflow!A54</f>
        <v>47665</v>
      </c>
      <c r="B54" s="163">
        <v>2.758</v>
      </c>
      <c r="C54" s="155">
        <v>2.758</v>
      </c>
      <c r="D54" s="167">
        <v>2.758</v>
      </c>
      <c r="E54" s="7">
        <v>20.697440000000004</v>
      </c>
      <c r="F54" s="7">
        <v>17.755964000000002</v>
      </c>
      <c r="G54" s="7">
        <v>11.63293</v>
      </c>
      <c r="H54" s="7">
        <v>-12.476629999999998</v>
      </c>
      <c r="I54" s="7">
        <v>23.625509999999998</v>
      </c>
      <c r="J54" s="7">
        <v>20.54889</v>
      </c>
      <c r="K54" s="7">
        <v>8.319090000000001</v>
      </c>
      <c r="L54" s="7">
        <v>20.105460000000001</v>
      </c>
      <c r="M54" s="7">
        <v>19.50067</v>
      </c>
      <c r="N54" s="7">
        <v>8.3446700000000007</v>
      </c>
      <c r="O54" s="7">
        <v>18.455950000000001</v>
      </c>
      <c r="P54" s="7">
        <v>31.79073</v>
      </c>
      <c r="Q54" s="7">
        <v>14.55987</v>
      </c>
      <c r="R54" s="7">
        <v>21.886839999999999</v>
      </c>
      <c r="S54" s="7">
        <v>25.583909999999999</v>
      </c>
      <c r="T54" s="7">
        <v>21.074020000000001</v>
      </c>
      <c r="U54" s="7">
        <v>18.544400000000003</v>
      </c>
      <c r="V54" s="7">
        <v>6.5901300000000003</v>
      </c>
      <c r="W54" s="7">
        <v>14.91146</v>
      </c>
      <c r="X54" s="7">
        <v>14.38373</v>
      </c>
      <c r="Y54" s="7">
        <v>27.614090000000001</v>
      </c>
      <c r="Z54" s="7">
        <v>12.5574148766291</v>
      </c>
      <c r="AA54" s="7">
        <v>24.781192150480202</v>
      </c>
      <c r="AB54" s="7">
        <v>16.943357023537999</v>
      </c>
      <c r="AC54" s="7">
        <v>39.1588780983151</v>
      </c>
      <c r="AD54" s="7">
        <v>23.713968098447001</v>
      </c>
      <c r="AE54" s="7">
        <v>3.5028120000000005</v>
      </c>
      <c r="AF54" s="7">
        <v>15.702810000000001</v>
      </c>
      <c r="AG54" s="7">
        <v>2.0310160000000002</v>
      </c>
      <c r="AH54" s="7">
        <v>8.0089059999999996</v>
      </c>
      <c r="AI54" s="6"/>
      <c r="AJ54" s="6"/>
      <c r="AK54" s="6"/>
      <c r="AL54" s="6"/>
      <c r="AM54" s="6"/>
      <c r="AN54" s="207"/>
      <c r="AO54" s="207"/>
      <c r="AP54" s="207"/>
      <c r="AQ54" s="207"/>
      <c r="AR54" s="207"/>
      <c r="AS54" s="207"/>
      <c r="AT54" s="207"/>
      <c r="AU54" s="207"/>
      <c r="AV54" s="207"/>
      <c r="AW54" s="207"/>
      <c r="AX54" s="207"/>
      <c r="AY54" s="207"/>
    </row>
    <row r="55" spans="1:1005" ht="14.45">
      <c r="A55" s="124">
        <f>YampaRiverInflow.TotalOutflow!A55</f>
        <v>47696</v>
      </c>
      <c r="B55" s="163">
        <v>-1.341</v>
      </c>
      <c r="C55" s="155">
        <v>-1.341</v>
      </c>
      <c r="D55" s="167">
        <v>-1.341</v>
      </c>
      <c r="E55" s="7">
        <v>20.660824000000002</v>
      </c>
      <c r="F55" s="7">
        <v>13.796706</v>
      </c>
      <c r="G55" s="7">
        <v>9.7706299999999988</v>
      </c>
      <c r="H55" s="7">
        <v>7.4435000000000002</v>
      </c>
      <c r="I55" s="7">
        <v>20.504860000000001</v>
      </c>
      <c r="J55" s="7">
        <v>22.135639999999999</v>
      </c>
      <c r="K55" s="7">
        <v>5.2130799999999997</v>
      </c>
      <c r="L55" s="7">
        <v>14.802440000000001</v>
      </c>
      <c r="M55" s="7">
        <v>21.94164</v>
      </c>
      <c r="N55" s="7">
        <v>8.4181799999999996</v>
      </c>
      <c r="O55" s="7">
        <v>21.659500000000001</v>
      </c>
      <c r="P55" s="7">
        <v>35.8294</v>
      </c>
      <c r="Q55" s="7">
        <v>14.210139999999999</v>
      </c>
      <c r="R55" s="7">
        <v>24.195160000000001</v>
      </c>
      <c r="S55" s="7">
        <v>26.496269999999999</v>
      </c>
      <c r="T55" s="7">
        <v>24.024999999999999</v>
      </c>
      <c r="U55" s="7">
        <v>22.344560000000001</v>
      </c>
      <c r="V55" s="7">
        <v>9.8739599999999985</v>
      </c>
      <c r="W55" s="7">
        <v>13.84548</v>
      </c>
      <c r="X55" s="7">
        <v>16.93469</v>
      </c>
      <c r="Y55" s="7">
        <v>14.48996</v>
      </c>
      <c r="Z55" s="7">
        <v>14.623601239406</v>
      </c>
      <c r="AA55" s="7">
        <v>29.351938843042298</v>
      </c>
      <c r="AB55" s="7">
        <v>10.6373367791084</v>
      </c>
      <c r="AC55" s="7">
        <v>32.4739838860175</v>
      </c>
      <c r="AD55" s="7">
        <v>32.289258266844001</v>
      </c>
      <c r="AE55" s="7">
        <v>21.988620000000001</v>
      </c>
      <c r="AF55" s="7">
        <v>28.766426000000003</v>
      </c>
      <c r="AG55" s="7">
        <v>19.739957999999998</v>
      </c>
      <c r="AH55" s="7">
        <v>11.451958000000001</v>
      </c>
      <c r="AI55" s="6"/>
      <c r="AJ55" s="6"/>
      <c r="AK55" s="6"/>
      <c r="AL55" s="6"/>
      <c r="AM55" s="6"/>
      <c r="AN55" s="207"/>
      <c r="AO55" s="207"/>
      <c r="AP55" s="207"/>
      <c r="AQ55" s="207"/>
      <c r="AR55" s="207"/>
      <c r="AS55" s="207"/>
      <c r="AT55" s="207"/>
      <c r="AU55" s="207"/>
      <c r="AV55" s="207"/>
      <c r="AW55" s="207"/>
      <c r="AX55" s="207"/>
      <c r="AY55" s="207"/>
    </row>
    <row r="56" spans="1:1005" ht="14.45">
      <c r="A56" s="124">
        <f>YampaRiverInflow.TotalOutflow!A56</f>
        <v>47727</v>
      </c>
      <c r="B56" s="163">
        <v>5.1230000000000002</v>
      </c>
      <c r="C56" s="155">
        <v>5.1230000000000002</v>
      </c>
      <c r="D56" s="167">
        <v>5.1230000000000002</v>
      </c>
      <c r="E56" s="7">
        <v>14.839589999999999</v>
      </c>
      <c r="F56" s="7">
        <v>10.647540000000001</v>
      </c>
      <c r="G56" s="7">
        <v>-6.0112700000000006</v>
      </c>
      <c r="H56" s="7">
        <v>19.914009999999998</v>
      </c>
      <c r="I56" s="7">
        <v>13.555149999999999</v>
      </c>
      <c r="J56" s="7">
        <v>15.397549999999999</v>
      </c>
      <c r="K56" s="7">
        <v>7.1036899999999994</v>
      </c>
      <c r="L56" s="7">
        <v>8.6973899999999986</v>
      </c>
      <c r="M56" s="7">
        <v>11.841569999999999</v>
      </c>
      <c r="N56" s="7">
        <v>3.6388400000000001</v>
      </c>
      <c r="O56" s="7">
        <v>18.084299999999999</v>
      </c>
      <c r="P56" s="7">
        <v>24.926950000000001</v>
      </c>
      <c r="Q56" s="7">
        <v>13.032249999999999</v>
      </c>
      <c r="R56" s="7">
        <v>14.707469999999999</v>
      </c>
      <c r="S56" s="7">
        <v>15.101129999999999</v>
      </c>
      <c r="T56" s="7">
        <v>9.3519199999999998</v>
      </c>
      <c r="U56" s="7">
        <v>35.037589999999994</v>
      </c>
      <c r="V56" s="7">
        <v>-2.8639899999999998</v>
      </c>
      <c r="W56" s="7">
        <v>6.7481800000000005</v>
      </c>
      <c r="X56" s="7">
        <v>15.02529</v>
      </c>
      <c r="Y56" s="7">
        <v>11.451879999999999</v>
      </c>
      <c r="Z56" s="7">
        <v>13.1848636376867</v>
      </c>
      <c r="AA56" s="7">
        <v>8.3238249586783297</v>
      </c>
      <c r="AB56" s="7">
        <v>19.8346958697528</v>
      </c>
      <c r="AC56" s="7">
        <v>16.409711323636998</v>
      </c>
      <c r="AD56" s="7">
        <v>25.7866844641329</v>
      </c>
      <c r="AE56" s="7">
        <v>21.500264000000001</v>
      </c>
      <c r="AF56" s="7">
        <v>26.366382000000002</v>
      </c>
      <c r="AG56" s="7">
        <v>15.737406</v>
      </c>
      <c r="AH56" s="7">
        <v>14.914582000000003</v>
      </c>
      <c r="AI56" s="6"/>
      <c r="AJ56" s="6"/>
      <c r="AK56" s="6"/>
      <c r="AL56" s="6"/>
      <c r="AM56" s="6"/>
      <c r="AN56" s="207"/>
      <c r="AO56" s="207"/>
      <c r="AP56" s="207"/>
      <c r="AQ56" s="207"/>
      <c r="AR56" s="207"/>
      <c r="AS56" s="207"/>
      <c r="AT56" s="207"/>
      <c r="AU56" s="207"/>
      <c r="AV56" s="207"/>
      <c r="AW56" s="207"/>
      <c r="AX56" s="207"/>
      <c r="AY56" s="207"/>
    </row>
    <row r="57" spans="1:1005" ht="14.45">
      <c r="A57" s="124">
        <f>YampaRiverInflow.TotalOutflow!A57</f>
        <v>47757</v>
      </c>
      <c r="B57" s="163">
        <v>4.0090000000000003</v>
      </c>
      <c r="C57" s="155">
        <v>4.0090000000000003</v>
      </c>
      <c r="D57" s="167">
        <v>4.0090000000000003</v>
      </c>
      <c r="E57" s="7">
        <v>12.135444000000001</v>
      </c>
      <c r="F57" s="7">
        <v>6.3876860000000004</v>
      </c>
      <c r="G57" s="7">
        <v>-7.82599</v>
      </c>
      <c r="H57" s="7">
        <v>24.362849999999998</v>
      </c>
      <c r="I57" s="7">
        <v>10.95425</v>
      </c>
      <c r="J57" s="7">
        <v>11.723360000000001</v>
      </c>
      <c r="K57" s="7">
        <v>4.6145899999999997</v>
      </c>
      <c r="L57" s="7">
        <v>6.6953500000000004</v>
      </c>
      <c r="M57" s="7">
        <v>9.5123700000000007</v>
      </c>
      <c r="N57" s="7">
        <v>-0.49925999999999998</v>
      </c>
      <c r="O57" s="7">
        <v>18.132660000000001</v>
      </c>
      <c r="P57" s="7">
        <v>19.22006</v>
      </c>
      <c r="Q57" s="7">
        <v>10.97871</v>
      </c>
      <c r="R57" s="7">
        <v>13.21185</v>
      </c>
      <c r="S57" s="7">
        <v>14.04824</v>
      </c>
      <c r="T57" s="7">
        <v>6.9533999999999994</v>
      </c>
      <c r="U57" s="7">
        <v>23.35398</v>
      </c>
      <c r="V57" s="7">
        <v>-2.8656299999999999</v>
      </c>
      <c r="W57" s="7">
        <v>2.3012199999999998</v>
      </c>
      <c r="X57" s="7">
        <v>14.73507</v>
      </c>
      <c r="Y57" s="7">
        <v>8.505370000000001</v>
      </c>
      <c r="Z57" s="7">
        <v>9.0830627261494108</v>
      </c>
      <c r="AA57" s="7">
        <v>-6.2740460311398598</v>
      </c>
      <c r="AB57" s="7">
        <v>25.002335616926402</v>
      </c>
      <c r="AC57" s="7">
        <v>7.7553593381164196</v>
      </c>
      <c r="AD57" s="7">
        <v>26.857120247405899</v>
      </c>
      <c r="AE57" s="7">
        <v>8.6108960000000003</v>
      </c>
      <c r="AF57" s="7">
        <v>17.934583999999997</v>
      </c>
      <c r="AG57" s="7">
        <v>11.836898000000001</v>
      </c>
      <c r="AH57" s="7">
        <v>11.503132000000001</v>
      </c>
      <c r="AI57" s="6"/>
      <c r="AJ57" s="6"/>
      <c r="AK57" s="6"/>
      <c r="AL57" s="6"/>
      <c r="AM57" s="6"/>
      <c r="AN57" s="207"/>
      <c r="AO57" s="207"/>
      <c r="AP57" s="207"/>
      <c r="AQ57" s="207"/>
      <c r="AR57" s="207"/>
      <c r="AS57" s="207"/>
      <c r="AT57" s="207"/>
      <c r="AU57" s="207"/>
      <c r="AV57" s="207"/>
      <c r="AW57" s="207"/>
      <c r="AX57" s="207"/>
      <c r="AY57" s="207"/>
    </row>
    <row r="58" spans="1:1005" ht="14.45">
      <c r="A58" s="124">
        <f>YampaRiverInflow.TotalOutflow!A58</f>
        <v>47788</v>
      </c>
      <c r="B58" s="163">
        <v>0.72299999999999998</v>
      </c>
      <c r="C58" s="155">
        <v>0.72299999999999998</v>
      </c>
      <c r="D58" s="167">
        <v>0.72299999999999998</v>
      </c>
      <c r="E58" s="7">
        <v>15.820898000000001</v>
      </c>
      <c r="F58" s="7">
        <v>14.533392000000001</v>
      </c>
      <c r="G58" s="7">
        <v>-12.37326</v>
      </c>
      <c r="H58" s="7">
        <v>14.93168</v>
      </c>
      <c r="I58" s="7">
        <v>-5.1652700000000005</v>
      </c>
      <c r="J58" s="7">
        <v>10.395850000000001</v>
      </c>
      <c r="K58" s="7">
        <v>4.0648400000000002</v>
      </c>
      <c r="L58" s="7">
        <v>3.5380700000000003</v>
      </c>
      <c r="M58" s="7">
        <v>7.5272700000000006</v>
      </c>
      <c r="N58" s="7">
        <v>13.11669</v>
      </c>
      <c r="O58" s="7">
        <v>15.47784</v>
      </c>
      <c r="P58" s="7">
        <v>21.893450000000001</v>
      </c>
      <c r="Q58" s="7">
        <v>12.1463</v>
      </c>
      <c r="R58" s="7">
        <v>8.651209999999999</v>
      </c>
      <c r="S58" s="7">
        <v>9.7618099999999988</v>
      </c>
      <c r="T58" s="7">
        <v>16.488720000000001</v>
      </c>
      <c r="U58" s="7">
        <v>4.6226700000000003</v>
      </c>
      <c r="V58" s="7">
        <v>5.9689499999999995</v>
      </c>
      <c r="W58" s="7">
        <v>-1.0023</v>
      </c>
      <c r="X58" s="7">
        <v>2.8529</v>
      </c>
      <c r="Y58" s="7">
        <v>5.8924399999999997</v>
      </c>
      <c r="Z58" s="7">
        <v>3.9897065276040999</v>
      </c>
      <c r="AA58" s="7">
        <v>-11.4351155371894</v>
      </c>
      <c r="AB58" s="7">
        <v>6.3263246300834401</v>
      </c>
      <c r="AC58" s="7">
        <v>3.8446132224799099</v>
      </c>
      <c r="AD58" s="7">
        <v>10.148976943471901</v>
      </c>
      <c r="AE58" s="7">
        <v>8.991363999999999</v>
      </c>
      <c r="AF58" s="7">
        <v>10.960080000000001</v>
      </c>
      <c r="AG58" s="7">
        <v>12.147136</v>
      </c>
      <c r="AH58" s="7">
        <v>3.6625680000000003</v>
      </c>
      <c r="AI58" s="6"/>
      <c r="AJ58" s="6"/>
      <c r="AK58" s="6"/>
      <c r="AL58" s="6"/>
      <c r="AM58" s="6"/>
      <c r="AN58" s="207"/>
      <c r="AO58" s="207"/>
      <c r="AP58" s="207"/>
      <c r="AQ58" s="207"/>
      <c r="AR58" s="207"/>
      <c r="AS58" s="207"/>
      <c r="AT58" s="207"/>
      <c r="AU58" s="207"/>
      <c r="AV58" s="207"/>
      <c r="AW58" s="207"/>
      <c r="AX58" s="207"/>
      <c r="AY58" s="207"/>
    </row>
    <row r="59" spans="1:1005" ht="14.45">
      <c r="A59" s="124">
        <f>YampaRiverInflow.TotalOutflow!A59</f>
        <v>47818</v>
      </c>
      <c r="B59" s="163">
        <v>2.6349999999999998</v>
      </c>
      <c r="C59" s="155">
        <v>2.6349999999999998</v>
      </c>
      <c r="D59" s="167">
        <v>2.6349999999999998</v>
      </c>
      <c r="E59" s="7">
        <v>16.272072000000001</v>
      </c>
      <c r="F59" s="7">
        <v>6.2282960000000003</v>
      </c>
      <c r="G59" s="7">
        <v>-16.238409999999998</v>
      </c>
      <c r="H59" s="7">
        <v>12.00187</v>
      </c>
      <c r="I59" s="7">
        <v>6.5915499999999998</v>
      </c>
      <c r="J59" s="7">
        <v>12.228569999999999</v>
      </c>
      <c r="K59" s="7">
        <v>1.01868</v>
      </c>
      <c r="L59" s="7">
        <v>6.6875100000000005</v>
      </c>
      <c r="M59" s="7">
        <v>11.483219999999999</v>
      </c>
      <c r="N59" s="7">
        <v>-2.7016499999999999</v>
      </c>
      <c r="O59" s="7">
        <v>25.948370000000001</v>
      </c>
      <c r="P59" s="7">
        <v>22.778939999999999</v>
      </c>
      <c r="Q59" s="7">
        <v>11.792920000000001</v>
      </c>
      <c r="R59" s="7">
        <v>17.610810000000001</v>
      </c>
      <c r="S59" s="7">
        <v>24.307770000000001</v>
      </c>
      <c r="T59" s="7">
        <v>18.407709999999998</v>
      </c>
      <c r="U59" s="7">
        <v>2.61571</v>
      </c>
      <c r="V59" s="7">
        <v>-1.4079200000000001</v>
      </c>
      <c r="W59" s="7">
        <v>-6.0315000000000003</v>
      </c>
      <c r="X59" s="7">
        <v>15.691600000000001</v>
      </c>
      <c r="Y59" s="7">
        <v>6.0872700000000002</v>
      </c>
      <c r="Z59" s="7">
        <v>14.668721902282002</v>
      </c>
      <c r="AA59" s="7">
        <v>-6.0504652876024405</v>
      </c>
      <c r="AB59" s="7">
        <v>3.9440781003643801</v>
      </c>
      <c r="AC59" s="7">
        <v>5.96184380284366</v>
      </c>
      <c r="AD59" s="7">
        <v>-3.3022761146438002</v>
      </c>
      <c r="AE59" s="7">
        <v>16.566911999999999</v>
      </c>
      <c r="AF59" s="7">
        <v>23.606604000000004</v>
      </c>
      <c r="AG59" s="7">
        <v>11.927992</v>
      </c>
      <c r="AH59" s="7">
        <v>18.697578</v>
      </c>
      <c r="AI59" s="6"/>
      <c r="AJ59" s="6"/>
      <c r="AK59" s="6"/>
      <c r="AL59" s="6"/>
      <c r="AM59" s="6"/>
      <c r="AN59" s="207"/>
      <c r="AO59" s="207"/>
      <c r="AP59" s="207"/>
      <c r="AQ59" s="207"/>
      <c r="AR59" s="207"/>
      <c r="AS59" s="207"/>
      <c r="AT59" s="207"/>
      <c r="AU59" s="207"/>
      <c r="AV59" s="207"/>
      <c r="AW59" s="207"/>
      <c r="AX59" s="207"/>
      <c r="AY59" s="207"/>
    </row>
    <row r="60" spans="1:1005" ht="14.45">
      <c r="A60" s="124">
        <f>YampaRiverInflow.TotalOutflow!A60</f>
        <v>47849</v>
      </c>
      <c r="B60" s="163">
        <v>3.6709999999999998</v>
      </c>
      <c r="C60" s="155">
        <v>3.6709999999999998</v>
      </c>
      <c r="D60" s="167">
        <v>3.6709999999999998</v>
      </c>
      <c r="E60" s="7">
        <v>11.366462</v>
      </c>
      <c r="F60" s="7">
        <v>12.906422000000001</v>
      </c>
      <c r="G60" s="7">
        <v>-12.26146</v>
      </c>
      <c r="H60" s="7">
        <v>9.9685600000000001</v>
      </c>
      <c r="I60" s="7">
        <v>3.9182399999999999</v>
      </c>
      <c r="J60" s="7">
        <v>5.2524799999999994</v>
      </c>
      <c r="K60" s="7">
        <v>0.65434000000000003</v>
      </c>
      <c r="L60" s="7">
        <v>10.38495</v>
      </c>
      <c r="M60" s="7">
        <v>14.23559</v>
      </c>
      <c r="N60" s="7">
        <v>9.8203300000000002</v>
      </c>
      <c r="O60" s="7">
        <v>24.700430000000001</v>
      </c>
      <c r="P60" s="7">
        <v>22.069479999999999</v>
      </c>
      <c r="Q60" s="7">
        <v>12.57952</v>
      </c>
      <c r="R60" s="7">
        <v>19.210369999999998</v>
      </c>
      <c r="S60" s="7">
        <v>24.414390000000001</v>
      </c>
      <c r="T60" s="7">
        <v>14.356399999999999</v>
      </c>
      <c r="U60" s="7">
        <v>-5.5168900000000001</v>
      </c>
      <c r="V60" s="7">
        <v>8.7599999999999997E-2</v>
      </c>
      <c r="W60" s="7">
        <v>10.52117</v>
      </c>
      <c r="X60" s="7">
        <v>15.80128</v>
      </c>
      <c r="Y60" s="7">
        <v>7.4489752076703502</v>
      </c>
      <c r="Z60" s="7">
        <v>19.8163140489265</v>
      </c>
      <c r="AA60" s="7">
        <v>0.31217231431502396</v>
      </c>
      <c r="AB60" s="7">
        <v>11.158060331372901</v>
      </c>
      <c r="AC60" s="7">
        <v>7.7495685923312703</v>
      </c>
      <c r="AD60" s="7">
        <v>16.305914000000001</v>
      </c>
      <c r="AE60" s="7">
        <v>18.317238</v>
      </c>
      <c r="AF60" s="7">
        <v>101.21908400000001</v>
      </c>
      <c r="AG60" s="7">
        <v>14.084605999999999</v>
      </c>
      <c r="AH60" s="7">
        <v>35.531559999999999</v>
      </c>
      <c r="AI60" s="6"/>
      <c r="AJ60" s="6"/>
      <c r="AK60" s="6"/>
      <c r="AL60" s="6"/>
      <c r="AM60" s="6"/>
      <c r="AN60" s="207"/>
      <c r="AO60" s="207"/>
      <c r="AP60" s="207"/>
      <c r="AQ60" s="207"/>
      <c r="AR60" s="207"/>
      <c r="AS60" s="207"/>
      <c r="AT60" s="207"/>
      <c r="AU60" s="207"/>
      <c r="AV60" s="207"/>
      <c r="AW60" s="207"/>
      <c r="AX60" s="207"/>
      <c r="AY60" s="207"/>
    </row>
    <row r="61" spans="1:1005" ht="14.45">
      <c r="A61" s="124">
        <f>YampaRiverInflow.TotalOutflow!A61</f>
        <v>47880</v>
      </c>
      <c r="B61" s="163">
        <v>7.7359999999999998</v>
      </c>
      <c r="C61" s="155">
        <v>7.7359999999999998</v>
      </c>
      <c r="D61" s="167">
        <v>7.7359999999999998</v>
      </c>
      <c r="E61" s="7">
        <v>10.668854</v>
      </c>
      <c r="F61" s="7">
        <v>-2.5262600000000002</v>
      </c>
      <c r="G61" s="7">
        <v>-10.192350000000001</v>
      </c>
      <c r="H61" s="7">
        <v>6.2821099999999994</v>
      </c>
      <c r="I61" s="7">
        <v>3.13246</v>
      </c>
      <c r="J61" s="7">
        <v>4.1601400000000002</v>
      </c>
      <c r="K61" s="7">
        <v>2.8380700000000001</v>
      </c>
      <c r="L61" s="7">
        <v>9.7490100000000002</v>
      </c>
      <c r="M61" s="7">
        <v>16.001570000000001</v>
      </c>
      <c r="N61" s="7">
        <v>9.5720700000000001</v>
      </c>
      <c r="O61" s="7">
        <v>21.740169999999999</v>
      </c>
      <c r="P61" s="7">
        <v>14.98456</v>
      </c>
      <c r="Q61" s="7">
        <v>10.01197</v>
      </c>
      <c r="R61" s="7">
        <v>10.48507</v>
      </c>
      <c r="S61" s="7">
        <v>13.671299999999999</v>
      </c>
      <c r="T61" s="7">
        <v>11.7835</v>
      </c>
      <c r="U61" s="7">
        <v>1.5763499999999999</v>
      </c>
      <c r="V61" s="7">
        <v>-4.5615100000000002</v>
      </c>
      <c r="W61" s="7">
        <v>4.3772399999999996</v>
      </c>
      <c r="X61" s="7">
        <v>6.30464</v>
      </c>
      <c r="Y61" s="7">
        <v>4.0539722308107295</v>
      </c>
      <c r="Z61" s="7">
        <v>9.3226595036040596</v>
      </c>
      <c r="AA61" s="7">
        <v>19.796036777389201</v>
      </c>
      <c r="AB61" s="7">
        <v>11.065682646744701</v>
      </c>
      <c r="AC61" s="7">
        <v>11.6148235514056</v>
      </c>
      <c r="AD61" s="7">
        <v>19.425978000000001</v>
      </c>
      <c r="AE61" s="7">
        <v>27.521836</v>
      </c>
      <c r="AF61" s="7">
        <v>75.754664000000005</v>
      </c>
      <c r="AG61" s="7">
        <v>14.718234000000001</v>
      </c>
      <c r="AH61" s="7">
        <v>33.481140000000003</v>
      </c>
      <c r="AI61" s="6"/>
      <c r="AJ61" s="6"/>
      <c r="AK61" s="6"/>
      <c r="AL61" s="6"/>
      <c r="AM61" s="6"/>
      <c r="AN61" s="207"/>
      <c r="AO61" s="207"/>
      <c r="AP61" s="207"/>
      <c r="AQ61" s="207"/>
      <c r="AR61" s="207"/>
      <c r="AS61" s="207"/>
      <c r="AT61" s="207"/>
      <c r="AU61" s="207"/>
      <c r="AV61" s="207"/>
      <c r="AW61" s="207"/>
      <c r="AX61" s="207"/>
      <c r="AY61" s="207"/>
    </row>
    <row r="62" spans="1:1005" ht="14.45">
      <c r="A62" s="124">
        <f>YampaRiverInflow.TotalOutflow!A62</f>
        <v>47908</v>
      </c>
      <c r="B62" s="163">
        <v>7.1230000000000002</v>
      </c>
      <c r="C62" s="155">
        <v>7.1230000000000002</v>
      </c>
      <c r="D62" s="167">
        <v>7.1230000000000002</v>
      </c>
      <c r="E62" s="7">
        <v>-10.494788</v>
      </c>
      <c r="F62" s="7">
        <v>-5.3588699999999996</v>
      </c>
      <c r="G62" s="7">
        <v>-15.49112</v>
      </c>
      <c r="H62" s="7">
        <v>36.322969999999998</v>
      </c>
      <c r="I62" s="7">
        <v>9.210090000000001</v>
      </c>
      <c r="J62" s="7">
        <v>5.7764899999999999</v>
      </c>
      <c r="K62" s="7">
        <v>9.2872199999999996</v>
      </c>
      <c r="L62" s="7">
        <v>8.1139899999999994</v>
      </c>
      <c r="M62" s="7">
        <v>9.8301200000000009</v>
      </c>
      <c r="N62" s="7">
        <v>14.49926</v>
      </c>
      <c r="O62" s="7">
        <v>12.03308</v>
      </c>
      <c r="P62" s="7">
        <v>4.5342399999999996</v>
      </c>
      <c r="Q62" s="7">
        <v>19.332849999999997</v>
      </c>
      <c r="R62" s="7">
        <v>6.37479</v>
      </c>
      <c r="S62" s="7">
        <v>9.2942099999999996</v>
      </c>
      <c r="T62" s="7">
        <v>12.6425</v>
      </c>
      <c r="U62" s="7">
        <v>6.9273500000000006</v>
      </c>
      <c r="V62" s="7">
        <v>-7.20953</v>
      </c>
      <c r="W62" s="7">
        <v>6.0791599999999999</v>
      </c>
      <c r="X62" s="7">
        <v>6.5443199999999999</v>
      </c>
      <c r="Y62" s="7">
        <v>12.9016643799678</v>
      </c>
      <c r="Z62" s="7">
        <v>7.2940712366949301</v>
      </c>
      <c r="AA62" s="7">
        <v>35.068694212232302</v>
      </c>
      <c r="AB62" s="7">
        <v>6.2901128095215002</v>
      </c>
      <c r="AC62" s="7">
        <v>18.741606197686799</v>
      </c>
      <c r="AD62" s="7">
        <v>26.794340000000005</v>
      </c>
      <c r="AE62" s="7">
        <v>39.915998000000002</v>
      </c>
      <c r="AF62" s="7">
        <v>66.375816</v>
      </c>
      <c r="AG62" s="7">
        <v>17.63081</v>
      </c>
      <c r="AH62" s="7">
        <v>62.605969999999999</v>
      </c>
      <c r="AI62" s="6"/>
      <c r="AJ62" s="6"/>
      <c r="AK62" s="6"/>
      <c r="AL62" s="6"/>
      <c r="AM62" s="6"/>
      <c r="AN62" s="207"/>
      <c r="AO62" s="207"/>
      <c r="AP62" s="207"/>
      <c r="AQ62" s="207"/>
      <c r="AR62" s="207"/>
      <c r="AS62" s="207"/>
      <c r="AT62" s="207"/>
      <c r="AU62" s="207"/>
      <c r="AV62" s="207"/>
      <c r="AW62" s="207"/>
      <c r="AX62" s="207"/>
      <c r="AY62" s="207"/>
    </row>
    <row r="63" spans="1:1005" ht="14.45">
      <c r="A63" s="124">
        <f>YampaRiverInflow.TotalOutflow!A63</f>
        <v>47939</v>
      </c>
      <c r="B63" s="163">
        <v>9.7159999999999993</v>
      </c>
      <c r="C63" s="155">
        <v>9.7159999999999993</v>
      </c>
      <c r="D63" s="167">
        <v>9.7159999999999993</v>
      </c>
      <c r="E63" s="7">
        <v>23.635946000000001</v>
      </c>
      <c r="F63" s="7">
        <v>6.8406400000000005</v>
      </c>
      <c r="G63" s="7">
        <v>-2.2138499999999999</v>
      </c>
      <c r="H63" s="7">
        <v>19.547470000000001</v>
      </c>
      <c r="I63" s="7">
        <v>11.52768</v>
      </c>
      <c r="J63" s="7">
        <v>17.343669999999999</v>
      </c>
      <c r="K63" s="7">
        <v>13.49269</v>
      </c>
      <c r="L63" s="7">
        <v>4.6643299999999996</v>
      </c>
      <c r="M63" s="7">
        <v>2.3306399999999998</v>
      </c>
      <c r="N63" s="7">
        <v>9.179590000000001</v>
      </c>
      <c r="O63" s="7">
        <v>14.534559999999999</v>
      </c>
      <c r="P63" s="7">
        <v>4.0880400000000003</v>
      </c>
      <c r="Q63" s="7">
        <v>12.77216</v>
      </c>
      <c r="R63" s="7">
        <v>7.4774700000000003</v>
      </c>
      <c r="S63" s="7">
        <v>12.525</v>
      </c>
      <c r="T63" s="7">
        <v>22.5366</v>
      </c>
      <c r="U63" s="7">
        <v>5.4246600000000003</v>
      </c>
      <c r="V63" s="7">
        <v>-1.42597</v>
      </c>
      <c r="W63" s="7">
        <v>9.8915199999999999</v>
      </c>
      <c r="X63" s="7">
        <v>9.72743</v>
      </c>
      <c r="Y63" s="7">
        <v>15.713943386447099</v>
      </c>
      <c r="Z63" s="7">
        <v>6.6015394221493597</v>
      </c>
      <c r="AA63" s="7">
        <v>32.830230167934701</v>
      </c>
      <c r="AB63" s="7">
        <v>14.096756611570999</v>
      </c>
      <c r="AC63" s="7">
        <v>21.908179504132999</v>
      </c>
      <c r="AD63" s="7">
        <v>18.399011999999999</v>
      </c>
      <c r="AE63" s="7">
        <v>29.763325999999999</v>
      </c>
      <c r="AF63" s="7">
        <v>41.261670000000002</v>
      </c>
      <c r="AG63" s="7">
        <v>7.7661820000000006</v>
      </c>
      <c r="AH63" s="7">
        <v>14.708754000000001</v>
      </c>
      <c r="AI63" s="6"/>
      <c r="AJ63" s="6"/>
      <c r="AK63" s="6"/>
      <c r="AL63" s="6"/>
      <c r="AM63" s="6"/>
      <c r="AN63" s="207"/>
      <c r="AO63" s="207"/>
      <c r="AP63" s="207"/>
      <c r="AQ63" s="207"/>
      <c r="AR63" s="207"/>
      <c r="AS63" s="207"/>
      <c r="AT63" s="207"/>
      <c r="AU63" s="207"/>
      <c r="AV63" s="207"/>
      <c r="AW63" s="207"/>
      <c r="AX63" s="207"/>
      <c r="AY63" s="207"/>
    </row>
    <row r="64" spans="1:1005" ht="14.45">
      <c r="A64" s="124">
        <f>YampaRiverInflow.TotalOutflow!A64</f>
        <v>47969</v>
      </c>
      <c r="B64" s="163">
        <v>13.552</v>
      </c>
      <c r="C64" s="155">
        <v>13.552</v>
      </c>
      <c r="D64" s="167">
        <v>13.552</v>
      </c>
      <c r="E64" s="7">
        <v>5.5503300000000007</v>
      </c>
      <c r="F64" s="7">
        <v>8.0619300000000003</v>
      </c>
      <c r="G64" s="7">
        <v>-4.66012</v>
      </c>
      <c r="H64" s="7">
        <v>9.683209999999999</v>
      </c>
      <c r="I64" s="7">
        <v>23.337949999999999</v>
      </c>
      <c r="J64" s="7">
        <v>11.09249</v>
      </c>
      <c r="K64" s="7">
        <v>14.89179</v>
      </c>
      <c r="L64" s="7">
        <v>9.6852700000000009</v>
      </c>
      <c r="M64" s="7">
        <v>5.5847100000000003</v>
      </c>
      <c r="N64" s="7">
        <v>4.1686000000000005</v>
      </c>
      <c r="O64" s="7">
        <v>14.016170000000001</v>
      </c>
      <c r="P64" s="7">
        <v>5.02379</v>
      </c>
      <c r="Q64" s="7">
        <v>16.882990000000003</v>
      </c>
      <c r="R64" s="7">
        <v>3.9549799999999999</v>
      </c>
      <c r="S64" s="7">
        <v>10.53945</v>
      </c>
      <c r="T64" s="7">
        <v>19.5229</v>
      </c>
      <c r="U64" s="7">
        <v>4.9721899999999994</v>
      </c>
      <c r="V64" s="7">
        <v>1.2309300000000001</v>
      </c>
      <c r="W64" s="7">
        <v>4.9847600000000005</v>
      </c>
      <c r="X64" s="7">
        <v>9.3964200000000009</v>
      </c>
      <c r="Y64" s="7">
        <v>9.2539210713396098</v>
      </c>
      <c r="Z64" s="7">
        <v>5.5819525592733701</v>
      </c>
      <c r="AA64" s="7">
        <v>25.107575702810699</v>
      </c>
      <c r="AB64" s="7">
        <v>32.171070661818902</v>
      </c>
      <c r="AC64" s="7">
        <v>22.140587519075002</v>
      </c>
      <c r="AD64" s="7">
        <v>9.3170699999999993</v>
      </c>
      <c r="AE64" s="7">
        <v>17.687328000000001</v>
      </c>
      <c r="AF64" s="7">
        <v>30.256135999999998</v>
      </c>
      <c r="AG64" s="7">
        <v>9.5716059999999992</v>
      </c>
      <c r="AH64" s="7">
        <v>29.325434000000005</v>
      </c>
      <c r="AI64" s="6"/>
      <c r="AJ64" s="6"/>
      <c r="AK64" s="6"/>
      <c r="AL64" s="6"/>
      <c r="AM64" s="6"/>
      <c r="AN64" s="207"/>
      <c r="AO64" s="207"/>
      <c r="AP64" s="207"/>
      <c r="AQ64" s="207"/>
      <c r="AR64" s="207"/>
      <c r="AS64" s="207"/>
      <c r="AT64" s="207"/>
      <c r="AU64" s="207"/>
      <c r="AV64" s="207"/>
      <c r="AW64" s="207"/>
      <c r="AX64" s="207"/>
      <c r="AY64" s="207"/>
      <c r="ALQ64" t="e">
        <v>#N/A</v>
      </c>
    </row>
    <row r="65" spans="1:1005" ht="14.45">
      <c r="A65" s="124">
        <f>YampaRiverInflow.TotalOutflow!A65</f>
        <v>48000</v>
      </c>
      <c r="B65" s="163">
        <v>9.6039999999999992</v>
      </c>
      <c r="C65" s="155">
        <v>9.6039999999999992</v>
      </c>
      <c r="D65" s="167">
        <v>9.6039999999999992</v>
      </c>
      <c r="E65" s="7">
        <v>1.3633040000000001</v>
      </c>
      <c r="F65" s="7">
        <v>-0.79383999999999999</v>
      </c>
      <c r="G65" s="7">
        <v>-23.251810000000003</v>
      </c>
      <c r="H65" s="7">
        <v>12.69872</v>
      </c>
      <c r="I65" s="7">
        <v>19.039000000000001</v>
      </c>
      <c r="J65" s="7">
        <v>6.8687700000000005</v>
      </c>
      <c r="K65" s="7">
        <v>14.246139999999999</v>
      </c>
      <c r="L65" s="7">
        <v>18.845080000000003</v>
      </c>
      <c r="M65" s="7">
        <v>7.4909099999999995</v>
      </c>
      <c r="N65" s="7">
        <v>13.8124</v>
      </c>
      <c r="O65" s="7">
        <v>24.775919999999999</v>
      </c>
      <c r="P65" s="7">
        <v>9.7531100000000013</v>
      </c>
      <c r="Q65" s="7">
        <v>18.740459999999999</v>
      </c>
      <c r="R65" s="7">
        <v>5.9942099999999998</v>
      </c>
      <c r="S65" s="7">
        <v>10.93661</v>
      </c>
      <c r="T65" s="7">
        <v>14.07673</v>
      </c>
      <c r="U65" s="7">
        <v>3.54962</v>
      </c>
      <c r="V65" s="7">
        <v>6.4226899999999993</v>
      </c>
      <c r="W65" s="7">
        <v>10.59356</v>
      </c>
      <c r="X65" s="7">
        <v>1.32226</v>
      </c>
      <c r="Y65" s="7">
        <v>6.9610190102487604</v>
      </c>
      <c r="Z65" s="7">
        <v>13.6235045447941</v>
      </c>
      <c r="AA65" s="7">
        <v>21.1430438016537</v>
      </c>
      <c r="AB65" s="7">
        <v>42.150180575868696</v>
      </c>
      <c r="AC65" s="7">
        <v>13.4754590082651</v>
      </c>
      <c r="AD65" s="7">
        <v>19.542680000000001</v>
      </c>
      <c r="AE65" s="7">
        <v>1.2684000000000002</v>
      </c>
      <c r="AF65" s="7">
        <v>4.9412060000000002</v>
      </c>
      <c r="AG65" s="7">
        <v>-1.180104</v>
      </c>
      <c r="AH65" s="7">
        <v>16.706314000000003</v>
      </c>
      <c r="AI65" s="6"/>
      <c r="AJ65" s="6"/>
      <c r="AK65" s="6"/>
      <c r="AL65" s="6"/>
      <c r="AM65" s="6"/>
      <c r="AN65" s="207"/>
      <c r="AO65" s="207"/>
      <c r="AP65" s="207"/>
      <c r="AQ65" s="207"/>
      <c r="AR65" s="207"/>
      <c r="AS65" s="207"/>
      <c r="AT65" s="207"/>
      <c r="AU65" s="207"/>
      <c r="AV65" s="207"/>
      <c r="AW65" s="207"/>
      <c r="AX65" s="207"/>
      <c r="AY65" s="207"/>
      <c r="ALQ65" t="e">
        <v>#N/A</v>
      </c>
    </row>
    <row r="66" spans="1:1005" ht="14.45">
      <c r="A66" s="124">
        <f>YampaRiverInflow.TotalOutflow!A66</f>
        <v>48030</v>
      </c>
      <c r="B66" s="163">
        <v>2.758</v>
      </c>
      <c r="C66" s="155">
        <v>2.758</v>
      </c>
      <c r="D66" s="167">
        <v>2.758</v>
      </c>
      <c r="E66" s="7">
        <v>17.755964000000002</v>
      </c>
      <c r="F66" s="7">
        <v>11.63293</v>
      </c>
      <c r="G66" s="7">
        <v>-12.476629999999998</v>
      </c>
      <c r="H66" s="7">
        <v>23.625509999999998</v>
      </c>
      <c r="I66" s="7">
        <v>20.54889</v>
      </c>
      <c r="J66" s="7">
        <v>8.319090000000001</v>
      </c>
      <c r="K66" s="7">
        <v>20.105460000000001</v>
      </c>
      <c r="L66" s="7">
        <v>19.50067</v>
      </c>
      <c r="M66" s="7">
        <v>8.3446700000000007</v>
      </c>
      <c r="N66" s="7">
        <v>18.455950000000001</v>
      </c>
      <c r="O66" s="7">
        <v>31.79073</v>
      </c>
      <c r="P66" s="7">
        <v>14.55987</v>
      </c>
      <c r="Q66" s="7">
        <v>21.886839999999999</v>
      </c>
      <c r="R66" s="7">
        <v>25.583909999999999</v>
      </c>
      <c r="S66" s="7">
        <v>21.074020000000001</v>
      </c>
      <c r="T66" s="7">
        <v>18.544400000000003</v>
      </c>
      <c r="U66" s="7">
        <v>6.5901300000000003</v>
      </c>
      <c r="V66" s="7">
        <v>14.91146</v>
      </c>
      <c r="W66" s="7">
        <v>14.38373</v>
      </c>
      <c r="X66" s="7">
        <v>27.614090000000001</v>
      </c>
      <c r="Y66" s="7">
        <v>12.5574148766291</v>
      </c>
      <c r="Z66" s="7">
        <v>24.781192150480202</v>
      </c>
      <c r="AA66" s="7">
        <v>16.943357023537999</v>
      </c>
      <c r="AB66" s="7">
        <v>39.1588780983151</v>
      </c>
      <c r="AC66" s="7">
        <v>23.713968098447001</v>
      </c>
      <c r="AD66" s="7">
        <v>3.5028120000000005</v>
      </c>
      <c r="AE66" s="7">
        <v>15.702810000000001</v>
      </c>
      <c r="AF66" s="7">
        <v>2.0310160000000002</v>
      </c>
      <c r="AG66" s="7">
        <v>8.0089059999999996</v>
      </c>
      <c r="AH66" s="7">
        <v>20.697440000000004</v>
      </c>
      <c r="AI66" s="6"/>
      <c r="AJ66" s="6"/>
      <c r="AK66" s="6"/>
      <c r="AL66" s="6"/>
      <c r="AM66" s="6"/>
      <c r="AN66" s="207"/>
      <c r="AO66" s="207"/>
      <c r="AP66" s="207"/>
      <c r="AQ66" s="207"/>
      <c r="AR66" s="207"/>
      <c r="AS66" s="207"/>
      <c r="AT66" s="207"/>
      <c r="AU66" s="207"/>
      <c r="AV66" s="207"/>
      <c r="AW66" s="207"/>
      <c r="AX66" s="207"/>
      <c r="AY66" s="207"/>
      <c r="ALQ66" t="e">
        <v>#N/A</v>
      </c>
    </row>
    <row r="67" spans="1:1005" ht="14.45">
      <c r="A67" s="124">
        <f>YampaRiverInflow.TotalOutflow!A67</f>
        <v>48061</v>
      </c>
      <c r="B67" s="163">
        <v>-1.341</v>
      </c>
      <c r="C67" s="155">
        <v>-1.341</v>
      </c>
      <c r="D67" s="167">
        <v>-1.341</v>
      </c>
      <c r="E67" s="7">
        <v>13.796706</v>
      </c>
      <c r="F67" s="7">
        <v>9.7706299999999988</v>
      </c>
      <c r="G67" s="7">
        <v>7.4435000000000002</v>
      </c>
      <c r="H67" s="7">
        <v>20.504860000000001</v>
      </c>
      <c r="I67" s="7">
        <v>22.135639999999999</v>
      </c>
      <c r="J67" s="7">
        <v>5.2130799999999997</v>
      </c>
      <c r="K67" s="7">
        <v>14.802440000000001</v>
      </c>
      <c r="L67" s="7">
        <v>21.94164</v>
      </c>
      <c r="M67" s="7">
        <v>8.4181799999999996</v>
      </c>
      <c r="N67" s="7">
        <v>21.659500000000001</v>
      </c>
      <c r="O67" s="7">
        <v>35.8294</v>
      </c>
      <c r="P67" s="7">
        <v>14.210139999999999</v>
      </c>
      <c r="Q67" s="7">
        <v>24.195160000000001</v>
      </c>
      <c r="R67" s="7">
        <v>26.496269999999999</v>
      </c>
      <c r="S67" s="7">
        <v>24.024999999999999</v>
      </c>
      <c r="T67" s="7">
        <v>22.344560000000001</v>
      </c>
      <c r="U67" s="7">
        <v>9.8739599999999985</v>
      </c>
      <c r="V67" s="7">
        <v>13.84548</v>
      </c>
      <c r="W67" s="7">
        <v>16.93469</v>
      </c>
      <c r="X67" s="7">
        <v>14.48996</v>
      </c>
      <c r="Y67" s="7">
        <v>14.623601239406</v>
      </c>
      <c r="Z67" s="7">
        <v>29.351938843042298</v>
      </c>
      <c r="AA67" s="7">
        <v>10.6373367791084</v>
      </c>
      <c r="AB67" s="7">
        <v>32.4739838860175</v>
      </c>
      <c r="AC67" s="7">
        <v>32.289258266844001</v>
      </c>
      <c r="AD67" s="7">
        <v>21.988620000000001</v>
      </c>
      <c r="AE67" s="7">
        <v>28.766426000000003</v>
      </c>
      <c r="AF67" s="7">
        <v>19.739957999999998</v>
      </c>
      <c r="AG67" s="7">
        <v>11.451958000000001</v>
      </c>
      <c r="AH67" s="7">
        <v>20.660824000000002</v>
      </c>
      <c r="AI67" s="6"/>
      <c r="AJ67" s="6"/>
      <c r="AK67" s="6"/>
      <c r="AL67" s="6"/>
      <c r="AM67" s="6"/>
      <c r="AN67" s="207"/>
      <c r="AO67" s="207"/>
      <c r="AP67" s="207"/>
      <c r="AQ67" s="207"/>
      <c r="AR67" s="207"/>
      <c r="AS67" s="207"/>
      <c r="AT67" s="207"/>
      <c r="AU67" s="207"/>
      <c r="AV67" s="207"/>
      <c r="AW67" s="207"/>
      <c r="AX67" s="207"/>
      <c r="AY67" s="207"/>
      <c r="ALQ67" t="e">
        <v>#N/A</v>
      </c>
    </row>
    <row r="68" spans="1:1005" ht="14.45">
      <c r="A68" s="124">
        <f>YampaRiverInflow.TotalOutflow!A68</f>
        <v>48092</v>
      </c>
      <c r="B68" s="163">
        <v>5.1230000000000002</v>
      </c>
      <c r="C68" s="155">
        <v>5.1230000000000002</v>
      </c>
      <c r="D68" s="167">
        <v>5.1230000000000002</v>
      </c>
      <c r="E68" s="7">
        <v>10.647540000000001</v>
      </c>
      <c r="F68" s="7">
        <v>-6.0112700000000006</v>
      </c>
      <c r="G68" s="7">
        <v>19.914009999999998</v>
      </c>
      <c r="H68" s="7">
        <v>13.555149999999999</v>
      </c>
      <c r="I68" s="7">
        <v>15.397549999999999</v>
      </c>
      <c r="J68" s="7">
        <v>7.1036899999999994</v>
      </c>
      <c r="K68" s="7">
        <v>8.6973899999999986</v>
      </c>
      <c r="L68" s="7">
        <v>11.841569999999999</v>
      </c>
      <c r="M68" s="7">
        <v>3.6388400000000001</v>
      </c>
      <c r="N68" s="7">
        <v>18.084299999999999</v>
      </c>
      <c r="O68" s="7">
        <v>24.926950000000001</v>
      </c>
      <c r="P68" s="7">
        <v>13.032249999999999</v>
      </c>
      <c r="Q68" s="7">
        <v>14.707469999999999</v>
      </c>
      <c r="R68" s="7">
        <v>15.101129999999999</v>
      </c>
      <c r="S68" s="7">
        <v>9.3519199999999998</v>
      </c>
      <c r="T68" s="7">
        <v>35.037589999999994</v>
      </c>
      <c r="U68" s="7">
        <v>-2.8639899999999998</v>
      </c>
      <c r="V68" s="7">
        <v>6.7481800000000005</v>
      </c>
      <c r="W68" s="7">
        <v>15.02529</v>
      </c>
      <c r="X68" s="7">
        <v>11.451879999999999</v>
      </c>
      <c r="Y68" s="7">
        <v>13.1848636376867</v>
      </c>
      <c r="Z68" s="7">
        <v>8.3238249586783297</v>
      </c>
      <c r="AA68" s="7">
        <v>19.8346958697528</v>
      </c>
      <c r="AB68" s="7">
        <v>16.409711323636998</v>
      </c>
      <c r="AC68" s="7">
        <v>25.7866844641329</v>
      </c>
      <c r="AD68" s="7">
        <v>21.500264000000001</v>
      </c>
      <c r="AE68" s="7">
        <v>26.366382000000002</v>
      </c>
      <c r="AF68" s="7">
        <v>15.737406</v>
      </c>
      <c r="AG68" s="7">
        <v>14.914582000000003</v>
      </c>
      <c r="AH68" s="7">
        <v>14.839589999999999</v>
      </c>
      <c r="AI68" s="6"/>
      <c r="AJ68" s="6"/>
      <c r="AK68" s="6"/>
      <c r="AL68" s="6"/>
      <c r="AM68" s="6"/>
      <c r="AN68" s="207"/>
      <c r="AO68" s="207"/>
      <c r="AP68" s="207"/>
      <c r="AQ68" s="207"/>
      <c r="AR68" s="207"/>
      <c r="AS68" s="207"/>
      <c r="AT68" s="207"/>
      <c r="AU68" s="207"/>
      <c r="AV68" s="207"/>
      <c r="AW68" s="207"/>
      <c r="AX68" s="207"/>
      <c r="AY68" s="207"/>
      <c r="ALQ68" t="e">
        <v>#N/A</v>
      </c>
    </row>
    <row r="69" spans="1:1005" ht="14.45">
      <c r="A69" s="124"/>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124"/>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124"/>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124"/>
      <c r="B72" s="162"/>
      <c r="C72" s="154"/>
      <c r="D72" s="158"/>
      <c r="ALQ72" t="e">
        <v>#N/A</v>
      </c>
    </row>
    <row r="73" spans="1:1005" ht="12.75" customHeight="1">
      <c r="A73" s="124"/>
      <c r="B73" s="162"/>
      <c r="C73" s="154"/>
      <c r="D73" s="158"/>
    </row>
    <row r="74" spans="1:1005" ht="12.75" customHeight="1">
      <c r="A74" s="124"/>
      <c r="B74" s="162"/>
      <c r="C74" s="154"/>
      <c r="D74" s="158"/>
    </row>
    <row r="75" spans="1:1005" ht="12.75" customHeight="1">
      <c r="A75" s="124"/>
      <c r="B75" s="162"/>
      <c r="C75" s="154"/>
      <c r="D75" s="158"/>
    </row>
    <row r="76" spans="1:1005" ht="12.75" customHeight="1">
      <c r="A76" s="124"/>
      <c r="B76" s="162"/>
      <c r="C76" s="154"/>
      <c r="D76" s="158"/>
    </row>
    <row r="77" spans="1:1005" ht="12.75" customHeight="1">
      <c r="A77" s="124"/>
      <c r="B77" s="162"/>
      <c r="C77" s="154"/>
      <c r="D77" s="158"/>
    </row>
    <row r="78" spans="1:1005" ht="12.75" customHeight="1">
      <c r="A78" s="124"/>
      <c r="B78" s="162"/>
      <c r="C78" s="154"/>
      <c r="D78" s="158"/>
    </row>
    <row r="79" spans="1:1005" ht="12.75" customHeight="1">
      <c r="A79" s="124"/>
      <c r="B79" s="162"/>
      <c r="C79" s="154"/>
      <c r="D79" s="158"/>
    </row>
    <row r="80" spans="1:1005" ht="12.75" customHeight="1">
      <c r="A80" s="124"/>
      <c r="B80" s="162"/>
      <c r="C80" s="154"/>
      <c r="D80" s="158"/>
    </row>
    <row r="81" spans="1:4" ht="12.75" customHeight="1">
      <c r="A81" s="124"/>
      <c r="B81" s="162"/>
      <c r="C81" s="154"/>
      <c r="D81" s="158"/>
    </row>
    <row r="82" spans="1:4" ht="12.75" customHeight="1">
      <c r="A82" s="124"/>
      <c r="B82" s="162"/>
      <c r="C82" s="154"/>
      <c r="D82" s="158"/>
    </row>
    <row r="83" spans="1:4" ht="12.75" customHeight="1">
      <c r="A83" s="124"/>
      <c r="B83" s="162"/>
      <c r="C83" s="154"/>
      <c r="D83" s="158"/>
    </row>
    <row r="84" spans="1:4" ht="12.75" customHeight="1">
      <c r="A84" s="124"/>
      <c r="B84" s="162"/>
      <c r="C84" s="154"/>
      <c r="D84" s="158"/>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5703125" defaultRowHeight="12.75" customHeight="1"/>
  <cols>
    <col min="1" max="1" width="14.42578125" customWidth="1"/>
    <col min="2" max="2" width="9.42578125" customWidth="1"/>
    <col min="3" max="3" width="9.5703125" bestFit="1" customWidth="1"/>
    <col min="4" max="54" width="9.42578125" customWidth="1"/>
  </cols>
  <sheetData>
    <row r="1" spans="1:51"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c r="AI1" s="195"/>
      <c r="AJ1" s="195"/>
      <c r="AK1" s="195"/>
      <c r="AL1" s="195"/>
      <c r="AM1" s="195"/>
    </row>
    <row r="2" spans="1:51" ht="14.45">
      <c r="A2" s="94" t="s">
        <v>43</v>
      </c>
      <c r="B2" s="206" t="s">
        <v>1</v>
      </c>
      <c r="C2" s="206" t="s">
        <v>2</v>
      </c>
      <c r="D2" s="206" t="s">
        <v>3</v>
      </c>
      <c r="E2" s="206">
        <v>1991</v>
      </c>
      <c r="F2" s="206">
        <v>1992</v>
      </c>
      <c r="G2" s="206">
        <v>1993</v>
      </c>
      <c r="H2" s="206">
        <v>1994</v>
      </c>
      <c r="I2" s="206">
        <v>1995</v>
      </c>
      <c r="J2" s="206">
        <v>1996</v>
      </c>
      <c r="K2" s="206">
        <v>1997</v>
      </c>
      <c r="L2" s="206">
        <v>1998</v>
      </c>
      <c r="M2" s="206">
        <v>1999</v>
      </c>
      <c r="N2" s="206">
        <v>2000</v>
      </c>
      <c r="O2" s="206">
        <v>2001</v>
      </c>
      <c r="P2" s="206">
        <v>2002</v>
      </c>
      <c r="Q2" s="206">
        <v>2003</v>
      </c>
      <c r="R2" s="206">
        <v>2004</v>
      </c>
      <c r="S2" s="206">
        <v>2005</v>
      </c>
      <c r="T2" s="206">
        <v>2006</v>
      </c>
      <c r="U2" s="206">
        <v>2007</v>
      </c>
      <c r="V2" s="206">
        <v>2008</v>
      </c>
      <c r="W2" s="206">
        <v>2009</v>
      </c>
      <c r="X2" s="206">
        <v>2010</v>
      </c>
      <c r="Y2" s="206">
        <v>2011</v>
      </c>
      <c r="Z2" s="206">
        <v>2012</v>
      </c>
      <c r="AA2" s="206">
        <v>2013</v>
      </c>
      <c r="AB2" s="206">
        <v>2014</v>
      </c>
      <c r="AC2" s="206">
        <v>2015</v>
      </c>
      <c r="AD2" s="206">
        <v>2016</v>
      </c>
      <c r="AE2" s="123">
        <v>2017</v>
      </c>
      <c r="AF2" s="206">
        <v>2018</v>
      </c>
      <c r="AG2" s="206">
        <v>2019</v>
      </c>
      <c r="AH2" s="206">
        <v>2020</v>
      </c>
      <c r="AI2" s="195"/>
      <c r="AJ2" s="195"/>
      <c r="AK2" s="195"/>
      <c r="AL2" s="195"/>
      <c r="AM2" s="195"/>
      <c r="AN2" s="195"/>
      <c r="AO2" s="195"/>
      <c r="AP2" s="195"/>
      <c r="AQ2" s="195"/>
      <c r="AR2" s="195"/>
      <c r="AS2" s="195"/>
    </row>
    <row r="3" spans="1:51" ht="14.45">
      <c r="A3" s="95" t="str">
        <f>A2&amp;"_"&amp;"Time"</f>
        <v>ImpToMex_In_Time</v>
      </c>
      <c r="B3" s="96" t="s">
        <v>8</v>
      </c>
      <c r="C3" s="96" t="s">
        <v>9</v>
      </c>
      <c r="D3" s="96" t="s">
        <v>10</v>
      </c>
      <c r="E3" s="96" t="s">
        <v>11</v>
      </c>
      <c r="F3" s="96" t="s">
        <v>12</v>
      </c>
      <c r="G3" s="96" t="s">
        <v>13</v>
      </c>
      <c r="H3" s="96" t="s">
        <v>14</v>
      </c>
      <c r="I3" s="96" t="s">
        <v>15</v>
      </c>
      <c r="J3" s="96" t="s">
        <v>16</v>
      </c>
      <c r="K3" s="96" t="s">
        <v>17</v>
      </c>
      <c r="L3" s="96" t="s">
        <v>18</v>
      </c>
      <c r="M3" s="96" t="s">
        <v>19</v>
      </c>
      <c r="N3" s="96" t="s">
        <v>20</v>
      </c>
      <c r="O3" s="96" t="s">
        <v>21</v>
      </c>
      <c r="P3" s="96" t="s">
        <v>22</v>
      </c>
      <c r="Q3" s="96" t="s">
        <v>23</v>
      </c>
      <c r="R3" s="96" t="s">
        <v>24</v>
      </c>
      <c r="S3" s="96" t="s">
        <v>25</v>
      </c>
      <c r="T3" s="96" t="s">
        <v>26</v>
      </c>
      <c r="U3" s="96" t="s">
        <v>27</v>
      </c>
      <c r="V3" s="96" t="s">
        <v>28</v>
      </c>
      <c r="W3" s="96" t="s">
        <v>29</v>
      </c>
      <c r="X3" s="96" t="s">
        <v>30</v>
      </c>
      <c r="Y3" s="96" t="s">
        <v>31</v>
      </c>
      <c r="Z3" s="96" t="s">
        <v>32</v>
      </c>
      <c r="AA3" s="96" t="s">
        <v>33</v>
      </c>
      <c r="AB3" s="96" t="s">
        <v>34</v>
      </c>
      <c r="AC3" s="96" t="s">
        <v>35</v>
      </c>
      <c r="AD3" s="96" t="s">
        <v>36</v>
      </c>
      <c r="AE3" s="96" t="s">
        <v>37</v>
      </c>
      <c r="AF3" s="96" t="s">
        <v>38</v>
      </c>
      <c r="AG3" s="96" t="s">
        <v>39</v>
      </c>
      <c r="AH3" s="96" t="s">
        <v>40</v>
      </c>
      <c r="AI3" s="195"/>
      <c r="AJ3" s="195"/>
      <c r="AK3" s="195"/>
      <c r="AL3" s="195"/>
      <c r="AM3" s="195"/>
      <c r="AN3" s="195"/>
      <c r="AO3" s="195"/>
      <c r="AP3" s="195"/>
      <c r="AQ3" s="195"/>
      <c r="AR3" s="195"/>
      <c r="AS3" s="195"/>
    </row>
    <row r="4" spans="1:51" ht="14.45">
      <c r="A4" s="97">
        <f>YampaRiverInflow.TotalOutflow!A4</f>
        <v>46143</v>
      </c>
      <c r="B4" s="172">
        <v>-6.407</v>
      </c>
      <c r="C4" s="173">
        <v>-6.407</v>
      </c>
      <c r="D4" s="181">
        <v>-6.407</v>
      </c>
      <c r="E4" s="7">
        <f ca="1">INDEX(INDIRECT("ImpToMex_"&amp;E$2+YEAR($A4)-YEAR($A$4)),MONTH($A4))/1000</f>
        <v>7.5992100000000002</v>
      </c>
      <c r="F4" s="7">
        <f t="shared" ref="F4:AH12" ca="1" si="0">INDEX(INDIRECT("ImpToMex_"&amp;F$2+YEAR($A4)-YEAR($A$4)),MONTH($A4))/1000</f>
        <v>4.7034399999999996</v>
      </c>
      <c r="G4" s="7">
        <f t="shared" ca="1" si="0"/>
        <v>-61.748899999999999</v>
      </c>
      <c r="H4" s="7">
        <f t="shared" ca="1" si="0"/>
        <v>-4.7955200000000007</v>
      </c>
      <c r="I4" s="7">
        <f t="shared" ca="1" si="0"/>
        <v>-13.974399999999999</v>
      </c>
      <c r="J4" s="7">
        <f t="shared" ca="1" si="0"/>
        <v>-8.2093600000000002</v>
      </c>
      <c r="K4" s="7">
        <f t="shared" ca="1" si="0"/>
        <v>11.730090000000001</v>
      </c>
      <c r="L4" s="7">
        <f t="shared" ca="1" si="0"/>
        <v>21.999099999999999</v>
      </c>
      <c r="M4" s="7">
        <f t="shared" ca="1" si="0"/>
        <v>0.11092</v>
      </c>
      <c r="N4" s="7">
        <f t="shared" ca="1" si="0"/>
        <v>-14.867799999999999</v>
      </c>
      <c r="O4" s="7">
        <f t="shared" ca="1" si="0"/>
        <v>-7.1809500000000002</v>
      </c>
      <c r="P4" s="7">
        <f t="shared" ca="1" si="0"/>
        <v>-5.66974</v>
      </c>
      <c r="Q4" s="7">
        <f t="shared" ca="1" si="0"/>
        <v>-33.700400000000002</v>
      </c>
      <c r="R4" s="7">
        <f t="shared" ca="1" si="0"/>
        <v>-4.7220800000000001</v>
      </c>
      <c r="S4" s="7">
        <f t="shared" ca="1" si="0"/>
        <v>-17.381799999999998</v>
      </c>
      <c r="T4" s="7">
        <f t="shared" ca="1" si="0"/>
        <v>-33.279300000000006</v>
      </c>
      <c r="U4" s="7">
        <f t="shared" ca="1" si="0"/>
        <v>-5.4207200000000002</v>
      </c>
      <c r="V4" s="7">
        <f t="shared" ca="1" si="0"/>
        <v>-5.2464300000000001</v>
      </c>
      <c r="W4" s="7">
        <f t="shared" ca="1" si="0"/>
        <v>3.1493000000000002</v>
      </c>
      <c r="X4" s="7">
        <f t="shared" ca="1" si="0"/>
        <v>-9.5569299999999995</v>
      </c>
      <c r="Y4" s="7">
        <f t="shared" ca="1" si="0"/>
        <v>4.5381899999999993</v>
      </c>
      <c r="Z4" s="7">
        <f t="shared" ca="1" si="0"/>
        <v>2.7454499999999999</v>
      </c>
      <c r="AA4" s="7">
        <f t="shared" ca="1" si="0"/>
        <v>4.5651899999999994</v>
      </c>
      <c r="AB4" s="7">
        <f t="shared" ca="1" si="0"/>
        <v>0.1095455</v>
      </c>
      <c r="AC4" s="7">
        <f t="shared" ca="1" si="0"/>
        <v>7.3637499999999996</v>
      </c>
      <c r="AD4" s="7">
        <f t="shared" ca="1" si="0"/>
        <v>8.667313</v>
      </c>
      <c r="AE4" s="7">
        <f t="shared" ca="1" si="0"/>
        <v>9.6379000000000001</v>
      </c>
      <c r="AF4" s="7">
        <f t="shared" ca="1" si="0"/>
        <v>-0.59501400000000004</v>
      </c>
      <c r="AG4" s="7">
        <f t="shared" ca="1" si="0"/>
        <v>-7.1286899999999997</v>
      </c>
      <c r="AH4" s="7">
        <f t="shared" ca="1" si="0"/>
        <v>13.089129999999999</v>
      </c>
      <c r="AI4" s="7"/>
      <c r="AJ4" s="7"/>
      <c r="AK4" s="7"/>
      <c r="AL4" s="7"/>
      <c r="AM4" s="7"/>
      <c r="AN4" s="207"/>
      <c r="AO4" s="207"/>
      <c r="AP4" s="207"/>
      <c r="AQ4" s="207"/>
      <c r="AR4" s="207"/>
      <c r="AS4" s="207"/>
      <c r="AT4" s="207"/>
      <c r="AU4" s="207"/>
      <c r="AV4" s="207"/>
      <c r="AW4" s="207"/>
      <c r="AX4" s="207"/>
      <c r="AY4" s="207"/>
    </row>
    <row r="5" spans="1:51" ht="14.45">
      <c r="A5" s="97">
        <f>YampaRiverInflow.TotalOutflow!A5</f>
        <v>46174</v>
      </c>
      <c r="B5" s="163">
        <v>0.91400000000000003</v>
      </c>
      <c r="C5" s="155">
        <v>0.91400000000000003</v>
      </c>
      <c r="D5" s="167">
        <v>0.91400000000000003</v>
      </c>
      <c r="E5" s="7">
        <v>4.59762</v>
      </c>
      <c r="F5" s="7">
        <v>13.497540000000001</v>
      </c>
      <c r="G5" s="7">
        <v>-26.186700000000002</v>
      </c>
      <c r="H5" s="7">
        <v>-3.3491300000000002</v>
      </c>
      <c r="I5" s="7">
        <v>4.0840300000000003</v>
      </c>
      <c r="J5" s="7">
        <v>-11.6759</v>
      </c>
      <c r="K5" s="7">
        <v>-4.1159999999999995E-2</v>
      </c>
      <c r="L5" s="7">
        <v>5.6090299999999997</v>
      </c>
      <c r="M5" s="7">
        <v>-3.69754</v>
      </c>
      <c r="N5" s="7">
        <v>-11.8339</v>
      </c>
      <c r="O5" s="7">
        <v>-9.2286099999999998</v>
      </c>
      <c r="P5" s="7">
        <v>-8.5176200000000009</v>
      </c>
      <c r="Q5" s="7">
        <v>-26.906099999999999</v>
      </c>
      <c r="R5" s="7">
        <v>-30.0809</v>
      </c>
      <c r="S5" s="7">
        <v>1.8562000000000001</v>
      </c>
      <c r="T5" s="7">
        <v>-14.7171</v>
      </c>
      <c r="U5" s="7">
        <v>-14.012499999999999</v>
      </c>
      <c r="V5" s="7">
        <v>-1.51996</v>
      </c>
      <c r="W5" s="7">
        <v>-16.566500000000001</v>
      </c>
      <c r="X5" s="7">
        <v>-17.7789</v>
      </c>
      <c r="Y5" s="7">
        <v>-8.3348700000000004</v>
      </c>
      <c r="Z5" s="7">
        <v>-5.4185299999999996</v>
      </c>
      <c r="AA5" s="7">
        <v>-7.2006999999999994</v>
      </c>
      <c r="AB5" s="7">
        <v>-0.73851199999999995</v>
      </c>
      <c r="AC5" s="7">
        <v>2.2777600000000002</v>
      </c>
      <c r="AD5" s="7">
        <v>-1.24882</v>
      </c>
      <c r="AE5" s="7">
        <v>-2.2548400000000002</v>
      </c>
      <c r="AF5" s="7">
        <v>-7.8657200000000005</v>
      </c>
      <c r="AG5" s="7">
        <v>-7.5185699999999995</v>
      </c>
      <c r="AH5" s="7">
        <v>-7.5434399999999995</v>
      </c>
      <c r="AI5" s="6"/>
      <c r="AJ5" s="6"/>
      <c r="AK5" s="6"/>
      <c r="AL5" s="6"/>
      <c r="AM5" s="6"/>
      <c r="AN5" s="207"/>
      <c r="AO5" s="207"/>
      <c r="AP5" s="207"/>
      <c r="AQ5" s="207"/>
      <c r="AR5" s="207"/>
      <c r="AS5" s="207"/>
      <c r="AT5" s="207"/>
      <c r="AU5" s="207"/>
      <c r="AV5" s="207"/>
      <c r="AW5" s="207"/>
      <c r="AX5" s="207"/>
      <c r="AY5" s="207"/>
    </row>
    <row r="6" spans="1:51" ht="14.45">
      <c r="A6" s="97">
        <f>YampaRiverInflow.TotalOutflow!A6</f>
        <v>46204</v>
      </c>
      <c r="B6" s="163">
        <v>-9.2409999999999997</v>
      </c>
      <c r="C6" s="155">
        <v>-9.2409999999999997</v>
      </c>
      <c r="D6" s="167">
        <v>-9.2409999999999997</v>
      </c>
      <c r="E6" s="7">
        <v>1.85019</v>
      </c>
      <c r="F6" s="7">
        <v>3.09552</v>
      </c>
      <c r="G6" s="7">
        <v>-10.6083</v>
      </c>
      <c r="H6" s="7">
        <v>-7.64445</v>
      </c>
      <c r="I6" s="7">
        <v>8.1272700000000011</v>
      </c>
      <c r="J6" s="7">
        <v>-11.493399999999999</v>
      </c>
      <c r="K6" s="7">
        <v>10.728009999999999</v>
      </c>
      <c r="L6" s="7">
        <v>8.7200199999999999</v>
      </c>
      <c r="M6" s="7">
        <v>-1.2666099999999998</v>
      </c>
      <c r="N6" s="7">
        <v>-11.347200000000001</v>
      </c>
      <c r="O6" s="7">
        <v>-18.336200000000002</v>
      </c>
      <c r="P6" s="7">
        <v>-2.94312</v>
      </c>
      <c r="Q6" s="7">
        <v>-31.489599999999999</v>
      </c>
      <c r="R6" s="7">
        <v>-20.471400000000003</v>
      </c>
      <c r="S6" s="7">
        <v>-11.8964</v>
      </c>
      <c r="T6" s="7">
        <v>-5.89581</v>
      </c>
      <c r="U6" s="7">
        <v>-9.4188299999999998</v>
      </c>
      <c r="V6" s="7">
        <v>-9.6500499999999985</v>
      </c>
      <c r="W6" s="7">
        <v>-13.497399999999999</v>
      </c>
      <c r="X6" s="7">
        <v>-20.7821</v>
      </c>
      <c r="Y6" s="7">
        <v>-5.3935699999999995</v>
      </c>
      <c r="Z6" s="7">
        <v>-16.034399999999998</v>
      </c>
      <c r="AA6" s="7">
        <v>-7.2505600000000001</v>
      </c>
      <c r="AB6" s="7">
        <v>-12.2248</v>
      </c>
      <c r="AC6" s="7">
        <v>-2.5033499999999997</v>
      </c>
      <c r="AD6" s="7">
        <v>-0.440502</v>
      </c>
      <c r="AE6" s="7">
        <v>11.24718</v>
      </c>
      <c r="AF6" s="7">
        <v>-1.8387200000000001</v>
      </c>
      <c r="AG6" s="7">
        <v>-11.0794</v>
      </c>
      <c r="AH6" s="7">
        <v>-4.7515900000000002</v>
      </c>
      <c r="AI6" s="6"/>
      <c r="AJ6" s="6"/>
      <c r="AK6" s="6"/>
      <c r="AL6" s="6"/>
      <c r="AM6" s="6"/>
      <c r="AN6" s="207"/>
      <c r="AO6" s="207"/>
      <c r="AP6" s="207"/>
      <c r="AQ6" s="207"/>
      <c r="AR6" s="207"/>
      <c r="AS6" s="207"/>
      <c r="AT6" s="207"/>
      <c r="AU6" s="207"/>
      <c r="AV6" s="207"/>
      <c r="AW6" s="207"/>
      <c r="AX6" s="207"/>
      <c r="AY6" s="207"/>
    </row>
    <row r="7" spans="1:51" ht="14.45">
      <c r="A7" s="97">
        <f>YampaRiverInflow.TotalOutflow!A7</f>
        <v>46235</v>
      </c>
      <c r="B7" s="163">
        <v>-6.3780000000000001</v>
      </c>
      <c r="C7" s="155">
        <v>-6.3780000000000001</v>
      </c>
      <c r="D7" s="167">
        <v>-6.3780000000000001</v>
      </c>
      <c r="E7" s="7">
        <v>4.3259999999999996</v>
      </c>
      <c r="F7" s="7">
        <v>3.7869800000000002</v>
      </c>
      <c r="G7" s="7">
        <v>-3.9497499999999999</v>
      </c>
      <c r="H7" s="7">
        <v>-0.94598000000000004</v>
      </c>
      <c r="I7" s="7">
        <v>2.1968100000000002</v>
      </c>
      <c r="J7" s="7">
        <v>-4.3264100000000001</v>
      </c>
      <c r="K7" s="7">
        <v>-10.6752</v>
      </c>
      <c r="L7" s="7">
        <v>1.8042</v>
      </c>
      <c r="M7" s="7">
        <v>4.2788000000000004</v>
      </c>
      <c r="N7" s="7">
        <v>-12.226000000000001</v>
      </c>
      <c r="O7" s="7">
        <v>-3.8130300000000004</v>
      </c>
      <c r="P7" s="7">
        <v>-0.78469000000000011</v>
      </c>
      <c r="Q7" s="7">
        <v>-7.6042100000000001</v>
      </c>
      <c r="R7" s="7">
        <v>-5.4120699999999999</v>
      </c>
      <c r="S7" s="7">
        <v>-13.8598</v>
      </c>
      <c r="T7" s="7">
        <v>-14.737</v>
      </c>
      <c r="U7" s="7">
        <v>-6.2569600000000003</v>
      </c>
      <c r="V7" s="7">
        <v>-22.553799999999999</v>
      </c>
      <c r="W7" s="7">
        <v>-2.4493899999999997</v>
      </c>
      <c r="X7" s="7">
        <v>-15.1355</v>
      </c>
      <c r="Y7" s="7">
        <v>2.9768400000000002</v>
      </c>
      <c r="Z7" s="7">
        <v>5.9177799999999996</v>
      </c>
      <c r="AA7" s="7">
        <v>3.3304999999999998</v>
      </c>
      <c r="AB7" s="7">
        <v>10.576969999999999</v>
      </c>
      <c r="AC7" s="7">
        <v>-7.4222299999999999</v>
      </c>
      <c r="AD7" s="7">
        <v>-2.7236199999999999</v>
      </c>
      <c r="AE7" s="7">
        <v>11.2767</v>
      </c>
      <c r="AF7" s="7">
        <v>-2.6559499999999998</v>
      </c>
      <c r="AG7" s="7">
        <v>3.1679930000000001</v>
      </c>
      <c r="AH7" s="7">
        <v>-8.08446</v>
      </c>
      <c r="AI7" s="6"/>
      <c r="AJ7" s="6"/>
      <c r="AK7" s="6"/>
      <c r="AL7" s="6"/>
      <c r="AM7" s="6"/>
      <c r="AN7" s="207"/>
      <c r="AO7" s="207"/>
      <c r="AP7" s="207"/>
      <c r="AQ7" s="207"/>
      <c r="AR7" s="207"/>
      <c r="AS7" s="207"/>
      <c r="AT7" s="207"/>
      <c r="AU7" s="207"/>
      <c r="AV7" s="207"/>
      <c r="AW7" s="207"/>
      <c r="AX7" s="207"/>
      <c r="AY7" s="207"/>
    </row>
    <row r="8" spans="1:51" ht="14.45">
      <c r="A8" s="97">
        <f>YampaRiverInflow.TotalOutflow!A8</f>
        <v>46266</v>
      </c>
      <c r="B8" s="163">
        <v>0.28000000000000003</v>
      </c>
      <c r="C8" s="155">
        <v>0.28000000000000003</v>
      </c>
      <c r="D8" s="167">
        <v>0.28000000000000003</v>
      </c>
      <c r="E8" s="7">
        <v>2.4840100000000001</v>
      </c>
      <c r="F8" s="7">
        <v>5.2410399999999999</v>
      </c>
      <c r="G8" s="7">
        <v>-12.903600000000001</v>
      </c>
      <c r="H8" s="7">
        <v>8.5776000000000003</v>
      </c>
      <c r="I8" s="7">
        <v>15.860709999999999</v>
      </c>
      <c r="J8" s="7">
        <v>4.2184399999999993</v>
      </c>
      <c r="K8" s="7">
        <v>2.1504499999999998</v>
      </c>
      <c r="L8" s="7">
        <v>-6.8963000000000001</v>
      </c>
      <c r="M8" s="7">
        <v>-12.975100000000001</v>
      </c>
      <c r="N8" s="7">
        <v>-7.1190200000000008</v>
      </c>
      <c r="O8" s="7">
        <v>-2.2877899999999998</v>
      </c>
      <c r="P8" s="7">
        <v>-15.519200000000001</v>
      </c>
      <c r="Q8" s="7">
        <v>-21.1785</v>
      </c>
      <c r="R8" s="7">
        <v>-6.0739200000000002</v>
      </c>
      <c r="S8" s="7">
        <v>-3.6959299999999997</v>
      </c>
      <c r="T8" s="7">
        <v>0.22959000000000002</v>
      </c>
      <c r="U8" s="7">
        <v>-2.0469200000000001</v>
      </c>
      <c r="V8" s="7">
        <v>-1.55017</v>
      </c>
      <c r="W8" s="7">
        <v>8.7733099999999986</v>
      </c>
      <c r="X8" s="7">
        <v>-8.4957199999999986</v>
      </c>
      <c r="Y8" s="7">
        <v>10.460270000000001</v>
      </c>
      <c r="Z8" s="7">
        <v>-5.7617600000000007</v>
      </c>
      <c r="AA8" s="7">
        <v>-2.9507099999999999</v>
      </c>
      <c r="AB8" s="7">
        <v>5.573264</v>
      </c>
      <c r="AC8" s="7">
        <v>6.7049099999999999</v>
      </c>
      <c r="AD8" s="7">
        <v>-0.37902999999999998</v>
      </c>
      <c r="AE8" s="7">
        <v>1.002618</v>
      </c>
      <c r="AF8" s="7">
        <v>4.0797420000000004</v>
      </c>
      <c r="AG8" s="7">
        <v>-5.3277200000000002</v>
      </c>
      <c r="AH8" s="7">
        <v>-6.2411499999999993</v>
      </c>
      <c r="AI8" s="6"/>
      <c r="AJ8" s="6"/>
      <c r="AK8" s="6"/>
      <c r="AL8" s="6"/>
      <c r="AM8" s="6"/>
      <c r="AN8" s="207"/>
      <c r="AO8" s="207"/>
      <c r="AP8" s="207"/>
      <c r="AQ8" s="207"/>
      <c r="AR8" s="207"/>
      <c r="AS8" s="207"/>
      <c r="AT8" s="207"/>
      <c r="AU8" s="207"/>
      <c r="AV8" s="207"/>
      <c r="AW8" s="207"/>
      <c r="AX8" s="207"/>
      <c r="AY8" s="207"/>
    </row>
    <row r="9" spans="1:51" ht="14.45">
      <c r="A9" s="97">
        <f>YampaRiverInflow.TotalOutflow!A9</f>
        <v>46296</v>
      </c>
      <c r="B9" s="163">
        <v>0.73499999999999999</v>
      </c>
      <c r="C9" s="155">
        <v>0.73499999999999999</v>
      </c>
      <c r="D9" s="167">
        <v>0.73499999999999999</v>
      </c>
      <c r="E9" s="7">
        <v>4.5726499999999994</v>
      </c>
      <c r="F9" s="7">
        <v>16.06822</v>
      </c>
      <c r="G9" s="7">
        <v>-0.16736000000000001</v>
      </c>
      <c r="H9" s="7">
        <v>3.9343000000000004</v>
      </c>
      <c r="I9" s="7">
        <v>-8.1954599999999989</v>
      </c>
      <c r="J9" s="7">
        <v>1.15303</v>
      </c>
      <c r="K9" s="7">
        <v>4.8546899999999997</v>
      </c>
      <c r="L9" s="7">
        <v>-2.7721900000000002</v>
      </c>
      <c r="M9" s="7">
        <v>10.111030000000001</v>
      </c>
      <c r="N9" s="7">
        <v>-7.8798000000000004</v>
      </c>
      <c r="O9" s="7">
        <v>4.2608300000000003</v>
      </c>
      <c r="P9" s="7">
        <v>-9.0296399999999988</v>
      </c>
      <c r="Q9" s="7">
        <v>-19.219099999999997</v>
      </c>
      <c r="R9" s="7">
        <v>-22.1523</v>
      </c>
      <c r="S9" s="7">
        <v>1.00861</v>
      </c>
      <c r="T9" s="7">
        <v>-7.54697</v>
      </c>
      <c r="U9" s="7">
        <v>3.05389</v>
      </c>
      <c r="V9" s="7">
        <v>-0.55309000000000008</v>
      </c>
      <c r="W9" s="7">
        <v>-10.613</v>
      </c>
      <c r="X9" s="7">
        <v>-11.085899999999999</v>
      </c>
      <c r="Y9" s="7">
        <v>5.77902</v>
      </c>
      <c r="Z9" s="7">
        <v>-2.5799099999999999</v>
      </c>
      <c r="AA9" s="7">
        <v>11.36007</v>
      </c>
      <c r="AB9" s="7">
        <v>13.28439</v>
      </c>
      <c r="AC9" s="7">
        <v>-1.07623</v>
      </c>
      <c r="AD9" s="7">
        <v>6.7392950000000003</v>
      </c>
      <c r="AE9" s="7">
        <v>9.3276970000000006</v>
      </c>
      <c r="AF9" s="7">
        <v>9.8532309999999992</v>
      </c>
      <c r="AG9" s="7">
        <v>2.3867620000000001</v>
      </c>
      <c r="AH9" s="7">
        <v>-14.003299999999999</v>
      </c>
      <c r="AI9" s="6"/>
      <c r="AJ9" s="6"/>
      <c r="AK9" s="6"/>
      <c r="AL9" s="6"/>
      <c r="AM9" s="6"/>
      <c r="AN9" s="207"/>
      <c r="AO9" s="207"/>
      <c r="AP9" s="207"/>
      <c r="AQ9" s="207"/>
      <c r="AR9" s="207"/>
      <c r="AS9" s="207"/>
      <c r="AT9" s="207"/>
      <c r="AU9" s="207"/>
      <c r="AV9" s="207"/>
      <c r="AW9" s="207"/>
      <c r="AX9" s="207"/>
      <c r="AY9" s="207"/>
    </row>
    <row r="10" spans="1:51" ht="14.45">
      <c r="A10" s="97">
        <f>YampaRiverInflow.TotalOutflow!A10</f>
        <v>46327</v>
      </c>
      <c r="B10" s="163">
        <v>-5.5279999999999996</v>
      </c>
      <c r="C10" s="155">
        <v>-5.5279999999999996</v>
      </c>
      <c r="D10" s="167">
        <v>-5.5279999999999996</v>
      </c>
      <c r="E10" s="7">
        <v>6.7825500000000005</v>
      </c>
      <c r="F10" s="7">
        <v>12.2211</v>
      </c>
      <c r="G10" s="7">
        <v>-13.3376</v>
      </c>
      <c r="H10" s="7">
        <v>4.8029599999999997</v>
      </c>
      <c r="I10" s="7">
        <v>7.5139499999999995</v>
      </c>
      <c r="J10" s="7">
        <v>2.73468</v>
      </c>
      <c r="K10" s="7">
        <v>6.6013000000000002</v>
      </c>
      <c r="L10" s="7">
        <v>0.97684000000000004</v>
      </c>
      <c r="M10" s="7">
        <v>8.3629300000000004</v>
      </c>
      <c r="N10" s="7">
        <v>1.9108499999999999</v>
      </c>
      <c r="O10" s="7">
        <v>-3.2407300000000001</v>
      </c>
      <c r="P10" s="7">
        <v>2.9348700000000001</v>
      </c>
      <c r="Q10" s="7">
        <v>-7.6372900000000001</v>
      </c>
      <c r="R10" s="7">
        <v>3.4327800000000002</v>
      </c>
      <c r="S10" s="7">
        <v>5.0682</v>
      </c>
      <c r="T10" s="7">
        <v>-2.44712</v>
      </c>
      <c r="U10" s="7">
        <v>9.4311000000000007</v>
      </c>
      <c r="V10" s="7">
        <v>-7.2890100000000002</v>
      </c>
      <c r="W10" s="7">
        <v>-3.6388499999999997</v>
      </c>
      <c r="X10" s="7">
        <v>0.89403999999999995</v>
      </c>
      <c r="Y10" s="7">
        <v>10.06827</v>
      </c>
      <c r="Z10" s="7">
        <v>6.3182299999999998</v>
      </c>
      <c r="AA10" s="7">
        <v>14.429110000000001</v>
      </c>
      <c r="AB10" s="7">
        <v>13.14282</v>
      </c>
      <c r="AC10" s="7">
        <v>0.30604999999999999</v>
      </c>
      <c r="AD10" s="7">
        <v>3.2879200000000002</v>
      </c>
      <c r="AE10" s="7">
        <v>9.6716720000000009</v>
      </c>
      <c r="AF10" s="7">
        <v>20.124560000000002</v>
      </c>
      <c r="AG10" s="7">
        <v>-11.070600000000001</v>
      </c>
      <c r="AH10" s="7">
        <v>-13.8909</v>
      </c>
      <c r="AI10" s="6"/>
      <c r="AJ10" s="6"/>
      <c r="AK10" s="6"/>
      <c r="AL10" s="6"/>
      <c r="AM10" s="6"/>
      <c r="AN10" s="207"/>
      <c r="AO10" s="207"/>
      <c r="AP10" s="207"/>
      <c r="AQ10" s="207"/>
      <c r="AR10" s="207"/>
      <c r="AS10" s="207"/>
      <c r="AT10" s="207"/>
      <c r="AU10" s="207"/>
      <c r="AV10" s="207"/>
      <c r="AW10" s="207"/>
      <c r="AX10" s="207"/>
      <c r="AY10" s="207"/>
    </row>
    <row r="11" spans="1:51" ht="14.45">
      <c r="A11" s="97">
        <f>YampaRiverInflow.TotalOutflow!A11</f>
        <v>46357</v>
      </c>
      <c r="B11" s="163">
        <v>-4.2699999999999996</v>
      </c>
      <c r="C11" s="155">
        <v>-4.2699999999999996</v>
      </c>
      <c r="D11" s="167">
        <v>-4.2699999999999996</v>
      </c>
      <c r="E11" s="7">
        <v>8.3700100000000006</v>
      </c>
      <c r="F11" s="7">
        <v>26.24044</v>
      </c>
      <c r="G11" s="7">
        <v>9.7062999999999988</v>
      </c>
      <c r="H11" s="7">
        <v>15.84782</v>
      </c>
      <c r="I11" s="7">
        <v>94.941029999999998</v>
      </c>
      <c r="J11" s="7">
        <v>-1.6679900000000001</v>
      </c>
      <c r="K11" s="7">
        <v>27.110379999999999</v>
      </c>
      <c r="L11" s="7">
        <v>15.47331</v>
      </c>
      <c r="M11" s="7">
        <v>23.397189999999998</v>
      </c>
      <c r="N11" s="7">
        <v>-21.467200000000002</v>
      </c>
      <c r="O11" s="7">
        <v>-1.96912</v>
      </c>
      <c r="P11" s="7">
        <v>6.1689999999999996</v>
      </c>
      <c r="Q11" s="7">
        <v>-8.7340999999999998</v>
      </c>
      <c r="R11" s="7">
        <v>2.1890200000000002</v>
      </c>
      <c r="S11" s="7">
        <v>6.2199300000000006</v>
      </c>
      <c r="T11" s="7">
        <v>-1.9193900000000002</v>
      </c>
      <c r="U11" s="7">
        <v>-0.40073999999999999</v>
      </c>
      <c r="V11" s="7">
        <v>-10.7593</v>
      </c>
      <c r="W11" s="7">
        <v>-7.3306499999999994</v>
      </c>
      <c r="X11" s="7">
        <v>7.5781999999999998</v>
      </c>
      <c r="Y11" s="7">
        <v>10.29767</v>
      </c>
      <c r="Z11" s="7">
        <v>-5.8699700000000004</v>
      </c>
      <c r="AA11" s="7">
        <v>24.633080000000003</v>
      </c>
      <c r="AB11" s="7">
        <v>23.363189999999999</v>
      </c>
      <c r="AC11" s="7">
        <v>-1.2471300000000001</v>
      </c>
      <c r="AD11" s="7">
        <v>-6.3736999999999995</v>
      </c>
      <c r="AE11" s="7">
        <v>5.9137360000000001</v>
      </c>
      <c r="AF11" s="7">
        <v>15.60941</v>
      </c>
      <c r="AG11" s="7">
        <v>24.042540000000002</v>
      </c>
      <c r="AH11" s="7">
        <v>-3.4043299999999999</v>
      </c>
      <c r="AI11" s="6"/>
      <c r="AJ11" s="6"/>
      <c r="AK11" s="6"/>
      <c r="AL11" s="6"/>
      <c r="AM11" s="6"/>
      <c r="AN11" s="207"/>
      <c r="AO11" s="207"/>
      <c r="AP11" s="207"/>
      <c r="AQ11" s="207"/>
      <c r="AR11" s="207"/>
      <c r="AS11" s="207"/>
      <c r="AT11" s="207"/>
      <c r="AU11" s="207"/>
      <c r="AV11" s="207"/>
      <c r="AW11" s="207"/>
      <c r="AX11" s="207"/>
      <c r="AY11" s="207"/>
    </row>
    <row r="12" spans="1:51" ht="14.45">
      <c r="A12" s="97">
        <f>YampaRiverInflow.TotalOutflow!A12</f>
        <v>46388</v>
      </c>
      <c r="B12" s="163">
        <v>1.958</v>
      </c>
      <c r="C12" s="155">
        <v>1.958</v>
      </c>
      <c r="D12" s="167">
        <v>1.958</v>
      </c>
      <c r="E12" s="7">
        <v>6.9913500000000006</v>
      </c>
      <c r="F12" s="7">
        <v>-30.0366</v>
      </c>
      <c r="G12" s="7">
        <v>0.34805000000000003</v>
      </c>
      <c r="H12" s="7">
        <v>8.1073400000000007</v>
      </c>
      <c r="I12" s="7">
        <v>-4.0167999999999999</v>
      </c>
      <c r="J12" s="7">
        <v>-0.42529</v>
      </c>
      <c r="K12" s="7">
        <v>-9.22471</v>
      </c>
      <c r="L12" s="7">
        <v>16.908450000000002</v>
      </c>
      <c r="M12" s="7">
        <v>1.48193</v>
      </c>
      <c r="N12" s="7">
        <v>-11.1562</v>
      </c>
      <c r="O12" s="7">
        <v>-10.2127</v>
      </c>
      <c r="P12" s="7">
        <v>-20.743200000000002</v>
      </c>
      <c r="Q12" s="7">
        <v>-9.2751999999999999</v>
      </c>
      <c r="R12" s="7">
        <v>-13.9984</v>
      </c>
      <c r="S12" s="7">
        <v>-0.47846</v>
      </c>
      <c r="T12" s="7">
        <v>-2.4032600000000004</v>
      </c>
      <c r="U12" s="7">
        <v>3.4120999999999997</v>
      </c>
      <c r="V12" s="7">
        <v>-10.2646</v>
      </c>
      <c r="W12" s="7">
        <v>17.93282</v>
      </c>
      <c r="X12" s="7">
        <v>-2.55436</v>
      </c>
      <c r="Y12" s="7">
        <v>-2.7433800000000002</v>
      </c>
      <c r="Z12" s="7">
        <v>-21.323400000000003</v>
      </c>
      <c r="AA12" s="7">
        <v>2.622719</v>
      </c>
      <c r="AB12" s="7">
        <v>3.4634200000000002</v>
      </c>
      <c r="AC12" s="7">
        <v>7.8842790000000003</v>
      </c>
      <c r="AD12" s="7">
        <v>16.61054</v>
      </c>
      <c r="AE12" s="7">
        <v>8.8169590000000007</v>
      </c>
      <c r="AF12" s="7">
        <v>17.907229999999998</v>
      </c>
      <c r="AG12" s="7">
        <v>12.460120000000002</v>
      </c>
      <c r="AH12" s="7">
        <v>7.4652799999999999</v>
      </c>
      <c r="AI12" s="6"/>
      <c r="AJ12" s="6"/>
      <c r="AK12" s="6"/>
      <c r="AL12" s="6"/>
      <c r="AM12" s="6"/>
      <c r="AN12" s="207"/>
      <c r="AO12" s="207"/>
      <c r="AP12" s="207"/>
      <c r="AQ12" s="207"/>
      <c r="AR12" s="207"/>
      <c r="AS12" s="207"/>
      <c r="AT12" s="207"/>
      <c r="AU12" s="207"/>
      <c r="AV12" s="207"/>
      <c r="AW12" s="207"/>
      <c r="AX12" s="207"/>
      <c r="AY12" s="207"/>
    </row>
    <row r="13" spans="1:51" ht="14.45">
      <c r="A13" s="97">
        <f>YampaRiverInflow.TotalOutflow!A13</f>
        <v>46419</v>
      </c>
      <c r="B13" s="163">
        <v>0.82399999999999995</v>
      </c>
      <c r="C13" s="155">
        <v>0.82399999999999995</v>
      </c>
      <c r="D13" s="167">
        <v>0.82399999999999995</v>
      </c>
      <c r="E13" s="7">
        <v>4.1059299999999999</v>
      </c>
      <c r="F13" s="7">
        <v>-45.490699999999997</v>
      </c>
      <c r="G13" s="7">
        <v>-8.9389900000000004</v>
      </c>
      <c r="H13" s="7">
        <v>14.93486</v>
      </c>
      <c r="I13" s="7">
        <v>-2.7169299999999996</v>
      </c>
      <c r="J13" s="7">
        <v>1.1206400000000001</v>
      </c>
      <c r="K13" s="7">
        <v>-12.965299999999999</v>
      </c>
      <c r="L13" s="7">
        <v>0.91830999999999996</v>
      </c>
      <c r="M13" s="7">
        <v>1.91351</v>
      </c>
      <c r="N13" s="7">
        <v>-9.2040600000000001</v>
      </c>
      <c r="O13" s="7">
        <v>-8.6602700000000006</v>
      </c>
      <c r="P13" s="7">
        <v>-7.7134099999999997</v>
      </c>
      <c r="Q13" s="7">
        <v>-7.8451700000000004</v>
      </c>
      <c r="R13" s="7">
        <v>-18.252200000000002</v>
      </c>
      <c r="S13" s="7">
        <v>-3.1171700000000002</v>
      </c>
      <c r="T13" s="7">
        <v>-7.3280799999999999</v>
      </c>
      <c r="U13" s="7">
        <v>1.02014</v>
      </c>
      <c r="V13" s="7">
        <v>-14.3032</v>
      </c>
      <c r="W13" s="7">
        <v>-13.955</v>
      </c>
      <c r="X13" s="7">
        <v>-11.963200000000001</v>
      </c>
      <c r="Y13" s="7">
        <v>-5.2006099999999993</v>
      </c>
      <c r="Z13" s="7">
        <v>-1.8404100000000001</v>
      </c>
      <c r="AA13" s="7">
        <v>4.1879590000000002</v>
      </c>
      <c r="AB13" s="7">
        <v>8.0341699999999996</v>
      </c>
      <c r="AC13" s="7">
        <v>-3.2283200000000001</v>
      </c>
      <c r="AD13" s="7">
        <v>-5.3345600000000006</v>
      </c>
      <c r="AE13" s="7">
        <v>-3.9803500000000001</v>
      </c>
      <c r="AF13" s="7">
        <v>3.725031</v>
      </c>
      <c r="AG13" s="7">
        <v>11.38289</v>
      </c>
      <c r="AH13" s="7">
        <v>9.9543199999999992</v>
      </c>
      <c r="AI13" s="6"/>
      <c r="AJ13" s="6"/>
      <c r="AK13" s="6"/>
      <c r="AL13" s="6"/>
      <c r="AM13" s="6"/>
      <c r="AN13" s="207"/>
      <c r="AO13" s="207"/>
      <c r="AP13" s="207"/>
      <c r="AQ13" s="207"/>
      <c r="AR13" s="207"/>
      <c r="AS13" s="207"/>
      <c r="AT13" s="207"/>
      <c r="AU13" s="207"/>
      <c r="AV13" s="207"/>
      <c r="AW13" s="207"/>
      <c r="AX13" s="207"/>
      <c r="AY13" s="207"/>
    </row>
    <row r="14" spans="1:51" ht="14.45">
      <c r="A14" s="97">
        <f>YampaRiverInflow.TotalOutflow!A14</f>
        <v>46447</v>
      </c>
      <c r="B14" s="163">
        <v>-0.621</v>
      </c>
      <c r="C14" s="155">
        <v>-0.621</v>
      </c>
      <c r="D14" s="167">
        <v>-0.621</v>
      </c>
      <c r="E14" s="7">
        <v>-1.48194</v>
      </c>
      <c r="F14" s="7">
        <v>-85.616900000000001</v>
      </c>
      <c r="G14" s="7">
        <v>-18.977</v>
      </c>
      <c r="H14" s="7">
        <v>-3.0748000000000002</v>
      </c>
      <c r="I14" s="7">
        <v>33.225720000000003</v>
      </c>
      <c r="J14" s="7">
        <v>11.037510000000001</v>
      </c>
      <c r="K14" s="7">
        <v>4.6733700000000002</v>
      </c>
      <c r="L14" s="7">
        <v>4.0890000000000003E-2</v>
      </c>
      <c r="M14" s="7">
        <v>8.1969799999999999</v>
      </c>
      <c r="N14" s="7">
        <v>5.5769299999999999</v>
      </c>
      <c r="O14" s="7">
        <v>-5.0199499999999997</v>
      </c>
      <c r="P14" s="7">
        <v>-3.68032</v>
      </c>
      <c r="Q14" s="7">
        <v>-25.690300000000001</v>
      </c>
      <c r="R14" s="7">
        <v>16.045670000000001</v>
      </c>
      <c r="S14" s="7">
        <v>-10.3043</v>
      </c>
      <c r="T14" s="7">
        <v>-11.892200000000001</v>
      </c>
      <c r="U14" s="7">
        <v>0.31795999999999996</v>
      </c>
      <c r="V14" s="7">
        <v>-9.7432599999999994</v>
      </c>
      <c r="W14" s="7">
        <v>-12.145200000000001</v>
      </c>
      <c r="X14" s="7">
        <v>-6.3741000000000003</v>
      </c>
      <c r="Y14" s="7">
        <v>-11.247</v>
      </c>
      <c r="Z14" s="7">
        <v>-5.8244099999999994</v>
      </c>
      <c r="AA14" s="7">
        <v>-14.067500000000001</v>
      </c>
      <c r="AB14" s="7">
        <v>-1.27335</v>
      </c>
      <c r="AC14" s="7">
        <v>-1.8987400000000001</v>
      </c>
      <c r="AD14" s="7">
        <v>-12.0581</v>
      </c>
      <c r="AE14" s="7">
        <v>-1.39941</v>
      </c>
      <c r="AF14" s="7">
        <v>3.0619520000000002</v>
      </c>
      <c r="AG14" s="7">
        <v>0.5556236</v>
      </c>
      <c r="AH14" s="7">
        <v>2.51511</v>
      </c>
      <c r="AI14" s="6"/>
      <c r="AJ14" s="6"/>
      <c r="AK14" s="6"/>
      <c r="AL14" s="6"/>
      <c r="AM14" s="6"/>
      <c r="AN14" s="207"/>
      <c r="AO14" s="207"/>
      <c r="AP14" s="207"/>
      <c r="AQ14" s="207"/>
      <c r="AR14" s="207"/>
      <c r="AS14" s="207"/>
      <c r="AT14" s="207"/>
      <c r="AU14" s="207"/>
      <c r="AV14" s="207"/>
      <c r="AW14" s="207"/>
      <c r="AX14" s="207"/>
      <c r="AY14" s="207"/>
    </row>
    <row r="15" spans="1:51" ht="14.45">
      <c r="A15" s="97">
        <f>YampaRiverInflow.TotalOutflow!A15</f>
        <v>46478</v>
      </c>
      <c r="B15" s="163">
        <v>-2.9449999999999998</v>
      </c>
      <c r="C15" s="155">
        <v>-2.9449999999999998</v>
      </c>
      <c r="D15" s="167">
        <v>-2.9449999999999998</v>
      </c>
      <c r="E15" s="7">
        <v>12.84352</v>
      </c>
      <c r="F15" s="7">
        <v>-51.0623</v>
      </c>
      <c r="G15" s="7">
        <v>-15.1135</v>
      </c>
      <c r="H15" s="7">
        <v>-4.2431000000000001</v>
      </c>
      <c r="I15" s="7">
        <v>-7.57599</v>
      </c>
      <c r="J15" s="7">
        <v>15.395820000000001</v>
      </c>
      <c r="K15" s="7">
        <v>39.174210000000002</v>
      </c>
      <c r="L15" s="7">
        <v>-0.41738999999999998</v>
      </c>
      <c r="M15" s="7">
        <v>-3.9382700000000002</v>
      </c>
      <c r="N15" s="7">
        <v>0.93055999999999994</v>
      </c>
      <c r="O15" s="7">
        <v>-11.8729</v>
      </c>
      <c r="P15" s="7">
        <v>-13.3843</v>
      </c>
      <c r="Q15" s="7">
        <v>-6.9093299999999997</v>
      </c>
      <c r="R15" s="7">
        <v>4.2983100000000007</v>
      </c>
      <c r="S15" s="7">
        <v>-1.6048699999999998</v>
      </c>
      <c r="T15" s="7">
        <v>-3.3881199999999998</v>
      </c>
      <c r="U15" s="7">
        <v>-8.2623700000000007</v>
      </c>
      <c r="V15" s="7">
        <v>-14.0764</v>
      </c>
      <c r="W15" s="7">
        <v>-15.644399999999999</v>
      </c>
      <c r="X15" s="7">
        <v>-20.3934</v>
      </c>
      <c r="Y15" s="7">
        <v>-12.2591</v>
      </c>
      <c r="Z15" s="7">
        <v>-6.0398699999999996</v>
      </c>
      <c r="AA15" s="7">
        <v>14.186459999999999</v>
      </c>
      <c r="AB15" s="7">
        <v>-9.3056399999999986</v>
      </c>
      <c r="AC15" s="7">
        <v>-4.80497</v>
      </c>
      <c r="AD15" s="7">
        <v>-4.7238199999999999</v>
      </c>
      <c r="AE15" s="7">
        <v>-4.9565900000000003</v>
      </c>
      <c r="AF15" s="7">
        <v>-3.62934</v>
      </c>
      <c r="AG15" s="7">
        <v>-36.724299999999999</v>
      </c>
      <c r="AH15" s="7">
        <v>5.76356</v>
      </c>
      <c r="AI15" s="6"/>
      <c r="AJ15" s="6"/>
      <c r="AK15" s="6"/>
      <c r="AL15" s="6"/>
      <c r="AM15" s="6"/>
      <c r="AN15" s="207"/>
      <c r="AO15" s="207"/>
      <c r="AP15" s="207"/>
      <c r="AQ15" s="207"/>
      <c r="AR15" s="207"/>
      <c r="AS15" s="207"/>
      <c r="AT15" s="207"/>
      <c r="AU15" s="207"/>
      <c r="AV15" s="207"/>
      <c r="AW15" s="207"/>
      <c r="AX15" s="207"/>
      <c r="AY15" s="207"/>
    </row>
    <row r="16" spans="1:51" ht="14.45">
      <c r="A16" s="97">
        <f>YampaRiverInflow.TotalOutflow!A16</f>
        <v>46508</v>
      </c>
      <c r="B16" s="163">
        <v>-6.407</v>
      </c>
      <c r="C16" s="155">
        <v>-6.407</v>
      </c>
      <c r="D16" s="167">
        <v>-6.407</v>
      </c>
      <c r="E16" s="7">
        <v>4.7034399999999996</v>
      </c>
      <c r="F16" s="7">
        <v>-61.748899999999999</v>
      </c>
      <c r="G16" s="7">
        <v>-4.7955200000000007</v>
      </c>
      <c r="H16" s="7">
        <v>-13.974399999999999</v>
      </c>
      <c r="I16" s="7">
        <v>-8.2093600000000002</v>
      </c>
      <c r="J16" s="7">
        <v>11.730090000000001</v>
      </c>
      <c r="K16" s="7">
        <v>21.999099999999999</v>
      </c>
      <c r="L16" s="7">
        <v>0.11092</v>
      </c>
      <c r="M16" s="7">
        <v>-14.867799999999999</v>
      </c>
      <c r="N16" s="7">
        <v>-7.1809500000000002</v>
      </c>
      <c r="O16" s="7">
        <v>-5.66974</v>
      </c>
      <c r="P16" s="7">
        <v>-33.700400000000002</v>
      </c>
      <c r="Q16" s="7">
        <v>-4.7220800000000001</v>
      </c>
      <c r="R16" s="7">
        <v>-17.381799999999998</v>
      </c>
      <c r="S16" s="7">
        <v>-33.279300000000006</v>
      </c>
      <c r="T16" s="7">
        <v>-5.4207200000000002</v>
      </c>
      <c r="U16" s="7">
        <v>-5.2464300000000001</v>
      </c>
      <c r="V16" s="7">
        <v>3.1493000000000002</v>
      </c>
      <c r="W16" s="7">
        <v>-9.5569299999999995</v>
      </c>
      <c r="X16" s="7">
        <v>4.5381899999999993</v>
      </c>
      <c r="Y16" s="7">
        <v>2.7454499999999999</v>
      </c>
      <c r="Z16" s="7">
        <v>4.5651899999999994</v>
      </c>
      <c r="AA16" s="7">
        <v>0.1095455</v>
      </c>
      <c r="AB16" s="7">
        <v>7.3637499999999996</v>
      </c>
      <c r="AC16" s="7">
        <v>8.667313</v>
      </c>
      <c r="AD16" s="7">
        <v>9.6379000000000001</v>
      </c>
      <c r="AE16" s="7">
        <v>-0.59501400000000004</v>
      </c>
      <c r="AF16" s="7">
        <v>-7.1286899999999997</v>
      </c>
      <c r="AG16" s="7">
        <v>13.089129999999999</v>
      </c>
      <c r="AH16" s="7">
        <v>7.5992100000000002</v>
      </c>
      <c r="AI16" s="6"/>
      <c r="AJ16" s="6"/>
      <c r="AK16" s="6"/>
      <c r="AL16" s="6"/>
      <c r="AM16" s="6"/>
      <c r="AN16" s="207"/>
      <c r="AO16" s="207"/>
      <c r="AP16" s="207"/>
      <c r="AQ16" s="207"/>
      <c r="AR16" s="207"/>
      <c r="AS16" s="207"/>
      <c r="AT16" s="207"/>
      <c r="AU16" s="207"/>
      <c r="AV16" s="207"/>
      <c r="AW16" s="207"/>
      <c r="AX16" s="207"/>
      <c r="AY16" s="207"/>
    </row>
    <row r="17" spans="1:51" ht="14.45">
      <c r="A17" s="97">
        <f>YampaRiverInflow.TotalOutflow!A17</f>
        <v>46539</v>
      </c>
      <c r="B17" s="163">
        <v>0.91400000000000003</v>
      </c>
      <c r="C17" s="155">
        <v>0.91400000000000003</v>
      </c>
      <c r="D17" s="167">
        <v>0.91400000000000003</v>
      </c>
      <c r="E17" s="7">
        <v>13.497540000000001</v>
      </c>
      <c r="F17" s="7">
        <v>-26.186700000000002</v>
      </c>
      <c r="G17" s="7">
        <v>-3.3491300000000002</v>
      </c>
      <c r="H17" s="7">
        <v>4.0840300000000003</v>
      </c>
      <c r="I17" s="7">
        <v>-11.6759</v>
      </c>
      <c r="J17" s="7">
        <v>-4.1159999999999995E-2</v>
      </c>
      <c r="K17" s="7">
        <v>5.6090299999999997</v>
      </c>
      <c r="L17" s="7">
        <v>-3.69754</v>
      </c>
      <c r="M17" s="7">
        <v>-11.8339</v>
      </c>
      <c r="N17" s="7">
        <v>-9.2286099999999998</v>
      </c>
      <c r="O17" s="7">
        <v>-8.5176200000000009</v>
      </c>
      <c r="P17" s="7">
        <v>-26.906099999999999</v>
      </c>
      <c r="Q17" s="7">
        <v>-30.0809</v>
      </c>
      <c r="R17" s="7">
        <v>1.8562000000000001</v>
      </c>
      <c r="S17" s="7">
        <v>-14.7171</v>
      </c>
      <c r="T17" s="7">
        <v>-14.012499999999999</v>
      </c>
      <c r="U17" s="7">
        <v>-1.51996</v>
      </c>
      <c r="V17" s="7">
        <v>-16.566500000000001</v>
      </c>
      <c r="W17" s="7">
        <v>-17.7789</v>
      </c>
      <c r="X17" s="7">
        <v>-8.3348700000000004</v>
      </c>
      <c r="Y17" s="7">
        <v>-5.4185299999999996</v>
      </c>
      <c r="Z17" s="7">
        <v>-7.2006999999999994</v>
      </c>
      <c r="AA17" s="7">
        <v>-0.73851199999999995</v>
      </c>
      <c r="AB17" s="7">
        <v>2.2777600000000002</v>
      </c>
      <c r="AC17" s="7">
        <v>-1.24882</v>
      </c>
      <c r="AD17" s="7">
        <v>-2.2548400000000002</v>
      </c>
      <c r="AE17" s="7">
        <v>-7.8657200000000005</v>
      </c>
      <c r="AF17" s="7">
        <v>-7.5185699999999995</v>
      </c>
      <c r="AG17" s="7">
        <v>-7.5434399999999995</v>
      </c>
      <c r="AH17" s="7">
        <v>4.59762</v>
      </c>
      <c r="AI17" s="6"/>
      <c r="AJ17" s="6"/>
      <c r="AK17" s="6"/>
      <c r="AL17" s="6"/>
      <c r="AM17" s="6"/>
      <c r="AN17" s="207"/>
      <c r="AO17" s="207"/>
      <c r="AP17" s="207"/>
      <c r="AQ17" s="207"/>
      <c r="AR17" s="207"/>
      <c r="AS17" s="207"/>
      <c r="AT17" s="207"/>
      <c r="AU17" s="207"/>
      <c r="AV17" s="207"/>
      <c r="AW17" s="207"/>
      <c r="AX17" s="207"/>
      <c r="AY17" s="207"/>
    </row>
    <row r="18" spans="1:51" ht="14.45">
      <c r="A18" s="97">
        <f>YampaRiverInflow.TotalOutflow!A18</f>
        <v>46569</v>
      </c>
      <c r="B18" s="163">
        <v>-9.2409999999999997</v>
      </c>
      <c r="C18" s="155">
        <v>-9.2409999999999997</v>
      </c>
      <c r="D18" s="167">
        <v>-9.2409999999999997</v>
      </c>
      <c r="E18" s="7">
        <v>3.09552</v>
      </c>
      <c r="F18" s="7">
        <v>-10.6083</v>
      </c>
      <c r="G18" s="7">
        <v>-7.64445</v>
      </c>
      <c r="H18" s="7">
        <v>8.1272700000000011</v>
      </c>
      <c r="I18" s="7">
        <v>-11.493399999999999</v>
      </c>
      <c r="J18" s="7">
        <v>10.728009999999999</v>
      </c>
      <c r="K18" s="7">
        <v>8.7200199999999999</v>
      </c>
      <c r="L18" s="7">
        <v>-1.2666099999999998</v>
      </c>
      <c r="M18" s="7">
        <v>-11.347200000000001</v>
      </c>
      <c r="N18" s="7">
        <v>-18.336200000000002</v>
      </c>
      <c r="O18" s="7">
        <v>-2.94312</v>
      </c>
      <c r="P18" s="7">
        <v>-31.489599999999999</v>
      </c>
      <c r="Q18" s="7">
        <v>-20.471400000000003</v>
      </c>
      <c r="R18" s="7">
        <v>-11.8964</v>
      </c>
      <c r="S18" s="7">
        <v>-5.89581</v>
      </c>
      <c r="T18" s="7">
        <v>-9.4188299999999998</v>
      </c>
      <c r="U18" s="7">
        <v>-9.6500499999999985</v>
      </c>
      <c r="V18" s="7">
        <v>-13.497399999999999</v>
      </c>
      <c r="W18" s="7">
        <v>-20.7821</v>
      </c>
      <c r="X18" s="7">
        <v>-5.3935699999999995</v>
      </c>
      <c r="Y18" s="7">
        <v>-16.034399999999998</v>
      </c>
      <c r="Z18" s="7">
        <v>-7.2505600000000001</v>
      </c>
      <c r="AA18" s="7">
        <v>-12.2248</v>
      </c>
      <c r="AB18" s="7">
        <v>-2.5033499999999997</v>
      </c>
      <c r="AC18" s="7">
        <v>-0.440502</v>
      </c>
      <c r="AD18" s="7">
        <v>11.24718</v>
      </c>
      <c r="AE18" s="7">
        <v>-1.8387200000000001</v>
      </c>
      <c r="AF18" s="7">
        <v>-11.0794</v>
      </c>
      <c r="AG18" s="7">
        <v>-4.7515900000000002</v>
      </c>
      <c r="AH18" s="7">
        <v>1.85019</v>
      </c>
      <c r="AI18" s="6"/>
      <c r="AJ18" s="6"/>
      <c r="AK18" s="6"/>
      <c r="AL18" s="6"/>
      <c r="AM18" s="6"/>
      <c r="AN18" s="207"/>
      <c r="AO18" s="207"/>
      <c r="AP18" s="207"/>
      <c r="AQ18" s="207"/>
      <c r="AR18" s="207"/>
      <c r="AS18" s="207"/>
      <c r="AT18" s="207"/>
      <c r="AU18" s="207"/>
      <c r="AV18" s="207"/>
      <c r="AW18" s="207"/>
      <c r="AX18" s="207"/>
      <c r="AY18" s="207"/>
    </row>
    <row r="19" spans="1:51" ht="14.45">
      <c r="A19" s="97">
        <f>YampaRiverInflow.TotalOutflow!A19</f>
        <v>46600</v>
      </c>
      <c r="B19" s="163">
        <v>-6.3780000000000001</v>
      </c>
      <c r="C19" s="155">
        <v>-6.3780000000000001</v>
      </c>
      <c r="D19" s="167">
        <v>-6.3780000000000001</v>
      </c>
      <c r="E19" s="7">
        <v>3.7869800000000002</v>
      </c>
      <c r="F19" s="7">
        <v>-3.9497499999999999</v>
      </c>
      <c r="G19" s="7">
        <v>-0.94598000000000004</v>
      </c>
      <c r="H19" s="7">
        <v>2.1968100000000002</v>
      </c>
      <c r="I19" s="7">
        <v>-4.3264100000000001</v>
      </c>
      <c r="J19" s="7">
        <v>-10.6752</v>
      </c>
      <c r="K19" s="7">
        <v>1.8042</v>
      </c>
      <c r="L19" s="7">
        <v>4.2788000000000004</v>
      </c>
      <c r="M19" s="7">
        <v>-12.226000000000001</v>
      </c>
      <c r="N19" s="7">
        <v>-3.8130300000000004</v>
      </c>
      <c r="O19" s="7">
        <v>-0.78469000000000011</v>
      </c>
      <c r="P19" s="7">
        <v>-7.6042100000000001</v>
      </c>
      <c r="Q19" s="7">
        <v>-5.4120699999999999</v>
      </c>
      <c r="R19" s="7">
        <v>-13.8598</v>
      </c>
      <c r="S19" s="7">
        <v>-14.737</v>
      </c>
      <c r="T19" s="7">
        <v>-6.2569600000000003</v>
      </c>
      <c r="U19" s="7">
        <v>-22.553799999999999</v>
      </c>
      <c r="V19" s="7">
        <v>-2.4493899999999997</v>
      </c>
      <c r="W19" s="7">
        <v>-15.1355</v>
      </c>
      <c r="X19" s="7">
        <v>2.9768400000000002</v>
      </c>
      <c r="Y19" s="7">
        <v>5.9177799999999996</v>
      </c>
      <c r="Z19" s="7">
        <v>3.3304999999999998</v>
      </c>
      <c r="AA19" s="7">
        <v>10.576969999999999</v>
      </c>
      <c r="AB19" s="7">
        <v>-7.4222299999999999</v>
      </c>
      <c r="AC19" s="7">
        <v>-2.7236199999999999</v>
      </c>
      <c r="AD19" s="7">
        <v>11.2767</v>
      </c>
      <c r="AE19" s="7">
        <v>-2.6559499999999998</v>
      </c>
      <c r="AF19" s="7">
        <v>3.1679930000000001</v>
      </c>
      <c r="AG19" s="7">
        <v>-8.08446</v>
      </c>
      <c r="AH19" s="7">
        <v>4.3259999999999996</v>
      </c>
      <c r="AI19" s="6"/>
      <c r="AJ19" s="6"/>
      <c r="AK19" s="6"/>
      <c r="AL19" s="6"/>
      <c r="AM19" s="6"/>
      <c r="AN19" s="207"/>
      <c r="AO19" s="207"/>
      <c r="AP19" s="207"/>
      <c r="AQ19" s="207"/>
      <c r="AR19" s="207"/>
      <c r="AS19" s="207"/>
      <c r="AT19" s="207"/>
      <c r="AU19" s="207"/>
      <c r="AV19" s="207"/>
      <c r="AW19" s="207"/>
      <c r="AX19" s="207"/>
      <c r="AY19" s="207"/>
    </row>
    <row r="20" spans="1:51" ht="14.45">
      <c r="A20" s="97">
        <f>YampaRiverInflow.TotalOutflow!A20</f>
        <v>46631</v>
      </c>
      <c r="B20" s="163">
        <v>0.28000000000000003</v>
      </c>
      <c r="C20" s="155">
        <v>0.28000000000000003</v>
      </c>
      <c r="D20" s="167">
        <v>0.28000000000000003</v>
      </c>
      <c r="E20" s="7">
        <v>5.2410399999999999</v>
      </c>
      <c r="F20" s="7">
        <v>-12.903600000000001</v>
      </c>
      <c r="G20" s="7">
        <v>8.5776000000000003</v>
      </c>
      <c r="H20" s="7">
        <v>15.860709999999999</v>
      </c>
      <c r="I20" s="7">
        <v>4.2184399999999993</v>
      </c>
      <c r="J20" s="7">
        <v>2.1504499999999998</v>
      </c>
      <c r="K20" s="7">
        <v>-6.8963000000000001</v>
      </c>
      <c r="L20" s="7">
        <v>-12.975100000000001</v>
      </c>
      <c r="M20" s="7">
        <v>-7.1190200000000008</v>
      </c>
      <c r="N20" s="7">
        <v>-2.2877899999999998</v>
      </c>
      <c r="O20" s="7">
        <v>-15.519200000000001</v>
      </c>
      <c r="P20" s="7">
        <v>-21.1785</v>
      </c>
      <c r="Q20" s="7">
        <v>-6.0739200000000002</v>
      </c>
      <c r="R20" s="7">
        <v>-3.6959299999999997</v>
      </c>
      <c r="S20" s="7">
        <v>0.22959000000000002</v>
      </c>
      <c r="T20" s="7">
        <v>-2.0469200000000001</v>
      </c>
      <c r="U20" s="7">
        <v>-1.55017</v>
      </c>
      <c r="V20" s="7">
        <v>8.7733099999999986</v>
      </c>
      <c r="W20" s="7">
        <v>-8.4957199999999986</v>
      </c>
      <c r="X20" s="7">
        <v>10.460270000000001</v>
      </c>
      <c r="Y20" s="7">
        <v>-5.7617600000000007</v>
      </c>
      <c r="Z20" s="7">
        <v>-2.9507099999999999</v>
      </c>
      <c r="AA20" s="7">
        <v>5.573264</v>
      </c>
      <c r="AB20" s="7">
        <v>6.7049099999999999</v>
      </c>
      <c r="AC20" s="7">
        <v>-0.37902999999999998</v>
      </c>
      <c r="AD20" s="7">
        <v>1.002618</v>
      </c>
      <c r="AE20" s="7">
        <v>4.0797420000000004</v>
      </c>
      <c r="AF20" s="7">
        <v>-5.3277200000000002</v>
      </c>
      <c r="AG20" s="7">
        <v>-6.2411499999999993</v>
      </c>
      <c r="AH20" s="7">
        <v>2.4840100000000001</v>
      </c>
      <c r="AI20" s="6"/>
      <c r="AJ20" s="6"/>
      <c r="AK20" s="6"/>
      <c r="AL20" s="6"/>
      <c r="AM20" s="6"/>
      <c r="AN20" s="207"/>
      <c r="AO20" s="207"/>
      <c r="AP20" s="207"/>
      <c r="AQ20" s="207"/>
      <c r="AR20" s="207"/>
      <c r="AS20" s="207"/>
      <c r="AT20" s="207"/>
      <c r="AU20" s="207"/>
      <c r="AV20" s="207"/>
      <c r="AW20" s="207"/>
      <c r="AX20" s="207"/>
      <c r="AY20" s="207"/>
    </row>
    <row r="21" spans="1:51" ht="14.45">
      <c r="A21" s="97">
        <f>YampaRiverInflow.TotalOutflow!A21</f>
        <v>46661</v>
      </c>
      <c r="B21" s="163">
        <v>0.73499999999999999</v>
      </c>
      <c r="C21" s="155">
        <v>0.73499999999999999</v>
      </c>
      <c r="D21" s="167">
        <v>0.73499999999999999</v>
      </c>
      <c r="E21" s="7">
        <v>16.06822</v>
      </c>
      <c r="F21" s="7">
        <v>-0.16736000000000001</v>
      </c>
      <c r="G21" s="7">
        <v>3.9343000000000004</v>
      </c>
      <c r="H21" s="7">
        <v>-8.1954599999999989</v>
      </c>
      <c r="I21" s="7">
        <v>1.15303</v>
      </c>
      <c r="J21" s="7">
        <v>4.8546899999999997</v>
      </c>
      <c r="K21" s="7">
        <v>-2.7721900000000002</v>
      </c>
      <c r="L21" s="7">
        <v>10.111030000000001</v>
      </c>
      <c r="M21" s="7">
        <v>-7.8798000000000004</v>
      </c>
      <c r="N21" s="7">
        <v>4.2608300000000003</v>
      </c>
      <c r="O21" s="7">
        <v>-9.0296399999999988</v>
      </c>
      <c r="P21" s="7">
        <v>-19.219099999999997</v>
      </c>
      <c r="Q21" s="7">
        <v>-22.1523</v>
      </c>
      <c r="R21" s="7">
        <v>1.00861</v>
      </c>
      <c r="S21" s="7">
        <v>-7.54697</v>
      </c>
      <c r="T21" s="7">
        <v>3.05389</v>
      </c>
      <c r="U21" s="7">
        <v>-0.55309000000000008</v>
      </c>
      <c r="V21" s="7">
        <v>-10.613</v>
      </c>
      <c r="W21" s="7">
        <v>-11.085899999999999</v>
      </c>
      <c r="X21" s="7">
        <v>5.77902</v>
      </c>
      <c r="Y21" s="7">
        <v>-2.5799099999999999</v>
      </c>
      <c r="Z21" s="7">
        <v>11.36007</v>
      </c>
      <c r="AA21" s="7">
        <v>13.28439</v>
      </c>
      <c r="AB21" s="7">
        <v>-1.07623</v>
      </c>
      <c r="AC21" s="7">
        <v>6.7392950000000003</v>
      </c>
      <c r="AD21" s="7">
        <v>9.3276970000000006</v>
      </c>
      <c r="AE21" s="7">
        <v>9.8532309999999992</v>
      </c>
      <c r="AF21" s="7">
        <v>2.3867620000000001</v>
      </c>
      <c r="AG21" s="7">
        <v>-14.003299999999999</v>
      </c>
      <c r="AH21" s="7">
        <v>4.5726499999999994</v>
      </c>
      <c r="AI21" s="6"/>
      <c r="AJ21" s="6"/>
      <c r="AK21" s="6"/>
      <c r="AL21" s="6"/>
      <c r="AM21" s="6"/>
      <c r="AN21" s="207"/>
      <c r="AO21" s="207"/>
      <c r="AP21" s="207"/>
      <c r="AQ21" s="207"/>
      <c r="AR21" s="207"/>
      <c r="AS21" s="207"/>
      <c r="AT21" s="207"/>
      <c r="AU21" s="207"/>
      <c r="AV21" s="207"/>
      <c r="AW21" s="207"/>
      <c r="AX21" s="207"/>
      <c r="AY21" s="207"/>
    </row>
    <row r="22" spans="1:51" ht="14.45">
      <c r="A22" s="97">
        <f>YampaRiverInflow.TotalOutflow!A22</f>
        <v>46692</v>
      </c>
      <c r="B22" s="163">
        <v>-5.5279999999999996</v>
      </c>
      <c r="C22" s="155">
        <v>-5.5279999999999996</v>
      </c>
      <c r="D22" s="167">
        <v>-5.5279999999999996</v>
      </c>
      <c r="E22" s="7">
        <v>12.2211</v>
      </c>
      <c r="F22" s="7">
        <v>-13.3376</v>
      </c>
      <c r="G22" s="7">
        <v>4.8029599999999997</v>
      </c>
      <c r="H22" s="7">
        <v>7.5139499999999995</v>
      </c>
      <c r="I22" s="7">
        <v>2.73468</v>
      </c>
      <c r="J22" s="7">
        <v>6.6013000000000002</v>
      </c>
      <c r="K22" s="7">
        <v>0.97684000000000004</v>
      </c>
      <c r="L22" s="7">
        <v>8.3629300000000004</v>
      </c>
      <c r="M22" s="7">
        <v>1.9108499999999999</v>
      </c>
      <c r="N22" s="7">
        <v>-3.2407300000000001</v>
      </c>
      <c r="O22" s="7">
        <v>2.9348700000000001</v>
      </c>
      <c r="P22" s="7">
        <v>-7.6372900000000001</v>
      </c>
      <c r="Q22" s="7">
        <v>3.4327800000000002</v>
      </c>
      <c r="R22" s="7">
        <v>5.0682</v>
      </c>
      <c r="S22" s="7">
        <v>-2.44712</v>
      </c>
      <c r="T22" s="7">
        <v>9.4311000000000007</v>
      </c>
      <c r="U22" s="7">
        <v>-7.2890100000000002</v>
      </c>
      <c r="V22" s="7">
        <v>-3.6388499999999997</v>
      </c>
      <c r="W22" s="7">
        <v>0.89403999999999995</v>
      </c>
      <c r="X22" s="7">
        <v>10.06827</v>
      </c>
      <c r="Y22" s="7">
        <v>6.3182299999999998</v>
      </c>
      <c r="Z22" s="7">
        <v>14.429110000000001</v>
      </c>
      <c r="AA22" s="7">
        <v>13.14282</v>
      </c>
      <c r="AB22" s="7">
        <v>0.30604999999999999</v>
      </c>
      <c r="AC22" s="7">
        <v>3.2879200000000002</v>
      </c>
      <c r="AD22" s="7">
        <v>9.6716720000000009</v>
      </c>
      <c r="AE22" s="7">
        <v>20.124560000000002</v>
      </c>
      <c r="AF22" s="7">
        <v>-11.070600000000001</v>
      </c>
      <c r="AG22" s="7">
        <v>-13.8909</v>
      </c>
      <c r="AH22" s="7">
        <v>6.7825500000000005</v>
      </c>
      <c r="AI22" s="6"/>
      <c r="AJ22" s="6"/>
      <c r="AK22" s="6"/>
      <c r="AL22" s="6"/>
      <c r="AM22" s="6"/>
      <c r="AN22" s="207"/>
      <c r="AO22" s="207"/>
      <c r="AP22" s="207"/>
      <c r="AQ22" s="207"/>
      <c r="AR22" s="207"/>
      <c r="AS22" s="207"/>
      <c r="AT22" s="207"/>
      <c r="AU22" s="207"/>
      <c r="AV22" s="207"/>
      <c r="AW22" s="207"/>
      <c r="AX22" s="207"/>
      <c r="AY22" s="207"/>
    </row>
    <row r="23" spans="1:51" ht="14.45">
      <c r="A23" s="97">
        <f>YampaRiverInflow.TotalOutflow!A23</f>
        <v>46722</v>
      </c>
      <c r="B23" s="163">
        <v>-4.2699999999999996</v>
      </c>
      <c r="C23" s="155">
        <v>-4.2699999999999996</v>
      </c>
      <c r="D23" s="167">
        <v>-4.2699999999999996</v>
      </c>
      <c r="E23" s="7">
        <v>26.24044</v>
      </c>
      <c r="F23" s="7">
        <v>9.7062999999999988</v>
      </c>
      <c r="G23" s="7">
        <v>15.84782</v>
      </c>
      <c r="H23" s="7">
        <v>94.941029999999998</v>
      </c>
      <c r="I23" s="7">
        <v>-1.6679900000000001</v>
      </c>
      <c r="J23" s="7">
        <v>27.110379999999999</v>
      </c>
      <c r="K23" s="7">
        <v>15.47331</v>
      </c>
      <c r="L23" s="7">
        <v>23.397189999999998</v>
      </c>
      <c r="M23" s="7">
        <v>-21.467200000000002</v>
      </c>
      <c r="N23" s="7">
        <v>-1.96912</v>
      </c>
      <c r="O23" s="7">
        <v>6.1689999999999996</v>
      </c>
      <c r="P23" s="7">
        <v>-8.7340999999999998</v>
      </c>
      <c r="Q23" s="7">
        <v>2.1890200000000002</v>
      </c>
      <c r="R23" s="7">
        <v>6.2199300000000006</v>
      </c>
      <c r="S23" s="7">
        <v>-1.9193900000000002</v>
      </c>
      <c r="T23" s="7">
        <v>-0.40073999999999999</v>
      </c>
      <c r="U23" s="7">
        <v>-10.7593</v>
      </c>
      <c r="V23" s="7">
        <v>-7.3306499999999994</v>
      </c>
      <c r="W23" s="7">
        <v>7.5781999999999998</v>
      </c>
      <c r="X23" s="7">
        <v>10.29767</v>
      </c>
      <c r="Y23" s="7">
        <v>-5.8699700000000004</v>
      </c>
      <c r="Z23" s="7">
        <v>24.633080000000003</v>
      </c>
      <c r="AA23" s="7">
        <v>23.363189999999999</v>
      </c>
      <c r="AB23" s="7">
        <v>-1.2471300000000001</v>
      </c>
      <c r="AC23" s="7">
        <v>-6.3736999999999995</v>
      </c>
      <c r="AD23" s="7">
        <v>5.9137360000000001</v>
      </c>
      <c r="AE23" s="7">
        <v>15.60941</v>
      </c>
      <c r="AF23" s="7">
        <v>24.042540000000002</v>
      </c>
      <c r="AG23" s="7">
        <v>-3.4043299999999999</v>
      </c>
      <c r="AH23" s="7">
        <v>8.3700100000000006</v>
      </c>
      <c r="AI23" s="6"/>
      <c r="AJ23" s="6"/>
      <c r="AK23" s="6"/>
      <c r="AL23" s="6"/>
      <c r="AM23" s="6"/>
      <c r="AN23" s="207"/>
      <c r="AO23" s="207"/>
      <c r="AP23" s="207"/>
      <c r="AQ23" s="207"/>
      <c r="AR23" s="207"/>
      <c r="AS23" s="207"/>
      <c r="AT23" s="207"/>
      <c r="AU23" s="207"/>
      <c r="AV23" s="207"/>
      <c r="AW23" s="207"/>
      <c r="AX23" s="207"/>
      <c r="AY23" s="207"/>
    </row>
    <row r="24" spans="1:51" ht="14.45">
      <c r="A24" s="97">
        <f>YampaRiverInflow.TotalOutflow!A24</f>
        <v>46753</v>
      </c>
      <c r="B24" s="163">
        <v>1.958</v>
      </c>
      <c r="C24" s="155">
        <v>1.958</v>
      </c>
      <c r="D24" s="167">
        <v>1.958</v>
      </c>
      <c r="E24" s="7">
        <v>-30.0366</v>
      </c>
      <c r="F24" s="7">
        <v>0.34805000000000003</v>
      </c>
      <c r="G24" s="7">
        <v>8.1073400000000007</v>
      </c>
      <c r="H24" s="7">
        <v>-4.0167999999999999</v>
      </c>
      <c r="I24" s="7">
        <v>-0.42529</v>
      </c>
      <c r="J24" s="7">
        <v>-9.22471</v>
      </c>
      <c r="K24" s="7">
        <v>16.908450000000002</v>
      </c>
      <c r="L24" s="7">
        <v>1.48193</v>
      </c>
      <c r="M24" s="7">
        <v>-11.1562</v>
      </c>
      <c r="N24" s="7">
        <v>-10.2127</v>
      </c>
      <c r="O24" s="7">
        <v>-20.743200000000002</v>
      </c>
      <c r="P24" s="7">
        <v>-9.2751999999999999</v>
      </c>
      <c r="Q24" s="7">
        <v>-13.9984</v>
      </c>
      <c r="R24" s="7">
        <v>-0.47846</v>
      </c>
      <c r="S24" s="7">
        <v>-2.4032600000000004</v>
      </c>
      <c r="T24" s="7">
        <v>3.4120999999999997</v>
      </c>
      <c r="U24" s="7">
        <v>-10.2646</v>
      </c>
      <c r="V24" s="7">
        <v>17.93282</v>
      </c>
      <c r="W24" s="7">
        <v>-2.55436</v>
      </c>
      <c r="X24" s="7">
        <v>-2.7433800000000002</v>
      </c>
      <c r="Y24" s="7">
        <v>-21.323400000000003</v>
      </c>
      <c r="Z24" s="7">
        <v>2.622719</v>
      </c>
      <c r="AA24" s="7">
        <v>3.4634200000000002</v>
      </c>
      <c r="AB24" s="7">
        <v>7.8842790000000003</v>
      </c>
      <c r="AC24" s="7">
        <v>16.61054</v>
      </c>
      <c r="AD24" s="7">
        <v>8.8169590000000007</v>
      </c>
      <c r="AE24" s="7">
        <v>17.907229999999998</v>
      </c>
      <c r="AF24" s="7">
        <v>12.460120000000002</v>
      </c>
      <c r="AG24" s="7">
        <v>7.4652799999999999</v>
      </c>
      <c r="AH24" s="7">
        <v>6.9913500000000006</v>
      </c>
      <c r="AI24" s="6"/>
      <c r="AJ24" s="6"/>
      <c r="AK24" s="6"/>
      <c r="AL24" s="6"/>
      <c r="AM24" s="6"/>
      <c r="AN24" s="207"/>
      <c r="AO24" s="207"/>
      <c r="AP24" s="207"/>
      <c r="AQ24" s="207"/>
      <c r="AR24" s="207"/>
      <c r="AS24" s="207"/>
      <c r="AT24" s="207"/>
      <c r="AU24" s="207"/>
      <c r="AV24" s="207"/>
      <c r="AW24" s="207"/>
      <c r="AX24" s="207"/>
      <c r="AY24" s="207"/>
    </row>
    <row r="25" spans="1:51" ht="14.45">
      <c r="A25" s="97">
        <f>YampaRiverInflow.TotalOutflow!A25</f>
        <v>46784</v>
      </c>
      <c r="B25" s="163">
        <v>0.82399999999999995</v>
      </c>
      <c r="C25" s="155">
        <v>0.82399999999999995</v>
      </c>
      <c r="D25" s="167">
        <v>0.82399999999999995</v>
      </c>
      <c r="E25" s="7">
        <v>-45.490699999999997</v>
      </c>
      <c r="F25" s="7">
        <v>-8.9389900000000004</v>
      </c>
      <c r="G25" s="7">
        <v>14.93486</v>
      </c>
      <c r="H25" s="7">
        <v>-2.7169299999999996</v>
      </c>
      <c r="I25" s="7">
        <v>1.1206400000000001</v>
      </c>
      <c r="J25" s="7">
        <v>-12.965299999999999</v>
      </c>
      <c r="K25" s="7">
        <v>0.91830999999999996</v>
      </c>
      <c r="L25" s="7">
        <v>1.91351</v>
      </c>
      <c r="M25" s="7">
        <v>-9.2040600000000001</v>
      </c>
      <c r="N25" s="7">
        <v>-8.6602700000000006</v>
      </c>
      <c r="O25" s="7">
        <v>-7.7134099999999997</v>
      </c>
      <c r="P25" s="7">
        <v>-7.8451700000000004</v>
      </c>
      <c r="Q25" s="7">
        <v>-18.252200000000002</v>
      </c>
      <c r="R25" s="7">
        <v>-3.1171700000000002</v>
      </c>
      <c r="S25" s="7">
        <v>-7.3280799999999999</v>
      </c>
      <c r="T25" s="7">
        <v>1.02014</v>
      </c>
      <c r="U25" s="7">
        <v>-14.3032</v>
      </c>
      <c r="V25" s="7">
        <v>-13.955</v>
      </c>
      <c r="W25" s="7">
        <v>-11.963200000000001</v>
      </c>
      <c r="X25" s="7">
        <v>-5.2006099999999993</v>
      </c>
      <c r="Y25" s="7">
        <v>-1.8404100000000001</v>
      </c>
      <c r="Z25" s="7">
        <v>4.1879590000000002</v>
      </c>
      <c r="AA25" s="7">
        <v>8.0341699999999996</v>
      </c>
      <c r="AB25" s="7">
        <v>-3.2283200000000001</v>
      </c>
      <c r="AC25" s="7">
        <v>-5.3345600000000006</v>
      </c>
      <c r="AD25" s="7">
        <v>-3.9803500000000001</v>
      </c>
      <c r="AE25" s="7">
        <v>3.725031</v>
      </c>
      <c r="AF25" s="7">
        <v>11.38289</v>
      </c>
      <c r="AG25" s="7">
        <v>9.9543199999999992</v>
      </c>
      <c r="AH25" s="7">
        <v>4.1059299999999999</v>
      </c>
      <c r="AI25" s="6"/>
      <c r="AJ25" s="6"/>
      <c r="AK25" s="6"/>
      <c r="AL25" s="6"/>
      <c r="AM25" s="6"/>
      <c r="AN25" s="207"/>
      <c r="AO25" s="207"/>
      <c r="AP25" s="207"/>
      <c r="AQ25" s="207"/>
      <c r="AR25" s="207"/>
      <c r="AS25" s="207"/>
      <c r="AT25" s="207"/>
      <c r="AU25" s="207"/>
      <c r="AV25" s="207"/>
      <c r="AW25" s="207"/>
      <c r="AX25" s="207"/>
      <c r="AY25" s="207"/>
    </row>
    <row r="26" spans="1:51" ht="14.45">
      <c r="A26" s="97">
        <f>YampaRiverInflow.TotalOutflow!A26</f>
        <v>46813</v>
      </c>
      <c r="B26" s="163">
        <v>-0.621</v>
      </c>
      <c r="C26" s="155">
        <v>-0.621</v>
      </c>
      <c r="D26" s="167">
        <v>-0.621</v>
      </c>
      <c r="E26" s="7">
        <v>-85.616900000000001</v>
      </c>
      <c r="F26" s="7">
        <v>-18.977</v>
      </c>
      <c r="G26" s="7">
        <v>-3.0748000000000002</v>
      </c>
      <c r="H26" s="7">
        <v>33.225720000000003</v>
      </c>
      <c r="I26" s="7">
        <v>11.037510000000001</v>
      </c>
      <c r="J26" s="7">
        <v>4.6733700000000002</v>
      </c>
      <c r="K26" s="7">
        <v>4.0890000000000003E-2</v>
      </c>
      <c r="L26" s="7">
        <v>8.1969799999999999</v>
      </c>
      <c r="M26" s="7">
        <v>5.5769299999999999</v>
      </c>
      <c r="N26" s="7">
        <v>-5.0199499999999997</v>
      </c>
      <c r="O26" s="7">
        <v>-3.68032</v>
      </c>
      <c r="P26" s="7">
        <v>-25.690300000000001</v>
      </c>
      <c r="Q26" s="7">
        <v>16.045670000000001</v>
      </c>
      <c r="R26" s="7">
        <v>-10.3043</v>
      </c>
      <c r="S26" s="7">
        <v>-11.892200000000001</v>
      </c>
      <c r="T26" s="7">
        <v>0.31795999999999996</v>
      </c>
      <c r="U26" s="7">
        <v>-9.7432599999999994</v>
      </c>
      <c r="V26" s="7">
        <v>-12.145200000000001</v>
      </c>
      <c r="W26" s="7">
        <v>-6.3741000000000003</v>
      </c>
      <c r="X26" s="7">
        <v>-11.247</v>
      </c>
      <c r="Y26" s="7">
        <v>-5.8244099999999994</v>
      </c>
      <c r="Z26" s="7">
        <v>-14.067500000000001</v>
      </c>
      <c r="AA26" s="7">
        <v>-1.27335</v>
      </c>
      <c r="AB26" s="7">
        <v>-1.8987400000000001</v>
      </c>
      <c r="AC26" s="7">
        <v>-12.0581</v>
      </c>
      <c r="AD26" s="7">
        <v>-1.39941</v>
      </c>
      <c r="AE26" s="7">
        <v>3.0619520000000002</v>
      </c>
      <c r="AF26" s="7">
        <v>0.5556236</v>
      </c>
      <c r="AG26" s="7">
        <v>2.51511</v>
      </c>
      <c r="AH26" s="7">
        <v>-1.48194</v>
      </c>
      <c r="AI26" s="6"/>
      <c r="AJ26" s="6"/>
      <c r="AK26" s="6"/>
      <c r="AL26" s="6"/>
      <c r="AM26" s="6"/>
      <c r="AN26" s="207"/>
      <c r="AO26" s="207"/>
      <c r="AP26" s="207"/>
      <c r="AQ26" s="207"/>
      <c r="AR26" s="207"/>
      <c r="AS26" s="207"/>
      <c r="AT26" s="207"/>
      <c r="AU26" s="207"/>
      <c r="AV26" s="207"/>
      <c r="AW26" s="207"/>
      <c r="AX26" s="207"/>
      <c r="AY26" s="207"/>
    </row>
    <row r="27" spans="1:51" ht="14.45">
      <c r="A27" s="97">
        <f>YampaRiverInflow.TotalOutflow!A27</f>
        <v>46844</v>
      </c>
      <c r="B27" s="163">
        <v>-2.9449999999999998</v>
      </c>
      <c r="C27" s="155">
        <v>-2.9449999999999998</v>
      </c>
      <c r="D27" s="167">
        <v>-2.9449999999999998</v>
      </c>
      <c r="E27" s="7">
        <v>-51.0623</v>
      </c>
      <c r="F27" s="7">
        <v>-15.1135</v>
      </c>
      <c r="G27" s="7">
        <v>-4.2431000000000001</v>
      </c>
      <c r="H27" s="7">
        <v>-7.57599</v>
      </c>
      <c r="I27" s="7">
        <v>15.395820000000001</v>
      </c>
      <c r="J27" s="7">
        <v>39.174210000000002</v>
      </c>
      <c r="K27" s="7">
        <v>-0.41738999999999998</v>
      </c>
      <c r="L27" s="7">
        <v>-3.9382700000000002</v>
      </c>
      <c r="M27" s="7">
        <v>0.93055999999999994</v>
      </c>
      <c r="N27" s="7">
        <v>-11.8729</v>
      </c>
      <c r="O27" s="7">
        <v>-13.3843</v>
      </c>
      <c r="P27" s="7">
        <v>-6.9093299999999997</v>
      </c>
      <c r="Q27" s="7">
        <v>4.2983100000000007</v>
      </c>
      <c r="R27" s="7">
        <v>-1.6048699999999998</v>
      </c>
      <c r="S27" s="7">
        <v>-3.3881199999999998</v>
      </c>
      <c r="T27" s="7">
        <v>-8.2623700000000007</v>
      </c>
      <c r="U27" s="7">
        <v>-14.0764</v>
      </c>
      <c r="V27" s="7">
        <v>-15.644399999999999</v>
      </c>
      <c r="W27" s="7">
        <v>-20.3934</v>
      </c>
      <c r="X27" s="7">
        <v>-12.2591</v>
      </c>
      <c r="Y27" s="7">
        <v>-6.0398699999999996</v>
      </c>
      <c r="Z27" s="7">
        <v>14.186459999999999</v>
      </c>
      <c r="AA27" s="7">
        <v>-9.3056399999999986</v>
      </c>
      <c r="AB27" s="7">
        <v>-4.80497</v>
      </c>
      <c r="AC27" s="7">
        <v>-4.7238199999999999</v>
      </c>
      <c r="AD27" s="7">
        <v>-4.9565900000000003</v>
      </c>
      <c r="AE27" s="7">
        <v>-3.62934</v>
      </c>
      <c r="AF27" s="7">
        <v>-36.724299999999999</v>
      </c>
      <c r="AG27" s="7">
        <v>5.76356</v>
      </c>
      <c r="AH27" s="7">
        <v>12.84352</v>
      </c>
      <c r="AI27" s="6"/>
      <c r="AJ27" s="6"/>
      <c r="AK27" s="6"/>
      <c r="AL27" s="6"/>
      <c r="AM27" s="6"/>
      <c r="AN27" s="207"/>
      <c r="AO27" s="207"/>
      <c r="AP27" s="207"/>
      <c r="AQ27" s="207"/>
      <c r="AR27" s="207"/>
      <c r="AS27" s="207"/>
      <c r="AT27" s="207"/>
      <c r="AU27" s="207"/>
      <c r="AV27" s="207"/>
      <c r="AW27" s="207"/>
      <c r="AX27" s="207"/>
      <c r="AY27" s="207"/>
    </row>
    <row r="28" spans="1:51" ht="14.45">
      <c r="A28" s="97">
        <f>YampaRiverInflow.TotalOutflow!A28</f>
        <v>46874</v>
      </c>
      <c r="B28" s="163">
        <v>-6.407</v>
      </c>
      <c r="C28" s="155">
        <v>-6.407</v>
      </c>
      <c r="D28" s="167">
        <v>-6.407</v>
      </c>
      <c r="E28" s="7">
        <v>-61.748899999999999</v>
      </c>
      <c r="F28" s="7">
        <v>-4.7955200000000007</v>
      </c>
      <c r="G28" s="7">
        <v>-13.974399999999999</v>
      </c>
      <c r="H28" s="7">
        <v>-8.2093600000000002</v>
      </c>
      <c r="I28" s="7">
        <v>11.730090000000001</v>
      </c>
      <c r="J28" s="7">
        <v>21.999099999999999</v>
      </c>
      <c r="K28" s="7">
        <v>0.11092</v>
      </c>
      <c r="L28" s="7">
        <v>-14.867799999999999</v>
      </c>
      <c r="M28" s="7">
        <v>-7.1809500000000002</v>
      </c>
      <c r="N28" s="7">
        <v>-5.66974</v>
      </c>
      <c r="O28" s="7">
        <v>-33.700400000000002</v>
      </c>
      <c r="P28" s="7">
        <v>-4.7220800000000001</v>
      </c>
      <c r="Q28" s="7">
        <v>-17.381799999999998</v>
      </c>
      <c r="R28" s="7">
        <v>-33.279300000000006</v>
      </c>
      <c r="S28" s="7">
        <v>-5.4207200000000002</v>
      </c>
      <c r="T28" s="7">
        <v>-5.2464300000000001</v>
      </c>
      <c r="U28" s="7">
        <v>3.1493000000000002</v>
      </c>
      <c r="V28" s="7">
        <v>-9.5569299999999995</v>
      </c>
      <c r="W28" s="7">
        <v>4.5381899999999993</v>
      </c>
      <c r="X28" s="7">
        <v>2.7454499999999999</v>
      </c>
      <c r="Y28" s="7">
        <v>4.5651899999999994</v>
      </c>
      <c r="Z28" s="7">
        <v>0.1095455</v>
      </c>
      <c r="AA28" s="7">
        <v>7.3637499999999996</v>
      </c>
      <c r="AB28" s="7">
        <v>8.667313</v>
      </c>
      <c r="AC28" s="7">
        <v>9.6379000000000001</v>
      </c>
      <c r="AD28" s="7">
        <v>-0.59501400000000004</v>
      </c>
      <c r="AE28" s="7">
        <v>-7.1286899999999997</v>
      </c>
      <c r="AF28" s="7">
        <v>13.089129999999999</v>
      </c>
      <c r="AG28" s="7">
        <v>7.5992100000000002</v>
      </c>
      <c r="AH28" s="7">
        <v>4.7034399999999996</v>
      </c>
      <c r="AI28" s="6"/>
      <c r="AJ28" s="6"/>
      <c r="AK28" s="6"/>
      <c r="AL28" s="6"/>
      <c r="AM28" s="6"/>
      <c r="AN28" s="207"/>
      <c r="AO28" s="207"/>
      <c r="AP28" s="207"/>
      <c r="AQ28" s="207"/>
      <c r="AR28" s="207"/>
      <c r="AS28" s="207"/>
      <c r="AT28" s="207"/>
      <c r="AU28" s="207"/>
      <c r="AV28" s="207"/>
      <c r="AW28" s="207"/>
      <c r="AX28" s="207"/>
      <c r="AY28" s="207"/>
    </row>
    <row r="29" spans="1:51" ht="14.45">
      <c r="A29" s="97">
        <f>YampaRiverInflow.TotalOutflow!A29</f>
        <v>46905</v>
      </c>
      <c r="B29" s="163">
        <v>0.91400000000000003</v>
      </c>
      <c r="C29" s="155">
        <v>0.91400000000000003</v>
      </c>
      <c r="D29" s="167">
        <v>0.91400000000000003</v>
      </c>
      <c r="E29" s="7">
        <v>-26.186700000000002</v>
      </c>
      <c r="F29" s="7">
        <v>-3.3491300000000002</v>
      </c>
      <c r="G29" s="7">
        <v>4.0840300000000003</v>
      </c>
      <c r="H29" s="7">
        <v>-11.6759</v>
      </c>
      <c r="I29" s="7">
        <v>-4.1159999999999995E-2</v>
      </c>
      <c r="J29" s="7">
        <v>5.6090299999999997</v>
      </c>
      <c r="K29" s="7">
        <v>-3.69754</v>
      </c>
      <c r="L29" s="7">
        <v>-11.8339</v>
      </c>
      <c r="M29" s="7">
        <v>-9.2286099999999998</v>
      </c>
      <c r="N29" s="7">
        <v>-8.5176200000000009</v>
      </c>
      <c r="O29" s="7">
        <v>-26.906099999999999</v>
      </c>
      <c r="P29" s="7">
        <v>-30.0809</v>
      </c>
      <c r="Q29" s="7">
        <v>1.8562000000000001</v>
      </c>
      <c r="R29" s="7">
        <v>-14.7171</v>
      </c>
      <c r="S29" s="7">
        <v>-14.012499999999999</v>
      </c>
      <c r="T29" s="7">
        <v>-1.51996</v>
      </c>
      <c r="U29" s="7">
        <v>-16.566500000000001</v>
      </c>
      <c r="V29" s="7">
        <v>-17.7789</v>
      </c>
      <c r="W29" s="7">
        <v>-8.3348700000000004</v>
      </c>
      <c r="X29" s="7">
        <v>-5.4185299999999996</v>
      </c>
      <c r="Y29" s="7">
        <v>-7.2006999999999994</v>
      </c>
      <c r="Z29" s="7">
        <v>-0.73851199999999995</v>
      </c>
      <c r="AA29" s="7">
        <v>2.2777600000000002</v>
      </c>
      <c r="AB29" s="7">
        <v>-1.24882</v>
      </c>
      <c r="AC29" s="7">
        <v>-2.2548400000000002</v>
      </c>
      <c r="AD29" s="7">
        <v>-7.8657200000000005</v>
      </c>
      <c r="AE29" s="7">
        <v>-7.5185699999999995</v>
      </c>
      <c r="AF29" s="7">
        <v>-7.5434399999999995</v>
      </c>
      <c r="AG29" s="7">
        <v>4.59762</v>
      </c>
      <c r="AH29" s="7">
        <v>13.497540000000001</v>
      </c>
      <c r="AI29" s="6"/>
      <c r="AJ29" s="6"/>
      <c r="AK29" s="6"/>
      <c r="AL29" s="6"/>
      <c r="AM29" s="6"/>
      <c r="AN29" s="207"/>
      <c r="AO29" s="207"/>
      <c r="AP29" s="207"/>
      <c r="AQ29" s="207"/>
      <c r="AR29" s="207"/>
      <c r="AS29" s="207"/>
      <c r="AT29" s="207"/>
      <c r="AU29" s="207"/>
      <c r="AV29" s="207"/>
      <c r="AW29" s="207"/>
      <c r="AX29" s="207"/>
      <c r="AY29" s="207"/>
    </row>
    <row r="30" spans="1:51" ht="14.45">
      <c r="A30" s="97">
        <f>YampaRiverInflow.TotalOutflow!A30</f>
        <v>46935</v>
      </c>
      <c r="B30" s="163">
        <v>-9.2409999999999997</v>
      </c>
      <c r="C30" s="155">
        <v>-9.2409999999999997</v>
      </c>
      <c r="D30" s="167">
        <v>-9.2409999999999997</v>
      </c>
      <c r="E30" s="7">
        <v>-10.6083</v>
      </c>
      <c r="F30" s="7">
        <v>-7.64445</v>
      </c>
      <c r="G30" s="7">
        <v>8.1272700000000011</v>
      </c>
      <c r="H30" s="7">
        <v>-11.493399999999999</v>
      </c>
      <c r="I30" s="7">
        <v>10.728009999999999</v>
      </c>
      <c r="J30" s="7">
        <v>8.7200199999999999</v>
      </c>
      <c r="K30" s="7">
        <v>-1.2666099999999998</v>
      </c>
      <c r="L30" s="7">
        <v>-11.347200000000001</v>
      </c>
      <c r="M30" s="7">
        <v>-18.336200000000002</v>
      </c>
      <c r="N30" s="7">
        <v>-2.94312</v>
      </c>
      <c r="O30" s="7">
        <v>-31.489599999999999</v>
      </c>
      <c r="P30" s="7">
        <v>-20.471400000000003</v>
      </c>
      <c r="Q30" s="7">
        <v>-11.8964</v>
      </c>
      <c r="R30" s="7">
        <v>-5.89581</v>
      </c>
      <c r="S30" s="7">
        <v>-9.4188299999999998</v>
      </c>
      <c r="T30" s="7">
        <v>-9.6500499999999985</v>
      </c>
      <c r="U30" s="7">
        <v>-13.497399999999999</v>
      </c>
      <c r="V30" s="7">
        <v>-20.7821</v>
      </c>
      <c r="W30" s="7">
        <v>-5.3935699999999995</v>
      </c>
      <c r="X30" s="7">
        <v>-16.034399999999998</v>
      </c>
      <c r="Y30" s="7">
        <v>-7.2505600000000001</v>
      </c>
      <c r="Z30" s="7">
        <v>-12.2248</v>
      </c>
      <c r="AA30" s="7">
        <v>-2.5033499999999997</v>
      </c>
      <c r="AB30" s="7">
        <v>-0.440502</v>
      </c>
      <c r="AC30" s="7">
        <v>11.24718</v>
      </c>
      <c r="AD30" s="7">
        <v>-1.8387200000000001</v>
      </c>
      <c r="AE30" s="7">
        <v>-11.0794</v>
      </c>
      <c r="AF30" s="7">
        <v>-4.7515900000000002</v>
      </c>
      <c r="AG30" s="7">
        <v>1.85019</v>
      </c>
      <c r="AH30" s="7">
        <v>3.09552</v>
      </c>
      <c r="AI30" s="6"/>
      <c r="AJ30" s="6"/>
      <c r="AK30" s="6"/>
      <c r="AL30" s="6"/>
      <c r="AM30" s="6"/>
      <c r="AN30" s="207"/>
      <c r="AO30" s="207"/>
      <c r="AP30" s="207"/>
      <c r="AQ30" s="207"/>
      <c r="AR30" s="207"/>
      <c r="AS30" s="207"/>
      <c r="AT30" s="207"/>
      <c r="AU30" s="207"/>
      <c r="AV30" s="207"/>
      <c r="AW30" s="207"/>
      <c r="AX30" s="207"/>
      <c r="AY30" s="207"/>
    </row>
    <row r="31" spans="1:51" ht="14.45">
      <c r="A31" s="97">
        <f>YampaRiverInflow.TotalOutflow!A31</f>
        <v>46966</v>
      </c>
      <c r="B31" s="163">
        <v>-6.3780000000000001</v>
      </c>
      <c r="C31" s="155">
        <v>-6.3780000000000001</v>
      </c>
      <c r="D31" s="167">
        <v>-6.3780000000000001</v>
      </c>
      <c r="E31" s="7">
        <v>-3.9497499999999999</v>
      </c>
      <c r="F31" s="7">
        <v>-0.94598000000000004</v>
      </c>
      <c r="G31" s="7">
        <v>2.1968100000000002</v>
      </c>
      <c r="H31" s="7">
        <v>-4.3264100000000001</v>
      </c>
      <c r="I31" s="7">
        <v>-10.6752</v>
      </c>
      <c r="J31" s="7">
        <v>1.8042</v>
      </c>
      <c r="K31" s="7">
        <v>4.2788000000000004</v>
      </c>
      <c r="L31" s="7">
        <v>-12.226000000000001</v>
      </c>
      <c r="M31" s="7">
        <v>-3.8130300000000004</v>
      </c>
      <c r="N31" s="7">
        <v>-0.78469000000000011</v>
      </c>
      <c r="O31" s="7">
        <v>-7.6042100000000001</v>
      </c>
      <c r="P31" s="7">
        <v>-5.4120699999999999</v>
      </c>
      <c r="Q31" s="7">
        <v>-13.8598</v>
      </c>
      <c r="R31" s="7">
        <v>-14.737</v>
      </c>
      <c r="S31" s="7">
        <v>-6.2569600000000003</v>
      </c>
      <c r="T31" s="7">
        <v>-22.553799999999999</v>
      </c>
      <c r="U31" s="7">
        <v>-2.4493899999999997</v>
      </c>
      <c r="V31" s="7">
        <v>-15.1355</v>
      </c>
      <c r="W31" s="7">
        <v>2.9768400000000002</v>
      </c>
      <c r="X31" s="7">
        <v>5.9177799999999996</v>
      </c>
      <c r="Y31" s="7">
        <v>3.3304999999999998</v>
      </c>
      <c r="Z31" s="7">
        <v>10.576969999999999</v>
      </c>
      <c r="AA31" s="7">
        <v>-7.4222299999999999</v>
      </c>
      <c r="AB31" s="7">
        <v>-2.7236199999999999</v>
      </c>
      <c r="AC31" s="7">
        <v>11.2767</v>
      </c>
      <c r="AD31" s="7">
        <v>-2.6559499999999998</v>
      </c>
      <c r="AE31" s="7">
        <v>3.1679930000000001</v>
      </c>
      <c r="AF31" s="7">
        <v>-8.08446</v>
      </c>
      <c r="AG31" s="7">
        <v>4.3259999999999996</v>
      </c>
      <c r="AH31" s="7">
        <v>3.7869800000000002</v>
      </c>
      <c r="AI31" s="6"/>
      <c r="AJ31" s="6"/>
      <c r="AK31" s="6"/>
      <c r="AL31" s="6"/>
      <c r="AM31" s="6"/>
      <c r="AN31" s="207"/>
      <c r="AO31" s="207"/>
      <c r="AP31" s="207"/>
      <c r="AQ31" s="207"/>
      <c r="AR31" s="207"/>
      <c r="AS31" s="207"/>
      <c r="AT31" s="207"/>
      <c r="AU31" s="207"/>
      <c r="AV31" s="207"/>
      <c r="AW31" s="207"/>
      <c r="AX31" s="207"/>
      <c r="AY31" s="207"/>
    </row>
    <row r="32" spans="1:51" ht="14.45">
      <c r="A32" s="97">
        <f>YampaRiverInflow.TotalOutflow!A32</f>
        <v>46997</v>
      </c>
      <c r="B32" s="163">
        <v>0.28000000000000003</v>
      </c>
      <c r="C32" s="155">
        <v>0.28000000000000003</v>
      </c>
      <c r="D32" s="167">
        <v>0.28000000000000003</v>
      </c>
      <c r="E32" s="7">
        <v>-12.903600000000001</v>
      </c>
      <c r="F32" s="7">
        <v>8.5776000000000003</v>
      </c>
      <c r="G32" s="7">
        <v>15.860709999999999</v>
      </c>
      <c r="H32" s="7">
        <v>4.2184399999999993</v>
      </c>
      <c r="I32" s="7">
        <v>2.1504499999999998</v>
      </c>
      <c r="J32" s="7">
        <v>-6.8963000000000001</v>
      </c>
      <c r="K32" s="7">
        <v>-12.975100000000001</v>
      </c>
      <c r="L32" s="7">
        <v>-7.1190200000000008</v>
      </c>
      <c r="M32" s="7">
        <v>-2.2877899999999998</v>
      </c>
      <c r="N32" s="7">
        <v>-15.519200000000001</v>
      </c>
      <c r="O32" s="7">
        <v>-21.1785</v>
      </c>
      <c r="P32" s="7">
        <v>-6.0739200000000002</v>
      </c>
      <c r="Q32" s="7">
        <v>-3.6959299999999997</v>
      </c>
      <c r="R32" s="7">
        <v>0.22959000000000002</v>
      </c>
      <c r="S32" s="7">
        <v>-2.0469200000000001</v>
      </c>
      <c r="T32" s="7">
        <v>-1.55017</v>
      </c>
      <c r="U32" s="7">
        <v>8.7733099999999986</v>
      </c>
      <c r="V32" s="7">
        <v>-8.4957199999999986</v>
      </c>
      <c r="W32" s="7">
        <v>10.460270000000001</v>
      </c>
      <c r="X32" s="7">
        <v>-5.7617600000000007</v>
      </c>
      <c r="Y32" s="7">
        <v>-2.9507099999999999</v>
      </c>
      <c r="Z32" s="7">
        <v>5.573264</v>
      </c>
      <c r="AA32" s="7">
        <v>6.7049099999999999</v>
      </c>
      <c r="AB32" s="7">
        <v>-0.37902999999999998</v>
      </c>
      <c r="AC32" s="7">
        <v>1.002618</v>
      </c>
      <c r="AD32" s="7">
        <v>4.0797420000000004</v>
      </c>
      <c r="AE32" s="7">
        <v>-5.3277200000000002</v>
      </c>
      <c r="AF32" s="7">
        <v>-6.2411499999999993</v>
      </c>
      <c r="AG32" s="7">
        <v>2.4840100000000001</v>
      </c>
      <c r="AH32" s="7">
        <v>5.2410399999999999</v>
      </c>
      <c r="AI32" s="6"/>
      <c r="AJ32" s="6"/>
      <c r="AK32" s="6"/>
      <c r="AL32" s="6"/>
      <c r="AM32" s="6"/>
      <c r="AN32" s="207"/>
      <c r="AO32" s="207"/>
      <c r="AP32" s="207"/>
      <c r="AQ32" s="207"/>
      <c r="AR32" s="207"/>
      <c r="AS32" s="207"/>
      <c r="AT32" s="207"/>
      <c r="AU32" s="207"/>
      <c r="AV32" s="207"/>
      <c r="AW32" s="207"/>
      <c r="AX32" s="207"/>
      <c r="AY32" s="207"/>
    </row>
    <row r="33" spans="1:51" ht="14.45">
      <c r="A33" s="97">
        <f>YampaRiverInflow.TotalOutflow!A33</f>
        <v>47027</v>
      </c>
      <c r="B33" s="163">
        <v>0.73499999999999999</v>
      </c>
      <c r="C33" s="155">
        <v>0.73499999999999999</v>
      </c>
      <c r="D33" s="167">
        <v>0.73499999999999999</v>
      </c>
      <c r="E33" s="7">
        <v>-0.16736000000000001</v>
      </c>
      <c r="F33" s="7">
        <v>3.9343000000000004</v>
      </c>
      <c r="G33" s="7">
        <v>-8.1954599999999989</v>
      </c>
      <c r="H33" s="7">
        <v>1.15303</v>
      </c>
      <c r="I33" s="7">
        <v>4.8546899999999997</v>
      </c>
      <c r="J33" s="7">
        <v>-2.7721900000000002</v>
      </c>
      <c r="K33" s="7">
        <v>10.111030000000001</v>
      </c>
      <c r="L33" s="7">
        <v>-7.8798000000000004</v>
      </c>
      <c r="M33" s="7">
        <v>4.2608300000000003</v>
      </c>
      <c r="N33" s="7">
        <v>-9.0296399999999988</v>
      </c>
      <c r="O33" s="7">
        <v>-19.219099999999997</v>
      </c>
      <c r="P33" s="7">
        <v>-22.1523</v>
      </c>
      <c r="Q33" s="7">
        <v>1.00861</v>
      </c>
      <c r="R33" s="7">
        <v>-7.54697</v>
      </c>
      <c r="S33" s="7">
        <v>3.05389</v>
      </c>
      <c r="T33" s="7">
        <v>-0.55309000000000008</v>
      </c>
      <c r="U33" s="7">
        <v>-10.613</v>
      </c>
      <c r="V33" s="7">
        <v>-11.085899999999999</v>
      </c>
      <c r="W33" s="7">
        <v>5.77902</v>
      </c>
      <c r="X33" s="7">
        <v>-2.5799099999999999</v>
      </c>
      <c r="Y33" s="7">
        <v>11.36007</v>
      </c>
      <c r="Z33" s="7">
        <v>13.28439</v>
      </c>
      <c r="AA33" s="7">
        <v>-1.07623</v>
      </c>
      <c r="AB33" s="7">
        <v>6.7392950000000003</v>
      </c>
      <c r="AC33" s="7">
        <v>9.3276970000000006</v>
      </c>
      <c r="AD33" s="7">
        <v>9.8532309999999992</v>
      </c>
      <c r="AE33" s="7">
        <v>2.3867620000000001</v>
      </c>
      <c r="AF33" s="7">
        <v>-14.003299999999999</v>
      </c>
      <c r="AG33" s="7">
        <v>4.5726499999999994</v>
      </c>
      <c r="AH33" s="7">
        <v>16.06822</v>
      </c>
      <c r="AI33" s="6"/>
      <c r="AJ33" s="6"/>
      <c r="AK33" s="6"/>
      <c r="AL33" s="6"/>
      <c r="AM33" s="6"/>
      <c r="AN33" s="207"/>
      <c r="AO33" s="207"/>
      <c r="AP33" s="207"/>
      <c r="AQ33" s="207"/>
      <c r="AR33" s="207"/>
      <c r="AS33" s="207"/>
      <c r="AT33" s="207"/>
      <c r="AU33" s="207"/>
      <c r="AV33" s="207"/>
      <c r="AW33" s="207"/>
      <c r="AX33" s="207"/>
      <c r="AY33" s="207"/>
    </row>
    <row r="34" spans="1:51" ht="14.45">
      <c r="A34" s="97">
        <f>YampaRiverInflow.TotalOutflow!A34</f>
        <v>47058</v>
      </c>
      <c r="B34" s="163">
        <v>-5.5279999999999996</v>
      </c>
      <c r="C34" s="155">
        <v>-5.5279999999999996</v>
      </c>
      <c r="D34" s="167">
        <v>-5.5279999999999996</v>
      </c>
      <c r="E34" s="7">
        <v>-13.3376</v>
      </c>
      <c r="F34" s="7">
        <v>4.8029599999999997</v>
      </c>
      <c r="G34" s="7">
        <v>7.5139499999999995</v>
      </c>
      <c r="H34" s="7">
        <v>2.73468</v>
      </c>
      <c r="I34" s="7">
        <v>6.6013000000000002</v>
      </c>
      <c r="J34" s="7">
        <v>0.97684000000000004</v>
      </c>
      <c r="K34" s="7">
        <v>8.3629300000000004</v>
      </c>
      <c r="L34" s="7">
        <v>1.9108499999999999</v>
      </c>
      <c r="M34" s="7">
        <v>-3.2407300000000001</v>
      </c>
      <c r="N34" s="7">
        <v>2.9348700000000001</v>
      </c>
      <c r="O34" s="7">
        <v>-7.6372900000000001</v>
      </c>
      <c r="P34" s="7">
        <v>3.4327800000000002</v>
      </c>
      <c r="Q34" s="7">
        <v>5.0682</v>
      </c>
      <c r="R34" s="7">
        <v>-2.44712</v>
      </c>
      <c r="S34" s="7">
        <v>9.4311000000000007</v>
      </c>
      <c r="T34" s="7">
        <v>-7.2890100000000002</v>
      </c>
      <c r="U34" s="7">
        <v>-3.6388499999999997</v>
      </c>
      <c r="V34" s="7">
        <v>0.89403999999999995</v>
      </c>
      <c r="W34" s="7">
        <v>10.06827</v>
      </c>
      <c r="X34" s="7">
        <v>6.3182299999999998</v>
      </c>
      <c r="Y34" s="7">
        <v>14.429110000000001</v>
      </c>
      <c r="Z34" s="7">
        <v>13.14282</v>
      </c>
      <c r="AA34" s="7">
        <v>0.30604999999999999</v>
      </c>
      <c r="AB34" s="7">
        <v>3.2879200000000002</v>
      </c>
      <c r="AC34" s="7">
        <v>9.6716720000000009</v>
      </c>
      <c r="AD34" s="7">
        <v>20.124560000000002</v>
      </c>
      <c r="AE34" s="7">
        <v>-11.070600000000001</v>
      </c>
      <c r="AF34" s="7">
        <v>-13.8909</v>
      </c>
      <c r="AG34" s="7">
        <v>6.7825500000000005</v>
      </c>
      <c r="AH34" s="7">
        <v>12.2211</v>
      </c>
      <c r="AI34" s="6"/>
      <c r="AJ34" s="6"/>
      <c r="AK34" s="6"/>
      <c r="AL34" s="6"/>
      <c r="AM34" s="6"/>
      <c r="AN34" s="207"/>
      <c r="AO34" s="207"/>
      <c r="AP34" s="207"/>
      <c r="AQ34" s="207"/>
      <c r="AR34" s="207"/>
      <c r="AS34" s="207"/>
      <c r="AT34" s="207"/>
      <c r="AU34" s="207"/>
      <c r="AV34" s="207"/>
      <c r="AW34" s="207"/>
      <c r="AX34" s="207"/>
      <c r="AY34" s="207"/>
    </row>
    <row r="35" spans="1:51" ht="14.45">
      <c r="A35" s="97">
        <f>YampaRiverInflow.TotalOutflow!A35</f>
        <v>47088</v>
      </c>
      <c r="B35" s="163">
        <v>-4.2699999999999996</v>
      </c>
      <c r="C35" s="155">
        <v>-4.2699999999999996</v>
      </c>
      <c r="D35" s="167">
        <v>-4.2699999999999996</v>
      </c>
      <c r="E35" s="7">
        <v>9.7062999999999988</v>
      </c>
      <c r="F35" s="7">
        <v>15.84782</v>
      </c>
      <c r="G35" s="7">
        <v>94.941029999999998</v>
      </c>
      <c r="H35" s="7">
        <v>-1.6679900000000001</v>
      </c>
      <c r="I35" s="7">
        <v>27.110379999999999</v>
      </c>
      <c r="J35" s="7">
        <v>15.47331</v>
      </c>
      <c r="K35" s="7">
        <v>23.397189999999998</v>
      </c>
      <c r="L35" s="7">
        <v>-21.467200000000002</v>
      </c>
      <c r="M35" s="7">
        <v>-1.96912</v>
      </c>
      <c r="N35" s="7">
        <v>6.1689999999999996</v>
      </c>
      <c r="O35" s="7">
        <v>-8.7340999999999998</v>
      </c>
      <c r="P35" s="7">
        <v>2.1890200000000002</v>
      </c>
      <c r="Q35" s="7">
        <v>6.2199300000000006</v>
      </c>
      <c r="R35" s="7">
        <v>-1.9193900000000002</v>
      </c>
      <c r="S35" s="7">
        <v>-0.40073999999999999</v>
      </c>
      <c r="T35" s="7">
        <v>-10.7593</v>
      </c>
      <c r="U35" s="7">
        <v>-7.3306499999999994</v>
      </c>
      <c r="V35" s="7">
        <v>7.5781999999999998</v>
      </c>
      <c r="W35" s="7">
        <v>10.29767</v>
      </c>
      <c r="X35" s="7">
        <v>-5.8699700000000004</v>
      </c>
      <c r="Y35" s="7">
        <v>24.633080000000003</v>
      </c>
      <c r="Z35" s="7">
        <v>23.363189999999999</v>
      </c>
      <c r="AA35" s="7">
        <v>-1.2471300000000001</v>
      </c>
      <c r="AB35" s="7">
        <v>-6.3736999999999995</v>
      </c>
      <c r="AC35" s="7">
        <v>5.9137360000000001</v>
      </c>
      <c r="AD35" s="7">
        <v>15.60941</v>
      </c>
      <c r="AE35" s="7">
        <v>24.042540000000002</v>
      </c>
      <c r="AF35" s="7">
        <v>-3.4043299999999999</v>
      </c>
      <c r="AG35" s="7">
        <v>8.3700100000000006</v>
      </c>
      <c r="AH35" s="7">
        <v>26.24044</v>
      </c>
      <c r="AI35" s="6"/>
      <c r="AJ35" s="6"/>
      <c r="AK35" s="6"/>
      <c r="AL35" s="6"/>
      <c r="AM35" s="6"/>
      <c r="AN35" s="207"/>
      <c r="AO35" s="207"/>
      <c r="AP35" s="207"/>
      <c r="AQ35" s="207"/>
      <c r="AR35" s="207"/>
      <c r="AS35" s="207"/>
      <c r="AT35" s="207"/>
      <c r="AU35" s="207"/>
      <c r="AV35" s="207"/>
      <c r="AW35" s="207"/>
      <c r="AX35" s="207"/>
      <c r="AY35" s="207"/>
    </row>
    <row r="36" spans="1:51" ht="14.45">
      <c r="A36" s="97">
        <f>YampaRiverInflow.TotalOutflow!A36</f>
        <v>47119</v>
      </c>
      <c r="B36" s="163">
        <v>1.958</v>
      </c>
      <c r="C36" s="155">
        <v>1.958</v>
      </c>
      <c r="D36" s="167">
        <v>1.958</v>
      </c>
      <c r="E36" s="7">
        <v>0.34805000000000003</v>
      </c>
      <c r="F36" s="7">
        <v>8.1073400000000007</v>
      </c>
      <c r="G36" s="7">
        <v>-4.0167999999999999</v>
      </c>
      <c r="H36" s="7">
        <v>-0.42529</v>
      </c>
      <c r="I36" s="7">
        <v>-9.22471</v>
      </c>
      <c r="J36" s="7">
        <v>16.908450000000002</v>
      </c>
      <c r="K36" s="7">
        <v>1.48193</v>
      </c>
      <c r="L36" s="7">
        <v>-11.1562</v>
      </c>
      <c r="M36" s="7">
        <v>-10.2127</v>
      </c>
      <c r="N36" s="7">
        <v>-20.743200000000002</v>
      </c>
      <c r="O36" s="7">
        <v>-9.2751999999999999</v>
      </c>
      <c r="P36" s="7">
        <v>-13.9984</v>
      </c>
      <c r="Q36" s="7">
        <v>-0.47846</v>
      </c>
      <c r="R36" s="7">
        <v>-2.4032600000000004</v>
      </c>
      <c r="S36" s="7">
        <v>3.4120999999999997</v>
      </c>
      <c r="T36" s="7">
        <v>-10.2646</v>
      </c>
      <c r="U36" s="7">
        <v>17.93282</v>
      </c>
      <c r="V36" s="7">
        <v>-2.55436</v>
      </c>
      <c r="W36" s="7">
        <v>-2.7433800000000002</v>
      </c>
      <c r="X36" s="7">
        <v>-21.323400000000003</v>
      </c>
      <c r="Y36" s="7">
        <v>2.622719</v>
      </c>
      <c r="Z36" s="7">
        <v>3.4634200000000002</v>
      </c>
      <c r="AA36" s="7">
        <v>7.8842790000000003</v>
      </c>
      <c r="AB36" s="7">
        <v>16.61054</v>
      </c>
      <c r="AC36" s="7">
        <v>8.8169590000000007</v>
      </c>
      <c r="AD36" s="7">
        <v>17.907229999999998</v>
      </c>
      <c r="AE36" s="7">
        <v>12.460120000000002</v>
      </c>
      <c r="AF36" s="7">
        <v>7.4652799999999999</v>
      </c>
      <c r="AG36" s="7">
        <v>6.9913500000000006</v>
      </c>
      <c r="AH36" s="7">
        <v>-30.0366</v>
      </c>
      <c r="AI36" s="6"/>
      <c r="AJ36" s="6"/>
      <c r="AK36" s="6"/>
      <c r="AL36" s="6"/>
      <c r="AM36" s="6"/>
      <c r="AN36" s="207"/>
      <c r="AO36" s="207"/>
      <c r="AP36" s="207"/>
      <c r="AQ36" s="207"/>
      <c r="AR36" s="207"/>
      <c r="AS36" s="207"/>
      <c r="AT36" s="207"/>
      <c r="AU36" s="207"/>
      <c r="AV36" s="207"/>
      <c r="AW36" s="207"/>
      <c r="AX36" s="207"/>
      <c r="AY36" s="207"/>
    </row>
    <row r="37" spans="1:51" ht="14.45">
      <c r="A37" s="97">
        <f>YampaRiverInflow.TotalOutflow!A37</f>
        <v>47150</v>
      </c>
      <c r="B37" s="163">
        <v>0.82399999999999995</v>
      </c>
      <c r="C37" s="155">
        <v>0.82399999999999995</v>
      </c>
      <c r="D37" s="167">
        <v>0.82399999999999995</v>
      </c>
      <c r="E37" s="7">
        <v>-8.9389900000000004</v>
      </c>
      <c r="F37" s="7">
        <v>14.93486</v>
      </c>
      <c r="G37" s="7">
        <v>-2.7169299999999996</v>
      </c>
      <c r="H37" s="7">
        <v>1.1206400000000001</v>
      </c>
      <c r="I37" s="7">
        <v>-12.965299999999999</v>
      </c>
      <c r="J37" s="7">
        <v>0.91830999999999996</v>
      </c>
      <c r="K37" s="7">
        <v>1.91351</v>
      </c>
      <c r="L37" s="7">
        <v>-9.2040600000000001</v>
      </c>
      <c r="M37" s="7">
        <v>-8.6602700000000006</v>
      </c>
      <c r="N37" s="7">
        <v>-7.7134099999999997</v>
      </c>
      <c r="O37" s="7">
        <v>-7.8451700000000004</v>
      </c>
      <c r="P37" s="7">
        <v>-18.252200000000002</v>
      </c>
      <c r="Q37" s="7">
        <v>-3.1171700000000002</v>
      </c>
      <c r="R37" s="7">
        <v>-7.3280799999999999</v>
      </c>
      <c r="S37" s="7">
        <v>1.02014</v>
      </c>
      <c r="T37" s="7">
        <v>-14.3032</v>
      </c>
      <c r="U37" s="7">
        <v>-13.955</v>
      </c>
      <c r="V37" s="7">
        <v>-11.963200000000001</v>
      </c>
      <c r="W37" s="7">
        <v>-5.2006099999999993</v>
      </c>
      <c r="X37" s="7">
        <v>-1.8404100000000001</v>
      </c>
      <c r="Y37" s="7">
        <v>4.1879590000000002</v>
      </c>
      <c r="Z37" s="7">
        <v>8.0341699999999996</v>
      </c>
      <c r="AA37" s="7">
        <v>-3.2283200000000001</v>
      </c>
      <c r="AB37" s="7">
        <v>-5.3345600000000006</v>
      </c>
      <c r="AC37" s="7">
        <v>-3.9803500000000001</v>
      </c>
      <c r="AD37" s="7">
        <v>3.725031</v>
      </c>
      <c r="AE37" s="7">
        <v>11.38289</v>
      </c>
      <c r="AF37" s="7">
        <v>9.9543199999999992</v>
      </c>
      <c r="AG37" s="7">
        <v>4.1059299999999999</v>
      </c>
      <c r="AH37" s="7">
        <v>-45.490699999999997</v>
      </c>
      <c r="AI37" s="6"/>
      <c r="AJ37" s="6"/>
      <c r="AK37" s="6"/>
      <c r="AL37" s="6"/>
      <c r="AM37" s="6"/>
      <c r="AN37" s="207"/>
      <c r="AO37" s="207"/>
      <c r="AP37" s="207"/>
      <c r="AQ37" s="207"/>
      <c r="AR37" s="207"/>
      <c r="AS37" s="207"/>
      <c r="AT37" s="207"/>
      <c r="AU37" s="207"/>
      <c r="AV37" s="207"/>
      <c r="AW37" s="207"/>
      <c r="AX37" s="207"/>
      <c r="AY37" s="207"/>
    </row>
    <row r="38" spans="1:51" ht="14.45">
      <c r="A38" s="97">
        <f>YampaRiverInflow.TotalOutflow!A38</f>
        <v>47178</v>
      </c>
      <c r="B38" s="163">
        <v>-0.621</v>
      </c>
      <c r="C38" s="155">
        <v>-0.621</v>
      </c>
      <c r="D38" s="167">
        <v>-0.621</v>
      </c>
      <c r="E38" s="7">
        <v>-18.977</v>
      </c>
      <c r="F38" s="7">
        <v>-3.0748000000000002</v>
      </c>
      <c r="G38" s="7">
        <v>33.225720000000003</v>
      </c>
      <c r="H38" s="7">
        <v>11.037510000000001</v>
      </c>
      <c r="I38" s="7">
        <v>4.6733700000000002</v>
      </c>
      <c r="J38" s="7">
        <v>4.0890000000000003E-2</v>
      </c>
      <c r="K38" s="7">
        <v>8.1969799999999999</v>
      </c>
      <c r="L38" s="7">
        <v>5.5769299999999999</v>
      </c>
      <c r="M38" s="7">
        <v>-5.0199499999999997</v>
      </c>
      <c r="N38" s="7">
        <v>-3.68032</v>
      </c>
      <c r="O38" s="7">
        <v>-25.690300000000001</v>
      </c>
      <c r="P38" s="7">
        <v>16.045670000000001</v>
      </c>
      <c r="Q38" s="7">
        <v>-10.3043</v>
      </c>
      <c r="R38" s="7">
        <v>-11.892200000000001</v>
      </c>
      <c r="S38" s="7">
        <v>0.31795999999999996</v>
      </c>
      <c r="T38" s="7">
        <v>-9.7432599999999994</v>
      </c>
      <c r="U38" s="7">
        <v>-12.145200000000001</v>
      </c>
      <c r="V38" s="7">
        <v>-6.3741000000000003</v>
      </c>
      <c r="W38" s="7">
        <v>-11.247</v>
      </c>
      <c r="X38" s="7">
        <v>-5.8244099999999994</v>
      </c>
      <c r="Y38" s="7">
        <v>-14.067500000000001</v>
      </c>
      <c r="Z38" s="7">
        <v>-1.27335</v>
      </c>
      <c r="AA38" s="7">
        <v>-1.8987400000000001</v>
      </c>
      <c r="AB38" s="7">
        <v>-12.0581</v>
      </c>
      <c r="AC38" s="7">
        <v>-1.39941</v>
      </c>
      <c r="AD38" s="7">
        <v>3.0619520000000002</v>
      </c>
      <c r="AE38" s="7">
        <v>0.5556236</v>
      </c>
      <c r="AF38" s="7">
        <v>2.51511</v>
      </c>
      <c r="AG38" s="7">
        <v>-1.48194</v>
      </c>
      <c r="AH38" s="7">
        <v>-85.616900000000001</v>
      </c>
      <c r="AI38" s="6"/>
      <c r="AJ38" s="6"/>
      <c r="AK38" s="6"/>
      <c r="AL38" s="6"/>
      <c r="AM38" s="6"/>
      <c r="AN38" s="207"/>
      <c r="AO38" s="207"/>
      <c r="AP38" s="207"/>
      <c r="AQ38" s="207"/>
      <c r="AR38" s="207"/>
      <c r="AS38" s="207"/>
      <c r="AT38" s="207"/>
      <c r="AU38" s="207"/>
      <c r="AV38" s="207"/>
      <c r="AW38" s="207"/>
      <c r="AX38" s="207"/>
      <c r="AY38" s="207"/>
    </row>
    <row r="39" spans="1:51" ht="14.45">
      <c r="A39" s="97">
        <f>YampaRiverInflow.TotalOutflow!A39</f>
        <v>47209</v>
      </c>
      <c r="B39" s="163">
        <v>-2.9449999999999998</v>
      </c>
      <c r="C39" s="155">
        <v>-2.9449999999999998</v>
      </c>
      <c r="D39" s="167">
        <v>-2.9449999999999998</v>
      </c>
      <c r="E39" s="7">
        <v>-15.1135</v>
      </c>
      <c r="F39" s="7">
        <v>-4.2431000000000001</v>
      </c>
      <c r="G39" s="7">
        <v>-7.57599</v>
      </c>
      <c r="H39" s="7">
        <v>15.395820000000001</v>
      </c>
      <c r="I39" s="7">
        <v>39.174210000000002</v>
      </c>
      <c r="J39" s="7">
        <v>-0.41738999999999998</v>
      </c>
      <c r="K39" s="7">
        <v>-3.9382700000000002</v>
      </c>
      <c r="L39" s="7">
        <v>0.93055999999999994</v>
      </c>
      <c r="M39" s="7">
        <v>-11.8729</v>
      </c>
      <c r="N39" s="7">
        <v>-13.3843</v>
      </c>
      <c r="O39" s="7">
        <v>-6.9093299999999997</v>
      </c>
      <c r="P39" s="7">
        <v>4.2983100000000007</v>
      </c>
      <c r="Q39" s="7">
        <v>-1.6048699999999998</v>
      </c>
      <c r="R39" s="7">
        <v>-3.3881199999999998</v>
      </c>
      <c r="S39" s="7">
        <v>-8.2623700000000007</v>
      </c>
      <c r="T39" s="7">
        <v>-14.0764</v>
      </c>
      <c r="U39" s="7">
        <v>-15.644399999999999</v>
      </c>
      <c r="V39" s="7">
        <v>-20.3934</v>
      </c>
      <c r="W39" s="7">
        <v>-12.2591</v>
      </c>
      <c r="X39" s="7">
        <v>-6.0398699999999996</v>
      </c>
      <c r="Y39" s="7">
        <v>14.186459999999999</v>
      </c>
      <c r="Z39" s="7">
        <v>-9.3056399999999986</v>
      </c>
      <c r="AA39" s="7">
        <v>-4.80497</v>
      </c>
      <c r="AB39" s="7">
        <v>-4.7238199999999999</v>
      </c>
      <c r="AC39" s="7">
        <v>-4.9565900000000003</v>
      </c>
      <c r="AD39" s="7">
        <v>-3.62934</v>
      </c>
      <c r="AE39" s="7">
        <v>-36.724299999999999</v>
      </c>
      <c r="AF39" s="7">
        <v>5.76356</v>
      </c>
      <c r="AG39" s="7">
        <v>12.84352</v>
      </c>
      <c r="AH39" s="7">
        <v>-51.0623</v>
      </c>
      <c r="AI39" s="6"/>
      <c r="AJ39" s="6"/>
      <c r="AK39" s="6"/>
      <c r="AL39" s="6"/>
      <c r="AM39" s="6"/>
      <c r="AN39" s="207"/>
      <c r="AO39" s="207"/>
      <c r="AP39" s="207"/>
      <c r="AQ39" s="207"/>
      <c r="AR39" s="207"/>
      <c r="AS39" s="207"/>
      <c r="AT39" s="207"/>
      <c r="AU39" s="207"/>
      <c r="AV39" s="207"/>
      <c r="AW39" s="207"/>
      <c r="AX39" s="207"/>
      <c r="AY39" s="207"/>
    </row>
    <row r="40" spans="1:51" ht="14.45">
      <c r="A40" s="97">
        <f>YampaRiverInflow.TotalOutflow!A40</f>
        <v>47239</v>
      </c>
      <c r="B40" s="163">
        <v>-6.407</v>
      </c>
      <c r="C40" s="155">
        <v>-6.407</v>
      </c>
      <c r="D40" s="167">
        <v>-6.407</v>
      </c>
      <c r="E40" s="7">
        <v>-4.7955200000000007</v>
      </c>
      <c r="F40" s="7">
        <v>-13.974399999999999</v>
      </c>
      <c r="G40" s="7">
        <v>-8.2093600000000002</v>
      </c>
      <c r="H40" s="7">
        <v>11.730090000000001</v>
      </c>
      <c r="I40" s="7">
        <v>21.999099999999999</v>
      </c>
      <c r="J40" s="7">
        <v>0.11092</v>
      </c>
      <c r="K40" s="7">
        <v>-14.867799999999999</v>
      </c>
      <c r="L40" s="7">
        <v>-7.1809500000000002</v>
      </c>
      <c r="M40" s="7">
        <v>-5.66974</v>
      </c>
      <c r="N40" s="7">
        <v>-33.700400000000002</v>
      </c>
      <c r="O40" s="7">
        <v>-4.7220800000000001</v>
      </c>
      <c r="P40" s="7">
        <v>-17.381799999999998</v>
      </c>
      <c r="Q40" s="7">
        <v>-33.279300000000006</v>
      </c>
      <c r="R40" s="7">
        <v>-5.4207200000000002</v>
      </c>
      <c r="S40" s="7">
        <v>-5.2464300000000001</v>
      </c>
      <c r="T40" s="7">
        <v>3.1493000000000002</v>
      </c>
      <c r="U40" s="7">
        <v>-9.5569299999999995</v>
      </c>
      <c r="V40" s="7">
        <v>4.5381899999999993</v>
      </c>
      <c r="W40" s="7">
        <v>2.7454499999999999</v>
      </c>
      <c r="X40" s="7">
        <v>4.5651899999999994</v>
      </c>
      <c r="Y40" s="7">
        <v>0.1095455</v>
      </c>
      <c r="Z40" s="7">
        <v>7.3637499999999996</v>
      </c>
      <c r="AA40" s="7">
        <v>8.667313</v>
      </c>
      <c r="AB40" s="7">
        <v>9.6379000000000001</v>
      </c>
      <c r="AC40" s="7">
        <v>-0.59501400000000004</v>
      </c>
      <c r="AD40" s="7">
        <v>-7.1286899999999997</v>
      </c>
      <c r="AE40" s="7">
        <v>13.089129999999999</v>
      </c>
      <c r="AF40" s="7">
        <v>7.5992100000000002</v>
      </c>
      <c r="AG40" s="7">
        <v>4.7034399999999996</v>
      </c>
      <c r="AH40" s="7">
        <v>-61.748899999999999</v>
      </c>
      <c r="AI40" s="6"/>
      <c r="AJ40" s="6"/>
      <c r="AK40" s="6"/>
      <c r="AL40" s="6"/>
      <c r="AM40" s="6"/>
      <c r="AN40" s="207"/>
      <c r="AO40" s="207"/>
      <c r="AP40" s="207"/>
      <c r="AQ40" s="207"/>
      <c r="AR40" s="207"/>
      <c r="AS40" s="207"/>
      <c r="AT40" s="207"/>
      <c r="AU40" s="207"/>
      <c r="AV40" s="207"/>
      <c r="AW40" s="207"/>
      <c r="AX40" s="207"/>
      <c r="AY40" s="207"/>
    </row>
    <row r="41" spans="1:51" ht="14.45">
      <c r="A41" s="97">
        <f>YampaRiverInflow.TotalOutflow!A41</f>
        <v>47270</v>
      </c>
      <c r="B41" s="163">
        <v>0.91400000000000003</v>
      </c>
      <c r="C41" s="155">
        <v>0.91400000000000003</v>
      </c>
      <c r="D41" s="167">
        <v>0.91400000000000003</v>
      </c>
      <c r="E41" s="7">
        <v>-3.3491300000000002</v>
      </c>
      <c r="F41" s="7">
        <v>4.0840300000000003</v>
      </c>
      <c r="G41" s="7">
        <v>-11.6759</v>
      </c>
      <c r="H41" s="7">
        <v>-4.1159999999999995E-2</v>
      </c>
      <c r="I41" s="7">
        <v>5.6090299999999997</v>
      </c>
      <c r="J41" s="7">
        <v>-3.69754</v>
      </c>
      <c r="K41" s="7">
        <v>-11.8339</v>
      </c>
      <c r="L41" s="7">
        <v>-9.2286099999999998</v>
      </c>
      <c r="M41" s="7">
        <v>-8.5176200000000009</v>
      </c>
      <c r="N41" s="7">
        <v>-26.906099999999999</v>
      </c>
      <c r="O41" s="7">
        <v>-30.0809</v>
      </c>
      <c r="P41" s="7">
        <v>1.8562000000000001</v>
      </c>
      <c r="Q41" s="7">
        <v>-14.7171</v>
      </c>
      <c r="R41" s="7">
        <v>-14.012499999999999</v>
      </c>
      <c r="S41" s="7">
        <v>-1.51996</v>
      </c>
      <c r="T41" s="7">
        <v>-16.566500000000001</v>
      </c>
      <c r="U41" s="7">
        <v>-17.7789</v>
      </c>
      <c r="V41" s="7">
        <v>-8.3348700000000004</v>
      </c>
      <c r="W41" s="7">
        <v>-5.4185299999999996</v>
      </c>
      <c r="X41" s="7">
        <v>-7.2006999999999994</v>
      </c>
      <c r="Y41" s="7">
        <v>-0.73851199999999995</v>
      </c>
      <c r="Z41" s="7">
        <v>2.2777600000000002</v>
      </c>
      <c r="AA41" s="7">
        <v>-1.24882</v>
      </c>
      <c r="AB41" s="7">
        <v>-2.2548400000000002</v>
      </c>
      <c r="AC41" s="7">
        <v>-7.8657200000000005</v>
      </c>
      <c r="AD41" s="7">
        <v>-7.5185699999999995</v>
      </c>
      <c r="AE41" s="7">
        <v>-7.5434399999999995</v>
      </c>
      <c r="AF41" s="7">
        <v>4.59762</v>
      </c>
      <c r="AG41" s="7">
        <v>13.497540000000001</v>
      </c>
      <c r="AH41" s="7">
        <v>-26.186700000000002</v>
      </c>
      <c r="AI41" s="6"/>
      <c r="AJ41" s="6"/>
      <c r="AK41" s="6"/>
      <c r="AL41" s="6"/>
      <c r="AM41" s="6"/>
      <c r="AN41" s="207"/>
      <c r="AO41" s="207"/>
      <c r="AP41" s="207"/>
      <c r="AQ41" s="207"/>
      <c r="AR41" s="207"/>
      <c r="AS41" s="207"/>
      <c r="AT41" s="207"/>
      <c r="AU41" s="207"/>
      <c r="AV41" s="207"/>
      <c r="AW41" s="207"/>
      <c r="AX41" s="207"/>
      <c r="AY41" s="207"/>
    </row>
    <row r="42" spans="1:51" ht="14.45">
      <c r="A42" s="97">
        <f>YampaRiverInflow.TotalOutflow!A42</f>
        <v>47300</v>
      </c>
      <c r="B42" s="163">
        <v>-9.2409999999999997</v>
      </c>
      <c r="C42" s="155">
        <v>-9.2409999999999997</v>
      </c>
      <c r="D42" s="167">
        <v>-9.2409999999999997</v>
      </c>
      <c r="E42" s="7">
        <v>-7.64445</v>
      </c>
      <c r="F42" s="7">
        <v>8.1272700000000011</v>
      </c>
      <c r="G42" s="7">
        <v>-11.493399999999999</v>
      </c>
      <c r="H42" s="7">
        <v>10.728009999999999</v>
      </c>
      <c r="I42" s="7">
        <v>8.7200199999999999</v>
      </c>
      <c r="J42" s="7">
        <v>-1.2666099999999998</v>
      </c>
      <c r="K42" s="7">
        <v>-11.347200000000001</v>
      </c>
      <c r="L42" s="7">
        <v>-18.336200000000002</v>
      </c>
      <c r="M42" s="7">
        <v>-2.94312</v>
      </c>
      <c r="N42" s="7">
        <v>-31.489599999999999</v>
      </c>
      <c r="O42" s="7">
        <v>-20.471400000000003</v>
      </c>
      <c r="P42" s="7">
        <v>-11.8964</v>
      </c>
      <c r="Q42" s="7">
        <v>-5.89581</v>
      </c>
      <c r="R42" s="7">
        <v>-9.4188299999999998</v>
      </c>
      <c r="S42" s="7">
        <v>-9.6500499999999985</v>
      </c>
      <c r="T42" s="7">
        <v>-13.497399999999999</v>
      </c>
      <c r="U42" s="7">
        <v>-20.7821</v>
      </c>
      <c r="V42" s="7">
        <v>-5.3935699999999995</v>
      </c>
      <c r="W42" s="7">
        <v>-16.034399999999998</v>
      </c>
      <c r="X42" s="7">
        <v>-7.2505600000000001</v>
      </c>
      <c r="Y42" s="7">
        <v>-12.2248</v>
      </c>
      <c r="Z42" s="7">
        <v>-2.5033499999999997</v>
      </c>
      <c r="AA42" s="7">
        <v>-0.440502</v>
      </c>
      <c r="AB42" s="7">
        <v>11.24718</v>
      </c>
      <c r="AC42" s="7">
        <v>-1.8387200000000001</v>
      </c>
      <c r="AD42" s="7">
        <v>-11.0794</v>
      </c>
      <c r="AE42" s="7">
        <v>-4.7515900000000002</v>
      </c>
      <c r="AF42" s="7">
        <v>1.85019</v>
      </c>
      <c r="AG42" s="7">
        <v>3.09552</v>
      </c>
      <c r="AH42" s="7">
        <v>-10.6083</v>
      </c>
      <c r="AI42" s="6"/>
      <c r="AJ42" s="6"/>
      <c r="AK42" s="6"/>
      <c r="AL42" s="6"/>
      <c r="AM42" s="6"/>
      <c r="AN42" s="207"/>
      <c r="AO42" s="207"/>
      <c r="AP42" s="207"/>
      <c r="AQ42" s="207"/>
      <c r="AR42" s="207"/>
      <c r="AS42" s="207"/>
      <c r="AT42" s="207"/>
      <c r="AU42" s="207"/>
      <c r="AV42" s="207"/>
      <c r="AW42" s="207"/>
      <c r="AX42" s="207"/>
      <c r="AY42" s="207"/>
    </row>
    <row r="43" spans="1:51" ht="14.45">
      <c r="A43" s="97">
        <f>YampaRiverInflow.TotalOutflow!A43</f>
        <v>47331</v>
      </c>
      <c r="B43" s="163">
        <v>-6.3780000000000001</v>
      </c>
      <c r="C43" s="155">
        <v>-6.3780000000000001</v>
      </c>
      <c r="D43" s="167">
        <v>-6.3780000000000001</v>
      </c>
      <c r="E43" s="7">
        <v>-0.94598000000000004</v>
      </c>
      <c r="F43" s="7">
        <v>2.1968100000000002</v>
      </c>
      <c r="G43" s="7">
        <v>-4.3264100000000001</v>
      </c>
      <c r="H43" s="7">
        <v>-10.6752</v>
      </c>
      <c r="I43" s="7">
        <v>1.8042</v>
      </c>
      <c r="J43" s="7">
        <v>4.2788000000000004</v>
      </c>
      <c r="K43" s="7">
        <v>-12.226000000000001</v>
      </c>
      <c r="L43" s="7">
        <v>-3.8130300000000004</v>
      </c>
      <c r="M43" s="7">
        <v>-0.78469000000000011</v>
      </c>
      <c r="N43" s="7">
        <v>-7.6042100000000001</v>
      </c>
      <c r="O43" s="7">
        <v>-5.4120699999999999</v>
      </c>
      <c r="P43" s="7">
        <v>-13.8598</v>
      </c>
      <c r="Q43" s="7">
        <v>-14.737</v>
      </c>
      <c r="R43" s="7">
        <v>-6.2569600000000003</v>
      </c>
      <c r="S43" s="7">
        <v>-22.553799999999999</v>
      </c>
      <c r="T43" s="7">
        <v>-2.4493899999999997</v>
      </c>
      <c r="U43" s="7">
        <v>-15.1355</v>
      </c>
      <c r="V43" s="7">
        <v>2.9768400000000002</v>
      </c>
      <c r="W43" s="7">
        <v>5.9177799999999996</v>
      </c>
      <c r="X43" s="7">
        <v>3.3304999999999998</v>
      </c>
      <c r="Y43" s="7">
        <v>10.576969999999999</v>
      </c>
      <c r="Z43" s="7">
        <v>-7.4222299999999999</v>
      </c>
      <c r="AA43" s="7">
        <v>-2.7236199999999999</v>
      </c>
      <c r="AB43" s="7">
        <v>11.2767</v>
      </c>
      <c r="AC43" s="7">
        <v>-2.6559499999999998</v>
      </c>
      <c r="AD43" s="7">
        <v>3.1679930000000001</v>
      </c>
      <c r="AE43" s="7">
        <v>-8.08446</v>
      </c>
      <c r="AF43" s="7">
        <v>4.3259999999999996</v>
      </c>
      <c r="AG43" s="7">
        <v>3.7869800000000002</v>
      </c>
      <c r="AH43" s="7">
        <v>-3.9497499999999999</v>
      </c>
      <c r="AI43" s="6"/>
      <c r="AJ43" s="6"/>
      <c r="AK43" s="6"/>
      <c r="AL43" s="6"/>
      <c r="AM43" s="6"/>
      <c r="AN43" s="207"/>
      <c r="AO43" s="207"/>
      <c r="AP43" s="207"/>
      <c r="AQ43" s="207"/>
      <c r="AR43" s="207"/>
      <c r="AS43" s="207"/>
      <c r="AT43" s="207"/>
      <c r="AU43" s="207"/>
      <c r="AV43" s="207"/>
      <c r="AW43" s="207"/>
      <c r="AX43" s="207"/>
      <c r="AY43" s="207"/>
    </row>
    <row r="44" spans="1:51" ht="14.45">
      <c r="A44" s="97">
        <f>YampaRiverInflow.TotalOutflow!A44</f>
        <v>47362</v>
      </c>
      <c r="B44" s="163">
        <v>0.28000000000000003</v>
      </c>
      <c r="C44" s="155">
        <v>0.28000000000000003</v>
      </c>
      <c r="D44" s="167">
        <v>0.28000000000000003</v>
      </c>
      <c r="E44" s="7">
        <v>8.5776000000000003</v>
      </c>
      <c r="F44" s="7">
        <v>15.860709999999999</v>
      </c>
      <c r="G44" s="7">
        <v>4.2184399999999993</v>
      </c>
      <c r="H44" s="7">
        <v>2.1504499999999998</v>
      </c>
      <c r="I44" s="7">
        <v>-6.8963000000000001</v>
      </c>
      <c r="J44" s="7">
        <v>-12.975100000000001</v>
      </c>
      <c r="K44" s="7">
        <v>-7.1190200000000008</v>
      </c>
      <c r="L44" s="7">
        <v>-2.2877899999999998</v>
      </c>
      <c r="M44" s="7">
        <v>-15.519200000000001</v>
      </c>
      <c r="N44" s="7">
        <v>-21.1785</v>
      </c>
      <c r="O44" s="7">
        <v>-6.0739200000000002</v>
      </c>
      <c r="P44" s="7">
        <v>-3.6959299999999997</v>
      </c>
      <c r="Q44" s="7">
        <v>0.22959000000000002</v>
      </c>
      <c r="R44" s="7">
        <v>-2.0469200000000001</v>
      </c>
      <c r="S44" s="7">
        <v>-1.55017</v>
      </c>
      <c r="T44" s="7">
        <v>8.7733099999999986</v>
      </c>
      <c r="U44" s="7">
        <v>-8.4957199999999986</v>
      </c>
      <c r="V44" s="7">
        <v>10.460270000000001</v>
      </c>
      <c r="W44" s="7">
        <v>-5.7617600000000007</v>
      </c>
      <c r="X44" s="7">
        <v>-2.9507099999999999</v>
      </c>
      <c r="Y44" s="7">
        <v>5.573264</v>
      </c>
      <c r="Z44" s="7">
        <v>6.7049099999999999</v>
      </c>
      <c r="AA44" s="7">
        <v>-0.37902999999999998</v>
      </c>
      <c r="AB44" s="7">
        <v>1.002618</v>
      </c>
      <c r="AC44" s="7">
        <v>4.0797420000000004</v>
      </c>
      <c r="AD44" s="7">
        <v>-5.3277200000000002</v>
      </c>
      <c r="AE44" s="7">
        <v>-6.2411499999999993</v>
      </c>
      <c r="AF44" s="7">
        <v>2.4840100000000001</v>
      </c>
      <c r="AG44" s="7">
        <v>5.2410399999999999</v>
      </c>
      <c r="AH44" s="7">
        <v>-12.903600000000001</v>
      </c>
      <c r="AI44" s="6"/>
      <c r="AJ44" s="6"/>
      <c r="AK44" s="6"/>
      <c r="AL44" s="6"/>
      <c r="AM44" s="6"/>
      <c r="AN44" s="207"/>
      <c r="AO44" s="207"/>
      <c r="AP44" s="207"/>
      <c r="AQ44" s="207"/>
      <c r="AR44" s="207"/>
      <c r="AS44" s="207"/>
      <c r="AT44" s="207"/>
      <c r="AU44" s="207"/>
      <c r="AV44" s="207"/>
      <c r="AW44" s="207"/>
      <c r="AX44" s="207"/>
      <c r="AY44" s="207"/>
    </row>
    <row r="45" spans="1:51" ht="14.45">
      <c r="A45" s="97">
        <f>YampaRiverInflow.TotalOutflow!A45</f>
        <v>47392</v>
      </c>
      <c r="B45" s="163">
        <v>0.73499999999999999</v>
      </c>
      <c r="C45" s="155">
        <v>0.73499999999999999</v>
      </c>
      <c r="D45" s="167">
        <v>0.73499999999999999</v>
      </c>
      <c r="E45" s="7">
        <v>3.9343000000000004</v>
      </c>
      <c r="F45" s="7">
        <v>-8.1954599999999989</v>
      </c>
      <c r="G45" s="7">
        <v>1.15303</v>
      </c>
      <c r="H45" s="7">
        <v>4.8546899999999997</v>
      </c>
      <c r="I45" s="7">
        <v>-2.7721900000000002</v>
      </c>
      <c r="J45" s="7">
        <v>10.111030000000001</v>
      </c>
      <c r="K45" s="7">
        <v>-7.8798000000000004</v>
      </c>
      <c r="L45" s="7">
        <v>4.2608300000000003</v>
      </c>
      <c r="M45" s="7">
        <v>-9.0296399999999988</v>
      </c>
      <c r="N45" s="7">
        <v>-19.219099999999997</v>
      </c>
      <c r="O45" s="7">
        <v>-22.1523</v>
      </c>
      <c r="P45" s="7">
        <v>1.00861</v>
      </c>
      <c r="Q45" s="7">
        <v>-7.54697</v>
      </c>
      <c r="R45" s="7">
        <v>3.05389</v>
      </c>
      <c r="S45" s="7">
        <v>-0.55309000000000008</v>
      </c>
      <c r="T45" s="7">
        <v>-10.613</v>
      </c>
      <c r="U45" s="7">
        <v>-11.085899999999999</v>
      </c>
      <c r="V45" s="7">
        <v>5.77902</v>
      </c>
      <c r="W45" s="7">
        <v>-2.5799099999999999</v>
      </c>
      <c r="X45" s="7">
        <v>11.36007</v>
      </c>
      <c r="Y45" s="7">
        <v>13.28439</v>
      </c>
      <c r="Z45" s="7">
        <v>-1.07623</v>
      </c>
      <c r="AA45" s="7">
        <v>6.7392950000000003</v>
      </c>
      <c r="AB45" s="7">
        <v>9.3276970000000006</v>
      </c>
      <c r="AC45" s="7">
        <v>9.8532309999999992</v>
      </c>
      <c r="AD45" s="7">
        <v>2.3867620000000001</v>
      </c>
      <c r="AE45" s="7">
        <v>-14.003299999999999</v>
      </c>
      <c r="AF45" s="7">
        <v>4.5726499999999994</v>
      </c>
      <c r="AG45" s="7">
        <v>16.06822</v>
      </c>
      <c r="AH45" s="7">
        <v>-0.16736000000000001</v>
      </c>
      <c r="AI45" s="6"/>
      <c r="AJ45" s="6"/>
      <c r="AK45" s="6"/>
      <c r="AL45" s="6"/>
      <c r="AM45" s="6"/>
      <c r="AN45" s="207"/>
      <c r="AO45" s="207"/>
      <c r="AP45" s="207"/>
      <c r="AQ45" s="207"/>
      <c r="AR45" s="207"/>
      <c r="AS45" s="207"/>
      <c r="AT45" s="207"/>
      <c r="AU45" s="207"/>
      <c r="AV45" s="207"/>
      <c r="AW45" s="207"/>
      <c r="AX45" s="207"/>
      <c r="AY45" s="207"/>
    </row>
    <row r="46" spans="1:51" ht="14.45">
      <c r="A46" s="97">
        <f>YampaRiverInflow.TotalOutflow!A46</f>
        <v>47423</v>
      </c>
      <c r="B46" s="163">
        <v>-5.5279999999999996</v>
      </c>
      <c r="C46" s="155">
        <v>-5.5279999999999996</v>
      </c>
      <c r="D46" s="167">
        <v>-5.5279999999999996</v>
      </c>
      <c r="E46" s="7">
        <v>4.8029599999999997</v>
      </c>
      <c r="F46" s="7">
        <v>7.5139499999999995</v>
      </c>
      <c r="G46" s="7">
        <v>2.73468</v>
      </c>
      <c r="H46" s="7">
        <v>6.6013000000000002</v>
      </c>
      <c r="I46" s="7">
        <v>0.97684000000000004</v>
      </c>
      <c r="J46" s="7">
        <v>8.3629300000000004</v>
      </c>
      <c r="K46" s="7">
        <v>1.9108499999999999</v>
      </c>
      <c r="L46" s="7">
        <v>-3.2407300000000001</v>
      </c>
      <c r="M46" s="7">
        <v>2.9348700000000001</v>
      </c>
      <c r="N46" s="7">
        <v>-7.6372900000000001</v>
      </c>
      <c r="O46" s="7">
        <v>3.4327800000000002</v>
      </c>
      <c r="P46" s="7">
        <v>5.0682</v>
      </c>
      <c r="Q46" s="7">
        <v>-2.44712</v>
      </c>
      <c r="R46" s="7">
        <v>9.4311000000000007</v>
      </c>
      <c r="S46" s="7">
        <v>-7.2890100000000002</v>
      </c>
      <c r="T46" s="7">
        <v>-3.6388499999999997</v>
      </c>
      <c r="U46" s="7">
        <v>0.89403999999999995</v>
      </c>
      <c r="V46" s="7">
        <v>10.06827</v>
      </c>
      <c r="W46" s="7">
        <v>6.3182299999999998</v>
      </c>
      <c r="X46" s="7">
        <v>14.429110000000001</v>
      </c>
      <c r="Y46" s="7">
        <v>13.14282</v>
      </c>
      <c r="Z46" s="7">
        <v>0.30604999999999999</v>
      </c>
      <c r="AA46" s="7">
        <v>3.2879200000000002</v>
      </c>
      <c r="AB46" s="7">
        <v>9.6716720000000009</v>
      </c>
      <c r="AC46" s="7">
        <v>20.124560000000002</v>
      </c>
      <c r="AD46" s="7">
        <v>-11.070600000000001</v>
      </c>
      <c r="AE46" s="7">
        <v>-13.8909</v>
      </c>
      <c r="AF46" s="7">
        <v>6.7825500000000005</v>
      </c>
      <c r="AG46" s="7">
        <v>12.2211</v>
      </c>
      <c r="AH46" s="7">
        <v>-13.3376</v>
      </c>
      <c r="AI46" s="6"/>
      <c r="AJ46" s="6"/>
      <c r="AK46" s="6"/>
      <c r="AL46" s="6"/>
      <c r="AM46" s="6"/>
      <c r="AN46" s="207"/>
      <c r="AO46" s="207"/>
      <c r="AP46" s="207"/>
      <c r="AQ46" s="207"/>
      <c r="AR46" s="207"/>
      <c r="AS46" s="207"/>
      <c r="AT46" s="207"/>
      <c r="AU46" s="207"/>
      <c r="AV46" s="207"/>
      <c r="AW46" s="207"/>
      <c r="AX46" s="207"/>
      <c r="AY46" s="207"/>
    </row>
    <row r="47" spans="1:51" ht="14.45">
      <c r="A47" s="97">
        <f>YampaRiverInflow.TotalOutflow!A47</f>
        <v>47453</v>
      </c>
      <c r="B47" s="163">
        <v>-4.2699999999999996</v>
      </c>
      <c r="C47" s="155">
        <v>-4.2699999999999996</v>
      </c>
      <c r="D47" s="167">
        <v>-4.2699999999999996</v>
      </c>
      <c r="E47" s="7">
        <v>15.84782</v>
      </c>
      <c r="F47" s="7">
        <v>94.941029999999998</v>
      </c>
      <c r="G47" s="7">
        <v>-1.6679900000000001</v>
      </c>
      <c r="H47" s="7">
        <v>27.110379999999999</v>
      </c>
      <c r="I47" s="7">
        <v>15.47331</v>
      </c>
      <c r="J47" s="7">
        <v>23.397189999999998</v>
      </c>
      <c r="K47" s="7">
        <v>-21.467200000000002</v>
      </c>
      <c r="L47" s="7">
        <v>-1.96912</v>
      </c>
      <c r="M47" s="7">
        <v>6.1689999999999996</v>
      </c>
      <c r="N47" s="7">
        <v>-8.7340999999999998</v>
      </c>
      <c r="O47" s="7">
        <v>2.1890200000000002</v>
      </c>
      <c r="P47" s="7">
        <v>6.2199300000000006</v>
      </c>
      <c r="Q47" s="7">
        <v>-1.9193900000000002</v>
      </c>
      <c r="R47" s="7">
        <v>-0.40073999999999999</v>
      </c>
      <c r="S47" s="7">
        <v>-10.7593</v>
      </c>
      <c r="T47" s="7">
        <v>-7.3306499999999994</v>
      </c>
      <c r="U47" s="7">
        <v>7.5781999999999998</v>
      </c>
      <c r="V47" s="7">
        <v>10.29767</v>
      </c>
      <c r="W47" s="7">
        <v>-5.8699700000000004</v>
      </c>
      <c r="X47" s="7">
        <v>24.633080000000003</v>
      </c>
      <c r="Y47" s="7">
        <v>23.363189999999999</v>
      </c>
      <c r="Z47" s="7">
        <v>-1.2471300000000001</v>
      </c>
      <c r="AA47" s="7">
        <v>-6.3736999999999995</v>
      </c>
      <c r="AB47" s="7">
        <v>5.9137360000000001</v>
      </c>
      <c r="AC47" s="7">
        <v>15.60941</v>
      </c>
      <c r="AD47" s="7">
        <v>24.042540000000002</v>
      </c>
      <c r="AE47" s="7">
        <v>-3.4043299999999999</v>
      </c>
      <c r="AF47" s="7">
        <v>8.3700100000000006</v>
      </c>
      <c r="AG47" s="7">
        <v>26.24044</v>
      </c>
      <c r="AH47" s="7">
        <v>9.7062999999999988</v>
      </c>
      <c r="AI47" s="6"/>
      <c r="AJ47" s="6"/>
      <c r="AK47" s="6"/>
      <c r="AL47" s="6"/>
      <c r="AM47" s="6"/>
      <c r="AN47" s="207"/>
      <c r="AO47" s="207"/>
      <c r="AP47" s="207"/>
      <c r="AQ47" s="207"/>
      <c r="AR47" s="207"/>
      <c r="AS47" s="207"/>
      <c r="AT47" s="207"/>
      <c r="AU47" s="207"/>
      <c r="AV47" s="207"/>
      <c r="AW47" s="207"/>
      <c r="AX47" s="207"/>
      <c r="AY47" s="207"/>
    </row>
    <row r="48" spans="1:51" ht="14.45">
      <c r="A48" s="97">
        <f>YampaRiverInflow.TotalOutflow!A48</f>
        <v>47484</v>
      </c>
      <c r="B48" s="163">
        <v>1.958</v>
      </c>
      <c r="C48" s="155">
        <v>1.958</v>
      </c>
      <c r="D48" s="167">
        <v>1.958</v>
      </c>
      <c r="E48" s="7">
        <v>8.1073400000000007</v>
      </c>
      <c r="F48" s="7">
        <v>-4.0167999999999999</v>
      </c>
      <c r="G48" s="7">
        <v>-0.42529</v>
      </c>
      <c r="H48" s="7">
        <v>-9.22471</v>
      </c>
      <c r="I48" s="7">
        <v>16.908450000000002</v>
      </c>
      <c r="J48" s="7">
        <v>1.48193</v>
      </c>
      <c r="K48" s="7">
        <v>-11.1562</v>
      </c>
      <c r="L48" s="7">
        <v>-10.2127</v>
      </c>
      <c r="M48" s="7">
        <v>-20.743200000000002</v>
      </c>
      <c r="N48" s="7">
        <v>-9.2751999999999999</v>
      </c>
      <c r="O48" s="7">
        <v>-13.9984</v>
      </c>
      <c r="P48" s="7">
        <v>-0.47846</v>
      </c>
      <c r="Q48" s="7">
        <v>-2.4032600000000004</v>
      </c>
      <c r="R48" s="7">
        <v>3.4120999999999997</v>
      </c>
      <c r="S48" s="7">
        <v>-10.2646</v>
      </c>
      <c r="T48" s="7">
        <v>17.93282</v>
      </c>
      <c r="U48" s="7">
        <v>-2.55436</v>
      </c>
      <c r="V48" s="7">
        <v>-2.7433800000000002</v>
      </c>
      <c r="W48" s="7">
        <v>-21.323400000000003</v>
      </c>
      <c r="X48" s="7">
        <v>2.622719</v>
      </c>
      <c r="Y48" s="7">
        <v>3.4634200000000002</v>
      </c>
      <c r="Z48" s="7">
        <v>7.8842790000000003</v>
      </c>
      <c r="AA48" s="7">
        <v>16.61054</v>
      </c>
      <c r="AB48" s="7">
        <v>8.8169590000000007</v>
      </c>
      <c r="AC48" s="7">
        <v>17.907229999999998</v>
      </c>
      <c r="AD48" s="7">
        <v>12.460120000000002</v>
      </c>
      <c r="AE48" s="7">
        <v>7.4652799999999999</v>
      </c>
      <c r="AF48" s="7">
        <v>6.9913500000000006</v>
      </c>
      <c r="AG48" s="7">
        <v>-30.0366</v>
      </c>
      <c r="AH48" s="7">
        <v>0.34805000000000003</v>
      </c>
      <c r="AI48" s="6"/>
      <c r="AJ48" s="6"/>
      <c r="AK48" s="6"/>
      <c r="AL48" s="6"/>
      <c r="AM48" s="6"/>
      <c r="AN48" s="207"/>
      <c r="AO48" s="207"/>
      <c r="AP48" s="207"/>
      <c r="AQ48" s="207"/>
      <c r="AR48" s="207"/>
      <c r="AS48" s="207"/>
      <c r="AT48" s="207"/>
      <c r="AU48" s="207"/>
      <c r="AV48" s="207"/>
      <c r="AW48" s="207"/>
      <c r="AX48" s="207"/>
      <c r="AY48" s="207"/>
    </row>
    <row r="49" spans="1:1005" ht="14.45">
      <c r="A49" s="97">
        <f>YampaRiverInflow.TotalOutflow!A49</f>
        <v>47515</v>
      </c>
      <c r="B49" s="163">
        <v>0.82399999999999995</v>
      </c>
      <c r="C49" s="155">
        <v>0.82399999999999995</v>
      </c>
      <c r="D49" s="167">
        <v>0.82399999999999995</v>
      </c>
      <c r="E49" s="7">
        <v>14.93486</v>
      </c>
      <c r="F49" s="7">
        <v>-2.7169299999999996</v>
      </c>
      <c r="G49" s="7">
        <v>1.1206400000000001</v>
      </c>
      <c r="H49" s="7">
        <v>-12.965299999999999</v>
      </c>
      <c r="I49" s="7">
        <v>0.91830999999999996</v>
      </c>
      <c r="J49" s="7">
        <v>1.91351</v>
      </c>
      <c r="K49" s="7">
        <v>-9.2040600000000001</v>
      </c>
      <c r="L49" s="7">
        <v>-8.6602700000000006</v>
      </c>
      <c r="M49" s="7">
        <v>-7.7134099999999997</v>
      </c>
      <c r="N49" s="7">
        <v>-7.8451700000000004</v>
      </c>
      <c r="O49" s="7">
        <v>-18.252200000000002</v>
      </c>
      <c r="P49" s="7">
        <v>-3.1171700000000002</v>
      </c>
      <c r="Q49" s="7">
        <v>-7.3280799999999999</v>
      </c>
      <c r="R49" s="7">
        <v>1.02014</v>
      </c>
      <c r="S49" s="7">
        <v>-14.3032</v>
      </c>
      <c r="T49" s="7">
        <v>-13.955</v>
      </c>
      <c r="U49" s="7">
        <v>-11.963200000000001</v>
      </c>
      <c r="V49" s="7">
        <v>-5.2006099999999993</v>
      </c>
      <c r="W49" s="7">
        <v>-1.8404100000000001</v>
      </c>
      <c r="X49" s="7">
        <v>4.1879590000000002</v>
      </c>
      <c r="Y49" s="7">
        <v>8.0341699999999996</v>
      </c>
      <c r="Z49" s="7">
        <v>-3.2283200000000001</v>
      </c>
      <c r="AA49" s="7">
        <v>-5.3345600000000006</v>
      </c>
      <c r="AB49" s="7">
        <v>-3.9803500000000001</v>
      </c>
      <c r="AC49" s="7">
        <v>3.725031</v>
      </c>
      <c r="AD49" s="7">
        <v>11.38289</v>
      </c>
      <c r="AE49" s="7">
        <v>9.9543199999999992</v>
      </c>
      <c r="AF49" s="7">
        <v>4.1059299999999999</v>
      </c>
      <c r="AG49" s="7">
        <v>-45.490699999999997</v>
      </c>
      <c r="AH49" s="7">
        <v>-8.9389900000000004</v>
      </c>
      <c r="AI49" s="6"/>
      <c r="AJ49" s="6"/>
      <c r="AK49" s="6"/>
      <c r="AL49" s="6"/>
      <c r="AM49" s="6"/>
      <c r="AN49" s="207"/>
      <c r="AO49" s="207"/>
      <c r="AP49" s="207"/>
      <c r="AQ49" s="207"/>
      <c r="AR49" s="207"/>
      <c r="AS49" s="207"/>
      <c r="AT49" s="207"/>
      <c r="AU49" s="207"/>
      <c r="AV49" s="207"/>
      <c r="AW49" s="207"/>
      <c r="AX49" s="207"/>
      <c r="AY49" s="207"/>
    </row>
    <row r="50" spans="1:1005" ht="14.45">
      <c r="A50" s="97">
        <f>YampaRiverInflow.TotalOutflow!A50</f>
        <v>47543</v>
      </c>
      <c r="B50" s="163">
        <v>-0.621</v>
      </c>
      <c r="C50" s="155">
        <v>-0.621</v>
      </c>
      <c r="D50" s="167">
        <v>-0.621</v>
      </c>
      <c r="E50" s="7">
        <v>-3.0748000000000002</v>
      </c>
      <c r="F50" s="7">
        <v>33.225720000000003</v>
      </c>
      <c r="G50" s="7">
        <v>11.037510000000001</v>
      </c>
      <c r="H50" s="7">
        <v>4.6733700000000002</v>
      </c>
      <c r="I50" s="7">
        <v>4.0890000000000003E-2</v>
      </c>
      <c r="J50" s="7">
        <v>8.1969799999999999</v>
      </c>
      <c r="K50" s="7">
        <v>5.5769299999999999</v>
      </c>
      <c r="L50" s="7">
        <v>-5.0199499999999997</v>
      </c>
      <c r="M50" s="7">
        <v>-3.68032</v>
      </c>
      <c r="N50" s="7">
        <v>-25.690300000000001</v>
      </c>
      <c r="O50" s="7">
        <v>16.045670000000001</v>
      </c>
      <c r="P50" s="7">
        <v>-10.3043</v>
      </c>
      <c r="Q50" s="7">
        <v>-11.892200000000001</v>
      </c>
      <c r="R50" s="7">
        <v>0.31795999999999996</v>
      </c>
      <c r="S50" s="7">
        <v>-9.7432599999999994</v>
      </c>
      <c r="T50" s="7">
        <v>-12.145200000000001</v>
      </c>
      <c r="U50" s="7">
        <v>-6.3741000000000003</v>
      </c>
      <c r="V50" s="7">
        <v>-11.247</v>
      </c>
      <c r="W50" s="7">
        <v>-5.8244099999999994</v>
      </c>
      <c r="X50" s="7">
        <v>-14.067500000000001</v>
      </c>
      <c r="Y50" s="7">
        <v>-1.27335</v>
      </c>
      <c r="Z50" s="7">
        <v>-1.8987400000000001</v>
      </c>
      <c r="AA50" s="7">
        <v>-12.0581</v>
      </c>
      <c r="AB50" s="7">
        <v>-1.39941</v>
      </c>
      <c r="AC50" s="7">
        <v>3.0619520000000002</v>
      </c>
      <c r="AD50" s="7">
        <v>0.5556236</v>
      </c>
      <c r="AE50" s="7">
        <v>2.51511</v>
      </c>
      <c r="AF50" s="7">
        <v>-1.48194</v>
      </c>
      <c r="AG50" s="7">
        <v>-85.616900000000001</v>
      </c>
      <c r="AH50" s="7">
        <v>-18.977</v>
      </c>
      <c r="AI50" s="6"/>
      <c r="AJ50" s="6"/>
      <c r="AK50" s="6"/>
      <c r="AL50" s="6"/>
      <c r="AM50" s="6"/>
      <c r="AN50" s="207"/>
      <c r="AO50" s="207"/>
      <c r="AP50" s="207"/>
      <c r="AQ50" s="207"/>
      <c r="AR50" s="207"/>
      <c r="AS50" s="207"/>
      <c r="AT50" s="207"/>
      <c r="AU50" s="207"/>
      <c r="AV50" s="207"/>
      <c r="AW50" s="207"/>
      <c r="AX50" s="207"/>
      <c r="AY50" s="207"/>
    </row>
    <row r="51" spans="1:1005" ht="14.45">
      <c r="A51" s="97">
        <f>YampaRiverInflow.TotalOutflow!A51</f>
        <v>47574</v>
      </c>
      <c r="B51" s="163">
        <v>-2.9449999999999998</v>
      </c>
      <c r="C51" s="155">
        <v>-2.9449999999999998</v>
      </c>
      <c r="D51" s="167">
        <v>-2.9449999999999998</v>
      </c>
      <c r="E51" s="7">
        <v>-4.2431000000000001</v>
      </c>
      <c r="F51" s="7">
        <v>-7.57599</v>
      </c>
      <c r="G51" s="7">
        <v>15.395820000000001</v>
      </c>
      <c r="H51" s="7">
        <v>39.174210000000002</v>
      </c>
      <c r="I51" s="7">
        <v>-0.41738999999999998</v>
      </c>
      <c r="J51" s="7">
        <v>-3.9382700000000002</v>
      </c>
      <c r="K51" s="7">
        <v>0.93055999999999994</v>
      </c>
      <c r="L51" s="7">
        <v>-11.8729</v>
      </c>
      <c r="M51" s="7">
        <v>-13.3843</v>
      </c>
      <c r="N51" s="7">
        <v>-6.9093299999999997</v>
      </c>
      <c r="O51" s="7">
        <v>4.2983100000000007</v>
      </c>
      <c r="P51" s="7">
        <v>-1.6048699999999998</v>
      </c>
      <c r="Q51" s="7">
        <v>-3.3881199999999998</v>
      </c>
      <c r="R51" s="7">
        <v>-8.2623700000000007</v>
      </c>
      <c r="S51" s="7">
        <v>-14.0764</v>
      </c>
      <c r="T51" s="7">
        <v>-15.644399999999999</v>
      </c>
      <c r="U51" s="7">
        <v>-20.3934</v>
      </c>
      <c r="V51" s="7">
        <v>-12.2591</v>
      </c>
      <c r="W51" s="7">
        <v>-6.0398699999999996</v>
      </c>
      <c r="X51" s="7">
        <v>14.186459999999999</v>
      </c>
      <c r="Y51" s="7">
        <v>-9.3056399999999986</v>
      </c>
      <c r="Z51" s="7">
        <v>-4.80497</v>
      </c>
      <c r="AA51" s="7">
        <v>-4.7238199999999999</v>
      </c>
      <c r="AB51" s="7">
        <v>-4.9565900000000003</v>
      </c>
      <c r="AC51" s="7">
        <v>-3.62934</v>
      </c>
      <c r="AD51" s="7">
        <v>-36.724299999999999</v>
      </c>
      <c r="AE51" s="7">
        <v>5.76356</v>
      </c>
      <c r="AF51" s="7">
        <v>12.84352</v>
      </c>
      <c r="AG51" s="7">
        <v>-51.0623</v>
      </c>
      <c r="AH51" s="7">
        <v>-15.1135</v>
      </c>
      <c r="AI51" s="6"/>
      <c r="AJ51" s="6"/>
      <c r="AK51" s="6"/>
      <c r="AL51" s="6"/>
      <c r="AM51" s="6"/>
      <c r="AN51" s="207"/>
      <c r="AO51" s="207"/>
      <c r="AP51" s="207"/>
      <c r="AQ51" s="207"/>
      <c r="AR51" s="207"/>
      <c r="AS51" s="207"/>
      <c r="AT51" s="207"/>
      <c r="AU51" s="207"/>
      <c r="AV51" s="207"/>
      <c r="AW51" s="207"/>
      <c r="AX51" s="207"/>
      <c r="AY51" s="207"/>
    </row>
    <row r="52" spans="1:1005" ht="14.45">
      <c r="A52" s="97">
        <f>YampaRiverInflow.TotalOutflow!A52</f>
        <v>47604</v>
      </c>
      <c r="B52" s="163">
        <v>-6.407</v>
      </c>
      <c r="C52" s="155">
        <v>-6.407</v>
      </c>
      <c r="D52" s="167">
        <v>-6.407</v>
      </c>
      <c r="E52" s="7">
        <v>-13.974399999999999</v>
      </c>
      <c r="F52" s="7">
        <v>-8.2093600000000002</v>
      </c>
      <c r="G52" s="7">
        <v>11.730090000000001</v>
      </c>
      <c r="H52" s="7">
        <v>21.999099999999999</v>
      </c>
      <c r="I52" s="7">
        <v>0.11092</v>
      </c>
      <c r="J52" s="7">
        <v>-14.867799999999999</v>
      </c>
      <c r="K52" s="7">
        <v>-7.1809500000000002</v>
      </c>
      <c r="L52" s="7">
        <v>-5.66974</v>
      </c>
      <c r="M52" s="7">
        <v>-33.700400000000002</v>
      </c>
      <c r="N52" s="7">
        <v>-4.7220800000000001</v>
      </c>
      <c r="O52" s="7">
        <v>-17.381799999999998</v>
      </c>
      <c r="P52" s="7">
        <v>-33.279300000000006</v>
      </c>
      <c r="Q52" s="7">
        <v>-5.4207200000000002</v>
      </c>
      <c r="R52" s="7">
        <v>-5.2464300000000001</v>
      </c>
      <c r="S52" s="7">
        <v>3.1493000000000002</v>
      </c>
      <c r="T52" s="7">
        <v>-9.5569299999999995</v>
      </c>
      <c r="U52" s="7">
        <v>4.5381899999999993</v>
      </c>
      <c r="V52" s="7">
        <v>2.7454499999999999</v>
      </c>
      <c r="W52" s="7">
        <v>4.5651899999999994</v>
      </c>
      <c r="X52" s="7">
        <v>0.1095455</v>
      </c>
      <c r="Y52" s="7">
        <v>7.3637499999999996</v>
      </c>
      <c r="Z52" s="7">
        <v>8.667313</v>
      </c>
      <c r="AA52" s="7">
        <v>9.6379000000000001</v>
      </c>
      <c r="AB52" s="7">
        <v>-0.59501400000000004</v>
      </c>
      <c r="AC52" s="7">
        <v>-7.1286899999999997</v>
      </c>
      <c r="AD52" s="7">
        <v>13.089129999999999</v>
      </c>
      <c r="AE52" s="7">
        <v>7.5992100000000002</v>
      </c>
      <c r="AF52" s="7">
        <v>4.7034399999999996</v>
      </c>
      <c r="AG52" s="7">
        <v>-61.748899999999999</v>
      </c>
      <c r="AH52" s="7">
        <v>-4.7955200000000007</v>
      </c>
      <c r="AI52" s="6"/>
      <c r="AJ52" s="6"/>
      <c r="AK52" s="6"/>
      <c r="AL52" s="6"/>
      <c r="AM52" s="6"/>
      <c r="AN52" s="207"/>
      <c r="AO52" s="207"/>
      <c r="AP52" s="207"/>
      <c r="AQ52" s="207"/>
      <c r="AR52" s="207"/>
      <c r="AS52" s="207"/>
      <c r="AT52" s="207"/>
      <c r="AU52" s="207"/>
      <c r="AV52" s="207"/>
      <c r="AW52" s="207"/>
      <c r="AX52" s="207"/>
      <c r="AY52" s="207"/>
    </row>
    <row r="53" spans="1:1005" ht="14.45">
      <c r="A53" s="97">
        <f>YampaRiverInflow.TotalOutflow!A53</f>
        <v>47635</v>
      </c>
      <c r="B53" s="163">
        <v>0.91400000000000003</v>
      </c>
      <c r="C53" s="155">
        <v>0.91400000000000003</v>
      </c>
      <c r="D53" s="167">
        <v>0.91400000000000003</v>
      </c>
      <c r="E53" s="7">
        <v>4.0840300000000003</v>
      </c>
      <c r="F53" s="7">
        <v>-11.6759</v>
      </c>
      <c r="G53" s="7">
        <v>-4.1159999999999995E-2</v>
      </c>
      <c r="H53" s="7">
        <v>5.6090299999999997</v>
      </c>
      <c r="I53" s="7">
        <v>-3.69754</v>
      </c>
      <c r="J53" s="7">
        <v>-11.8339</v>
      </c>
      <c r="K53" s="7">
        <v>-9.2286099999999998</v>
      </c>
      <c r="L53" s="7">
        <v>-8.5176200000000009</v>
      </c>
      <c r="M53" s="7">
        <v>-26.906099999999999</v>
      </c>
      <c r="N53" s="7">
        <v>-30.0809</v>
      </c>
      <c r="O53" s="7">
        <v>1.8562000000000001</v>
      </c>
      <c r="P53" s="7">
        <v>-14.7171</v>
      </c>
      <c r="Q53" s="7">
        <v>-14.012499999999999</v>
      </c>
      <c r="R53" s="7">
        <v>-1.51996</v>
      </c>
      <c r="S53" s="7">
        <v>-16.566500000000001</v>
      </c>
      <c r="T53" s="7">
        <v>-17.7789</v>
      </c>
      <c r="U53" s="7">
        <v>-8.3348700000000004</v>
      </c>
      <c r="V53" s="7">
        <v>-5.4185299999999996</v>
      </c>
      <c r="W53" s="7">
        <v>-7.2006999999999994</v>
      </c>
      <c r="X53" s="7">
        <v>-0.73851199999999995</v>
      </c>
      <c r="Y53" s="7">
        <v>2.2777600000000002</v>
      </c>
      <c r="Z53" s="7">
        <v>-1.24882</v>
      </c>
      <c r="AA53" s="7">
        <v>-2.2548400000000002</v>
      </c>
      <c r="AB53" s="7">
        <v>-7.8657200000000005</v>
      </c>
      <c r="AC53" s="7">
        <v>-7.5185699999999995</v>
      </c>
      <c r="AD53" s="7">
        <v>-7.5434399999999995</v>
      </c>
      <c r="AE53" s="7">
        <v>4.59762</v>
      </c>
      <c r="AF53" s="7">
        <v>13.497540000000001</v>
      </c>
      <c r="AG53" s="7">
        <v>-26.186700000000002</v>
      </c>
      <c r="AH53" s="7">
        <v>-3.3491300000000002</v>
      </c>
      <c r="AI53" s="6"/>
      <c r="AJ53" s="6"/>
      <c r="AK53" s="6"/>
      <c r="AL53" s="6"/>
      <c r="AM53" s="6"/>
      <c r="AN53" s="207"/>
      <c r="AO53" s="207"/>
      <c r="AP53" s="207"/>
      <c r="AQ53" s="207"/>
      <c r="AR53" s="207"/>
      <c r="AS53" s="207"/>
      <c r="AT53" s="207"/>
      <c r="AU53" s="207"/>
      <c r="AV53" s="207"/>
      <c r="AW53" s="207"/>
      <c r="AX53" s="207"/>
      <c r="AY53" s="207"/>
    </row>
    <row r="54" spans="1:1005" ht="14.45">
      <c r="A54" s="97">
        <f>YampaRiverInflow.TotalOutflow!A54</f>
        <v>47665</v>
      </c>
      <c r="B54" s="163">
        <v>-9.2409999999999997</v>
      </c>
      <c r="C54" s="155">
        <v>-9.2409999999999997</v>
      </c>
      <c r="D54" s="167">
        <v>-9.2409999999999997</v>
      </c>
      <c r="E54" s="7">
        <v>8.1272700000000011</v>
      </c>
      <c r="F54" s="7">
        <v>-11.493399999999999</v>
      </c>
      <c r="G54" s="7">
        <v>10.728009999999999</v>
      </c>
      <c r="H54" s="7">
        <v>8.7200199999999999</v>
      </c>
      <c r="I54" s="7">
        <v>-1.2666099999999998</v>
      </c>
      <c r="J54" s="7">
        <v>-11.347200000000001</v>
      </c>
      <c r="K54" s="7">
        <v>-18.336200000000002</v>
      </c>
      <c r="L54" s="7">
        <v>-2.94312</v>
      </c>
      <c r="M54" s="7">
        <v>-31.489599999999999</v>
      </c>
      <c r="N54" s="7">
        <v>-20.471400000000003</v>
      </c>
      <c r="O54" s="7">
        <v>-11.8964</v>
      </c>
      <c r="P54" s="7">
        <v>-5.89581</v>
      </c>
      <c r="Q54" s="7">
        <v>-9.4188299999999998</v>
      </c>
      <c r="R54" s="7">
        <v>-9.6500499999999985</v>
      </c>
      <c r="S54" s="7">
        <v>-13.497399999999999</v>
      </c>
      <c r="T54" s="7">
        <v>-20.7821</v>
      </c>
      <c r="U54" s="7">
        <v>-5.3935699999999995</v>
      </c>
      <c r="V54" s="7">
        <v>-16.034399999999998</v>
      </c>
      <c r="W54" s="7">
        <v>-7.2505600000000001</v>
      </c>
      <c r="X54" s="7">
        <v>-12.2248</v>
      </c>
      <c r="Y54" s="7">
        <v>-2.5033499999999997</v>
      </c>
      <c r="Z54" s="7">
        <v>-0.440502</v>
      </c>
      <c r="AA54" s="7">
        <v>11.24718</v>
      </c>
      <c r="AB54" s="7">
        <v>-1.8387200000000001</v>
      </c>
      <c r="AC54" s="7">
        <v>-11.0794</v>
      </c>
      <c r="AD54" s="7">
        <v>-4.7515900000000002</v>
      </c>
      <c r="AE54" s="7">
        <v>1.85019</v>
      </c>
      <c r="AF54" s="7">
        <v>3.09552</v>
      </c>
      <c r="AG54" s="7">
        <v>-10.6083</v>
      </c>
      <c r="AH54" s="7">
        <v>-7.64445</v>
      </c>
      <c r="AI54" s="6"/>
      <c r="AJ54" s="6"/>
      <c r="AK54" s="6"/>
      <c r="AL54" s="6"/>
      <c r="AM54" s="6"/>
      <c r="AN54" s="207"/>
      <c r="AO54" s="207"/>
      <c r="AP54" s="207"/>
      <c r="AQ54" s="207"/>
      <c r="AR54" s="207"/>
      <c r="AS54" s="207"/>
      <c r="AT54" s="207"/>
      <c r="AU54" s="207"/>
      <c r="AV54" s="207"/>
      <c r="AW54" s="207"/>
      <c r="AX54" s="207"/>
      <c r="AY54" s="207"/>
    </row>
    <row r="55" spans="1:1005" ht="14.45">
      <c r="A55" s="97">
        <f>YampaRiverInflow.TotalOutflow!A55</f>
        <v>47696</v>
      </c>
      <c r="B55" s="163">
        <v>-6.3780000000000001</v>
      </c>
      <c r="C55" s="155">
        <v>-6.3780000000000001</v>
      </c>
      <c r="D55" s="167">
        <v>-6.3780000000000001</v>
      </c>
      <c r="E55" s="7">
        <v>2.1968100000000002</v>
      </c>
      <c r="F55" s="7">
        <v>-4.3264100000000001</v>
      </c>
      <c r="G55" s="7">
        <v>-10.6752</v>
      </c>
      <c r="H55" s="7">
        <v>1.8042</v>
      </c>
      <c r="I55" s="7">
        <v>4.2788000000000004</v>
      </c>
      <c r="J55" s="7">
        <v>-12.226000000000001</v>
      </c>
      <c r="K55" s="7">
        <v>-3.8130300000000004</v>
      </c>
      <c r="L55" s="7">
        <v>-0.78469000000000011</v>
      </c>
      <c r="M55" s="7">
        <v>-7.6042100000000001</v>
      </c>
      <c r="N55" s="7">
        <v>-5.4120699999999999</v>
      </c>
      <c r="O55" s="7">
        <v>-13.8598</v>
      </c>
      <c r="P55" s="7">
        <v>-14.737</v>
      </c>
      <c r="Q55" s="7">
        <v>-6.2569600000000003</v>
      </c>
      <c r="R55" s="7">
        <v>-22.553799999999999</v>
      </c>
      <c r="S55" s="7">
        <v>-2.4493899999999997</v>
      </c>
      <c r="T55" s="7">
        <v>-15.1355</v>
      </c>
      <c r="U55" s="7">
        <v>2.9768400000000002</v>
      </c>
      <c r="V55" s="7">
        <v>5.9177799999999996</v>
      </c>
      <c r="W55" s="7">
        <v>3.3304999999999998</v>
      </c>
      <c r="X55" s="7">
        <v>10.576969999999999</v>
      </c>
      <c r="Y55" s="7">
        <v>-7.4222299999999999</v>
      </c>
      <c r="Z55" s="7">
        <v>-2.7236199999999999</v>
      </c>
      <c r="AA55" s="7">
        <v>11.2767</v>
      </c>
      <c r="AB55" s="7">
        <v>-2.6559499999999998</v>
      </c>
      <c r="AC55" s="7">
        <v>3.1679930000000001</v>
      </c>
      <c r="AD55" s="7">
        <v>-8.08446</v>
      </c>
      <c r="AE55" s="7">
        <v>4.3259999999999996</v>
      </c>
      <c r="AF55" s="7">
        <v>3.7869800000000002</v>
      </c>
      <c r="AG55" s="7">
        <v>-3.9497499999999999</v>
      </c>
      <c r="AH55" s="7">
        <v>-0.94598000000000004</v>
      </c>
      <c r="AI55" s="6"/>
      <c r="AJ55" s="6"/>
      <c r="AK55" s="6"/>
      <c r="AL55" s="6"/>
      <c r="AM55" s="6"/>
      <c r="AN55" s="207"/>
      <c r="AO55" s="207"/>
      <c r="AP55" s="207"/>
      <c r="AQ55" s="207"/>
      <c r="AR55" s="207"/>
      <c r="AS55" s="207"/>
      <c r="AT55" s="207"/>
      <c r="AU55" s="207"/>
      <c r="AV55" s="207"/>
      <c r="AW55" s="207"/>
      <c r="AX55" s="207"/>
      <c r="AY55" s="207"/>
    </row>
    <row r="56" spans="1:1005" ht="14.45">
      <c r="A56" s="97">
        <f>YampaRiverInflow.TotalOutflow!A56</f>
        <v>47727</v>
      </c>
      <c r="B56" s="163">
        <v>0.28000000000000003</v>
      </c>
      <c r="C56" s="155">
        <v>0.28000000000000003</v>
      </c>
      <c r="D56" s="167">
        <v>0.28000000000000003</v>
      </c>
      <c r="E56" s="7">
        <v>15.860709999999999</v>
      </c>
      <c r="F56" s="7">
        <v>4.2184399999999993</v>
      </c>
      <c r="G56" s="7">
        <v>2.1504499999999998</v>
      </c>
      <c r="H56" s="7">
        <v>-6.8963000000000001</v>
      </c>
      <c r="I56" s="7">
        <v>-12.975100000000001</v>
      </c>
      <c r="J56" s="7">
        <v>-7.1190200000000008</v>
      </c>
      <c r="K56" s="7">
        <v>-2.2877899999999998</v>
      </c>
      <c r="L56" s="7">
        <v>-15.519200000000001</v>
      </c>
      <c r="M56" s="7">
        <v>-21.1785</v>
      </c>
      <c r="N56" s="7">
        <v>-6.0739200000000002</v>
      </c>
      <c r="O56" s="7">
        <v>-3.6959299999999997</v>
      </c>
      <c r="P56" s="7">
        <v>0.22959000000000002</v>
      </c>
      <c r="Q56" s="7">
        <v>-2.0469200000000001</v>
      </c>
      <c r="R56" s="7">
        <v>-1.55017</v>
      </c>
      <c r="S56" s="7">
        <v>8.7733099999999986</v>
      </c>
      <c r="T56" s="7">
        <v>-8.4957199999999986</v>
      </c>
      <c r="U56" s="7">
        <v>10.460270000000001</v>
      </c>
      <c r="V56" s="7">
        <v>-5.7617600000000007</v>
      </c>
      <c r="W56" s="7">
        <v>-2.9507099999999999</v>
      </c>
      <c r="X56" s="7">
        <v>5.573264</v>
      </c>
      <c r="Y56" s="7">
        <v>6.7049099999999999</v>
      </c>
      <c r="Z56" s="7">
        <v>-0.37902999999999998</v>
      </c>
      <c r="AA56" s="7">
        <v>1.002618</v>
      </c>
      <c r="AB56" s="7">
        <v>4.0797420000000004</v>
      </c>
      <c r="AC56" s="7">
        <v>-5.3277200000000002</v>
      </c>
      <c r="AD56" s="7">
        <v>-6.2411499999999993</v>
      </c>
      <c r="AE56" s="7">
        <v>2.4840100000000001</v>
      </c>
      <c r="AF56" s="7">
        <v>5.2410399999999999</v>
      </c>
      <c r="AG56" s="7">
        <v>-12.903600000000001</v>
      </c>
      <c r="AH56" s="7">
        <v>8.5776000000000003</v>
      </c>
      <c r="AI56" s="6"/>
      <c r="AJ56" s="6"/>
      <c r="AK56" s="6"/>
      <c r="AL56" s="6"/>
      <c r="AM56" s="6"/>
      <c r="AN56" s="207"/>
      <c r="AO56" s="207"/>
      <c r="AP56" s="207"/>
      <c r="AQ56" s="207"/>
      <c r="AR56" s="207"/>
      <c r="AS56" s="207"/>
      <c r="AT56" s="207"/>
      <c r="AU56" s="207"/>
      <c r="AV56" s="207"/>
      <c r="AW56" s="207"/>
      <c r="AX56" s="207"/>
      <c r="AY56" s="207"/>
    </row>
    <row r="57" spans="1:1005" ht="14.45">
      <c r="A57" s="97">
        <f>YampaRiverInflow.TotalOutflow!A57</f>
        <v>47757</v>
      </c>
      <c r="B57" s="163">
        <v>0.73499999999999999</v>
      </c>
      <c r="C57" s="155">
        <v>0.73499999999999999</v>
      </c>
      <c r="D57" s="167">
        <v>0.73499999999999999</v>
      </c>
      <c r="E57" s="7">
        <v>-8.1954599999999989</v>
      </c>
      <c r="F57" s="7">
        <v>1.15303</v>
      </c>
      <c r="G57" s="7">
        <v>4.8546899999999997</v>
      </c>
      <c r="H57" s="7">
        <v>-2.7721900000000002</v>
      </c>
      <c r="I57" s="7">
        <v>10.111030000000001</v>
      </c>
      <c r="J57" s="7">
        <v>-7.8798000000000004</v>
      </c>
      <c r="K57" s="7">
        <v>4.2608300000000003</v>
      </c>
      <c r="L57" s="7">
        <v>-9.0296399999999988</v>
      </c>
      <c r="M57" s="7">
        <v>-19.219099999999997</v>
      </c>
      <c r="N57" s="7">
        <v>-22.1523</v>
      </c>
      <c r="O57" s="7">
        <v>1.00861</v>
      </c>
      <c r="P57" s="7">
        <v>-7.54697</v>
      </c>
      <c r="Q57" s="7">
        <v>3.05389</v>
      </c>
      <c r="R57" s="7">
        <v>-0.55309000000000008</v>
      </c>
      <c r="S57" s="7">
        <v>-10.613</v>
      </c>
      <c r="T57" s="7">
        <v>-11.085899999999999</v>
      </c>
      <c r="U57" s="7">
        <v>5.77902</v>
      </c>
      <c r="V57" s="7">
        <v>-2.5799099999999999</v>
      </c>
      <c r="W57" s="7">
        <v>11.36007</v>
      </c>
      <c r="X57" s="7">
        <v>13.28439</v>
      </c>
      <c r="Y57" s="7">
        <v>-1.07623</v>
      </c>
      <c r="Z57" s="7">
        <v>6.7392950000000003</v>
      </c>
      <c r="AA57" s="7">
        <v>9.3276970000000006</v>
      </c>
      <c r="AB57" s="7">
        <v>9.8532309999999992</v>
      </c>
      <c r="AC57" s="7">
        <v>2.3867620000000001</v>
      </c>
      <c r="AD57" s="7">
        <v>-14.003299999999999</v>
      </c>
      <c r="AE57" s="7">
        <v>4.5726499999999994</v>
      </c>
      <c r="AF57" s="7">
        <v>16.06822</v>
      </c>
      <c r="AG57" s="7">
        <v>-0.16736000000000001</v>
      </c>
      <c r="AH57" s="7">
        <v>3.9343000000000004</v>
      </c>
      <c r="AI57" s="6"/>
      <c r="AJ57" s="6"/>
      <c r="AK57" s="6"/>
      <c r="AL57" s="6"/>
      <c r="AM57" s="6"/>
      <c r="AN57" s="207"/>
      <c r="AO57" s="207"/>
      <c r="AP57" s="207"/>
      <c r="AQ57" s="207"/>
      <c r="AR57" s="207"/>
      <c r="AS57" s="207"/>
      <c r="AT57" s="207"/>
      <c r="AU57" s="207"/>
      <c r="AV57" s="207"/>
      <c r="AW57" s="207"/>
      <c r="AX57" s="207"/>
      <c r="AY57" s="207"/>
    </row>
    <row r="58" spans="1:1005" ht="14.45">
      <c r="A58" s="97">
        <f>YampaRiverInflow.TotalOutflow!A58</f>
        <v>47788</v>
      </c>
      <c r="B58" s="163">
        <v>-5.5279999999999996</v>
      </c>
      <c r="C58" s="155">
        <v>-5.5279999999999996</v>
      </c>
      <c r="D58" s="167">
        <v>-5.5279999999999996</v>
      </c>
      <c r="E58" s="7">
        <v>7.5139499999999995</v>
      </c>
      <c r="F58" s="7">
        <v>2.73468</v>
      </c>
      <c r="G58" s="7">
        <v>6.6013000000000002</v>
      </c>
      <c r="H58" s="7">
        <v>0.97684000000000004</v>
      </c>
      <c r="I58" s="7">
        <v>8.3629300000000004</v>
      </c>
      <c r="J58" s="7">
        <v>1.9108499999999999</v>
      </c>
      <c r="K58" s="7">
        <v>-3.2407300000000001</v>
      </c>
      <c r="L58" s="7">
        <v>2.9348700000000001</v>
      </c>
      <c r="M58" s="7">
        <v>-7.6372900000000001</v>
      </c>
      <c r="N58" s="7">
        <v>3.4327800000000002</v>
      </c>
      <c r="O58" s="7">
        <v>5.0682</v>
      </c>
      <c r="P58" s="7">
        <v>-2.44712</v>
      </c>
      <c r="Q58" s="7">
        <v>9.4311000000000007</v>
      </c>
      <c r="R58" s="7">
        <v>-7.2890100000000002</v>
      </c>
      <c r="S58" s="7">
        <v>-3.6388499999999997</v>
      </c>
      <c r="T58" s="7">
        <v>0.89403999999999995</v>
      </c>
      <c r="U58" s="7">
        <v>10.06827</v>
      </c>
      <c r="V58" s="7">
        <v>6.3182299999999998</v>
      </c>
      <c r="W58" s="7">
        <v>14.429110000000001</v>
      </c>
      <c r="X58" s="7">
        <v>13.14282</v>
      </c>
      <c r="Y58" s="7">
        <v>0.30604999999999999</v>
      </c>
      <c r="Z58" s="7">
        <v>3.2879200000000002</v>
      </c>
      <c r="AA58" s="7">
        <v>9.6716720000000009</v>
      </c>
      <c r="AB58" s="7">
        <v>20.124560000000002</v>
      </c>
      <c r="AC58" s="7">
        <v>-11.070600000000001</v>
      </c>
      <c r="AD58" s="7">
        <v>-13.8909</v>
      </c>
      <c r="AE58" s="7">
        <v>6.7825500000000005</v>
      </c>
      <c r="AF58" s="7">
        <v>12.2211</v>
      </c>
      <c r="AG58" s="7">
        <v>-13.3376</v>
      </c>
      <c r="AH58" s="7">
        <v>4.8029599999999997</v>
      </c>
      <c r="AI58" s="6"/>
      <c r="AJ58" s="6"/>
      <c r="AK58" s="6"/>
      <c r="AL58" s="6"/>
      <c r="AM58" s="6"/>
      <c r="AN58" s="207"/>
      <c r="AO58" s="207"/>
      <c r="AP58" s="207"/>
      <c r="AQ58" s="207"/>
      <c r="AR58" s="207"/>
      <c r="AS58" s="207"/>
      <c r="AT58" s="207"/>
      <c r="AU58" s="207"/>
      <c r="AV58" s="207"/>
      <c r="AW58" s="207"/>
      <c r="AX58" s="207"/>
      <c r="AY58" s="207"/>
    </row>
    <row r="59" spans="1:1005" ht="14.45">
      <c r="A59" s="97">
        <f>YampaRiverInflow.TotalOutflow!A59</f>
        <v>47818</v>
      </c>
      <c r="B59" s="163">
        <v>-4.2699999999999996</v>
      </c>
      <c r="C59" s="155">
        <v>-4.2699999999999996</v>
      </c>
      <c r="D59" s="167">
        <v>-4.2699999999999996</v>
      </c>
      <c r="E59" s="7">
        <v>94.941029999999998</v>
      </c>
      <c r="F59" s="7">
        <v>-1.6679900000000001</v>
      </c>
      <c r="G59" s="7">
        <v>27.110379999999999</v>
      </c>
      <c r="H59" s="7">
        <v>15.47331</v>
      </c>
      <c r="I59" s="7">
        <v>23.397189999999998</v>
      </c>
      <c r="J59" s="7">
        <v>-21.467200000000002</v>
      </c>
      <c r="K59" s="7">
        <v>-1.96912</v>
      </c>
      <c r="L59" s="7">
        <v>6.1689999999999996</v>
      </c>
      <c r="M59" s="7">
        <v>-8.7340999999999998</v>
      </c>
      <c r="N59" s="7">
        <v>2.1890200000000002</v>
      </c>
      <c r="O59" s="7">
        <v>6.2199300000000006</v>
      </c>
      <c r="P59" s="7">
        <v>-1.9193900000000002</v>
      </c>
      <c r="Q59" s="7">
        <v>-0.40073999999999999</v>
      </c>
      <c r="R59" s="7">
        <v>-10.7593</v>
      </c>
      <c r="S59" s="7">
        <v>-7.3306499999999994</v>
      </c>
      <c r="T59" s="7">
        <v>7.5781999999999998</v>
      </c>
      <c r="U59" s="7">
        <v>10.29767</v>
      </c>
      <c r="V59" s="7">
        <v>-5.8699700000000004</v>
      </c>
      <c r="W59" s="7">
        <v>24.633080000000003</v>
      </c>
      <c r="X59" s="7">
        <v>23.363189999999999</v>
      </c>
      <c r="Y59" s="7">
        <v>-1.2471300000000001</v>
      </c>
      <c r="Z59" s="7">
        <v>-6.3736999999999995</v>
      </c>
      <c r="AA59" s="7">
        <v>5.9137360000000001</v>
      </c>
      <c r="AB59" s="7">
        <v>15.60941</v>
      </c>
      <c r="AC59" s="7">
        <v>24.042540000000002</v>
      </c>
      <c r="AD59" s="7">
        <v>-3.4043299999999999</v>
      </c>
      <c r="AE59" s="7">
        <v>8.3700100000000006</v>
      </c>
      <c r="AF59" s="7">
        <v>26.24044</v>
      </c>
      <c r="AG59" s="7">
        <v>9.7062999999999988</v>
      </c>
      <c r="AH59" s="7">
        <v>15.84782</v>
      </c>
      <c r="AI59" s="6"/>
      <c r="AJ59" s="6"/>
      <c r="AK59" s="6"/>
      <c r="AL59" s="6"/>
      <c r="AM59" s="6"/>
      <c r="AN59" s="207"/>
      <c r="AO59" s="207"/>
      <c r="AP59" s="207"/>
      <c r="AQ59" s="207"/>
      <c r="AR59" s="207"/>
      <c r="AS59" s="207"/>
      <c r="AT59" s="207"/>
      <c r="AU59" s="207"/>
      <c r="AV59" s="207"/>
      <c r="AW59" s="207"/>
      <c r="AX59" s="207"/>
      <c r="AY59" s="207"/>
    </row>
    <row r="60" spans="1:1005" ht="14.45">
      <c r="A60" s="97">
        <f>YampaRiverInflow.TotalOutflow!A60</f>
        <v>47849</v>
      </c>
      <c r="B60" s="163">
        <v>1.958</v>
      </c>
      <c r="C60" s="155">
        <v>1.958</v>
      </c>
      <c r="D60" s="167">
        <v>1.958</v>
      </c>
      <c r="E60" s="7">
        <v>-4.0167999999999999</v>
      </c>
      <c r="F60" s="7">
        <v>-0.42529</v>
      </c>
      <c r="G60" s="7">
        <v>-9.22471</v>
      </c>
      <c r="H60" s="7">
        <v>16.908450000000002</v>
      </c>
      <c r="I60" s="7">
        <v>1.48193</v>
      </c>
      <c r="J60" s="7">
        <v>-11.1562</v>
      </c>
      <c r="K60" s="7">
        <v>-10.2127</v>
      </c>
      <c r="L60" s="7">
        <v>-20.743200000000002</v>
      </c>
      <c r="M60" s="7">
        <v>-9.2751999999999999</v>
      </c>
      <c r="N60" s="7">
        <v>-13.9984</v>
      </c>
      <c r="O60" s="7">
        <v>-0.47846</v>
      </c>
      <c r="P60" s="7">
        <v>-2.4032600000000004</v>
      </c>
      <c r="Q60" s="7">
        <v>3.4120999999999997</v>
      </c>
      <c r="R60" s="7">
        <v>-10.2646</v>
      </c>
      <c r="S60" s="7">
        <v>17.93282</v>
      </c>
      <c r="T60" s="7">
        <v>-2.55436</v>
      </c>
      <c r="U60" s="7">
        <v>-2.7433800000000002</v>
      </c>
      <c r="V60" s="7">
        <v>-21.323400000000003</v>
      </c>
      <c r="W60" s="7">
        <v>2.622719</v>
      </c>
      <c r="X60" s="7">
        <v>3.4634200000000002</v>
      </c>
      <c r="Y60" s="7">
        <v>7.8842790000000003</v>
      </c>
      <c r="Z60" s="7">
        <v>16.61054</v>
      </c>
      <c r="AA60" s="7">
        <v>8.8169590000000007</v>
      </c>
      <c r="AB60" s="7">
        <v>17.907229999999998</v>
      </c>
      <c r="AC60" s="7">
        <v>12.460120000000002</v>
      </c>
      <c r="AD60" s="7">
        <v>7.4652799999999999</v>
      </c>
      <c r="AE60" s="7">
        <v>6.9913500000000006</v>
      </c>
      <c r="AF60" s="7">
        <v>-30.0366</v>
      </c>
      <c r="AG60" s="7">
        <v>0.34805000000000003</v>
      </c>
      <c r="AH60" s="7">
        <v>8.1073400000000007</v>
      </c>
      <c r="AI60" s="6"/>
      <c r="AJ60" s="6"/>
      <c r="AK60" s="6"/>
      <c r="AL60" s="6"/>
      <c r="AM60" s="6"/>
      <c r="AN60" s="207"/>
      <c r="AO60" s="207"/>
      <c r="AP60" s="207"/>
      <c r="AQ60" s="207"/>
      <c r="AR60" s="207"/>
      <c r="AS60" s="207"/>
      <c r="AT60" s="207"/>
      <c r="AU60" s="207"/>
      <c r="AV60" s="207"/>
      <c r="AW60" s="207"/>
      <c r="AX60" s="207"/>
      <c r="AY60" s="207"/>
    </row>
    <row r="61" spans="1:1005" ht="14.45">
      <c r="A61" s="97">
        <f>YampaRiverInflow.TotalOutflow!A61</f>
        <v>47880</v>
      </c>
      <c r="B61" s="163">
        <v>0.82399999999999995</v>
      </c>
      <c r="C61" s="155">
        <v>0.82399999999999995</v>
      </c>
      <c r="D61" s="167">
        <v>0.82399999999999995</v>
      </c>
      <c r="E61" s="7">
        <v>-2.7169299999999996</v>
      </c>
      <c r="F61" s="7">
        <v>1.1206400000000001</v>
      </c>
      <c r="G61" s="7">
        <v>-12.965299999999999</v>
      </c>
      <c r="H61" s="7">
        <v>0.91830999999999996</v>
      </c>
      <c r="I61" s="7">
        <v>1.91351</v>
      </c>
      <c r="J61" s="7">
        <v>-9.2040600000000001</v>
      </c>
      <c r="K61" s="7">
        <v>-8.6602700000000006</v>
      </c>
      <c r="L61" s="7">
        <v>-7.7134099999999997</v>
      </c>
      <c r="M61" s="7">
        <v>-7.8451700000000004</v>
      </c>
      <c r="N61" s="7">
        <v>-18.252200000000002</v>
      </c>
      <c r="O61" s="7">
        <v>-3.1171700000000002</v>
      </c>
      <c r="P61" s="7">
        <v>-7.3280799999999999</v>
      </c>
      <c r="Q61" s="7">
        <v>1.02014</v>
      </c>
      <c r="R61" s="7">
        <v>-14.3032</v>
      </c>
      <c r="S61" s="7">
        <v>-13.955</v>
      </c>
      <c r="T61" s="7">
        <v>-11.963200000000001</v>
      </c>
      <c r="U61" s="7">
        <v>-5.2006099999999993</v>
      </c>
      <c r="V61" s="7">
        <v>-1.8404100000000001</v>
      </c>
      <c r="W61" s="7">
        <v>4.1879590000000002</v>
      </c>
      <c r="X61" s="7">
        <v>8.0341699999999996</v>
      </c>
      <c r="Y61" s="7">
        <v>-3.2283200000000001</v>
      </c>
      <c r="Z61" s="7">
        <v>-5.3345600000000006</v>
      </c>
      <c r="AA61" s="7">
        <v>-3.9803500000000001</v>
      </c>
      <c r="AB61" s="7">
        <v>3.725031</v>
      </c>
      <c r="AC61" s="7">
        <v>11.38289</v>
      </c>
      <c r="AD61" s="7">
        <v>9.9543199999999992</v>
      </c>
      <c r="AE61" s="7">
        <v>4.1059299999999999</v>
      </c>
      <c r="AF61" s="7">
        <v>-45.490699999999997</v>
      </c>
      <c r="AG61" s="7">
        <v>-8.9389900000000004</v>
      </c>
      <c r="AH61" s="7">
        <v>14.93486</v>
      </c>
      <c r="AI61" s="6"/>
      <c r="AJ61" s="6"/>
      <c r="AK61" s="6"/>
      <c r="AL61" s="6"/>
      <c r="AM61" s="6"/>
      <c r="AN61" s="207"/>
      <c r="AO61" s="207"/>
      <c r="AP61" s="207"/>
      <c r="AQ61" s="207"/>
      <c r="AR61" s="207"/>
      <c r="AS61" s="207"/>
      <c r="AT61" s="207"/>
      <c r="AU61" s="207"/>
      <c r="AV61" s="207"/>
      <c r="AW61" s="207"/>
      <c r="AX61" s="207"/>
      <c r="AY61" s="207"/>
    </row>
    <row r="62" spans="1:1005" ht="14.45">
      <c r="A62" s="97">
        <f>YampaRiverInflow.TotalOutflow!A62</f>
        <v>47908</v>
      </c>
      <c r="B62" s="163">
        <v>-0.621</v>
      </c>
      <c r="C62" s="155">
        <v>-0.621</v>
      </c>
      <c r="D62" s="167">
        <v>-0.621</v>
      </c>
      <c r="E62" s="7">
        <v>33.225720000000003</v>
      </c>
      <c r="F62" s="7">
        <v>11.037510000000001</v>
      </c>
      <c r="G62" s="7">
        <v>4.6733700000000002</v>
      </c>
      <c r="H62" s="7">
        <v>4.0890000000000003E-2</v>
      </c>
      <c r="I62" s="7">
        <v>8.1969799999999999</v>
      </c>
      <c r="J62" s="7">
        <v>5.5769299999999999</v>
      </c>
      <c r="K62" s="7">
        <v>-5.0199499999999997</v>
      </c>
      <c r="L62" s="7">
        <v>-3.68032</v>
      </c>
      <c r="M62" s="7">
        <v>-25.690300000000001</v>
      </c>
      <c r="N62" s="7">
        <v>16.045670000000001</v>
      </c>
      <c r="O62" s="7">
        <v>-10.3043</v>
      </c>
      <c r="P62" s="7">
        <v>-11.892200000000001</v>
      </c>
      <c r="Q62" s="7">
        <v>0.31795999999999996</v>
      </c>
      <c r="R62" s="7">
        <v>-9.7432599999999994</v>
      </c>
      <c r="S62" s="7">
        <v>-12.145200000000001</v>
      </c>
      <c r="T62" s="7">
        <v>-6.3741000000000003</v>
      </c>
      <c r="U62" s="7">
        <v>-11.247</v>
      </c>
      <c r="V62" s="7">
        <v>-5.8244099999999994</v>
      </c>
      <c r="W62" s="7">
        <v>-14.067500000000001</v>
      </c>
      <c r="X62" s="7">
        <v>-1.27335</v>
      </c>
      <c r="Y62" s="7">
        <v>-1.8987400000000001</v>
      </c>
      <c r="Z62" s="7">
        <v>-12.0581</v>
      </c>
      <c r="AA62" s="7">
        <v>-1.39941</v>
      </c>
      <c r="AB62" s="7">
        <v>3.0619520000000002</v>
      </c>
      <c r="AC62" s="7">
        <v>0.5556236</v>
      </c>
      <c r="AD62" s="7">
        <v>2.51511</v>
      </c>
      <c r="AE62" s="7">
        <v>-1.48194</v>
      </c>
      <c r="AF62" s="7">
        <v>-85.616900000000001</v>
      </c>
      <c r="AG62" s="7">
        <v>-18.977</v>
      </c>
      <c r="AH62" s="7">
        <v>-3.0748000000000002</v>
      </c>
      <c r="AI62" s="6"/>
      <c r="AJ62" s="6"/>
      <c r="AK62" s="6"/>
      <c r="AL62" s="6"/>
      <c r="AM62" s="6"/>
      <c r="AN62" s="207"/>
      <c r="AO62" s="207"/>
      <c r="AP62" s="207"/>
      <c r="AQ62" s="207"/>
      <c r="AR62" s="207"/>
      <c r="AS62" s="207"/>
      <c r="AT62" s="207"/>
      <c r="AU62" s="207"/>
      <c r="AV62" s="207"/>
      <c r="AW62" s="207"/>
      <c r="AX62" s="207"/>
      <c r="AY62" s="207"/>
    </row>
    <row r="63" spans="1:1005" ht="14.45">
      <c r="A63" s="97">
        <f>YampaRiverInflow.TotalOutflow!A63</f>
        <v>47939</v>
      </c>
      <c r="B63" s="163">
        <v>-2.9449999999999998</v>
      </c>
      <c r="C63" s="155">
        <v>-2.9449999999999998</v>
      </c>
      <c r="D63" s="167">
        <v>-2.9449999999999998</v>
      </c>
      <c r="E63" s="7">
        <v>-7.57599</v>
      </c>
      <c r="F63" s="7">
        <v>15.395820000000001</v>
      </c>
      <c r="G63" s="7">
        <v>39.174210000000002</v>
      </c>
      <c r="H63" s="7">
        <v>-0.41738999999999998</v>
      </c>
      <c r="I63" s="7">
        <v>-3.9382700000000002</v>
      </c>
      <c r="J63" s="7">
        <v>0.93055999999999994</v>
      </c>
      <c r="K63" s="7">
        <v>-11.8729</v>
      </c>
      <c r="L63" s="7">
        <v>-13.3843</v>
      </c>
      <c r="M63" s="7">
        <v>-6.9093299999999997</v>
      </c>
      <c r="N63" s="7">
        <v>4.2983100000000007</v>
      </c>
      <c r="O63" s="7">
        <v>-1.6048699999999998</v>
      </c>
      <c r="P63" s="7">
        <v>-3.3881199999999998</v>
      </c>
      <c r="Q63" s="7">
        <v>-8.2623700000000007</v>
      </c>
      <c r="R63" s="7">
        <v>-14.0764</v>
      </c>
      <c r="S63" s="7">
        <v>-15.644399999999999</v>
      </c>
      <c r="T63" s="7">
        <v>-20.3934</v>
      </c>
      <c r="U63" s="7">
        <v>-12.2591</v>
      </c>
      <c r="V63" s="7">
        <v>-6.0398699999999996</v>
      </c>
      <c r="W63" s="7">
        <v>14.186459999999999</v>
      </c>
      <c r="X63" s="7">
        <v>-9.3056399999999986</v>
      </c>
      <c r="Y63" s="7">
        <v>-4.80497</v>
      </c>
      <c r="Z63" s="7">
        <v>-4.7238199999999999</v>
      </c>
      <c r="AA63" s="7">
        <v>-4.9565900000000003</v>
      </c>
      <c r="AB63" s="7">
        <v>-3.62934</v>
      </c>
      <c r="AC63" s="7">
        <v>-36.724299999999999</v>
      </c>
      <c r="AD63" s="7">
        <v>5.76356</v>
      </c>
      <c r="AE63" s="7">
        <v>12.84352</v>
      </c>
      <c r="AF63" s="7">
        <v>-51.0623</v>
      </c>
      <c r="AG63" s="7">
        <v>-15.1135</v>
      </c>
      <c r="AH63" s="7">
        <v>-4.2431000000000001</v>
      </c>
      <c r="AI63" s="6"/>
      <c r="AJ63" s="6"/>
      <c r="AK63" s="6"/>
      <c r="AL63" s="6"/>
      <c r="AM63" s="6"/>
      <c r="AN63" s="207"/>
      <c r="AO63" s="207"/>
      <c r="AP63" s="207"/>
      <c r="AQ63" s="207"/>
      <c r="AR63" s="207"/>
      <c r="AS63" s="207"/>
      <c r="AT63" s="207"/>
      <c r="AU63" s="207"/>
      <c r="AV63" s="207"/>
      <c r="AW63" s="207"/>
      <c r="AX63" s="207"/>
      <c r="AY63" s="207"/>
    </row>
    <row r="64" spans="1:1005" ht="14.45">
      <c r="A64" s="97">
        <f>YampaRiverInflow.TotalOutflow!A64</f>
        <v>47969</v>
      </c>
      <c r="B64" s="163">
        <v>-6.407</v>
      </c>
      <c r="C64" s="155">
        <v>-6.407</v>
      </c>
      <c r="D64" s="167">
        <v>-6.407</v>
      </c>
      <c r="E64" s="7">
        <v>-8.2093600000000002</v>
      </c>
      <c r="F64" s="7">
        <v>11.730090000000001</v>
      </c>
      <c r="G64" s="7">
        <v>21.999099999999999</v>
      </c>
      <c r="H64" s="7">
        <v>0.11092</v>
      </c>
      <c r="I64" s="7">
        <v>-14.867799999999999</v>
      </c>
      <c r="J64" s="7">
        <v>-7.1809500000000002</v>
      </c>
      <c r="K64" s="7">
        <v>-5.66974</v>
      </c>
      <c r="L64" s="7">
        <v>-33.700400000000002</v>
      </c>
      <c r="M64" s="7">
        <v>-4.7220800000000001</v>
      </c>
      <c r="N64" s="7">
        <v>-17.381799999999998</v>
      </c>
      <c r="O64" s="7">
        <v>-33.279300000000006</v>
      </c>
      <c r="P64" s="7">
        <v>-5.4207200000000002</v>
      </c>
      <c r="Q64" s="7">
        <v>-5.2464300000000001</v>
      </c>
      <c r="R64" s="7">
        <v>3.1493000000000002</v>
      </c>
      <c r="S64" s="7">
        <v>-9.5569299999999995</v>
      </c>
      <c r="T64" s="7">
        <v>4.5381899999999993</v>
      </c>
      <c r="U64" s="7">
        <v>2.7454499999999999</v>
      </c>
      <c r="V64" s="7">
        <v>4.5651899999999994</v>
      </c>
      <c r="W64" s="7">
        <v>0.1095455</v>
      </c>
      <c r="X64" s="7">
        <v>7.3637499999999996</v>
      </c>
      <c r="Y64" s="7">
        <v>8.667313</v>
      </c>
      <c r="Z64" s="7">
        <v>9.6379000000000001</v>
      </c>
      <c r="AA64" s="7">
        <v>-0.59501400000000004</v>
      </c>
      <c r="AB64" s="7">
        <v>-7.1286899999999997</v>
      </c>
      <c r="AC64" s="7">
        <v>13.089129999999999</v>
      </c>
      <c r="AD64" s="7">
        <v>7.5992100000000002</v>
      </c>
      <c r="AE64" s="7">
        <v>4.7034399999999996</v>
      </c>
      <c r="AF64" s="7">
        <v>-61.748899999999999</v>
      </c>
      <c r="AG64" s="7">
        <v>-4.7955200000000007</v>
      </c>
      <c r="AH64" s="7">
        <v>-13.974399999999999</v>
      </c>
      <c r="AI64" s="6"/>
      <c r="AJ64" s="6"/>
      <c r="AK64" s="6"/>
      <c r="AL64" s="6"/>
      <c r="AM64" s="6"/>
      <c r="AN64" s="207"/>
      <c r="AO64" s="207"/>
      <c r="AP64" s="207"/>
      <c r="AQ64" s="207"/>
      <c r="AR64" s="207"/>
      <c r="AS64" s="207"/>
      <c r="AT64" s="207"/>
      <c r="AU64" s="207"/>
      <c r="AV64" s="207"/>
      <c r="AW64" s="207"/>
      <c r="AX64" s="207"/>
      <c r="AY64" s="207"/>
      <c r="ALQ64" t="e">
        <v>#N/A</v>
      </c>
    </row>
    <row r="65" spans="1:1005" ht="14.45">
      <c r="A65" s="97">
        <f>YampaRiverInflow.TotalOutflow!A65</f>
        <v>48000</v>
      </c>
      <c r="B65" s="163">
        <v>0.91400000000000003</v>
      </c>
      <c r="C65" s="155">
        <v>0.91400000000000003</v>
      </c>
      <c r="D65" s="167">
        <v>0.91400000000000003</v>
      </c>
      <c r="E65" s="7">
        <v>-11.6759</v>
      </c>
      <c r="F65" s="7">
        <v>-4.1159999999999995E-2</v>
      </c>
      <c r="G65" s="7">
        <v>5.6090299999999997</v>
      </c>
      <c r="H65" s="7">
        <v>-3.69754</v>
      </c>
      <c r="I65" s="7">
        <v>-11.8339</v>
      </c>
      <c r="J65" s="7">
        <v>-9.2286099999999998</v>
      </c>
      <c r="K65" s="7">
        <v>-8.5176200000000009</v>
      </c>
      <c r="L65" s="7">
        <v>-26.906099999999999</v>
      </c>
      <c r="M65" s="7">
        <v>-30.0809</v>
      </c>
      <c r="N65" s="7">
        <v>1.8562000000000001</v>
      </c>
      <c r="O65" s="7">
        <v>-14.7171</v>
      </c>
      <c r="P65" s="7">
        <v>-14.012499999999999</v>
      </c>
      <c r="Q65" s="7">
        <v>-1.51996</v>
      </c>
      <c r="R65" s="7">
        <v>-16.566500000000001</v>
      </c>
      <c r="S65" s="7">
        <v>-17.7789</v>
      </c>
      <c r="T65" s="7">
        <v>-8.3348700000000004</v>
      </c>
      <c r="U65" s="7">
        <v>-5.4185299999999996</v>
      </c>
      <c r="V65" s="7">
        <v>-7.2006999999999994</v>
      </c>
      <c r="W65" s="7">
        <v>-0.73851199999999995</v>
      </c>
      <c r="X65" s="7">
        <v>2.2777600000000002</v>
      </c>
      <c r="Y65" s="7">
        <v>-1.24882</v>
      </c>
      <c r="Z65" s="7">
        <v>-2.2548400000000002</v>
      </c>
      <c r="AA65" s="7">
        <v>-7.8657200000000005</v>
      </c>
      <c r="AB65" s="7">
        <v>-7.5185699999999995</v>
      </c>
      <c r="AC65" s="7">
        <v>-7.5434399999999995</v>
      </c>
      <c r="AD65" s="7">
        <v>4.59762</v>
      </c>
      <c r="AE65" s="7">
        <v>13.497540000000001</v>
      </c>
      <c r="AF65" s="7">
        <v>-26.186700000000002</v>
      </c>
      <c r="AG65" s="7">
        <v>-3.3491300000000002</v>
      </c>
      <c r="AH65" s="7">
        <v>4.0840300000000003</v>
      </c>
      <c r="AI65" s="6"/>
      <c r="AJ65" s="6"/>
      <c r="AK65" s="6"/>
      <c r="AL65" s="6"/>
      <c r="AM65" s="6"/>
      <c r="AN65" s="207"/>
      <c r="AO65" s="207"/>
      <c r="AP65" s="207"/>
      <c r="AQ65" s="207"/>
      <c r="AR65" s="207"/>
      <c r="AS65" s="207"/>
      <c r="AT65" s="207"/>
      <c r="AU65" s="207"/>
      <c r="AV65" s="207"/>
      <c r="AW65" s="207"/>
      <c r="AX65" s="207"/>
      <c r="AY65" s="207"/>
      <c r="ALQ65" t="e">
        <v>#N/A</v>
      </c>
    </row>
    <row r="66" spans="1:1005" ht="14.45">
      <c r="A66" s="97">
        <f>YampaRiverInflow.TotalOutflow!A66</f>
        <v>48030</v>
      </c>
      <c r="B66" s="163">
        <v>-9.2409999999999997</v>
      </c>
      <c r="C66" s="155">
        <v>-9.2409999999999997</v>
      </c>
      <c r="D66" s="167">
        <v>-9.2409999999999997</v>
      </c>
      <c r="E66" s="7">
        <v>-11.493399999999999</v>
      </c>
      <c r="F66" s="7">
        <v>10.728009999999999</v>
      </c>
      <c r="G66" s="7">
        <v>8.7200199999999999</v>
      </c>
      <c r="H66" s="7">
        <v>-1.2666099999999998</v>
      </c>
      <c r="I66" s="7">
        <v>-11.347200000000001</v>
      </c>
      <c r="J66" s="7">
        <v>-18.336200000000002</v>
      </c>
      <c r="K66" s="7">
        <v>-2.94312</v>
      </c>
      <c r="L66" s="7">
        <v>-31.489599999999999</v>
      </c>
      <c r="M66" s="7">
        <v>-20.471400000000003</v>
      </c>
      <c r="N66" s="7">
        <v>-11.8964</v>
      </c>
      <c r="O66" s="7">
        <v>-5.89581</v>
      </c>
      <c r="P66" s="7">
        <v>-9.4188299999999998</v>
      </c>
      <c r="Q66" s="7">
        <v>-9.6500499999999985</v>
      </c>
      <c r="R66" s="7">
        <v>-13.497399999999999</v>
      </c>
      <c r="S66" s="7">
        <v>-20.7821</v>
      </c>
      <c r="T66" s="7">
        <v>-5.3935699999999995</v>
      </c>
      <c r="U66" s="7">
        <v>-16.034399999999998</v>
      </c>
      <c r="V66" s="7">
        <v>-7.2505600000000001</v>
      </c>
      <c r="W66" s="7">
        <v>-12.2248</v>
      </c>
      <c r="X66" s="7">
        <v>-2.5033499999999997</v>
      </c>
      <c r="Y66" s="7">
        <v>-0.440502</v>
      </c>
      <c r="Z66" s="7">
        <v>11.24718</v>
      </c>
      <c r="AA66" s="7">
        <v>-1.8387200000000001</v>
      </c>
      <c r="AB66" s="7">
        <v>-11.0794</v>
      </c>
      <c r="AC66" s="7">
        <v>-4.7515900000000002</v>
      </c>
      <c r="AD66" s="7">
        <v>1.85019</v>
      </c>
      <c r="AE66" s="7">
        <v>3.09552</v>
      </c>
      <c r="AF66" s="7">
        <v>-10.6083</v>
      </c>
      <c r="AG66" s="7">
        <v>-7.64445</v>
      </c>
      <c r="AH66" s="7">
        <v>8.1272700000000011</v>
      </c>
      <c r="AI66" s="6"/>
      <c r="AJ66" s="6"/>
      <c r="AK66" s="6"/>
      <c r="AL66" s="6"/>
      <c r="AM66" s="6"/>
      <c r="AN66" s="207"/>
      <c r="AO66" s="207"/>
      <c r="AP66" s="207"/>
      <c r="AQ66" s="207"/>
      <c r="AR66" s="207"/>
      <c r="AS66" s="207"/>
      <c r="AT66" s="207"/>
      <c r="AU66" s="207"/>
      <c r="AV66" s="207"/>
      <c r="AW66" s="207"/>
      <c r="AX66" s="207"/>
      <c r="AY66" s="207"/>
      <c r="ALQ66" t="e">
        <v>#N/A</v>
      </c>
    </row>
    <row r="67" spans="1:1005" ht="14.45">
      <c r="A67" s="97">
        <f>YampaRiverInflow.TotalOutflow!A67</f>
        <v>48061</v>
      </c>
      <c r="B67" s="163">
        <v>-6.3780000000000001</v>
      </c>
      <c r="C67" s="155">
        <v>-6.3780000000000001</v>
      </c>
      <c r="D67" s="167">
        <v>-6.3780000000000001</v>
      </c>
      <c r="E67" s="7">
        <v>-4.3264100000000001</v>
      </c>
      <c r="F67" s="7">
        <v>-10.6752</v>
      </c>
      <c r="G67" s="7">
        <v>1.8042</v>
      </c>
      <c r="H67" s="7">
        <v>4.2788000000000004</v>
      </c>
      <c r="I67" s="7">
        <v>-12.226000000000001</v>
      </c>
      <c r="J67" s="7">
        <v>-3.8130300000000004</v>
      </c>
      <c r="K67" s="7">
        <v>-0.78469000000000011</v>
      </c>
      <c r="L67" s="7">
        <v>-7.6042100000000001</v>
      </c>
      <c r="M67" s="7">
        <v>-5.4120699999999999</v>
      </c>
      <c r="N67" s="7">
        <v>-13.8598</v>
      </c>
      <c r="O67" s="7">
        <v>-14.737</v>
      </c>
      <c r="P67" s="7">
        <v>-6.2569600000000003</v>
      </c>
      <c r="Q67" s="7">
        <v>-22.553799999999999</v>
      </c>
      <c r="R67" s="7">
        <v>-2.4493899999999997</v>
      </c>
      <c r="S67" s="7">
        <v>-15.1355</v>
      </c>
      <c r="T67" s="7">
        <v>2.9768400000000002</v>
      </c>
      <c r="U67" s="7">
        <v>5.9177799999999996</v>
      </c>
      <c r="V67" s="7">
        <v>3.3304999999999998</v>
      </c>
      <c r="W67" s="7">
        <v>10.576969999999999</v>
      </c>
      <c r="X67" s="7">
        <v>-7.4222299999999999</v>
      </c>
      <c r="Y67" s="7">
        <v>-2.7236199999999999</v>
      </c>
      <c r="Z67" s="7">
        <v>11.2767</v>
      </c>
      <c r="AA67" s="7">
        <v>-2.6559499999999998</v>
      </c>
      <c r="AB67" s="7">
        <v>3.1679930000000001</v>
      </c>
      <c r="AC67" s="7">
        <v>-8.08446</v>
      </c>
      <c r="AD67" s="7">
        <v>4.3259999999999996</v>
      </c>
      <c r="AE67" s="7">
        <v>3.7869800000000002</v>
      </c>
      <c r="AF67" s="7">
        <v>-3.9497499999999999</v>
      </c>
      <c r="AG67" s="7">
        <v>-0.94598000000000004</v>
      </c>
      <c r="AH67" s="7">
        <v>2.1968100000000002</v>
      </c>
      <c r="AI67" s="6"/>
      <c r="AJ67" s="6"/>
      <c r="AK67" s="6"/>
      <c r="AL67" s="6"/>
      <c r="AM67" s="6"/>
      <c r="AN67" s="207"/>
      <c r="AO67" s="207"/>
      <c r="AP67" s="207"/>
      <c r="AQ67" s="207"/>
      <c r="AR67" s="207"/>
      <c r="AS67" s="207"/>
      <c r="AT67" s="207"/>
      <c r="AU67" s="207"/>
      <c r="AV67" s="207"/>
      <c r="AW67" s="207"/>
      <c r="AX67" s="207"/>
      <c r="AY67" s="207"/>
      <c r="ALQ67" t="e">
        <v>#N/A</v>
      </c>
    </row>
    <row r="68" spans="1:1005" ht="14.45">
      <c r="A68" s="97">
        <f>YampaRiverInflow.TotalOutflow!A68</f>
        <v>48092</v>
      </c>
      <c r="B68" s="163">
        <v>0.28000000000000003</v>
      </c>
      <c r="C68" s="155">
        <v>0.28000000000000003</v>
      </c>
      <c r="D68" s="167">
        <v>0.28000000000000003</v>
      </c>
      <c r="E68" s="7">
        <v>4.2184399999999993</v>
      </c>
      <c r="F68" s="7">
        <v>2.1504499999999998</v>
      </c>
      <c r="G68" s="7">
        <v>-6.8963000000000001</v>
      </c>
      <c r="H68" s="7">
        <v>-12.975100000000001</v>
      </c>
      <c r="I68" s="7">
        <v>-7.1190200000000008</v>
      </c>
      <c r="J68" s="7">
        <v>-2.2877899999999998</v>
      </c>
      <c r="K68" s="7">
        <v>-15.519200000000001</v>
      </c>
      <c r="L68" s="7">
        <v>-21.1785</v>
      </c>
      <c r="M68" s="7">
        <v>-6.0739200000000002</v>
      </c>
      <c r="N68" s="7">
        <v>-3.6959299999999997</v>
      </c>
      <c r="O68" s="7">
        <v>0.22959000000000002</v>
      </c>
      <c r="P68" s="7">
        <v>-2.0469200000000001</v>
      </c>
      <c r="Q68" s="7">
        <v>-1.55017</v>
      </c>
      <c r="R68" s="7">
        <v>8.7733099999999986</v>
      </c>
      <c r="S68" s="7">
        <v>-8.4957199999999986</v>
      </c>
      <c r="T68" s="7">
        <v>10.460270000000001</v>
      </c>
      <c r="U68" s="7">
        <v>-5.7617600000000007</v>
      </c>
      <c r="V68" s="7">
        <v>-2.9507099999999999</v>
      </c>
      <c r="W68" s="7">
        <v>5.573264</v>
      </c>
      <c r="X68" s="7">
        <v>6.7049099999999999</v>
      </c>
      <c r="Y68" s="7">
        <v>-0.37902999999999998</v>
      </c>
      <c r="Z68" s="7">
        <v>1.002618</v>
      </c>
      <c r="AA68" s="7">
        <v>4.0797420000000004</v>
      </c>
      <c r="AB68" s="7">
        <v>-5.3277200000000002</v>
      </c>
      <c r="AC68" s="7">
        <v>-6.2411499999999993</v>
      </c>
      <c r="AD68" s="7">
        <v>2.4840100000000001</v>
      </c>
      <c r="AE68" s="7">
        <v>5.2410399999999999</v>
      </c>
      <c r="AF68" s="7">
        <v>-12.903600000000001</v>
      </c>
      <c r="AG68" s="7">
        <v>8.5776000000000003</v>
      </c>
      <c r="AH68" s="7">
        <v>15.860709999999999</v>
      </c>
      <c r="AI68" s="6"/>
      <c r="AJ68" s="6"/>
      <c r="AK68" s="6"/>
      <c r="AL68" s="6"/>
      <c r="AM68" s="6"/>
      <c r="AN68" s="207"/>
      <c r="AO68" s="207"/>
      <c r="AP68" s="207"/>
      <c r="AQ68" s="207"/>
      <c r="AR68" s="207"/>
      <c r="AS68" s="207"/>
      <c r="AT68" s="207"/>
      <c r="AU68" s="207"/>
      <c r="AV68" s="207"/>
      <c r="AW68" s="207"/>
      <c r="AX68" s="207"/>
      <c r="AY68" s="207"/>
      <c r="ALQ68" t="e">
        <v>#N/A</v>
      </c>
    </row>
    <row r="69" spans="1:1005" ht="14.45">
      <c r="A69" s="97"/>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97"/>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97"/>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97"/>
      <c r="B72" s="163"/>
      <c r="C72" s="155"/>
      <c r="D72" s="167"/>
      <c r="AI72" s="7"/>
      <c r="AJ72" s="7"/>
      <c r="AK72" s="7"/>
      <c r="AL72" s="7"/>
      <c r="AM72" s="7"/>
      <c r="ALQ72" t="e">
        <v>#N/A</v>
      </c>
    </row>
    <row r="73" spans="1:1005" ht="12.75" customHeight="1">
      <c r="A73" s="97"/>
      <c r="B73" s="163"/>
      <c r="C73" s="155"/>
      <c r="D73" s="167"/>
      <c r="AI73" s="7"/>
      <c r="AJ73" s="7"/>
      <c r="AK73" s="7"/>
      <c r="AL73" s="7"/>
      <c r="AM73" s="7"/>
    </row>
    <row r="74" spans="1:1005" ht="12.75" customHeight="1">
      <c r="A74" s="97"/>
      <c r="B74" s="163"/>
      <c r="C74" s="155"/>
      <c r="D74" s="167"/>
      <c r="AI74" s="7"/>
      <c r="AJ74" s="7"/>
      <c r="AK74" s="7"/>
      <c r="AL74" s="7"/>
      <c r="AM74" s="7"/>
    </row>
    <row r="75" spans="1:1005" ht="12.75" customHeight="1">
      <c r="A75" s="97"/>
      <c r="B75" s="163"/>
      <c r="C75" s="155"/>
      <c r="D75" s="167"/>
      <c r="AI75" s="7"/>
      <c r="AJ75" s="7"/>
      <c r="AK75" s="7"/>
      <c r="AL75" s="7"/>
      <c r="AM75" s="7"/>
    </row>
    <row r="76" spans="1:1005" ht="12.75" customHeight="1">
      <c r="A76" s="97"/>
      <c r="B76" s="163"/>
      <c r="C76" s="155"/>
      <c r="D76" s="167"/>
      <c r="AI76" s="7"/>
      <c r="AJ76" s="7"/>
      <c r="AK76" s="7"/>
      <c r="AL76" s="7"/>
      <c r="AM76" s="7"/>
    </row>
    <row r="77" spans="1:1005" ht="12.75" customHeight="1">
      <c r="A77" s="97"/>
      <c r="B77" s="163"/>
      <c r="C77" s="155"/>
      <c r="D77" s="167"/>
    </row>
    <row r="78" spans="1:1005" ht="12.75" customHeight="1">
      <c r="A78" s="97"/>
      <c r="B78" s="163"/>
      <c r="C78" s="155"/>
      <c r="D78" s="167"/>
    </row>
    <row r="79" spans="1:1005" ht="12.75" customHeight="1">
      <c r="A79" s="97"/>
      <c r="B79" s="163"/>
      <c r="C79" s="155"/>
      <c r="D79" s="167"/>
    </row>
    <row r="80" spans="1:1005" ht="12.75" customHeight="1">
      <c r="A80" s="97"/>
      <c r="B80" s="163"/>
      <c r="C80" s="155"/>
      <c r="D80" s="167"/>
    </row>
    <row r="81" spans="1:4" ht="12.75" customHeight="1">
      <c r="A81" s="97"/>
      <c r="B81" s="163"/>
      <c r="C81" s="155"/>
      <c r="D81" s="167"/>
    </row>
    <row r="82" spans="1:4" ht="12.75" customHeight="1">
      <c r="A82" s="97"/>
      <c r="B82" s="163"/>
      <c r="C82" s="155"/>
      <c r="D82" s="167"/>
    </row>
    <row r="83" spans="1:4" ht="12.75" customHeight="1">
      <c r="A83" s="97"/>
      <c r="B83" s="163"/>
      <c r="C83" s="155"/>
      <c r="D83" s="167"/>
    </row>
    <row r="84" spans="1:4" ht="12.75" customHeight="1">
      <c r="A84" s="97"/>
      <c r="B84" s="163"/>
      <c r="C84" s="155"/>
      <c r="D84" s="167"/>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5703125" defaultRowHeight="12.75" customHeight="1"/>
  <cols>
    <col min="1" max="2" width="9.42578125" customWidth="1"/>
    <col min="3" max="3" width="9.5703125" bestFit="1" customWidth="1"/>
    <col min="4" max="54" width="9.42578125" customWidth="1"/>
  </cols>
  <sheetData>
    <row r="1" spans="1:51"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c r="AI1" s="195"/>
      <c r="AJ1" s="195"/>
      <c r="AK1" s="195"/>
      <c r="AL1" s="195"/>
      <c r="AM1" s="195"/>
    </row>
    <row r="2" spans="1:51" ht="14.45">
      <c r="A2" s="94" t="s">
        <v>44</v>
      </c>
      <c r="B2" s="206" t="s">
        <v>1</v>
      </c>
      <c r="C2" s="206" t="s">
        <v>2</v>
      </c>
      <c r="D2" s="206" t="s">
        <v>3</v>
      </c>
      <c r="E2" s="206">
        <v>1991</v>
      </c>
      <c r="F2" s="206">
        <v>1992</v>
      </c>
      <c r="G2" s="206">
        <v>1993</v>
      </c>
      <c r="H2" s="206">
        <v>1994</v>
      </c>
      <c r="I2" s="206">
        <v>1995</v>
      </c>
      <c r="J2" s="206">
        <v>1996</v>
      </c>
      <c r="K2" s="206">
        <v>1997</v>
      </c>
      <c r="L2" s="206">
        <v>1998</v>
      </c>
      <c r="M2" s="206">
        <v>1999</v>
      </c>
      <c r="N2" s="206">
        <v>2000</v>
      </c>
      <c r="O2" s="206">
        <v>2001</v>
      </c>
      <c r="P2" s="206">
        <v>2002</v>
      </c>
      <c r="Q2" s="206">
        <v>2003</v>
      </c>
      <c r="R2" s="206">
        <v>2004</v>
      </c>
      <c r="S2" s="206">
        <v>2005</v>
      </c>
      <c r="T2" s="206">
        <v>2006</v>
      </c>
      <c r="U2" s="206">
        <v>2007</v>
      </c>
      <c r="V2" s="206">
        <v>2008</v>
      </c>
      <c r="W2" s="206">
        <v>2009</v>
      </c>
      <c r="X2" s="206">
        <v>2010</v>
      </c>
      <c r="Y2" s="206">
        <v>2011</v>
      </c>
      <c r="Z2" s="206">
        <v>2012</v>
      </c>
      <c r="AA2" s="206">
        <v>2013</v>
      </c>
      <c r="AB2" s="206">
        <v>2014</v>
      </c>
      <c r="AC2" s="206">
        <v>2015</v>
      </c>
      <c r="AD2" s="206">
        <v>2016</v>
      </c>
      <c r="AE2" s="123">
        <v>2017</v>
      </c>
      <c r="AF2" s="206">
        <v>2018</v>
      </c>
      <c r="AG2" s="206">
        <v>2019</v>
      </c>
      <c r="AH2" s="206">
        <v>2020</v>
      </c>
      <c r="AI2" s="195"/>
      <c r="AJ2" s="195"/>
      <c r="AK2" s="195"/>
      <c r="AL2" s="195"/>
      <c r="AM2" s="195"/>
      <c r="AN2" s="195"/>
      <c r="AO2" s="195"/>
      <c r="AP2" s="195"/>
      <c r="AQ2" s="195"/>
      <c r="AR2" s="195"/>
    </row>
    <row r="3" spans="1:51" ht="14.45">
      <c r="A3" s="95" t="str">
        <f>A2&amp;"_"&amp;"Time"</f>
        <v>HvrToDvs_In_Time</v>
      </c>
      <c r="B3" s="96" t="s">
        <v>8</v>
      </c>
      <c r="C3" s="96" t="s">
        <v>9</v>
      </c>
      <c r="D3" s="96" t="s">
        <v>10</v>
      </c>
      <c r="E3" s="96" t="s">
        <v>11</v>
      </c>
      <c r="F3" s="96" t="s">
        <v>12</v>
      </c>
      <c r="G3" s="96" t="s">
        <v>13</v>
      </c>
      <c r="H3" s="96" t="s">
        <v>14</v>
      </c>
      <c r="I3" s="96" t="s">
        <v>15</v>
      </c>
      <c r="J3" s="96" t="s">
        <v>16</v>
      </c>
      <c r="K3" s="96" t="s">
        <v>17</v>
      </c>
      <c r="L3" s="96" t="s">
        <v>18</v>
      </c>
      <c r="M3" s="96" t="s">
        <v>19</v>
      </c>
      <c r="N3" s="96" t="s">
        <v>20</v>
      </c>
      <c r="O3" s="96" t="s">
        <v>21</v>
      </c>
      <c r="P3" s="96" t="s">
        <v>22</v>
      </c>
      <c r="Q3" s="96" t="s">
        <v>23</v>
      </c>
      <c r="R3" s="96" t="s">
        <v>24</v>
      </c>
      <c r="S3" s="96" t="s">
        <v>25</v>
      </c>
      <c r="T3" s="96" t="s">
        <v>26</v>
      </c>
      <c r="U3" s="96" t="s">
        <v>27</v>
      </c>
      <c r="V3" s="96" t="s">
        <v>28</v>
      </c>
      <c r="W3" s="96" t="s">
        <v>29</v>
      </c>
      <c r="X3" s="96" t="s">
        <v>30</v>
      </c>
      <c r="Y3" s="96" t="s">
        <v>31</v>
      </c>
      <c r="Z3" s="96" t="s">
        <v>32</v>
      </c>
      <c r="AA3" s="96" t="s">
        <v>33</v>
      </c>
      <c r="AB3" s="96" t="s">
        <v>34</v>
      </c>
      <c r="AC3" s="96" t="s">
        <v>35</v>
      </c>
      <c r="AD3" s="96" t="s">
        <v>36</v>
      </c>
      <c r="AE3" s="96" t="s">
        <v>37</v>
      </c>
      <c r="AF3" s="96" t="s">
        <v>38</v>
      </c>
      <c r="AG3" s="96" t="s">
        <v>39</v>
      </c>
      <c r="AH3" s="96" t="s">
        <v>40</v>
      </c>
      <c r="AI3" s="195"/>
      <c r="AJ3" s="195"/>
      <c r="AK3" s="195"/>
      <c r="AL3" s="195"/>
      <c r="AM3" s="195"/>
      <c r="AN3" s="195"/>
      <c r="AO3" s="195"/>
      <c r="AP3" s="195"/>
      <c r="AQ3" s="195"/>
      <c r="AR3" s="195"/>
    </row>
    <row r="4" spans="1:51" ht="14.45">
      <c r="A4" s="182">
        <f>YampaRiverInflow.TotalOutflow!A4</f>
        <v>46143</v>
      </c>
      <c r="B4" s="172">
        <v>-10.058</v>
      </c>
      <c r="C4" s="173">
        <v>-10.058</v>
      </c>
      <c r="D4" s="181">
        <v>-10.058</v>
      </c>
      <c r="E4" s="7">
        <f ca="1">INDEX(INDIRECT("HvrToDvs_"&amp;E$2+YEAR($A4)-YEAR($A$4)),MONTH($A4))/1000</f>
        <v>-50.883940000000003</v>
      </c>
      <c r="F4" s="7">
        <f t="shared" ref="F4:AH12" ca="1" si="0">INDEX(INDIRECT("HvrToDvs_"&amp;F$2+YEAR($A4)-YEAR($A$4)),MONTH($A4))/1000</f>
        <v>-27.42698</v>
      </c>
      <c r="G4" s="7">
        <f t="shared" ca="1" si="0"/>
        <v>-13.264139999999999</v>
      </c>
      <c r="H4" s="7">
        <f t="shared" ca="1" si="0"/>
        <v>-29.224029999999999</v>
      </c>
      <c r="I4" s="7">
        <f t="shared" ca="1" si="0"/>
        <v>-23.53134</v>
      </c>
      <c r="J4" s="7">
        <f t="shared" ca="1" si="0"/>
        <v>-2.7735700000000003</v>
      </c>
      <c r="K4" s="7">
        <f t="shared" ca="1" si="0"/>
        <v>-15.322940000000001</v>
      </c>
      <c r="L4" s="7">
        <f t="shared" ca="1" si="0"/>
        <v>-19.867259999999998</v>
      </c>
      <c r="M4" s="7">
        <f t="shared" ca="1" si="0"/>
        <v>-15.572929999999999</v>
      </c>
      <c r="N4" s="7">
        <f t="shared" ca="1" si="0"/>
        <v>36.142910000000001</v>
      </c>
      <c r="O4" s="7">
        <f t="shared" ca="1" si="0"/>
        <v>-3.1130999999999998</v>
      </c>
      <c r="P4" s="7">
        <f t="shared" ca="1" si="0"/>
        <v>-16.675549999999998</v>
      </c>
      <c r="Q4" s="7">
        <f t="shared" ca="1" si="0"/>
        <v>-17.536919999999999</v>
      </c>
      <c r="R4" s="7">
        <f t="shared" ca="1" si="0"/>
        <v>-28.011310000000002</v>
      </c>
      <c r="S4" s="7">
        <f t="shared" ca="1" si="0"/>
        <v>-21.856310000000001</v>
      </c>
      <c r="T4" s="7">
        <f t="shared" ca="1" si="0"/>
        <v>3.5355400000000001</v>
      </c>
      <c r="U4" s="7">
        <f t="shared" ca="1" si="0"/>
        <v>-23.032049999999998</v>
      </c>
      <c r="V4" s="7">
        <f t="shared" ca="1" si="0"/>
        <v>-27.275220000000001</v>
      </c>
      <c r="W4" s="7">
        <f t="shared" ca="1" si="0"/>
        <v>-11.566879999999999</v>
      </c>
      <c r="X4" s="7">
        <f t="shared" ca="1" si="0"/>
        <v>-26.851080000000003</v>
      </c>
      <c r="Y4" s="7">
        <f t="shared" ca="1" si="0"/>
        <v>-16.472080000000002</v>
      </c>
      <c r="Z4" s="7">
        <f t="shared" ca="1" si="0"/>
        <v>-21.851860000000002</v>
      </c>
      <c r="AA4" s="7">
        <f t="shared" ca="1" si="0"/>
        <v>-22.571669999999997</v>
      </c>
      <c r="AB4" s="7">
        <f t="shared" ca="1" si="0"/>
        <v>-23.858180000000001</v>
      </c>
      <c r="AC4" s="7">
        <f t="shared" ca="1" si="0"/>
        <v>-18.369009999999999</v>
      </c>
      <c r="AD4" s="7">
        <f t="shared" ca="1" si="0"/>
        <v>-14.94468</v>
      </c>
      <c r="AE4" s="7">
        <f t="shared" ca="1" si="0"/>
        <v>-19.296259999999997</v>
      </c>
      <c r="AF4" s="7">
        <f t="shared" ca="1" si="0"/>
        <v>-17.438189999999999</v>
      </c>
      <c r="AG4" s="7">
        <f t="shared" ca="1" si="0"/>
        <v>-15.69408</v>
      </c>
      <c r="AH4" s="7">
        <f t="shared" ca="1" si="0"/>
        <v>-9.6890499999999999</v>
      </c>
      <c r="AI4" s="7"/>
      <c r="AJ4" s="7"/>
      <c r="AK4" s="7"/>
      <c r="AL4" s="7"/>
      <c r="AM4" s="7"/>
      <c r="AN4" s="207"/>
      <c r="AO4" s="207"/>
      <c r="AP4" s="207"/>
      <c r="AQ4" s="207"/>
      <c r="AR4" s="207"/>
      <c r="AS4" s="207"/>
      <c r="AT4" s="207"/>
      <c r="AU4" s="207"/>
      <c r="AV4" s="207"/>
      <c r="AW4" s="207"/>
      <c r="AX4" s="207"/>
      <c r="AY4" s="207"/>
    </row>
    <row r="5" spans="1:51" ht="14.45">
      <c r="A5" s="182">
        <f>YampaRiverInflow.TotalOutflow!A5</f>
        <v>46174</v>
      </c>
      <c r="B5" s="163">
        <v>-13.593999999999999</v>
      </c>
      <c r="C5" s="155">
        <v>-13.593999999999999</v>
      </c>
      <c r="D5" s="167">
        <v>-13.593999999999999</v>
      </c>
      <c r="E5" s="7">
        <v>-59.343000000000004</v>
      </c>
      <c r="F5" s="7">
        <v>-32.013860000000001</v>
      </c>
      <c r="G5" s="7">
        <v>-5.7282900000000003</v>
      </c>
      <c r="H5" s="7">
        <v>-24.09413</v>
      </c>
      <c r="I5" s="7">
        <v>-28.66929</v>
      </c>
      <c r="J5" s="7">
        <v>-22.894779999999997</v>
      </c>
      <c r="K5" s="7">
        <v>-8.4372399999999992</v>
      </c>
      <c r="L5" s="7">
        <v>-15.65728</v>
      </c>
      <c r="M5" s="7">
        <v>-12.931179999999999</v>
      </c>
      <c r="N5" s="7">
        <v>-18.715900000000001</v>
      </c>
      <c r="O5" s="7">
        <v>-17.61956</v>
      </c>
      <c r="P5" s="7">
        <v>-9.7447199999999992</v>
      </c>
      <c r="Q5" s="7">
        <v>-3.1937099999999998</v>
      </c>
      <c r="R5" s="7">
        <v>-11.334670000000001</v>
      </c>
      <c r="S5" s="7">
        <v>-18.532310000000003</v>
      </c>
      <c r="T5" s="7">
        <v>1.92611</v>
      </c>
      <c r="U5" s="7">
        <v>-21.110040000000001</v>
      </c>
      <c r="V5" s="7">
        <v>-19.540299999999998</v>
      </c>
      <c r="W5" s="7">
        <v>-15.975790000000002</v>
      </c>
      <c r="X5" s="7">
        <v>-32.847480000000004</v>
      </c>
      <c r="Y5" s="7">
        <v>-21.42004</v>
      </c>
      <c r="Z5" s="7">
        <v>-30.22063</v>
      </c>
      <c r="AA5" s="7">
        <v>-27.89715</v>
      </c>
      <c r="AB5" s="7">
        <v>-31.396319999999999</v>
      </c>
      <c r="AC5" s="7">
        <v>-29.21951</v>
      </c>
      <c r="AD5" s="7">
        <v>-25.421259999999997</v>
      </c>
      <c r="AE5" s="7">
        <v>-17.919930000000001</v>
      </c>
      <c r="AF5" s="7">
        <v>-30.92728</v>
      </c>
      <c r="AG5" s="7">
        <v>-23.747820000000001</v>
      </c>
      <c r="AH5" s="7">
        <v>-21.322800000000001</v>
      </c>
      <c r="AI5" s="6"/>
      <c r="AJ5" s="6"/>
      <c r="AK5" s="6"/>
      <c r="AL5" s="6"/>
      <c r="AM5" s="6"/>
      <c r="AN5" s="207"/>
      <c r="AO5" s="207"/>
      <c r="AP5" s="207"/>
      <c r="AQ5" s="207"/>
      <c r="AR5" s="207"/>
      <c r="AS5" s="207"/>
      <c r="AT5" s="207"/>
      <c r="AU5" s="207"/>
      <c r="AV5" s="207"/>
      <c r="AW5" s="207"/>
      <c r="AX5" s="207"/>
      <c r="AY5" s="207"/>
    </row>
    <row r="6" spans="1:51" ht="14.45">
      <c r="A6" s="182">
        <f>YampaRiverInflow.TotalOutflow!A6</f>
        <v>46204</v>
      </c>
      <c r="B6" s="163">
        <v>-18.728999999999999</v>
      </c>
      <c r="C6" s="155">
        <v>-18.728999999999999</v>
      </c>
      <c r="D6" s="167">
        <v>-18.728999999999999</v>
      </c>
      <c r="E6" s="7">
        <v>-47.631269999999994</v>
      </c>
      <c r="F6" s="7">
        <v>-43.163959999999996</v>
      </c>
      <c r="G6" s="7">
        <v>-27.08154</v>
      </c>
      <c r="H6" s="7">
        <v>-23.899249999999999</v>
      </c>
      <c r="I6" s="7">
        <v>-20.626099999999997</v>
      </c>
      <c r="J6" s="7">
        <v>-10.398209999999999</v>
      </c>
      <c r="K6" s="7">
        <v>-10.19393</v>
      </c>
      <c r="L6" s="7">
        <v>-18.311769999999999</v>
      </c>
      <c r="M6" s="7">
        <v>-15.302760000000001</v>
      </c>
      <c r="N6" s="7">
        <v>-25.186910000000001</v>
      </c>
      <c r="O6" s="7">
        <v>-26.149759999999997</v>
      </c>
      <c r="P6" s="7">
        <v>-18.206589999999998</v>
      </c>
      <c r="Q6" s="7">
        <v>-16.932770000000001</v>
      </c>
      <c r="R6" s="7">
        <v>-11.23888</v>
      </c>
      <c r="S6" s="7">
        <v>-14.996259999999999</v>
      </c>
      <c r="T6" s="7">
        <v>3.59327</v>
      </c>
      <c r="U6" s="7">
        <v>-18.765970000000003</v>
      </c>
      <c r="V6" s="7">
        <v>-11.523569999999999</v>
      </c>
      <c r="W6" s="7">
        <v>-7.7080399999999996</v>
      </c>
      <c r="X6" s="7">
        <v>-27.048749999999998</v>
      </c>
      <c r="Y6" s="7">
        <v>-22.246220000000001</v>
      </c>
      <c r="Z6" s="7">
        <v>-21.478169999999999</v>
      </c>
      <c r="AA6" s="7">
        <v>-36.614269999999998</v>
      </c>
      <c r="AB6" s="7">
        <v>-22.211980000000001</v>
      </c>
      <c r="AC6" s="7">
        <v>-27.412610000000001</v>
      </c>
      <c r="AD6" s="7">
        <v>-37.642650000000003</v>
      </c>
      <c r="AE6" s="7">
        <v>-16.347709999999999</v>
      </c>
      <c r="AF6" s="7">
        <v>-19.617069999999998</v>
      </c>
      <c r="AG6" s="7">
        <v>-22.699870000000001</v>
      </c>
      <c r="AH6" s="7">
        <v>-17.179880000000001</v>
      </c>
      <c r="AI6" s="6"/>
      <c r="AJ6" s="6"/>
      <c r="AK6" s="6"/>
      <c r="AL6" s="6"/>
      <c r="AM6" s="6"/>
      <c r="AN6" s="207"/>
      <c r="AO6" s="207"/>
      <c r="AP6" s="207"/>
      <c r="AQ6" s="207"/>
      <c r="AR6" s="207"/>
      <c r="AS6" s="207"/>
      <c r="AT6" s="207"/>
      <c r="AU6" s="207"/>
      <c r="AV6" s="207"/>
      <c r="AW6" s="207"/>
      <c r="AX6" s="207"/>
      <c r="AY6" s="207"/>
    </row>
    <row r="7" spans="1:51" ht="14.45">
      <c r="A7" s="182">
        <f>YampaRiverInflow.TotalOutflow!A7</f>
        <v>46235</v>
      </c>
      <c r="B7" s="163">
        <v>-12.797000000000001</v>
      </c>
      <c r="C7" s="155">
        <v>-12.797000000000001</v>
      </c>
      <c r="D7" s="167">
        <v>-12.797000000000001</v>
      </c>
      <c r="E7" s="7">
        <v>-38.69999</v>
      </c>
      <c r="F7" s="7">
        <v>-40.601660000000003</v>
      </c>
      <c r="G7" s="7">
        <v>-10.54106</v>
      </c>
      <c r="H7" s="7">
        <v>-28.243020000000001</v>
      </c>
      <c r="I7" s="7">
        <v>-38.875269999999993</v>
      </c>
      <c r="J7" s="7">
        <v>-10.18477</v>
      </c>
      <c r="K7" s="7">
        <v>-3.4436999999999998</v>
      </c>
      <c r="L7" s="7">
        <v>-18.58174</v>
      </c>
      <c r="M7" s="7">
        <v>-17.12154</v>
      </c>
      <c r="N7" s="7">
        <v>-17.84836</v>
      </c>
      <c r="O7" s="7">
        <v>-12.213329999999999</v>
      </c>
      <c r="P7" s="7">
        <v>-14.071669999999999</v>
      </c>
      <c r="Q7" s="7">
        <v>-7.6597600000000003</v>
      </c>
      <c r="R7" s="7">
        <v>-9.9216899999999999</v>
      </c>
      <c r="S7" s="7">
        <v>-9.8270400000000002</v>
      </c>
      <c r="T7" s="7">
        <v>0.95716999999999997</v>
      </c>
      <c r="U7" s="7">
        <v>-13.4948</v>
      </c>
      <c r="V7" s="7">
        <v>-10.937709999999999</v>
      </c>
      <c r="W7" s="7">
        <v>-14.345180000000001</v>
      </c>
      <c r="X7" s="7">
        <v>-20.569520000000001</v>
      </c>
      <c r="Y7" s="7">
        <v>-13.446770000000001</v>
      </c>
      <c r="Z7" s="7">
        <v>-16.82076</v>
      </c>
      <c r="AA7" s="7">
        <v>-22.761310000000002</v>
      </c>
      <c r="AB7" s="7">
        <v>-12.675990000000001</v>
      </c>
      <c r="AC7" s="7">
        <v>-23.720400000000001</v>
      </c>
      <c r="AD7" s="7">
        <v>-20.238779999999998</v>
      </c>
      <c r="AE7" s="7">
        <v>-16.907869999999999</v>
      </c>
      <c r="AF7" s="7">
        <v>-20.437060000000002</v>
      </c>
      <c r="AG7" s="7">
        <v>-18.531770000000002</v>
      </c>
      <c r="AH7" s="7">
        <v>-17.41047</v>
      </c>
      <c r="AI7" s="6"/>
      <c r="AJ7" s="6"/>
      <c r="AK7" s="6"/>
      <c r="AL7" s="6"/>
      <c r="AM7" s="6"/>
      <c r="AN7" s="207"/>
      <c r="AO7" s="207"/>
      <c r="AP7" s="207"/>
      <c r="AQ7" s="207"/>
      <c r="AR7" s="207"/>
      <c r="AS7" s="207"/>
      <c r="AT7" s="207"/>
      <c r="AU7" s="207"/>
      <c r="AV7" s="207"/>
      <c r="AW7" s="207"/>
      <c r="AX7" s="207"/>
      <c r="AY7" s="207"/>
    </row>
    <row r="8" spans="1:51" ht="14.45">
      <c r="A8" s="182">
        <f>YampaRiverInflow.TotalOutflow!A8</f>
        <v>46266</v>
      </c>
      <c r="B8" s="163">
        <v>-3.5750000000000002</v>
      </c>
      <c r="C8" s="155">
        <v>-3.5750000000000002</v>
      </c>
      <c r="D8" s="167">
        <v>-3.5750000000000002</v>
      </c>
      <c r="E8" s="7">
        <v>-30.64518</v>
      </c>
      <c r="F8" s="7">
        <v>-16.40521</v>
      </c>
      <c r="G8" s="7">
        <v>1.02267</v>
      </c>
      <c r="H8" s="7">
        <v>-2.5803499999999997</v>
      </c>
      <c r="I8" s="7">
        <v>1.2362299999999999</v>
      </c>
      <c r="J8" s="7">
        <v>-6.8090299999999999</v>
      </c>
      <c r="K8" s="7">
        <v>2.4422899999999998</v>
      </c>
      <c r="L8" s="7">
        <v>-15.388030000000001</v>
      </c>
      <c r="M8" s="7">
        <v>3.0395700000000003</v>
      </c>
      <c r="N8" s="7">
        <v>-6.1195399999999998</v>
      </c>
      <c r="O8" s="7">
        <v>-6.2437700000000005</v>
      </c>
      <c r="P8" s="7">
        <v>-1.99848</v>
      </c>
      <c r="Q8" s="7">
        <v>-6.6900600000000008</v>
      </c>
      <c r="R8" s="7">
        <v>0.25474000000000002</v>
      </c>
      <c r="S8" s="7">
        <v>-8.8620400000000004</v>
      </c>
      <c r="T8" s="7">
        <v>-3.0682</v>
      </c>
      <c r="U8" s="7">
        <v>-5.7606200000000003</v>
      </c>
      <c r="V8" s="7">
        <v>0.47227999999999998</v>
      </c>
      <c r="W8" s="7">
        <v>-4.20695</v>
      </c>
      <c r="X8" s="7">
        <v>-6.3936400000000004</v>
      </c>
      <c r="Y8" s="7">
        <v>-9.4515100000000007</v>
      </c>
      <c r="Z8" s="7">
        <v>-9.5977199999999989</v>
      </c>
      <c r="AA8" s="7">
        <v>-16.26549</v>
      </c>
      <c r="AB8" s="7">
        <v>-9.5290599999999994</v>
      </c>
      <c r="AC8" s="7">
        <v>-19.450950000000002</v>
      </c>
      <c r="AD8" s="7">
        <v>-20.921619999999997</v>
      </c>
      <c r="AE8" s="7">
        <v>-14.65705</v>
      </c>
      <c r="AF8" s="7">
        <v>-15.921899999999999</v>
      </c>
      <c r="AG8" s="7">
        <v>-21.619810000000001</v>
      </c>
      <c r="AH8" s="7">
        <v>-5.9765299999999995</v>
      </c>
      <c r="AI8" s="6"/>
      <c r="AJ8" s="6"/>
      <c r="AK8" s="6"/>
      <c r="AL8" s="6"/>
      <c r="AM8" s="6"/>
      <c r="AN8" s="207"/>
      <c r="AO8" s="207"/>
      <c r="AP8" s="207"/>
      <c r="AQ8" s="207"/>
      <c r="AR8" s="207"/>
      <c r="AS8" s="207"/>
      <c r="AT8" s="207"/>
      <c r="AU8" s="207"/>
      <c r="AV8" s="207"/>
      <c r="AW8" s="207"/>
      <c r="AX8" s="207"/>
      <c r="AY8" s="207"/>
    </row>
    <row r="9" spans="1:51" ht="14.45">
      <c r="A9" s="182">
        <f>YampaRiverInflow.TotalOutflow!A9</f>
        <v>46296</v>
      </c>
      <c r="B9" s="163">
        <v>-6.3259999999999996</v>
      </c>
      <c r="C9" s="155">
        <v>-6.3259999999999996</v>
      </c>
      <c r="D9" s="167">
        <v>-6.3259999999999996</v>
      </c>
      <c r="E9" s="7">
        <v>-31.0061</v>
      </c>
      <c r="F9" s="7">
        <v>-11.167629999999999</v>
      </c>
      <c r="G9" s="7">
        <v>-10.74901</v>
      </c>
      <c r="H9" s="7">
        <v>-8.8123100000000001</v>
      </c>
      <c r="I9" s="7">
        <v>-11.13649</v>
      </c>
      <c r="J9" s="7">
        <v>6.3886599999999998</v>
      </c>
      <c r="K9" s="7">
        <v>0.57689999999999997</v>
      </c>
      <c r="L9" s="7">
        <v>-16.89283</v>
      </c>
      <c r="M9" s="7">
        <v>8.3119599999999991</v>
      </c>
      <c r="N9" s="7">
        <v>-6.4643699999999997</v>
      </c>
      <c r="O9" s="7">
        <v>8.5244999999999997</v>
      </c>
      <c r="P9" s="7">
        <v>6.7957299999999998</v>
      </c>
      <c r="Q9" s="7">
        <v>2.22281</v>
      </c>
      <c r="R9" s="7">
        <v>14.7875</v>
      </c>
      <c r="S9" s="7">
        <v>16.688839999999999</v>
      </c>
      <c r="T9" s="7">
        <v>16.133759999999999</v>
      </c>
      <c r="U9" s="7">
        <v>-1.7467300000000001</v>
      </c>
      <c r="V9" s="7">
        <v>-7.6018800000000004</v>
      </c>
      <c r="W9" s="7">
        <v>-8.6028099999999998</v>
      </c>
      <c r="X9" s="7">
        <v>1.7289000000000001</v>
      </c>
      <c r="Y9" s="7">
        <v>2.0648499999999999</v>
      </c>
      <c r="Z9" s="7">
        <v>-9.3043399999999998</v>
      </c>
      <c r="AA9" s="7">
        <v>-14.40264</v>
      </c>
      <c r="AB9" s="7">
        <v>4.5734599999999999</v>
      </c>
      <c r="AC9" s="7">
        <v>-10.345000000000001</v>
      </c>
      <c r="AD9" s="7">
        <v>-10.817909999999999</v>
      </c>
      <c r="AE9" s="7">
        <v>-4.6761099999999995</v>
      </c>
      <c r="AF9" s="7">
        <v>-11.80575</v>
      </c>
      <c r="AG9" s="7">
        <v>-24.372349999999997</v>
      </c>
      <c r="AH9" s="7">
        <v>-12.45984</v>
      </c>
      <c r="AI9" s="6"/>
      <c r="AJ9" s="6"/>
      <c r="AK9" s="6"/>
      <c r="AL9" s="6"/>
      <c r="AM9" s="6"/>
      <c r="AN9" s="207"/>
      <c r="AO9" s="207"/>
      <c r="AP9" s="207"/>
      <c r="AQ9" s="207"/>
      <c r="AR9" s="207"/>
      <c r="AS9" s="207"/>
      <c r="AT9" s="207"/>
      <c r="AU9" s="207"/>
      <c r="AV9" s="207"/>
      <c r="AW9" s="207"/>
      <c r="AX9" s="207"/>
      <c r="AY9" s="207"/>
    </row>
    <row r="10" spans="1:51" ht="14.45">
      <c r="A10" s="182">
        <f>YampaRiverInflow.TotalOutflow!A10</f>
        <v>46327</v>
      </c>
      <c r="B10" s="163">
        <v>-7.3849999999999998</v>
      </c>
      <c r="C10" s="155">
        <v>-7.3849999999999998</v>
      </c>
      <c r="D10" s="167">
        <v>-7.3849999999999998</v>
      </c>
      <c r="E10" s="7">
        <v>-19.634490000000003</v>
      </c>
      <c r="F10" s="7">
        <v>-15.422700000000001</v>
      </c>
      <c r="G10" s="7">
        <v>-5.2209500000000002</v>
      </c>
      <c r="H10" s="7">
        <v>-36.179300000000005</v>
      </c>
      <c r="I10" s="7">
        <v>8.1603399999999997</v>
      </c>
      <c r="J10" s="7">
        <v>12.20392</v>
      </c>
      <c r="K10" s="7">
        <v>-3.8944000000000001</v>
      </c>
      <c r="L10" s="7">
        <v>-16.175889999999999</v>
      </c>
      <c r="M10" s="7">
        <v>1.6593800000000001</v>
      </c>
      <c r="N10" s="7">
        <v>20.026259999999997</v>
      </c>
      <c r="O10" s="7">
        <v>5.5409600000000001</v>
      </c>
      <c r="P10" s="7">
        <v>2.2822300000000002</v>
      </c>
      <c r="Q10" s="7">
        <v>3.49756</v>
      </c>
      <c r="R10" s="7">
        <v>-4.8821300000000001</v>
      </c>
      <c r="S10" s="7">
        <v>-22.19115</v>
      </c>
      <c r="T10" s="7">
        <v>18.74352</v>
      </c>
      <c r="U10" s="7">
        <v>-2.6594799999999998</v>
      </c>
      <c r="V10" s="7">
        <v>-8.661290000000001</v>
      </c>
      <c r="W10" s="7">
        <v>-11.716149999999999</v>
      </c>
      <c r="X10" s="7">
        <v>-22.90878</v>
      </c>
      <c r="Y10" s="7">
        <v>-6.5478900000000007</v>
      </c>
      <c r="Z10" s="7">
        <v>-5.5670399999999995</v>
      </c>
      <c r="AA10" s="7">
        <v>6.0877700000000008</v>
      </c>
      <c r="AB10" s="7">
        <v>-1.5540799999999999</v>
      </c>
      <c r="AC10" s="7">
        <v>-10.62641</v>
      </c>
      <c r="AD10" s="7">
        <v>-22.082069999999998</v>
      </c>
      <c r="AE10" s="7">
        <v>-11.88527</v>
      </c>
      <c r="AF10" s="7">
        <v>-24.302009999999999</v>
      </c>
      <c r="AG10" s="7">
        <v>2.60358</v>
      </c>
      <c r="AH10" s="7">
        <v>-27.814820000000001</v>
      </c>
      <c r="AI10" s="6"/>
      <c r="AJ10" s="6"/>
      <c r="AK10" s="6"/>
      <c r="AL10" s="6"/>
      <c r="AM10" s="6"/>
      <c r="AN10" s="207"/>
      <c r="AO10" s="207"/>
      <c r="AP10" s="207"/>
      <c r="AQ10" s="207"/>
      <c r="AR10" s="207"/>
      <c r="AS10" s="207"/>
      <c r="AT10" s="207"/>
      <c r="AU10" s="207"/>
      <c r="AV10" s="207"/>
      <c r="AW10" s="207"/>
      <c r="AX10" s="207"/>
      <c r="AY10" s="207"/>
    </row>
    <row r="11" spans="1:51" ht="14.45">
      <c r="A11" s="182">
        <f>YampaRiverInflow.TotalOutflow!A11</f>
        <v>46357</v>
      </c>
      <c r="B11" s="163">
        <v>-2.0270000000000001</v>
      </c>
      <c r="C11" s="155">
        <v>-2.0270000000000001</v>
      </c>
      <c r="D11" s="167">
        <v>-2.0270000000000001</v>
      </c>
      <c r="E11" s="7">
        <v>-8.5735899999999994</v>
      </c>
      <c r="F11" s="7">
        <v>-15.72508</v>
      </c>
      <c r="G11" s="7">
        <v>-11.224530000000001</v>
      </c>
      <c r="H11" s="7">
        <v>-16.591180000000001</v>
      </c>
      <c r="I11" s="7">
        <v>0.89049999999999996</v>
      </c>
      <c r="J11" s="7">
        <v>-2.2057500000000001</v>
      </c>
      <c r="K11" s="7">
        <v>-30.885999999999999</v>
      </c>
      <c r="L11" s="7">
        <v>-18.987929999999999</v>
      </c>
      <c r="M11" s="7">
        <v>-15.285489999999999</v>
      </c>
      <c r="N11" s="7">
        <v>-11.96585</v>
      </c>
      <c r="O11" s="7">
        <v>-8.4787599999999994</v>
      </c>
      <c r="P11" s="7">
        <v>-5.5878900000000007</v>
      </c>
      <c r="Q11" s="7">
        <v>-3.42475</v>
      </c>
      <c r="R11" s="7">
        <v>-8.0102100000000007</v>
      </c>
      <c r="S11" s="7">
        <v>-2.9604699999999999</v>
      </c>
      <c r="T11" s="7">
        <v>8.1728400000000008</v>
      </c>
      <c r="U11" s="7">
        <v>-9.531229999999999</v>
      </c>
      <c r="V11" s="7">
        <v>-7.5190400000000004</v>
      </c>
      <c r="W11" s="7">
        <v>-17.699780000000001</v>
      </c>
      <c r="X11" s="7">
        <v>-8.1265999999999998</v>
      </c>
      <c r="Y11" s="7">
        <v>-21.882480000000001</v>
      </c>
      <c r="Z11" s="7">
        <v>-0.56415999999999999</v>
      </c>
      <c r="AA11" s="7">
        <v>-3.9737100000000001</v>
      </c>
      <c r="AB11" s="7">
        <v>3.1901899999999999</v>
      </c>
      <c r="AC11" s="7">
        <v>-6.7791199999999998</v>
      </c>
      <c r="AD11" s="7">
        <v>-12.66384</v>
      </c>
      <c r="AE11" s="7">
        <v>-11.72982</v>
      </c>
      <c r="AF11" s="7">
        <v>-8.6976899999999997</v>
      </c>
      <c r="AG11" s="7">
        <v>3.13713</v>
      </c>
      <c r="AH11" s="7">
        <v>-2.83372</v>
      </c>
      <c r="AI11" s="6"/>
      <c r="AJ11" s="6"/>
      <c r="AK11" s="6"/>
      <c r="AL11" s="6"/>
      <c r="AM11" s="6"/>
      <c r="AN11" s="207"/>
      <c r="AO11" s="207"/>
      <c r="AP11" s="207"/>
      <c r="AQ11" s="207"/>
      <c r="AR11" s="207"/>
      <c r="AS11" s="207"/>
      <c r="AT11" s="207"/>
      <c r="AU11" s="207"/>
      <c r="AV11" s="207"/>
      <c r="AW11" s="207"/>
      <c r="AX11" s="207"/>
      <c r="AY11" s="207"/>
    </row>
    <row r="12" spans="1:51" ht="14.45">
      <c r="A12" s="182">
        <f>YampaRiverInflow.TotalOutflow!A12</f>
        <v>46388</v>
      </c>
      <c r="B12" s="163">
        <v>-4.968</v>
      </c>
      <c r="C12" s="155">
        <v>-4.968</v>
      </c>
      <c r="D12" s="167">
        <v>-4.968</v>
      </c>
      <c r="E12" s="7">
        <v>-9.7464099999999991</v>
      </c>
      <c r="F12" s="7">
        <v>-7.9297299999999993</v>
      </c>
      <c r="G12" s="7">
        <v>-0.53858000000000006</v>
      </c>
      <c r="H12" s="7">
        <v>-9.2530000000000001</v>
      </c>
      <c r="I12" s="7">
        <v>-2.6761900000000001</v>
      </c>
      <c r="J12" s="7">
        <v>-10.645389999999999</v>
      </c>
      <c r="K12" s="7">
        <v>-24.767759999999999</v>
      </c>
      <c r="L12" s="7">
        <v>-19.95645</v>
      </c>
      <c r="M12" s="7">
        <v>-6.7551600000000001</v>
      </c>
      <c r="N12" s="7">
        <v>3.6644800000000002</v>
      </c>
      <c r="O12" s="7">
        <v>-8.1808599999999991</v>
      </c>
      <c r="P12" s="7">
        <v>-6.9567299999999994</v>
      </c>
      <c r="Q12" s="7">
        <v>-10.40982</v>
      </c>
      <c r="R12" s="7">
        <v>0.62288999999999994</v>
      </c>
      <c r="S12" s="7">
        <v>-24.679400000000001</v>
      </c>
      <c r="T12" s="7">
        <v>-9.1849699999999999</v>
      </c>
      <c r="U12" s="7">
        <v>-14.851360000000001</v>
      </c>
      <c r="V12" s="7">
        <v>-13.8294</v>
      </c>
      <c r="W12" s="7">
        <v>-10.89728</v>
      </c>
      <c r="X12" s="7">
        <v>-7.2114099999999999</v>
      </c>
      <c r="Y12" s="7">
        <v>-22.53942</v>
      </c>
      <c r="Z12" s="7">
        <v>-9.4303899999999992</v>
      </c>
      <c r="AA12" s="7">
        <v>-6.6437100000000004</v>
      </c>
      <c r="AB12" s="7">
        <v>-17.863379999999999</v>
      </c>
      <c r="AC12" s="7">
        <v>-30.41215</v>
      </c>
      <c r="AD12" s="7">
        <v>-21.799250000000001</v>
      </c>
      <c r="AE12" s="7">
        <v>1.50478</v>
      </c>
      <c r="AF12" s="7">
        <v>-28.800259999999998</v>
      </c>
      <c r="AG12" s="7">
        <v>-7.3329999999999992E-2</v>
      </c>
      <c r="AH12" s="7">
        <v>-10.749919999999999</v>
      </c>
      <c r="AI12" s="6"/>
      <c r="AJ12" s="6"/>
      <c r="AK12" s="6"/>
      <c r="AL12" s="6"/>
      <c r="AM12" s="6"/>
      <c r="AN12" s="207"/>
      <c r="AO12" s="207"/>
      <c r="AP12" s="207"/>
      <c r="AQ12" s="207"/>
      <c r="AR12" s="207"/>
      <c r="AS12" s="207"/>
      <c r="AT12" s="207"/>
      <c r="AU12" s="207"/>
      <c r="AV12" s="207"/>
      <c r="AW12" s="207"/>
      <c r="AX12" s="207"/>
      <c r="AY12" s="207"/>
    </row>
    <row r="13" spans="1:51" ht="14.45">
      <c r="A13" s="182">
        <f>YampaRiverInflow.TotalOutflow!A13</f>
        <v>46419</v>
      </c>
      <c r="B13" s="163">
        <v>-14.456</v>
      </c>
      <c r="C13" s="155">
        <v>-14.456</v>
      </c>
      <c r="D13" s="167">
        <v>-14.456</v>
      </c>
      <c r="E13" s="7">
        <v>-6.0945</v>
      </c>
      <c r="F13" s="7">
        <v>8.8889800000000001</v>
      </c>
      <c r="G13" s="7">
        <v>-7.9021499999999998</v>
      </c>
      <c r="H13" s="7">
        <v>-5.5460399999999996</v>
      </c>
      <c r="I13" s="7">
        <v>-19.460819999999998</v>
      </c>
      <c r="J13" s="7">
        <v>-16.715619999999998</v>
      </c>
      <c r="K13" s="7">
        <v>14.064540000000001</v>
      </c>
      <c r="L13" s="7">
        <v>-15.41591</v>
      </c>
      <c r="M13" s="7">
        <v>-12.96556</v>
      </c>
      <c r="N13" s="7">
        <v>-9.5933500000000009</v>
      </c>
      <c r="O13" s="7">
        <v>-8.6650200000000002</v>
      </c>
      <c r="P13" s="7">
        <v>-4.5227200000000005</v>
      </c>
      <c r="Q13" s="7">
        <v>-7.0445699999999993</v>
      </c>
      <c r="R13" s="7">
        <v>0.31457000000000002</v>
      </c>
      <c r="S13" s="7">
        <v>-9.0514200000000002</v>
      </c>
      <c r="T13" s="7">
        <v>-9.2945599999999988</v>
      </c>
      <c r="U13" s="7">
        <v>-5.9604300000000006</v>
      </c>
      <c r="V13" s="7">
        <v>-8.6297999999999995</v>
      </c>
      <c r="W13" s="7">
        <v>-7.7912100000000004</v>
      </c>
      <c r="X13" s="7">
        <v>-10.988049999999999</v>
      </c>
      <c r="Y13" s="7">
        <v>-19.275569999999998</v>
      </c>
      <c r="Z13" s="7">
        <v>-12.945889999999999</v>
      </c>
      <c r="AA13" s="7">
        <v>-22.459019999999999</v>
      </c>
      <c r="AB13" s="7">
        <v>-10.986780000000001</v>
      </c>
      <c r="AC13" s="7">
        <v>-22.574740000000002</v>
      </c>
      <c r="AD13" s="7">
        <v>-15.92117</v>
      </c>
      <c r="AE13" s="7">
        <v>-3.3474699999999999</v>
      </c>
      <c r="AF13" s="7">
        <v>-6.9009499999999999</v>
      </c>
      <c r="AG13" s="7">
        <v>-3.6037600000000003</v>
      </c>
      <c r="AH13" s="7">
        <v>-22.41188</v>
      </c>
      <c r="AI13" s="6"/>
      <c r="AJ13" s="6"/>
      <c r="AK13" s="6"/>
      <c r="AL13" s="6"/>
      <c r="AM13" s="6"/>
      <c r="AN13" s="207"/>
      <c r="AO13" s="207"/>
      <c r="AP13" s="207"/>
      <c r="AQ13" s="207"/>
      <c r="AR13" s="207"/>
      <c r="AS13" s="207"/>
      <c r="AT13" s="207"/>
      <c r="AU13" s="207"/>
      <c r="AV13" s="207"/>
      <c r="AW13" s="207"/>
      <c r="AX13" s="207"/>
      <c r="AY13" s="207"/>
    </row>
    <row r="14" spans="1:51" ht="14.45">
      <c r="A14" s="182">
        <f>YampaRiverInflow.TotalOutflow!A14</f>
        <v>46447</v>
      </c>
      <c r="B14" s="163">
        <v>-14.478</v>
      </c>
      <c r="C14" s="155">
        <v>-14.478</v>
      </c>
      <c r="D14" s="167">
        <v>-14.478</v>
      </c>
      <c r="E14" s="7">
        <v>-2.0655100000000002</v>
      </c>
      <c r="F14" s="7">
        <v>-5.8160400000000001</v>
      </c>
      <c r="G14" s="7">
        <v>-25.493880000000001</v>
      </c>
      <c r="H14" s="7">
        <v>-21.368179999999999</v>
      </c>
      <c r="I14" s="7">
        <v>-10.980540000000001</v>
      </c>
      <c r="J14" s="7">
        <v>-22.592410000000001</v>
      </c>
      <c r="K14" s="7">
        <v>-41.335809999999995</v>
      </c>
      <c r="L14" s="7">
        <v>-20.545960000000001</v>
      </c>
      <c r="M14" s="7">
        <v>-14.699110000000001</v>
      </c>
      <c r="N14" s="7">
        <v>-44.778870000000005</v>
      </c>
      <c r="O14" s="7">
        <v>-10.86153</v>
      </c>
      <c r="P14" s="7">
        <v>-10.544040000000001</v>
      </c>
      <c r="Q14" s="7">
        <v>-16.42557</v>
      </c>
      <c r="R14" s="7">
        <v>-14.93465</v>
      </c>
      <c r="S14" s="7">
        <v>-15.63274</v>
      </c>
      <c r="T14" s="7">
        <v>-16.15907</v>
      </c>
      <c r="U14" s="7">
        <v>-15.25135</v>
      </c>
      <c r="V14" s="7">
        <v>-17.034509999999997</v>
      </c>
      <c r="W14" s="7">
        <v>-21.14264</v>
      </c>
      <c r="X14" s="7">
        <v>-13.394159999999999</v>
      </c>
      <c r="Y14" s="7">
        <v>-24.728169999999999</v>
      </c>
      <c r="Z14" s="7">
        <v>-12.946339999999999</v>
      </c>
      <c r="AA14" s="7">
        <v>-14.941930000000001</v>
      </c>
      <c r="AB14" s="7">
        <v>-22.739099999999997</v>
      </c>
      <c r="AC14" s="7">
        <v>-16.134589999999999</v>
      </c>
      <c r="AD14" s="7">
        <v>-28.68308</v>
      </c>
      <c r="AE14" s="7">
        <v>-4.22288</v>
      </c>
      <c r="AF14" s="7">
        <v>3.4572699999999998</v>
      </c>
      <c r="AG14" s="7">
        <v>1.25017</v>
      </c>
      <c r="AH14" s="7">
        <v>-31.598890000000001</v>
      </c>
      <c r="AI14" s="6"/>
      <c r="AJ14" s="6"/>
      <c r="AK14" s="6"/>
      <c r="AL14" s="6"/>
      <c r="AM14" s="6"/>
      <c r="AN14" s="207"/>
      <c r="AO14" s="207"/>
      <c r="AP14" s="207"/>
      <c r="AQ14" s="207"/>
      <c r="AR14" s="207"/>
      <c r="AS14" s="207"/>
      <c r="AT14" s="207"/>
      <c r="AU14" s="207"/>
      <c r="AV14" s="207"/>
      <c r="AW14" s="207"/>
      <c r="AX14" s="207"/>
      <c r="AY14" s="207"/>
    </row>
    <row r="15" spans="1:51" ht="14.45">
      <c r="A15" s="182">
        <f>YampaRiverInflow.TotalOutflow!A15</f>
        <v>46478</v>
      </c>
      <c r="B15" s="163">
        <v>-18.241</v>
      </c>
      <c r="C15" s="155">
        <v>-18.241</v>
      </c>
      <c r="D15" s="167">
        <v>-18.241</v>
      </c>
      <c r="E15" s="7">
        <v>-23.29175</v>
      </c>
      <c r="F15" s="7">
        <v>-20.7684</v>
      </c>
      <c r="G15" s="7">
        <v>-26.814439999999998</v>
      </c>
      <c r="H15" s="7">
        <v>-17.90917</v>
      </c>
      <c r="I15" s="7">
        <v>-28.635090000000002</v>
      </c>
      <c r="J15" s="7">
        <v>-14.1168</v>
      </c>
      <c r="K15" s="7">
        <v>-9.0910299999999999</v>
      </c>
      <c r="L15" s="7">
        <v>-22.383119999999998</v>
      </c>
      <c r="M15" s="7">
        <v>59.391539999999999</v>
      </c>
      <c r="N15" s="7">
        <v>-63.58173</v>
      </c>
      <c r="O15" s="7">
        <v>-14.289959999999999</v>
      </c>
      <c r="P15" s="7">
        <v>-18.956109999999999</v>
      </c>
      <c r="Q15" s="7">
        <v>-4.1280000000000004E-2</v>
      </c>
      <c r="R15" s="7">
        <v>-19.869040000000002</v>
      </c>
      <c r="S15" s="7">
        <v>-23.20046</v>
      </c>
      <c r="T15" s="7">
        <v>-19.820720000000001</v>
      </c>
      <c r="U15" s="7">
        <v>-9.1137800000000002</v>
      </c>
      <c r="V15" s="7">
        <v>-15.77689</v>
      </c>
      <c r="W15" s="7">
        <v>-19.864979999999999</v>
      </c>
      <c r="X15" s="7">
        <v>-16.396039999999999</v>
      </c>
      <c r="Y15" s="7">
        <v>-26.008659999999999</v>
      </c>
      <c r="Z15" s="7">
        <v>-22.024150000000002</v>
      </c>
      <c r="AA15" s="7">
        <v>-23.49466</v>
      </c>
      <c r="AB15" s="7">
        <v>-21.14265</v>
      </c>
      <c r="AC15" s="7">
        <v>-19.851419999999997</v>
      </c>
      <c r="AD15" s="7">
        <v>-28.04072</v>
      </c>
      <c r="AE15" s="7">
        <v>-6.6238900000000003</v>
      </c>
      <c r="AF15" s="7">
        <v>-4.0508199999999999</v>
      </c>
      <c r="AG15" s="7">
        <v>0.34855999999999998</v>
      </c>
      <c r="AH15" s="7">
        <v>-43.061860000000003</v>
      </c>
      <c r="AI15" s="6"/>
      <c r="AJ15" s="6"/>
      <c r="AK15" s="6"/>
      <c r="AL15" s="6"/>
      <c r="AM15" s="6"/>
      <c r="AN15" s="207"/>
      <c r="AO15" s="207"/>
      <c r="AP15" s="207"/>
      <c r="AQ15" s="207"/>
      <c r="AR15" s="207"/>
      <c r="AS15" s="207"/>
      <c r="AT15" s="207"/>
      <c r="AU15" s="207"/>
      <c r="AV15" s="207"/>
      <c r="AW15" s="207"/>
      <c r="AX15" s="207"/>
      <c r="AY15" s="207"/>
    </row>
    <row r="16" spans="1:51" ht="14.45">
      <c r="A16" s="182">
        <f>YampaRiverInflow.TotalOutflow!A16</f>
        <v>46508</v>
      </c>
      <c r="B16" s="163">
        <v>-10.058</v>
      </c>
      <c r="C16" s="155">
        <v>-10.058</v>
      </c>
      <c r="D16" s="167">
        <v>-10.058</v>
      </c>
      <c r="E16" s="7">
        <v>-27.42698</v>
      </c>
      <c r="F16" s="7">
        <v>-13.264139999999999</v>
      </c>
      <c r="G16" s="7">
        <v>-29.224029999999999</v>
      </c>
      <c r="H16" s="7">
        <v>-23.53134</v>
      </c>
      <c r="I16" s="7">
        <v>-2.7735700000000003</v>
      </c>
      <c r="J16" s="7">
        <v>-15.322940000000001</v>
      </c>
      <c r="K16" s="7">
        <v>-19.867259999999998</v>
      </c>
      <c r="L16" s="7">
        <v>-15.572929999999999</v>
      </c>
      <c r="M16" s="7">
        <v>36.142910000000001</v>
      </c>
      <c r="N16" s="7">
        <v>-3.1130999999999998</v>
      </c>
      <c r="O16" s="7">
        <v>-16.675549999999998</v>
      </c>
      <c r="P16" s="7">
        <v>-17.536919999999999</v>
      </c>
      <c r="Q16" s="7">
        <v>-28.011310000000002</v>
      </c>
      <c r="R16" s="7">
        <v>-21.856310000000001</v>
      </c>
      <c r="S16" s="7">
        <v>3.5355400000000001</v>
      </c>
      <c r="T16" s="7">
        <v>-23.032049999999998</v>
      </c>
      <c r="U16" s="7">
        <v>-27.275220000000001</v>
      </c>
      <c r="V16" s="7">
        <v>-11.566879999999999</v>
      </c>
      <c r="W16" s="7">
        <v>-26.851080000000003</v>
      </c>
      <c r="X16" s="7">
        <v>-16.472080000000002</v>
      </c>
      <c r="Y16" s="7">
        <v>-21.851860000000002</v>
      </c>
      <c r="Z16" s="7">
        <v>-22.571669999999997</v>
      </c>
      <c r="AA16" s="7">
        <v>-23.858180000000001</v>
      </c>
      <c r="AB16" s="7">
        <v>-18.369009999999999</v>
      </c>
      <c r="AC16" s="7">
        <v>-14.94468</v>
      </c>
      <c r="AD16" s="7">
        <v>-19.296259999999997</v>
      </c>
      <c r="AE16" s="7">
        <v>-17.438189999999999</v>
      </c>
      <c r="AF16" s="7">
        <v>-15.69408</v>
      </c>
      <c r="AG16" s="7">
        <v>-9.6890499999999999</v>
      </c>
      <c r="AH16" s="7">
        <v>-50.874790000000004</v>
      </c>
      <c r="AI16" s="6"/>
      <c r="AJ16" s="6"/>
      <c r="AK16" s="6"/>
      <c r="AL16" s="6"/>
      <c r="AM16" s="6"/>
      <c r="AN16" s="207"/>
      <c r="AO16" s="207"/>
      <c r="AP16" s="207"/>
      <c r="AQ16" s="207"/>
      <c r="AR16" s="207"/>
      <c r="AS16" s="207"/>
      <c r="AT16" s="207"/>
      <c r="AU16" s="207"/>
      <c r="AV16" s="207"/>
      <c r="AW16" s="207"/>
      <c r="AX16" s="207"/>
      <c r="AY16" s="207"/>
    </row>
    <row r="17" spans="1:51" ht="14.45">
      <c r="A17" s="182">
        <f>YampaRiverInflow.TotalOutflow!A17</f>
        <v>46539</v>
      </c>
      <c r="B17" s="163">
        <v>-13.593999999999999</v>
      </c>
      <c r="C17" s="155">
        <v>-13.593999999999999</v>
      </c>
      <c r="D17" s="167">
        <v>-13.593999999999999</v>
      </c>
      <c r="E17" s="7">
        <v>-32.013860000000001</v>
      </c>
      <c r="F17" s="7">
        <v>-5.7282900000000003</v>
      </c>
      <c r="G17" s="7">
        <v>-24.09413</v>
      </c>
      <c r="H17" s="7">
        <v>-28.66929</v>
      </c>
      <c r="I17" s="7">
        <v>-22.894779999999997</v>
      </c>
      <c r="J17" s="7">
        <v>-8.4372399999999992</v>
      </c>
      <c r="K17" s="7">
        <v>-15.65728</v>
      </c>
      <c r="L17" s="7">
        <v>-12.931179999999999</v>
      </c>
      <c r="M17" s="7">
        <v>-18.715900000000001</v>
      </c>
      <c r="N17" s="7">
        <v>-17.61956</v>
      </c>
      <c r="O17" s="7">
        <v>-9.7447199999999992</v>
      </c>
      <c r="P17" s="7">
        <v>-3.1937099999999998</v>
      </c>
      <c r="Q17" s="7">
        <v>-11.334670000000001</v>
      </c>
      <c r="R17" s="7">
        <v>-18.532310000000003</v>
      </c>
      <c r="S17" s="7">
        <v>1.92611</v>
      </c>
      <c r="T17" s="7">
        <v>-21.110040000000001</v>
      </c>
      <c r="U17" s="7">
        <v>-19.540299999999998</v>
      </c>
      <c r="V17" s="7">
        <v>-15.975790000000002</v>
      </c>
      <c r="W17" s="7">
        <v>-32.847480000000004</v>
      </c>
      <c r="X17" s="7">
        <v>-21.42004</v>
      </c>
      <c r="Y17" s="7">
        <v>-30.22063</v>
      </c>
      <c r="Z17" s="7">
        <v>-27.89715</v>
      </c>
      <c r="AA17" s="7">
        <v>-31.396319999999999</v>
      </c>
      <c r="AB17" s="7">
        <v>-29.21951</v>
      </c>
      <c r="AC17" s="7">
        <v>-25.421259999999997</v>
      </c>
      <c r="AD17" s="7">
        <v>-17.919930000000001</v>
      </c>
      <c r="AE17" s="7">
        <v>-30.92728</v>
      </c>
      <c r="AF17" s="7">
        <v>-23.747820000000001</v>
      </c>
      <c r="AG17" s="7">
        <v>-21.322800000000001</v>
      </c>
      <c r="AH17" s="7">
        <v>-59.346059999999994</v>
      </c>
      <c r="AI17" s="6"/>
      <c r="AJ17" s="6"/>
      <c r="AK17" s="6"/>
      <c r="AL17" s="6"/>
      <c r="AM17" s="6"/>
      <c r="AN17" s="207"/>
      <c r="AO17" s="207"/>
      <c r="AP17" s="207"/>
      <c r="AQ17" s="207"/>
      <c r="AR17" s="207"/>
      <c r="AS17" s="207"/>
      <c r="AT17" s="207"/>
      <c r="AU17" s="207"/>
      <c r="AV17" s="207"/>
      <c r="AW17" s="207"/>
      <c r="AX17" s="207"/>
      <c r="AY17" s="207"/>
    </row>
    <row r="18" spans="1:51" ht="14.45">
      <c r="A18" s="182">
        <f>YampaRiverInflow.TotalOutflow!A18</f>
        <v>46569</v>
      </c>
      <c r="B18" s="163">
        <v>-18.728999999999999</v>
      </c>
      <c r="C18" s="155">
        <v>-18.728999999999999</v>
      </c>
      <c r="D18" s="167">
        <v>-18.728999999999999</v>
      </c>
      <c r="E18" s="7">
        <v>-43.163959999999996</v>
      </c>
      <c r="F18" s="7">
        <v>-27.08154</v>
      </c>
      <c r="G18" s="7">
        <v>-23.899249999999999</v>
      </c>
      <c r="H18" s="7">
        <v>-20.626099999999997</v>
      </c>
      <c r="I18" s="7">
        <v>-10.398209999999999</v>
      </c>
      <c r="J18" s="7">
        <v>-10.19393</v>
      </c>
      <c r="K18" s="7">
        <v>-18.311769999999999</v>
      </c>
      <c r="L18" s="7">
        <v>-15.302760000000001</v>
      </c>
      <c r="M18" s="7">
        <v>-25.186910000000001</v>
      </c>
      <c r="N18" s="7">
        <v>-26.149759999999997</v>
      </c>
      <c r="O18" s="7">
        <v>-18.206589999999998</v>
      </c>
      <c r="P18" s="7">
        <v>-16.932770000000001</v>
      </c>
      <c r="Q18" s="7">
        <v>-11.23888</v>
      </c>
      <c r="R18" s="7">
        <v>-14.996259999999999</v>
      </c>
      <c r="S18" s="7">
        <v>3.59327</v>
      </c>
      <c r="T18" s="7">
        <v>-18.765970000000003</v>
      </c>
      <c r="U18" s="7">
        <v>-11.523569999999999</v>
      </c>
      <c r="V18" s="7">
        <v>-7.7080399999999996</v>
      </c>
      <c r="W18" s="7">
        <v>-27.048749999999998</v>
      </c>
      <c r="X18" s="7">
        <v>-22.246220000000001</v>
      </c>
      <c r="Y18" s="7">
        <v>-21.478169999999999</v>
      </c>
      <c r="Z18" s="7">
        <v>-36.614269999999998</v>
      </c>
      <c r="AA18" s="7">
        <v>-22.211980000000001</v>
      </c>
      <c r="AB18" s="7">
        <v>-27.412610000000001</v>
      </c>
      <c r="AC18" s="7">
        <v>-37.642650000000003</v>
      </c>
      <c r="AD18" s="7">
        <v>-16.347709999999999</v>
      </c>
      <c r="AE18" s="7">
        <v>-19.617069999999998</v>
      </c>
      <c r="AF18" s="7">
        <v>-22.699870000000001</v>
      </c>
      <c r="AG18" s="7">
        <v>-17.179880000000001</v>
      </c>
      <c r="AH18" s="7">
        <v>-47.634029999999996</v>
      </c>
      <c r="AI18" s="6"/>
      <c r="AJ18" s="6"/>
      <c r="AK18" s="6"/>
      <c r="AL18" s="6"/>
      <c r="AM18" s="6"/>
      <c r="AN18" s="207"/>
      <c r="AO18" s="207"/>
      <c r="AP18" s="207"/>
      <c r="AQ18" s="207"/>
      <c r="AR18" s="207"/>
      <c r="AS18" s="207"/>
      <c r="AT18" s="207"/>
      <c r="AU18" s="207"/>
      <c r="AV18" s="207"/>
      <c r="AW18" s="207"/>
      <c r="AX18" s="207"/>
      <c r="AY18" s="207"/>
    </row>
    <row r="19" spans="1:51" ht="14.45">
      <c r="A19" s="182">
        <f>YampaRiverInflow.TotalOutflow!A19</f>
        <v>46600</v>
      </c>
      <c r="B19" s="163">
        <v>-12.797000000000001</v>
      </c>
      <c r="C19" s="155">
        <v>-12.797000000000001</v>
      </c>
      <c r="D19" s="167">
        <v>-12.797000000000001</v>
      </c>
      <c r="E19" s="7">
        <v>-40.601660000000003</v>
      </c>
      <c r="F19" s="7">
        <v>-10.54106</v>
      </c>
      <c r="G19" s="7">
        <v>-28.243020000000001</v>
      </c>
      <c r="H19" s="7">
        <v>-38.875269999999993</v>
      </c>
      <c r="I19" s="7">
        <v>-10.18477</v>
      </c>
      <c r="J19" s="7">
        <v>-3.4436999999999998</v>
      </c>
      <c r="K19" s="7">
        <v>-18.58174</v>
      </c>
      <c r="L19" s="7">
        <v>-17.12154</v>
      </c>
      <c r="M19" s="7">
        <v>-17.84836</v>
      </c>
      <c r="N19" s="7">
        <v>-12.213329999999999</v>
      </c>
      <c r="O19" s="7">
        <v>-14.071669999999999</v>
      </c>
      <c r="P19" s="7">
        <v>-7.6597600000000003</v>
      </c>
      <c r="Q19" s="7">
        <v>-9.9216899999999999</v>
      </c>
      <c r="R19" s="7">
        <v>-9.8270400000000002</v>
      </c>
      <c r="S19" s="7">
        <v>0.95716999999999997</v>
      </c>
      <c r="T19" s="7">
        <v>-13.4948</v>
      </c>
      <c r="U19" s="7">
        <v>-10.937709999999999</v>
      </c>
      <c r="V19" s="7">
        <v>-14.345180000000001</v>
      </c>
      <c r="W19" s="7">
        <v>-20.569520000000001</v>
      </c>
      <c r="X19" s="7">
        <v>-13.446770000000001</v>
      </c>
      <c r="Y19" s="7">
        <v>-16.82076</v>
      </c>
      <c r="Z19" s="7">
        <v>-22.761310000000002</v>
      </c>
      <c r="AA19" s="7">
        <v>-12.675990000000001</v>
      </c>
      <c r="AB19" s="7">
        <v>-23.720400000000001</v>
      </c>
      <c r="AC19" s="7">
        <v>-20.238779999999998</v>
      </c>
      <c r="AD19" s="7">
        <v>-16.907869999999999</v>
      </c>
      <c r="AE19" s="7">
        <v>-20.437060000000002</v>
      </c>
      <c r="AF19" s="7">
        <v>-18.531770000000002</v>
      </c>
      <c r="AG19" s="7">
        <v>-17.41047</v>
      </c>
      <c r="AH19" s="7">
        <v>-38.691830000000003</v>
      </c>
      <c r="AI19" s="6"/>
      <c r="AJ19" s="6"/>
      <c r="AK19" s="6"/>
      <c r="AL19" s="6"/>
      <c r="AM19" s="6"/>
      <c r="AN19" s="207"/>
      <c r="AO19" s="207"/>
      <c r="AP19" s="207"/>
      <c r="AQ19" s="207"/>
      <c r="AR19" s="207"/>
      <c r="AS19" s="207"/>
      <c r="AT19" s="207"/>
      <c r="AU19" s="207"/>
      <c r="AV19" s="207"/>
      <c r="AW19" s="207"/>
      <c r="AX19" s="207"/>
      <c r="AY19" s="207"/>
    </row>
    <row r="20" spans="1:51" ht="14.45">
      <c r="A20" s="182">
        <f>YampaRiverInflow.TotalOutflow!A20</f>
        <v>46631</v>
      </c>
      <c r="B20" s="163">
        <v>-3.5750000000000002</v>
      </c>
      <c r="C20" s="155">
        <v>-3.5750000000000002</v>
      </c>
      <c r="D20" s="167">
        <v>-3.5750000000000002</v>
      </c>
      <c r="E20" s="7">
        <v>-16.40521</v>
      </c>
      <c r="F20" s="7">
        <v>1.02267</v>
      </c>
      <c r="G20" s="7">
        <v>-2.5803499999999997</v>
      </c>
      <c r="H20" s="7">
        <v>1.2362299999999999</v>
      </c>
      <c r="I20" s="7">
        <v>-6.8090299999999999</v>
      </c>
      <c r="J20" s="7">
        <v>2.4422899999999998</v>
      </c>
      <c r="K20" s="7">
        <v>-15.388030000000001</v>
      </c>
      <c r="L20" s="7">
        <v>3.0395700000000003</v>
      </c>
      <c r="M20" s="7">
        <v>-6.1195399999999998</v>
      </c>
      <c r="N20" s="7">
        <v>-6.2437700000000005</v>
      </c>
      <c r="O20" s="7">
        <v>-1.99848</v>
      </c>
      <c r="P20" s="7">
        <v>-6.6900600000000008</v>
      </c>
      <c r="Q20" s="7">
        <v>0.25474000000000002</v>
      </c>
      <c r="R20" s="7">
        <v>-8.8620400000000004</v>
      </c>
      <c r="S20" s="7">
        <v>-3.0682</v>
      </c>
      <c r="T20" s="7">
        <v>-5.7606200000000003</v>
      </c>
      <c r="U20" s="7">
        <v>0.47227999999999998</v>
      </c>
      <c r="V20" s="7">
        <v>-4.20695</v>
      </c>
      <c r="W20" s="7">
        <v>-6.3936400000000004</v>
      </c>
      <c r="X20" s="7">
        <v>-9.4515100000000007</v>
      </c>
      <c r="Y20" s="7">
        <v>-9.5977199999999989</v>
      </c>
      <c r="Z20" s="7">
        <v>-16.26549</v>
      </c>
      <c r="AA20" s="7">
        <v>-9.5290599999999994</v>
      </c>
      <c r="AB20" s="7">
        <v>-19.450950000000002</v>
      </c>
      <c r="AC20" s="7">
        <v>-20.921619999999997</v>
      </c>
      <c r="AD20" s="7">
        <v>-14.65705</v>
      </c>
      <c r="AE20" s="7">
        <v>-15.921899999999999</v>
      </c>
      <c r="AF20" s="7">
        <v>-21.619810000000001</v>
      </c>
      <c r="AG20" s="7">
        <v>-5.9765299999999995</v>
      </c>
      <c r="AH20" s="7">
        <v>-30.643849999999997</v>
      </c>
      <c r="AI20" s="6"/>
      <c r="AJ20" s="6"/>
      <c r="AK20" s="6"/>
      <c r="AL20" s="6"/>
      <c r="AM20" s="6"/>
      <c r="AN20" s="207"/>
      <c r="AO20" s="207"/>
      <c r="AP20" s="207"/>
      <c r="AQ20" s="207"/>
      <c r="AR20" s="207"/>
      <c r="AS20" s="207"/>
      <c r="AT20" s="207"/>
      <c r="AU20" s="207"/>
      <c r="AV20" s="207"/>
      <c r="AW20" s="207"/>
      <c r="AX20" s="207"/>
      <c r="AY20" s="207"/>
    </row>
    <row r="21" spans="1:51" ht="14.45">
      <c r="A21" s="182">
        <f>YampaRiverInflow.TotalOutflow!A21</f>
        <v>46661</v>
      </c>
      <c r="B21" s="163">
        <v>-6.3259999999999996</v>
      </c>
      <c r="C21" s="155">
        <v>-6.3259999999999996</v>
      </c>
      <c r="D21" s="167">
        <v>-6.3259999999999996</v>
      </c>
      <c r="E21" s="7">
        <v>-11.167629999999999</v>
      </c>
      <c r="F21" s="7">
        <v>-10.74901</v>
      </c>
      <c r="G21" s="7">
        <v>-8.8123100000000001</v>
      </c>
      <c r="H21" s="7">
        <v>-11.13649</v>
      </c>
      <c r="I21" s="7">
        <v>6.3886599999999998</v>
      </c>
      <c r="J21" s="7">
        <v>0.57689999999999997</v>
      </c>
      <c r="K21" s="7">
        <v>-16.89283</v>
      </c>
      <c r="L21" s="7">
        <v>8.3119599999999991</v>
      </c>
      <c r="M21" s="7">
        <v>-6.4643699999999997</v>
      </c>
      <c r="N21" s="7">
        <v>8.5244999999999997</v>
      </c>
      <c r="O21" s="7">
        <v>6.7957299999999998</v>
      </c>
      <c r="P21" s="7">
        <v>2.22281</v>
      </c>
      <c r="Q21" s="7">
        <v>14.7875</v>
      </c>
      <c r="R21" s="7">
        <v>16.688839999999999</v>
      </c>
      <c r="S21" s="7">
        <v>16.133759999999999</v>
      </c>
      <c r="T21" s="7">
        <v>-1.7467300000000001</v>
      </c>
      <c r="U21" s="7">
        <v>-7.6018800000000004</v>
      </c>
      <c r="V21" s="7">
        <v>-8.6028099999999998</v>
      </c>
      <c r="W21" s="7">
        <v>1.7289000000000001</v>
      </c>
      <c r="X21" s="7">
        <v>2.0648499999999999</v>
      </c>
      <c r="Y21" s="7">
        <v>-9.3043399999999998</v>
      </c>
      <c r="Z21" s="7">
        <v>-14.40264</v>
      </c>
      <c r="AA21" s="7">
        <v>4.5734599999999999</v>
      </c>
      <c r="AB21" s="7">
        <v>-10.345000000000001</v>
      </c>
      <c r="AC21" s="7">
        <v>-10.817909999999999</v>
      </c>
      <c r="AD21" s="7">
        <v>-4.6761099999999995</v>
      </c>
      <c r="AE21" s="7">
        <v>-11.80575</v>
      </c>
      <c r="AF21" s="7">
        <v>-24.372349999999997</v>
      </c>
      <c r="AG21" s="7">
        <v>-12.45984</v>
      </c>
      <c r="AH21" s="7">
        <v>-31.00582</v>
      </c>
      <c r="AI21" s="6"/>
      <c r="AJ21" s="6"/>
      <c r="AK21" s="6"/>
      <c r="AL21" s="6"/>
      <c r="AM21" s="6"/>
      <c r="AN21" s="207"/>
      <c r="AO21" s="207"/>
      <c r="AP21" s="207"/>
      <c r="AQ21" s="207"/>
      <c r="AR21" s="207"/>
      <c r="AS21" s="207"/>
      <c r="AT21" s="207"/>
      <c r="AU21" s="207"/>
      <c r="AV21" s="207"/>
      <c r="AW21" s="207"/>
      <c r="AX21" s="207"/>
      <c r="AY21" s="207"/>
    </row>
    <row r="22" spans="1:51" ht="14.45">
      <c r="A22" s="182">
        <f>YampaRiverInflow.TotalOutflow!A22</f>
        <v>46692</v>
      </c>
      <c r="B22" s="163">
        <v>-7.3849999999999998</v>
      </c>
      <c r="C22" s="155">
        <v>-7.3849999999999998</v>
      </c>
      <c r="D22" s="167">
        <v>-7.3849999999999998</v>
      </c>
      <c r="E22" s="7">
        <v>-15.422700000000001</v>
      </c>
      <c r="F22" s="7">
        <v>-5.2209500000000002</v>
      </c>
      <c r="G22" s="7">
        <v>-36.179300000000005</v>
      </c>
      <c r="H22" s="7">
        <v>8.1603399999999997</v>
      </c>
      <c r="I22" s="7">
        <v>12.20392</v>
      </c>
      <c r="J22" s="7">
        <v>-3.8944000000000001</v>
      </c>
      <c r="K22" s="7">
        <v>-16.175889999999999</v>
      </c>
      <c r="L22" s="7">
        <v>1.6593800000000001</v>
      </c>
      <c r="M22" s="7">
        <v>20.026259999999997</v>
      </c>
      <c r="N22" s="7">
        <v>5.5409600000000001</v>
      </c>
      <c r="O22" s="7">
        <v>2.2822300000000002</v>
      </c>
      <c r="P22" s="7">
        <v>3.49756</v>
      </c>
      <c r="Q22" s="7">
        <v>-4.8821300000000001</v>
      </c>
      <c r="R22" s="7">
        <v>-22.19115</v>
      </c>
      <c r="S22" s="7">
        <v>18.74352</v>
      </c>
      <c r="T22" s="7">
        <v>-2.6594799999999998</v>
      </c>
      <c r="U22" s="7">
        <v>-8.661290000000001</v>
      </c>
      <c r="V22" s="7">
        <v>-11.716149999999999</v>
      </c>
      <c r="W22" s="7">
        <v>-22.90878</v>
      </c>
      <c r="X22" s="7">
        <v>-6.5478900000000007</v>
      </c>
      <c r="Y22" s="7">
        <v>-5.5670399999999995</v>
      </c>
      <c r="Z22" s="7">
        <v>6.0877700000000008</v>
      </c>
      <c r="AA22" s="7">
        <v>-1.5540799999999999</v>
      </c>
      <c r="AB22" s="7">
        <v>-10.62641</v>
      </c>
      <c r="AC22" s="7">
        <v>-22.082069999999998</v>
      </c>
      <c r="AD22" s="7">
        <v>-11.88527</v>
      </c>
      <c r="AE22" s="7">
        <v>-24.302009999999999</v>
      </c>
      <c r="AF22" s="7">
        <v>2.60358</v>
      </c>
      <c r="AG22" s="7">
        <v>-27.814820000000001</v>
      </c>
      <c r="AH22" s="7">
        <v>-19.64039</v>
      </c>
      <c r="AI22" s="6"/>
      <c r="AJ22" s="6"/>
      <c r="AK22" s="6"/>
      <c r="AL22" s="6"/>
      <c r="AM22" s="6"/>
      <c r="AN22" s="207"/>
      <c r="AO22" s="207"/>
      <c r="AP22" s="207"/>
      <c r="AQ22" s="207"/>
      <c r="AR22" s="207"/>
      <c r="AS22" s="207"/>
      <c r="AT22" s="207"/>
      <c r="AU22" s="207"/>
      <c r="AV22" s="207"/>
      <c r="AW22" s="207"/>
      <c r="AX22" s="207"/>
      <c r="AY22" s="207"/>
    </row>
    <row r="23" spans="1:51" ht="14.45">
      <c r="A23" s="182">
        <f>YampaRiverInflow.TotalOutflow!A23</f>
        <v>46722</v>
      </c>
      <c r="B23" s="163">
        <v>-2.0270000000000001</v>
      </c>
      <c r="C23" s="155">
        <v>-2.0270000000000001</v>
      </c>
      <c r="D23" s="167">
        <v>-2.0270000000000001</v>
      </c>
      <c r="E23" s="7">
        <v>-15.72508</v>
      </c>
      <c r="F23" s="7">
        <v>-11.224530000000001</v>
      </c>
      <c r="G23" s="7">
        <v>-16.591180000000001</v>
      </c>
      <c r="H23" s="7">
        <v>0.89049999999999996</v>
      </c>
      <c r="I23" s="7">
        <v>-2.2057500000000001</v>
      </c>
      <c r="J23" s="7">
        <v>-30.885999999999999</v>
      </c>
      <c r="K23" s="7">
        <v>-18.987929999999999</v>
      </c>
      <c r="L23" s="7">
        <v>-15.285489999999999</v>
      </c>
      <c r="M23" s="7">
        <v>-11.96585</v>
      </c>
      <c r="N23" s="7">
        <v>-8.4787599999999994</v>
      </c>
      <c r="O23" s="7">
        <v>-5.5878900000000007</v>
      </c>
      <c r="P23" s="7">
        <v>-3.42475</v>
      </c>
      <c r="Q23" s="7">
        <v>-8.0102100000000007</v>
      </c>
      <c r="R23" s="7">
        <v>-2.9604699999999999</v>
      </c>
      <c r="S23" s="7">
        <v>8.1728400000000008</v>
      </c>
      <c r="T23" s="7">
        <v>-9.531229999999999</v>
      </c>
      <c r="U23" s="7">
        <v>-7.5190400000000004</v>
      </c>
      <c r="V23" s="7">
        <v>-17.699780000000001</v>
      </c>
      <c r="W23" s="7">
        <v>-8.1265999999999998</v>
      </c>
      <c r="X23" s="7">
        <v>-21.882480000000001</v>
      </c>
      <c r="Y23" s="7">
        <v>-0.56415999999999999</v>
      </c>
      <c r="Z23" s="7">
        <v>-3.9737100000000001</v>
      </c>
      <c r="AA23" s="7">
        <v>3.1901899999999999</v>
      </c>
      <c r="AB23" s="7">
        <v>-6.7791199999999998</v>
      </c>
      <c r="AC23" s="7">
        <v>-12.66384</v>
      </c>
      <c r="AD23" s="7">
        <v>-11.72982</v>
      </c>
      <c r="AE23" s="7">
        <v>-8.6976899999999997</v>
      </c>
      <c r="AF23" s="7">
        <v>3.13713</v>
      </c>
      <c r="AG23" s="7">
        <v>-2.83372</v>
      </c>
      <c r="AH23" s="7">
        <v>-8.5674299999999999</v>
      </c>
      <c r="AI23" s="6"/>
      <c r="AJ23" s="6"/>
      <c r="AK23" s="6"/>
      <c r="AL23" s="6"/>
      <c r="AM23" s="6"/>
      <c r="AN23" s="207"/>
      <c r="AO23" s="207"/>
      <c r="AP23" s="207"/>
      <c r="AQ23" s="207"/>
      <c r="AR23" s="207"/>
      <c r="AS23" s="207"/>
      <c r="AT23" s="207"/>
      <c r="AU23" s="207"/>
      <c r="AV23" s="207"/>
      <c r="AW23" s="207"/>
      <c r="AX23" s="207"/>
      <c r="AY23" s="207"/>
    </row>
    <row r="24" spans="1:51" ht="14.45">
      <c r="A24" s="182">
        <f>YampaRiverInflow.TotalOutflow!A24</f>
        <v>46753</v>
      </c>
      <c r="B24" s="163">
        <v>-4.968</v>
      </c>
      <c r="C24" s="155">
        <v>-4.968</v>
      </c>
      <c r="D24" s="167">
        <v>-4.968</v>
      </c>
      <c r="E24" s="7">
        <v>-7.9297299999999993</v>
      </c>
      <c r="F24" s="7">
        <v>-0.53858000000000006</v>
      </c>
      <c r="G24" s="7">
        <v>-9.2530000000000001</v>
      </c>
      <c r="H24" s="7">
        <v>-2.6761900000000001</v>
      </c>
      <c r="I24" s="7">
        <v>-10.645389999999999</v>
      </c>
      <c r="J24" s="7">
        <v>-24.767759999999999</v>
      </c>
      <c r="K24" s="7">
        <v>-19.95645</v>
      </c>
      <c r="L24" s="7">
        <v>-6.7551600000000001</v>
      </c>
      <c r="M24" s="7">
        <v>3.6644800000000002</v>
      </c>
      <c r="N24" s="7">
        <v>-8.1808599999999991</v>
      </c>
      <c r="O24" s="7">
        <v>-6.9567299999999994</v>
      </c>
      <c r="P24" s="7">
        <v>-10.40982</v>
      </c>
      <c r="Q24" s="7">
        <v>0.62288999999999994</v>
      </c>
      <c r="R24" s="7">
        <v>-24.679400000000001</v>
      </c>
      <c r="S24" s="7">
        <v>-9.1849699999999999</v>
      </c>
      <c r="T24" s="7">
        <v>-14.851360000000001</v>
      </c>
      <c r="U24" s="7">
        <v>-13.8294</v>
      </c>
      <c r="V24" s="7">
        <v>-10.89728</v>
      </c>
      <c r="W24" s="7">
        <v>-7.2114099999999999</v>
      </c>
      <c r="X24" s="7">
        <v>-22.53942</v>
      </c>
      <c r="Y24" s="7">
        <v>-9.4303899999999992</v>
      </c>
      <c r="Z24" s="7">
        <v>-6.6437100000000004</v>
      </c>
      <c r="AA24" s="7">
        <v>-17.863379999999999</v>
      </c>
      <c r="AB24" s="7">
        <v>-30.41215</v>
      </c>
      <c r="AC24" s="7">
        <v>-21.799250000000001</v>
      </c>
      <c r="AD24" s="7">
        <v>1.50478</v>
      </c>
      <c r="AE24" s="7">
        <v>-28.800259999999998</v>
      </c>
      <c r="AF24" s="7">
        <v>-7.3329999999999992E-2</v>
      </c>
      <c r="AG24" s="7">
        <v>-10.749919999999999</v>
      </c>
      <c r="AH24" s="7">
        <v>-9.7509899999999998</v>
      </c>
      <c r="AI24" s="6"/>
      <c r="AJ24" s="6"/>
      <c r="AK24" s="6"/>
      <c r="AL24" s="6"/>
      <c r="AM24" s="6"/>
      <c r="AN24" s="207"/>
      <c r="AO24" s="207"/>
      <c r="AP24" s="207"/>
      <c r="AQ24" s="207"/>
      <c r="AR24" s="207"/>
      <c r="AS24" s="207"/>
      <c r="AT24" s="207"/>
      <c r="AU24" s="207"/>
      <c r="AV24" s="207"/>
      <c r="AW24" s="207"/>
      <c r="AX24" s="207"/>
      <c r="AY24" s="207"/>
    </row>
    <row r="25" spans="1:51" ht="14.45">
      <c r="A25" s="182">
        <f>YampaRiverInflow.TotalOutflow!A25</f>
        <v>46784</v>
      </c>
      <c r="B25" s="163">
        <v>-14.456</v>
      </c>
      <c r="C25" s="155">
        <v>-14.456</v>
      </c>
      <c r="D25" s="167">
        <v>-14.456</v>
      </c>
      <c r="E25" s="7">
        <v>8.8889800000000001</v>
      </c>
      <c r="F25" s="7">
        <v>-7.9021499999999998</v>
      </c>
      <c r="G25" s="7">
        <v>-5.5460399999999996</v>
      </c>
      <c r="H25" s="7">
        <v>-19.460819999999998</v>
      </c>
      <c r="I25" s="7">
        <v>-16.715619999999998</v>
      </c>
      <c r="J25" s="7">
        <v>14.064540000000001</v>
      </c>
      <c r="K25" s="7">
        <v>-15.41591</v>
      </c>
      <c r="L25" s="7">
        <v>-12.96556</v>
      </c>
      <c r="M25" s="7">
        <v>-9.5933500000000009</v>
      </c>
      <c r="N25" s="7">
        <v>-8.6650200000000002</v>
      </c>
      <c r="O25" s="7">
        <v>-4.5227200000000005</v>
      </c>
      <c r="P25" s="7">
        <v>-7.0445699999999993</v>
      </c>
      <c r="Q25" s="7">
        <v>0.31457000000000002</v>
      </c>
      <c r="R25" s="7">
        <v>-9.0514200000000002</v>
      </c>
      <c r="S25" s="7">
        <v>-9.2945599999999988</v>
      </c>
      <c r="T25" s="7">
        <v>-5.9604300000000006</v>
      </c>
      <c r="U25" s="7">
        <v>-8.6297999999999995</v>
      </c>
      <c r="V25" s="7">
        <v>-7.7912100000000004</v>
      </c>
      <c r="W25" s="7">
        <v>-10.988049999999999</v>
      </c>
      <c r="X25" s="7">
        <v>-19.275569999999998</v>
      </c>
      <c r="Y25" s="7">
        <v>-12.945889999999999</v>
      </c>
      <c r="Z25" s="7">
        <v>-22.459019999999999</v>
      </c>
      <c r="AA25" s="7">
        <v>-10.986780000000001</v>
      </c>
      <c r="AB25" s="7">
        <v>-22.574740000000002</v>
      </c>
      <c r="AC25" s="7">
        <v>-15.92117</v>
      </c>
      <c r="AD25" s="7">
        <v>-3.3474699999999999</v>
      </c>
      <c r="AE25" s="7">
        <v>-6.9009499999999999</v>
      </c>
      <c r="AF25" s="7">
        <v>-3.6037600000000003</v>
      </c>
      <c r="AG25" s="7">
        <v>-22.41188</v>
      </c>
      <c r="AH25" s="7">
        <v>-6.0861999999999998</v>
      </c>
      <c r="AI25" s="6"/>
      <c r="AJ25" s="6"/>
      <c r="AK25" s="6"/>
      <c r="AL25" s="6"/>
      <c r="AM25" s="6"/>
      <c r="AN25" s="207"/>
      <c r="AO25" s="207"/>
      <c r="AP25" s="207"/>
      <c r="AQ25" s="207"/>
      <c r="AR25" s="207"/>
      <c r="AS25" s="207"/>
      <c r="AT25" s="207"/>
      <c r="AU25" s="207"/>
      <c r="AV25" s="207"/>
      <c r="AW25" s="207"/>
      <c r="AX25" s="207"/>
      <c r="AY25" s="207"/>
    </row>
    <row r="26" spans="1:51" ht="14.45">
      <c r="A26" s="182">
        <f>YampaRiverInflow.TotalOutflow!A26</f>
        <v>46813</v>
      </c>
      <c r="B26" s="163">
        <v>-14.478</v>
      </c>
      <c r="C26" s="155">
        <v>-14.478</v>
      </c>
      <c r="D26" s="167">
        <v>-14.478</v>
      </c>
      <c r="E26" s="7">
        <v>-5.8160400000000001</v>
      </c>
      <c r="F26" s="7">
        <v>-25.493880000000001</v>
      </c>
      <c r="G26" s="7">
        <v>-21.368179999999999</v>
      </c>
      <c r="H26" s="7">
        <v>-10.980540000000001</v>
      </c>
      <c r="I26" s="7">
        <v>-22.592410000000001</v>
      </c>
      <c r="J26" s="7">
        <v>-41.335809999999995</v>
      </c>
      <c r="K26" s="7">
        <v>-20.545960000000001</v>
      </c>
      <c r="L26" s="7">
        <v>-14.699110000000001</v>
      </c>
      <c r="M26" s="7">
        <v>-44.778870000000005</v>
      </c>
      <c r="N26" s="7">
        <v>-10.86153</v>
      </c>
      <c r="O26" s="7">
        <v>-10.544040000000001</v>
      </c>
      <c r="P26" s="7">
        <v>-16.42557</v>
      </c>
      <c r="Q26" s="7">
        <v>-14.93465</v>
      </c>
      <c r="R26" s="7">
        <v>-15.63274</v>
      </c>
      <c r="S26" s="7">
        <v>-16.15907</v>
      </c>
      <c r="T26" s="7">
        <v>-15.25135</v>
      </c>
      <c r="U26" s="7">
        <v>-17.034509999999997</v>
      </c>
      <c r="V26" s="7">
        <v>-21.14264</v>
      </c>
      <c r="W26" s="7">
        <v>-13.394159999999999</v>
      </c>
      <c r="X26" s="7">
        <v>-24.728169999999999</v>
      </c>
      <c r="Y26" s="7">
        <v>-12.946339999999999</v>
      </c>
      <c r="Z26" s="7">
        <v>-14.941930000000001</v>
      </c>
      <c r="AA26" s="7">
        <v>-22.739099999999997</v>
      </c>
      <c r="AB26" s="7">
        <v>-16.134589999999999</v>
      </c>
      <c r="AC26" s="7">
        <v>-28.68308</v>
      </c>
      <c r="AD26" s="7">
        <v>-4.22288</v>
      </c>
      <c r="AE26" s="7">
        <v>3.4572699999999998</v>
      </c>
      <c r="AF26" s="7">
        <v>1.25017</v>
      </c>
      <c r="AG26" s="7">
        <v>-31.598890000000001</v>
      </c>
      <c r="AH26" s="7">
        <v>-2.0714899999999998</v>
      </c>
      <c r="AI26" s="6"/>
      <c r="AJ26" s="6"/>
      <c r="AK26" s="6"/>
      <c r="AL26" s="6"/>
      <c r="AM26" s="6"/>
      <c r="AN26" s="207"/>
      <c r="AO26" s="207"/>
      <c r="AP26" s="207"/>
      <c r="AQ26" s="207"/>
      <c r="AR26" s="207"/>
      <c r="AS26" s="207"/>
      <c r="AT26" s="207"/>
      <c r="AU26" s="207"/>
      <c r="AV26" s="207"/>
      <c r="AW26" s="207"/>
      <c r="AX26" s="207"/>
      <c r="AY26" s="207"/>
    </row>
    <row r="27" spans="1:51" ht="14.45">
      <c r="A27" s="182">
        <f>YampaRiverInflow.TotalOutflow!A27</f>
        <v>46844</v>
      </c>
      <c r="B27" s="163">
        <v>-18.241</v>
      </c>
      <c r="C27" s="155">
        <v>-18.241</v>
      </c>
      <c r="D27" s="167">
        <v>-18.241</v>
      </c>
      <c r="E27" s="7">
        <v>-20.7684</v>
      </c>
      <c r="F27" s="7">
        <v>-26.814439999999998</v>
      </c>
      <c r="G27" s="7">
        <v>-17.90917</v>
      </c>
      <c r="H27" s="7">
        <v>-28.635090000000002</v>
      </c>
      <c r="I27" s="7">
        <v>-14.1168</v>
      </c>
      <c r="J27" s="7">
        <v>-9.0910299999999999</v>
      </c>
      <c r="K27" s="7">
        <v>-22.383119999999998</v>
      </c>
      <c r="L27" s="7">
        <v>59.391539999999999</v>
      </c>
      <c r="M27" s="7">
        <v>-63.58173</v>
      </c>
      <c r="N27" s="7">
        <v>-14.289959999999999</v>
      </c>
      <c r="O27" s="7">
        <v>-18.956109999999999</v>
      </c>
      <c r="P27" s="7">
        <v>-4.1280000000000004E-2</v>
      </c>
      <c r="Q27" s="7">
        <v>-19.869040000000002</v>
      </c>
      <c r="R27" s="7">
        <v>-23.20046</v>
      </c>
      <c r="S27" s="7">
        <v>-19.820720000000001</v>
      </c>
      <c r="T27" s="7">
        <v>-9.1137800000000002</v>
      </c>
      <c r="U27" s="7">
        <v>-15.77689</v>
      </c>
      <c r="V27" s="7">
        <v>-19.864979999999999</v>
      </c>
      <c r="W27" s="7">
        <v>-16.396039999999999</v>
      </c>
      <c r="X27" s="7">
        <v>-26.008659999999999</v>
      </c>
      <c r="Y27" s="7">
        <v>-22.024150000000002</v>
      </c>
      <c r="Z27" s="7">
        <v>-23.49466</v>
      </c>
      <c r="AA27" s="7">
        <v>-21.14265</v>
      </c>
      <c r="AB27" s="7">
        <v>-19.851419999999997</v>
      </c>
      <c r="AC27" s="7">
        <v>-28.04072</v>
      </c>
      <c r="AD27" s="7">
        <v>-6.6238900000000003</v>
      </c>
      <c r="AE27" s="7">
        <v>-4.0508199999999999</v>
      </c>
      <c r="AF27" s="7">
        <v>0.34855999999999998</v>
      </c>
      <c r="AG27" s="7">
        <v>-43.061860000000003</v>
      </c>
      <c r="AH27" s="7">
        <v>-23.281939999999999</v>
      </c>
      <c r="AI27" s="6"/>
      <c r="AJ27" s="6"/>
      <c r="AK27" s="6"/>
      <c r="AL27" s="6"/>
      <c r="AM27" s="6"/>
      <c r="AN27" s="207"/>
      <c r="AO27" s="207"/>
      <c r="AP27" s="207"/>
      <c r="AQ27" s="207"/>
      <c r="AR27" s="207"/>
      <c r="AS27" s="207"/>
      <c r="AT27" s="207"/>
      <c r="AU27" s="207"/>
      <c r="AV27" s="207"/>
      <c r="AW27" s="207"/>
      <c r="AX27" s="207"/>
      <c r="AY27" s="207"/>
    </row>
    <row r="28" spans="1:51" ht="14.45">
      <c r="A28" s="182">
        <f>YampaRiverInflow.TotalOutflow!A28</f>
        <v>46874</v>
      </c>
      <c r="B28" s="163">
        <v>-10.058</v>
      </c>
      <c r="C28" s="155">
        <v>-10.058</v>
      </c>
      <c r="D28" s="167">
        <v>-10.058</v>
      </c>
      <c r="E28" s="7">
        <v>-13.264139999999999</v>
      </c>
      <c r="F28" s="7">
        <v>-29.224029999999999</v>
      </c>
      <c r="G28" s="7">
        <v>-23.53134</v>
      </c>
      <c r="H28" s="7">
        <v>-2.7735700000000003</v>
      </c>
      <c r="I28" s="7">
        <v>-15.322940000000001</v>
      </c>
      <c r="J28" s="7">
        <v>-19.867259999999998</v>
      </c>
      <c r="K28" s="7">
        <v>-15.572929999999999</v>
      </c>
      <c r="L28" s="7">
        <v>36.142910000000001</v>
      </c>
      <c r="M28" s="7">
        <v>-3.1130999999999998</v>
      </c>
      <c r="N28" s="7">
        <v>-16.675549999999998</v>
      </c>
      <c r="O28" s="7">
        <v>-17.536919999999999</v>
      </c>
      <c r="P28" s="7">
        <v>-28.011310000000002</v>
      </c>
      <c r="Q28" s="7">
        <v>-21.856310000000001</v>
      </c>
      <c r="R28" s="7">
        <v>3.5355400000000001</v>
      </c>
      <c r="S28" s="7">
        <v>-23.032049999999998</v>
      </c>
      <c r="T28" s="7">
        <v>-27.275220000000001</v>
      </c>
      <c r="U28" s="7">
        <v>-11.566879999999999</v>
      </c>
      <c r="V28" s="7">
        <v>-26.851080000000003</v>
      </c>
      <c r="W28" s="7">
        <v>-16.472080000000002</v>
      </c>
      <c r="X28" s="7">
        <v>-21.851860000000002</v>
      </c>
      <c r="Y28" s="7">
        <v>-22.571669999999997</v>
      </c>
      <c r="Z28" s="7">
        <v>-23.858180000000001</v>
      </c>
      <c r="AA28" s="7">
        <v>-18.369009999999999</v>
      </c>
      <c r="AB28" s="7">
        <v>-14.94468</v>
      </c>
      <c r="AC28" s="7">
        <v>-19.296259999999997</v>
      </c>
      <c r="AD28" s="7">
        <v>-17.438189999999999</v>
      </c>
      <c r="AE28" s="7">
        <v>-15.69408</v>
      </c>
      <c r="AF28" s="7">
        <v>-9.6890499999999999</v>
      </c>
      <c r="AG28" s="7">
        <v>-50.874790000000004</v>
      </c>
      <c r="AH28" s="7">
        <v>-27.428099999999997</v>
      </c>
      <c r="AI28" s="6"/>
      <c r="AJ28" s="6"/>
      <c r="AK28" s="6"/>
      <c r="AL28" s="6"/>
      <c r="AM28" s="6"/>
      <c r="AN28" s="207"/>
      <c r="AO28" s="207"/>
      <c r="AP28" s="207"/>
      <c r="AQ28" s="207"/>
      <c r="AR28" s="207"/>
      <c r="AS28" s="207"/>
      <c r="AT28" s="207"/>
      <c r="AU28" s="207"/>
      <c r="AV28" s="207"/>
      <c r="AW28" s="207"/>
      <c r="AX28" s="207"/>
      <c r="AY28" s="207"/>
    </row>
    <row r="29" spans="1:51" ht="14.45">
      <c r="A29" s="182">
        <f>YampaRiverInflow.TotalOutflow!A29</f>
        <v>46905</v>
      </c>
      <c r="B29" s="163">
        <v>-13.593999999999999</v>
      </c>
      <c r="C29" s="155">
        <v>-13.593999999999999</v>
      </c>
      <c r="D29" s="167">
        <v>-13.593999999999999</v>
      </c>
      <c r="E29" s="7">
        <v>-5.7282900000000003</v>
      </c>
      <c r="F29" s="7">
        <v>-24.09413</v>
      </c>
      <c r="G29" s="7">
        <v>-28.66929</v>
      </c>
      <c r="H29" s="7">
        <v>-22.894779999999997</v>
      </c>
      <c r="I29" s="7">
        <v>-8.4372399999999992</v>
      </c>
      <c r="J29" s="7">
        <v>-15.65728</v>
      </c>
      <c r="K29" s="7">
        <v>-12.931179999999999</v>
      </c>
      <c r="L29" s="7">
        <v>-18.715900000000001</v>
      </c>
      <c r="M29" s="7">
        <v>-17.61956</v>
      </c>
      <c r="N29" s="7">
        <v>-9.7447199999999992</v>
      </c>
      <c r="O29" s="7">
        <v>-3.1937099999999998</v>
      </c>
      <c r="P29" s="7">
        <v>-11.334670000000001</v>
      </c>
      <c r="Q29" s="7">
        <v>-18.532310000000003</v>
      </c>
      <c r="R29" s="7">
        <v>1.92611</v>
      </c>
      <c r="S29" s="7">
        <v>-21.110040000000001</v>
      </c>
      <c r="T29" s="7">
        <v>-19.540299999999998</v>
      </c>
      <c r="U29" s="7">
        <v>-15.975790000000002</v>
      </c>
      <c r="V29" s="7">
        <v>-32.847480000000004</v>
      </c>
      <c r="W29" s="7">
        <v>-21.42004</v>
      </c>
      <c r="X29" s="7">
        <v>-30.22063</v>
      </c>
      <c r="Y29" s="7">
        <v>-27.89715</v>
      </c>
      <c r="Z29" s="7">
        <v>-31.396319999999999</v>
      </c>
      <c r="AA29" s="7">
        <v>-29.21951</v>
      </c>
      <c r="AB29" s="7">
        <v>-25.421259999999997</v>
      </c>
      <c r="AC29" s="7">
        <v>-17.919930000000001</v>
      </c>
      <c r="AD29" s="7">
        <v>-30.92728</v>
      </c>
      <c r="AE29" s="7">
        <v>-23.747820000000001</v>
      </c>
      <c r="AF29" s="7">
        <v>-21.322800000000001</v>
      </c>
      <c r="AG29" s="7">
        <v>-59.346059999999994</v>
      </c>
      <c r="AH29" s="7">
        <v>-32.015830000000001</v>
      </c>
      <c r="AI29" s="6"/>
      <c r="AJ29" s="6"/>
      <c r="AK29" s="6"/>
      <c r="AL29" s="6"/>
      <c r="AM29" s="6"/>
      <c r="AN29" s="207"/>
      <c r="AO29" s="207"/>
      <c r="AP29" s="207"/>
      <c r="AQ29" s="207"/>
      <c r="AR29" s="207"/>
      <c r="AS29" s="207"/>
      <c r="AT29" s="207"/>
      <c r="AU29" s="207"/>
      <c r="AV29" s="207"/>
      <c r="AW29" s="207"/>
      <c r="AX29" s="207"/>
      <c r="AY29" s="207"/>
    </row>
    <row r="30" spans="1:51" ht="14.45">
      <c r="A30" s="182">
        <f>YampaRiverInflow.TotalOutflow!A30</f>
        <v>46935</v>
      </c>
      <c r="B30" s="163">
        <v>-18.728999999999999</v>
      </c>
      <c r="C30" s="155">
        <v>-18.728999999999999</v>
      </c>
      <c r="D30" s="167">
        <v>-18.728999999999999</v>
      </c>
      <c r="E30" s="7">
        <v>-27.08154</v>
      </c>
      <c r="F30" s="7">
        <v>-23.899249999999999</v>
      </c>
      <c r="G30" s="7">
        <v>-20.626099999999997</v>
      </c>
      <c r="H30" s="7">
        <v>-10.398209999999999</v>
      </c>
      <c r="I30" s="7">
        <v>-10.19393</v>
      </c>
      <c r="J30" s="7">
        <v>-18.311769999999999</v>
      </c>
      <c r="K30" s="7">
        <v>-15.302760000000001</v>
      </c>
      <c r="L30" s="7">
        <v>-25.186910000000001</v>
      </c>
      <c r="M30" s="7">
        <v>-26.149759999999997</v>
      </c>
      <c r="N30" s="7">
        <v>-18.206589999999998</v>
      </c>
      <c r="O30" s="7">
        <v>-16.932770000000001</v>
      </c>
      <c r="P30" s="7">
        <v>-11.23888</v>
      </c>
      <c r="Q30" s="7">
        <v>-14.996259999999999</v>
      </c>
      <c r="R30" s="7">
        <v>3.59327</v>
      </c>
      <c r="S30" s="7">
        <v>-18.765970000000003</v>
      </c>
      <c r="T30" s="7">
        <v>-11.523569999999999</v>
      </c>
      <c r="U30" s="7">
        <v>-7.7080399999999996</v>
      </c>
      <c r="V30" s="7">
        <v>-27.048749999999998</v>
      </c>
      <c r="W30" s="7">
        <v>-22.246220000000001</v>
      </c>
      <c r="X30" s="7">
        <v>-21.478169999999999</v>
      </c>
      <c r="Y30" s="7">
        <v>-36.614269999999998</v>
      </c>
      <c r="Z30" s="7">
        <v>-22.211980000000001</v>
      </c>
      <c r="AA30" s="7">
        <v>-27.412610000000001</v>
      </c>
      <c r="AB30" s="7">
        <v>-37.642650000000003</v>
      </c>
      <c r="AC30" s="7">
        <v>-16.347709999999999</v>
      </c>
      <c r="AD30" s="7">
        <v>-19.617069999999998</v>
      </c>
      <c r="AE30" s="7">
        <v>-22.699870000000001</v>
      </c>
      <c r="AF30" s="7">
        <v>-17.179880000000001</v>
      </c>
      <c r="AG30" s="7">
        <v>-47.634029999999996</v>
      </c>
      <c r="AH30" s="7">
        <v>-43.163139999999999</v>
      </c>
      <c r="AI30" s="6"/>
      <c r="AJ30" s="6"/>
      <c r="AK30" s="6"/>
      <c r="AL30" s="6"/>
      <c r="AM30" s="6"/>
      <c r="AN30" s="207"/>
      <c r="AO30" s="207"/>
      <c r="AP30" s="207"/>
      <c r="AQ30" s="207"/>
      <c r="AR30" s="207"/>
      <c r="AS30" s="207"/>
      <c r="AT30" s="207"/>
      <c r="AU30" s="207"/>
      <c r="AV30" s="207"/>
      <c r="AW30" s="207"/>
      <c r="AX30" s="207"/>
      <c r="AY30" s="207"/>
    </row>
    <row r="31" spans="1:51" ht="14.45">
      <c r="A31" s="182">
        <f>YampaRiverInflow.TotalOutflow!A31</f>
        <v>46966</v>
      </c>
      <c r="B31" s="163">
        <v>-12.797000000000001</v>
      </c>
      <c r="C31" s="155">
        <v>-12.797000000000001</v>
      </c>
      <c r="D31" s="167">
        <v>-12.797000000000001</v>
      </c>
      <c r="E31" s="7">
        <v>-10.54106</v>
      </c>
      <c r="F31" s="7">
        <v>-28.243020000000001</v>
      </c>
      <c r="G31" s="7">
        <v>-38.875269999999993</v>
      </c>
      <c r="H31" s="7">
        <v>-10.18477</v>
      </c>
      <c r="I31" s="7">
        <v>-3.4436999999999998</v>
      </c>
      <c r="J31" s="7">
        <v>-18.58174</v>
      </c>
      <c r="K31" s="7">
        <v>-17.12154</v>
      </c>
      <c r="L31" s="7">
        <v>-17.84836</v>
      </c>
      <c r="M31" s="7">
        <v>-12.213329999999999</v>
      </c>
      <c r="N31" s="7">
        <v>-14.071669999999999</v>
      </c>
      <c r="O31" s="7">
        <v>-7.6597600000000003</v>
      </c>
      <c r="P31" s="7">
        <v>-9.9216899999999999</v>
      </c>
      <c r="Q31" s="7">
        <v>-9.8270400000000002</v>
      </c>
      <c r="R31" s="7">
        <v>0.95716999999999997</v>
      </c>
      <c r="S31" s="7">
        <v>-13.4948</v>
      </c>
      <c r="T31" s="7">
        <v>-10.937709999999999</v>
      </c>
      <c r="U31" s="7">
        <v>-14.345180000000001</v>
      </c>
      <c r="V31" s="7">
        <v>-20.569520000000001</v>
      </c>
      <c r="W31" s="7">
        <v>-13.446770000000001</v>
      </c>
      <c r="X31" s="7">
        <v>-16.82076</v>
      </c>
      <c r="Y31" s="7">
        <v>-22.761310000000002</v>
      </c>
      <c r="Z31" s="7">
        <v>-12.675990000000001</v>
      </c>
      <c r="AA31" s="7">
        <v>-23.720400000000001</v>
      </c>
      <c r="AB31" s="7">
        <v>-20.238779999999998</v>
      </c>
      <c r="AC31" s="7">
        <v>-16.907869999999999</v>
      </c>
      <c r="AD31" s="7">
        <v>-20.437060000000002</v>
      </c>
      <c r="AE31" s="7">
        <v>-18.531770000000002</v>
      </c>
      <c r="AF31" s="7">
        <v>-17.41047</v>
      </c>
      <c r="AG31" s="7">
        <v>-38.691830000000003</v>
      </c>
      <c r="AH31" s="7">
        <v>-40.59751</v>
      </c>
      <c r="AI31" s="6"/>
      <c r="AJ31" s="6"/>
      <c r="AK31" s="6"/>
      <c r="AL31" s="6"/>
      <c r="AM31" s="6"/>
      <c r="AN31" s="207"/>
      <c r="AO31" s="207"/>
      <c r="AP31" s="207"/>
      <c r="AQ31" s="207"/>
      <c r="AR31" s="207"/>
      <c r="AS31" s="207"/>
      <c r="AT31" s="207"/>
      <c r="AU31" s="207"/>
      <c r="AV31" s="207"/>
      <c r="AW31" s="207"/>
      <c r="AX31" s="207"/>
      <c r="AY31" s="207"/>
    </row>
    <row r="32" spans="1:51" ht="14.45">
      <c r="A32" s="182">
        <f>YampaRiverInflow.TotalOutflow!A32</f>
        <v>46997</v>
      </c>
      <c r="B32" s="163">
        <v>-3.5750000000000002</v>
      </c>
      <c r="C32" s="155">
        <v>-3.5750000000000002</v>
      </c>
      <c r="D32" s="167">
        <v>-3.5750000000000002</v>
      </c>
      <c r="E32" s="7">
        <v>1.02267</v>
      </c>
      <c r="F32" s="7">
        <v>-2.5803499999999997</v>
      </c>
      <c r="G32" s="7">
        <v>1.2362299999999999</v>
      </c>
      <c r="H32" s="7">
        <v>-6.8090299999999999</v>
      </c>
      <c r="I32" s="7">
        <v>2.4422899999999998</v>
      </c>
      <c r="J32" s="7">
        <v>-15.388030000000001</v>
      </c>
      <c r="K32" s="7">
        <v>3.0395700000000003</v>
      </c>
      <c r="L32" s="7">
        <v>-6.1195399999999998</v>
      </c>
      <c r="M32" s="7">
        <v>-6.2437700000000005</v>
      </c>
      <c r="N32" s="7">
        <v>-1.99848</v>
      </c>
      <c r="O32" s="7">
        <v>-6.6900600000000008</v>
      </c>
      <c r="P32" s="7">
        <v>0.25474000000000002</v>
      </c>
      <c r="Q32" s="7">
        <v>-8.8620400000000004</v>
      </c>
      <c r="R32" s="7">
        <v>-3.0682</v>
      </c>
      <c r="S32" s="7">
        <v>-5.7606200000000003</v>
      </c>
      <c r="T32" s="7">
        <v>0.47227999999999998</v>
      </c>
      <c r="U32" s="7">
        <v>-4.20695</v>
      </c>
      <c r="V32" s="7">
        <v>-6.3936400000000004</v>
      </c>
      <c r="W32" s="7">
        <v>-9.4515100000000007</v>
      </c>
      <c r="X32" s="7">
        <v>-9.5977199999999989</v>
      </c>
      <c r="Y32" s="7">
        <v>-16.26549</v>
      </c>
      <c r="Z32" s="7">
        <v>-9.5290599999999994</v>
      </c>
      <c r="AA32" s="7">
        <v>-19.450950000000002</v>
      </c>
      <c r="AB32" s="7">
        <v>-20.921619999999997</v>
      </c>
      <c r="AC32" s="7">
        <v>-14.65705</v>
      </c>
      <c r="AD32" s="7">
        <v>-15.921899999999999</v>
      </c>
      <c r="AE32" s="7">
        <v>-21.619810000000001</v>
      </c>
      <c r="AF32" s="7">
        <v>-5.9765299999999995</v>
      </c>
      <c r="AG32" s="7">
        <v>-30.643849999999997</v>
      </c>
      <c r="AH32" s="7">
        <v>-16.40672</v>
      </c>
      <c r="AI32" s="6"/>
      <c r="AJ32" s="6"/>
      <c r="AK32" s="6"/>
      <c r="AL32" s="6"/>
      <c r="AM32" s="6"/>
      <c r="AN32" s="207"/>
      <c r="AO32" s="207"/>
      <c r="AP32" s="207"/>
      <c r="AQ32" s="207"/>
      <c r="AR32" s="207"/>
      <c r="AS32" s="207"/>
      <c r="AT32" s="207"/>
      <c r="AU32" s="207"/>
      <c r="AV32" s="207"/>
      <c r="AW32" s="207"/>
      <c r="AX32" s="207"/>
      <c r="AY32" s="207"/>
    </row>
    <row r="33" spans="1:51" ht="14.45">
      <c r="A33" s="182">
        <f>YampaRiverInflow.TotalOutflow!A33</f>
        <v>47027</v>
      </c>
      <c r="B33" s="163">
        <v>-6.3259999999999996</v>
      </c>
      <c r="C33" s="155">
        <v>-6.3259999999999996</v>
      </c>
      <c r="D33" s="167">
        <v>-6.3259999999999996</v>
      </c>
      <c r="E33" s="7">
        <v>-10.74901</v>
      </c>
      <c r="F33" s="7">
        <v>-8.8123100000000001</v>
      </c>
      <c r="G33" s="7">
        <v>-11.13649</v>
      </c>
      <c r="H33" s="7">
        <v>6.3886599999999998</v>
      </c>
      <c r="I33" s="7">
        <v>0.57689999999999997</v>
      </c>
      <c r="J33" s="7">
        <v>-16.89283</v>
      </c>
      <c r="K33" s="7">
        <v>8.3119599999999991</v>
      </c>
      <c r="L33" s="7">
        <v>-6.4643699999999997</v>
      </c>
      <c r="M33" s="7">
        <v>8.5244999999999997</v>
      </c>
      <c r="N33" s="7">
        <v>6.7957299999999998</v>
      </c>
      <c r="O33" s="7">
        <v>2.22281</v>
      </c>
      <c r="P33" s="7">
        <v>14.7875</v>
      </c>
      <c r="Q33" s="7">
        <v>16.688839999999999</v>
      </c>
      <c r="R33" s="7">
        <v>16.133759999999999</v>
      </c>
      <c r="S33" s="7">
        <v>-1.7467300000000001</v>
      </c>
      <c r="T33" s="7">
        <v>-7.6018800000000004</v>
      </c>
      <c r="U33" s="7">
        <v>-8.6028099999999998</v>
      </c>
      <c r="V33" s="7">
        <v>1.7289000000000001</v>
      </c>
      <c r="W33" s="7">
        <v>2.0648499999999999</v>
      </c>
      <c r="X33" s="7">
        <v>-9.3043399999999998</v>
      </c>
      <c r="Y33" s="7">
        <v>-14.40264</v>
      </c>
      <c r="Z33" s="7">
        <v>4.5734599999999999</v>
      </c>
      <c r="AA33" s="7">
        <v>-10.345000000000001</v>
      </c>
      <c r="AB33" s="7">
        <v>-10.817909999999999</v>
      </c>
      <c r="AC33" s="7">
        <v>-4.6761099999999995</v>
      </c>
      <c r="AD33" s="7">
        <v>-11.80575</v>
      </c>
      <c r="AE33" s="7">
        <v>-24.372349999999997</v>
      </c>
      <c r="AF33" s="7">
        <v>-12.45984</v>
      </c>
      <c r="AG33" s="7">
        <v>-31.00582</v>
      </c>
      <c r="AH33" s="7">
        <v>-11.16733</v>
      </c>
      <c r="AI33" s="6"/>
      <c r="AJ33" s="6"/>
      <c r="AK33" s="6"/>
      <c r="AL33" s="6"/>
      <c r="AM33" s="6"/>
      <c r="AN33" s="207"/>
      <c r="AO33" s="207"/>
      <c r="AP33" s="207"/>
      <c r="AQ33" s="207"/>
      <c r="AR33" s="207"/>
      <c r="AS33" s="207"/>
      <c r="AT33" s="207"/>
      <c r="AU33" s="207"/>
      <c r="AV33" s="207"/>
      <c r="AW33" s="207"/>
      <c r="AX33" s="207"/>
      <c r="AY33" s="207"/>
    </row>
    <row r="34" spans="1:51" ht="14.45">
      <c r="A34" s="182">
        <f>YampaRiverInflow.TotalOutflow!A34</f>
        <v>47058</v>
      </c>
      <c r="B34" s="163">
        <v>-7.3849999999999998</v>
      </c>
      <c r="C34" s="155">
        <v>-7.3849999999999998</v>
      </c>
      <c r="D34" s="167">
        <v>-7.3849999999999998</v>
      </c>
      <c r="E34" s="7">
        <v>-5.2209500000000002</v>
      </c>
      <c r="F34" s="7">
        <v>-36.179300000000005</v>
      </c>
      <c r="G34" s="7">
        <v>8.1603399999999997</v>
      </c>
      <c r="H34" s="7">
        <v>12.20392</v>
      </c>
      <c r="I34" s="7">
        <v>-3.8944000000000001</v>
      </c>
      <c r="J34" s="7">
        <v>-16.175889999999999</v>
      </c>
      <c r="K34" s="7">
        <v>1.6593800000000001</v>
      </c>
      <c r="L34" s="7">
        <v>20.026259999999997</v>
      </c>
      <c r="M34" s="7">
        <v>5.5409600000000001</v>
      </c>
      <c r="N34" s="7">
        <v>2.2822300000000002</v>
      </c>
      <c r="O34" s="7">
        <v>3.49756</v>
      </c>
      <c r="P34" s="7">
        <v>-4.8821300000000001</v>
      </c>
      <c r="Q34" s="7">
        <v>-22.19115</v>
      </c>
      <c r="R34" s="7">
        <v>18.74352</v>
      </c>
      <c r="S34" s="7">
        <v>-2.6594799999999998</v>
      </c>
      <c r="T34" s="7">
        <v>-8.661290000000001</v>
      </c>
      <c r="U34" s="7">
        <v>-11.716149999999999</v>
      </c>
      <c r="V34" s="7">
        <v>-22.90878</v>
      </c>
      <c r="W34" s="7">
        <v>-6.5478900000000007</v>
      </c>
      <c r="X34" s="7">
        <v>-5.5670399999999995</v>
      </c>
      <c r="Y34" s="7">
        <v>6.0877700000000008</v>
      </c>
      <c r="Z34" s="7">
        <v>-1.5540799999999999</v>
      </c>
      <c r="AA34" s="7">
        <v>-10.62641</v>
      </c>
      <c r="AB34" s="7">
        <v>-22.082069999999998</v>
      </c>
      <c r="AC34" s="7">
        <v>-11.88527</v>
      </c>
      <c r="AD34" s="7">
        <v>-24.302009999999999</v>
      </c>
      <c r="AE34" s="7">
        <v>2.60358</v>
      </c>
      <c r="AF34" s="7">
        <v>-27.814820000000001</v>
      </c>
      <c r="AG34" s="7">
        <v>-19.64039</v>
      </c>
      <c r="AH34" s="7">
        <v>-15.421670000000001</v>
      </c>
      <c r="AI34" s="6"/>
      <c r="AJ34" s="6"/>
      <c r="AK34" s="6"/>
      <c r="AL34" s="6"/>
      <c r="AM34" s="6"/>
      <c r="AN34" s="207"/>
      <c r="AO34" s="207"/>
      <c r="AP34" s="207"/>
      <c r="AQ34" s="207"/>
      <c r="AR34" s="207"/>
      <c r="AS34" s="207"/>
      <c r="AT34" s="207"/>
      <c r="AU34" s="207"/>
      <c r="AV34" s="207"/>
      <c r="AW34" s="207"/>
      <c r="AX34" s="207"/>
      <c r="AY34" s="207"/>
    </row>
    <row r="35" spans="1:51" ht="14.45">
      <c r="A35" s="182">
        <f>YampaRiverInflow.TotalOutflow!A35</f>
        <v>47088</v>
      </c>
      <c r="B35" s="163">
        <v>-2.0270000000000001</v>
      </c>
      <c r="C35" s="155">
        <v>-2.0270000000000001</v>
      </c>
      <c r="D35" s="167">
        <v>-2.0270000000000001</v>
      </c>
      <c r="E35" s="7">
        <v>-11.224530000000001</v>
      </c>
      <c r="F35" s="7">
        <v>-16.591180000000001</v>
      </c>
      <c r="G35" s="7">
        <v>0.89049999999999996</v>
      </c>
      <c r="H35" s="7">
        <v>-2.2057500000000001</v>
      </c>
      <c r="I35" s="7">
        <v>-30.885999999999999</v>
      </c>
      <c r="J35" s="7">
        <v>-18.987929999999999</v>
      </c>
      <c r="K35" s="7">
        <v>-15.285489999999999</v>
      </c>
      <c r="L35" s="7">
        <v>-11.96585</v>
      </c>
      <c r="M35" s="7">
        <v>-8.4787599999999994</v>
      </c>
      <c r="N35" s="7">
        <v>-5.5878900000000007</v>
      </c>
      <c r="O35" s="7">
        <v>-3.42475</v>
      </c>
      <c r="P35" s="7">
        <v>-8.0102100000000007</v>
      </c>
      <c r="Q35" s="7">
        <v>-2.9604699999999999</v>
      </c>
      <c r="R35" s="7">
        <v>8.1728400000000008</v>
      </c>
      <c r="S35" s="7">
        <v>-9.531229999999999</v>
      </c>
      <c r="T35" s="7">
        <v>-7.5190400000000004</v>
      </c>
      <c r="U35" s="7">
        <v>-17.699780000000001</v>
      </c>
      <c r="V35" s="7">
        <v>-8.1265999999999998</v>
      </c>
      <c r="W35" s="7">
        <v>-21.882480000000001</v>
      </c>
      <c r="X35" s="7">
        <v>-0.56415999999999999</v>
      </c>
      <c r="Y35" s="7">
        <v>-3.9737100000000001</v>
      </c>
      <c r="Z35" s="7">
        <v>3.1901899999999999</v>
      </c>
      <c r="AA35" s="7">
        <v>-6.7791199999999998</v>
      </c>
      <c r="AB35" s="7">
        <v>-12.66384</v>
      </c>
      <c r="AC35" s="7">
        <v>-11.72982</v>
      </c>
      <c r="AD35" s="7">
        <v>-8.6976899999999997</v>
      </c>
      <c r="AE35" s="7">
        <v>3.13713</v>
      </c>
      <c r="AF35" s="7">
        <v>-2.83372</v>
      </c>
      <c r="AG35" s="7">
        <v>-8.5674299999999999</v>
      </c>
      <c r="AH35" s="7">
        <v>-15.724969999999999</v>
      </c>
      <c r="AI35" s="6"/>
      <c r="AJ35" s="6"/>
      <c r="AK35" s="6"/>
      <c r="AL35" s="6"/>
      <c r="AM35" s="6"/>
      <c r="AN35" s="207"/>
      <c r="AO35" s="207"/>
      <c r="AP35" s="207"/>
      <c r="AQ35" s="207"/>
      <c r="AR35" s="207"/>
      <c r="AS35" s="207"/>
      <c r="AT35" s="207"/>
      <c r="AU35" s="207"/>
      <c r="AV35" s="207"/>
      <c r="AW35" s="207"/>
      <c r="AX35" s="207"/>
      <c r="AY35" s="207"/>
    </row>
    <row r="36" spans="1:51" ht="14.45">
      <c r="A36" s="182">
        <f>YampaRiverInflow.TotalOutflow!A36</f>
        <v>47119</v>
      </c>
      <c r="B36" s="163">
        <v>-4.968</v>
      </c>
      <c r="C36" s="155">
        <v>-4.968</v>
      </c>
      <c r="D36" s="167">
        <v>-4.968</v>
      </c>
      <c r="E36" s="7">
        <v>-0.53858000000000006</v>
      </c>
      <c r="F36" s="7">
        <v>-9.2530000000000001</v>
      </c>
      <c r="G36" s="7">
        <v>-2.6761900000000001</v>
      </c>
      <c r="H36" s="7">
        <v>-10.645389999999999</v>
      </c>
      <c r="I36" s="7">
        <v>-24.767759999999999</v>
      </c>
      <c r="J36" s="7">
        <v>-19.95645</v>
      </c>
      <c r="K36" s="7">
        <v>-6.7551600000000001</v>
      </c>
      <c r="L36" s="7">
        <v>3.6644800000000002</v>
      </c>
      <c r="M36" s="7">
        <v>-8.1808599999999991</v>
      </c>
      <c r="N36" s="7">
        <v>-6.9567299999999994</v>
      </c>
      <c r="O36" s="7">
        <v>-10.40982</v>
      </c>
      <c r="P36" s="7">
        <v>0.62288999999999994</v>
      </c>
      <c r="Q36" s="7">
        <v>-24.679400000000001</v>
      </c>
      <c r="R36" s="7">
        <v>-9.1849699999999999</v>
      </c>
      <c r="S36" s="7">
        <v>-14.851360000000001</v>
      </c>
      <c r="T36" s="7">
        <v>-13.8294</v>
      </c>
      <c r="U36" s="7">
        <v>-10.89728</v>
      </c>
      <c r="V36" s="7">
        <v>-7.2114099999999999</v>
      </c>
      <c r="W36" s="7">
        <v>-22.53942</v>
      </c>
      <c r="X36" s="7">
        <v>-9.4303899999999992</v>
      </c>
      <c r="Y36" s="7">
        <v>-6.6437100000000004</v>
      </c>
      <c r="Z36" s="7">
        <v>-17.863379999999999</v>
      </c>
      <c r="AA36" s="7">
        <v>-30.41215</v>
      </c>
      <c r="AB36" s="7">
        <v>-21.799250000000001</v>
      </c>
      <c r="AC36" s="7">
        <v>1.50478</v>
      </c>
      <c r="AD36" s="7">
        <v>-28.800259999999998</v>
      </c>
      <c r="AE36" s="7">
        <v>-7.3329999999999992E-2</v>
      </c>
      <c r="AF36" s="7">
        <v>-10.749919999999999</v>
      </c>
      <c r="AG36" s="7">
        <v>-9.7509899999999998</v>
      </c>
      <c r="AH36" s="7">
        <v>-7.9319700000000006</v>
      </c>
      <c r="AI36" s="6"/>
      <c r="AJ36" s="6"/>
      <c r="AK36" s="6"/>
      <c r="AL36" s="6"/>
      <c r="AM36" s="6"/>
      <c r="AN36" s="207"/>
      <c r="AO36" s="207"/>
      <c r="AP36" s="207"/>
      <c r="AQ36" s="207"/>
      <c r="AR36" s="207"/>
      <c r="AS36" s="207"/>
      <c r="AT36" s="207"/>
      <c r="AU36" s="207"/>
      <c r="AV36" s="207"/>
      <c r="AW36" s="207"/>
      <c r="AX36" s="207"/>
      <c r="AY36" s="207"/>
    </row>
    <row r="37" spans="1:51" ht="14.45">
      <c r="A37" s="182">
        <f>YampaRiverInflow.TotalOutflow!A37</f>
        <v>47150</v>
      </c>
      <c r="B37" s="163">
        <v>-14.456</v>
      </c>
      <c r="C37" s="155">
        <v>-14.456</v>
      </c>
      <c r="D37" s="167">
        <v>-14.456</v>
      </c>
      <c r="E37" s="7">
        <v>-7.9021499999999998</v>
      </c>
      <c r="F37" s="7">
        <v>-5.5460399999999996</v>
      </c>
      <c r="G37" s="7">
        <v>-19.460819999999998</v>
      </c>
      <c r="H37" s="7">
        <v>-16.715619999999998</v>
      </c>
      <c r="I37" s="7">
        <v>14.064540000000001</v>
      </c>
      <c r="J37" s="7">
        <v>-15.41591</v>
      </c>
      <c r="K37" s="7">
        <v>-12.96556</v>
      </c>
      <c r="L37" s="7">
        <v>-9.5933500000000009</v>
      </c>
      <c r="M37" s="7">
        <v>-8.6650200000000002</v>
      </c>
      <c r="N37" s="7">
        <v>-4.5227200000000005</v>
      </c>
      <c r="O37" s="7">
        <v>-7.0445699999999993</v>
      </c>
      <c r="P37" s="7">
        <v>0.31457000000000002</v>
      </c>
      <c r="Q37" s="7">
        <v>-9.0514200000000002</v>
      </c>
      <c r="R37" s="7">
        <v>-9.2945599999999988</v>
      </c>
      <c r="S37" s="7">
        <v>-5.9604300000000006</v>
      </c>
      <c r="T37" s="7">
        <v>-8.6297999999999995</v>
      </c>
      <c r="U37" s="7">
        <v>-7.7912100000000004</v>
      </c>
      <c r="V37" s="7">
        <v>-10.988049999999999</v>
      </c>
      <c r="W37" s="7">
        <v>-19.275569999999998</v>
      </c>
      <c r="X37" s="7">
        <v>-12.945889999999999</v>
      </c>
      <c r="Y37" s="7">
        <v>-22.459019999999999</v>
      </c>
      <c r="Z37" s="7">
        <v>-10.986780000000001</v>
      </c>
      <c r="AA37" s="7">
        <v>-22.574740000000002</v>
      </c>
      <c r="AB37" s="7">
        <v>-15.92117</v>
      </c>
      <c r="AC37" s="7">
        <v>-3.3474699999999999</v>
      </c>
      <c r="AD37" s="7">
        <v>-6.9009499999999999</v>
      </c>
      <c r="AE37" s="7">
        <v>-3.6037600000000003</v>
      </c>
      <c r="AF37" s="7">
        <v>-22.41188</v>
      </c>
      <c r="AG37" s="7">
        <v>-6.0861999999999998</v>
      </c>
      <c r="AH37" s="7">
        <v>8.8889200000000006</v>
      </c>
      <c r="AI37" s="6"/>
      <c r="AJ37" s="6"/>
      <c r="AK37" s="6"/>
      <c r="AL37" s="6"/>
      <c r="AM37" s="6"/>
      <c r="AN37" s="207"/>
      <c r="AO37" s="207"/>
      <c r="AP37" s="207"/>
      <c r="AQ37" s="207"/>
      <c r="AR37" s="207"/>
      <c r="AS37" s="207"/>
      <c r="AT37" s="207"/>
      <c r="AU37" s="207"/>
      <c r="AV37" s="207"/>
      <c r="AW37" s="207"/>
      <c r="AX37" s="207"/>
      <c r="AY37" s="207"/>
    </row>
    <row r="38" spans="1:51" ht="14.45">
      <c r="A38" s="182">
        <f>YampaRiverInflow.TotalOutflow!A38</f>
        <v>47178</v>
      </c>
      <c r="B38" s="163">
        <v>-14.478</v>
      </c>
      <c r="C38" s="155">
        <v>-14.478</v>
      </c>
      <c r="D38" s="167">
        <v>-14.478</v>
      </c>
      <c r="E38" s="7">
        <v>-25.493880000000001</v>
      </c>
      <c r="F38" s="7">
        <v>-21.368179999999999</v>
      </c>
      <c r="G38" s="7">
        <v>-10.980540000000001</v>
      </c>
      <c r="H38" s="7">
        <v>-22.592410000000001</v>
      </c>
      <c r="I38" s="7">
        <v>-41.335809999999995</v>
      </c>
      <c r="J38" s="7">
        <v>-20.545960000000001</v>
      </c>
      <c r="K38" s="7">
        <v>-14.699110000000001</v>
      </c>
      <c r="L38" s="7">
        <v>-44.778870000000005</v>
      </c>
      <c r="M38" s="7">
        <v>-10.86153</v>
      </c>
      <c r="N38" s="7">
        <v>-10.544040000000001</v>
      </c>
      <c r="O38" s="7">
        <v>-16.42557</v>
      </c>
      <c r="P38" s="7">
        <v>-14.93465</v>
      </c>
      <c r="Q38" s="7">
        <v>-15.63274</v>
      </c>
      <c r="R38" s="7">
        <v>-16.15907</v>
      </c>
      <c r="S38" s="7">
        <v>-15.25135</v>
      </c>
      <c r="T38" s="7">
        <v>-17.034509999999997</v>
      </c>
      <c r="U38" s="7">
        <v>-21.14264</v>
      </c>
      <c r="V38" s="7">
        <v>-13.394159999999999</v>
      </c>
      <c r="W38" s="7">
        <v>-24.728169999999999</v>
      </c>
      <c r="X38" s="7">
        <v>-12.946339999999999</v>
      </c>
      <c r="Y38" s="7">
        <v>-14.941930000000001</v>
      </c>
      <c r="Z38" s="7">
        <v>-22.739099999999997</v>
      </c>
      <c r="AA38" s="7">
        <v>-16.134589999999999</v>
      </c>
      <c r="AB38" s="7">
        <v>-28.68308</v>
      </c>
      <c r="AC38" s="7">
        <v>-4.22288</v>
      </c>
      <c r="AD38" s="7">
        <v>3.4572699999999998</v>
      </c>
      <c r="AE38" s="7">
        <v>1.25017</v>
      </c>
      <c r="AF38" s="7">
        <v>-31.598890000000001</v>
      </c>
      <c r="AG38" s="7">
        <v>-2.0714899999999998</v>
      </c>
      <c r="AH38" s="7">
        <v>-5.8077399999999999</v>
      </c>
      <c r="AI38" s="6"/>
      <c r="AJ38" s="6"/>
      <c r="AK38" s="6"/>
      <c r="AL38" s="6"/>
      <c r="AM38" s="6"/>
      <c r="AN38" s="207"/>
      <c r="AO38" s="207"/>
      <c r="AP38" s="207"/>
      <c r="AQ38" s="207"/>
      <c r="AR38" s="207"/>
      <c r="AS38" s="207"/>
      <c r="AT38" s="207"/>
      <c r="AU38" s="207"/>
      <c r="AV38" s="207"/>
      <c r="AW38" s="207"/>
      <c r="AX38" s="207"/>
      <c r="AY38" s="207"/>
    </row>
    <row r="39" spans="1:51" ht="14.45">
      <c r="A39" s="182">
        <f>YampaRiverInflow.TotalOutflow!A39</f>
        <v>47209</v>
      </c>
      <c r="B39" s="163">
        <v>-18.241</v>
      </c>
      <c r="C39" s="155">
        <v>-18.241</v>
      </c>
      <c r="D39" s="167">
        <v>-18.241</v>
      </c>
      <c r="E39" s="7">
        <v>-26.814439999999998</v>
      </c>
      <c r="F39" s="7">
        <v>-17.90917</v>
      </c>
      <c r="G39" s="7">
        <v>-28.635090000000002</v>
      </c>
      <c r="H39" s="7">
        <v>-14.1168</v>
      </c>
      <c r="I39" s="7">
        <v>-9.0910299999999999</v>
      </c>
      <c r="J39" s="7">
        <v>-22.383119999999998</v>
      </c>
      <c r="K39" s="7">
        <v>59.391539999999999</v>
      </c>
      <c r="L39" s="7">
        <v>-63.58173</v>
      </c>
      <c r="M39" s="7">
        <v>-14.289959999999999</v>
      </c>
      <c r="N39" s="7">
        <v>-18.956109999999999</v>
      </c>
      <c r="O39" s="7">
        <v>-4.1280000000000004E-2</v>
      </c>
      <c r="P39" s="7">
        <v>-19.869040000000002</v>
      </c>
      <c r="Q39" s="7">
        <v>-23.20046</v>
      </c>
      <c r="R39" s="7">
        <v>-19.820720000000001</v>
      </c>
      <c r="S39" s="7">
        <v>-9.1137800000000002</v>
      </c>
      <c r="T39" s="7">
        <v>-15.77689</v>
      </c>
      <c r="U39" s="7">
        <v>-19.864979999999999</v>
      </c>
      <c r="V39" s="7">
        <v>-16.396039999999999</v>
      </c>
      <c r="W39" s="7">
        <v>-26.008659999999999</v>
      </c>
      <c r="X39" s="7">
        <v>-22.024150000000002</v>
      </c>
      <c r="Y39" s="7">
        <v>-23.49466</v>
      </c>
      <c r="Z39" s="7">
        <v>-21.14265</v>
      </c>
      <c r="AA39" s="7">
        <v>-19.851419999999997</v>
      </c>
      <c r="AB39" s="7">
        <v>-28.04072</v>
      </c>
      <c r="AC39" s="7">
        <v>-6.6238900000000003</v>
      </c>
      <c r="AD39" s="7">
        <v>-4.0508199999999999</v>
      </c>
      <c r="AE39" s="7">
        <v>0.34855999999999998</v>
      </c>
      <c r="AF39" s="7">
        <v>-43.061860000000003</v>
      </c>
      <c r="AG39" s="7">
        <v>-23.281939999999999</v>
      </c>
      <c r="AH39" s="7">
        <v>-20.773990000000001</v>
      </c>
      <c r="AI39" s="6"/>
      <c r="AJ39" s="6"/>
      <c r="AK39" s="6"/>
      <c r="AL39" s="6"/>
      <c r="AM39" s="6"/>
      <c r="AN39" s="207"/>
      <c r="AO39" s="207"/>
      <c r="AP39" s="207"/>
      <c r="AQ39" s="207"/>
      <c r="AR39" s="207"/>
      <c r="AS39" s="207"/>
      <c r="AT39" s="207"/>
      <c r="AU39" s="207"/>
      <c r="AV39" s="207"/>
      <c r="AW39" s="207"/>
      <c r="AX39" s="207"/>
      <c r="AY39" s="207"/>
    </row>
    <row r="40" spans="1:51" ht="14.45">
      <c r="A40" s="182">
        <f>YampaRiverInflow.TotalOutflow!A40</f>
        <v>47239</v>
      </c>
      <c r="B40" s="163">
        <v>-10.058</v>
      </c>
      <c r="C40" s="155">
        <v>-10.058</v>
      </c>
      <c r="D40" s="167">
        <v>-10.058</v>
      </c>
      <c r="E40" s="7">
        <v>-29.224029999999999</v>
      </c>
      <c r="F40" s="7">
        <v>-23.53134</v>
      </c>
      <c r="G40" s="7">
        <v>-2.7735700000000003</v>
      </c>
      <c r="H40" s="7">
        <v>-15.322940000000001</v>
      </c>
      <c r="I40" s="7">
        <v>-19.867259999999998</v>
      </c>
      <c r="J40" s="7">
        <v>-15.572929999999999</v>
      </c>
      <c r="K40" s="7">
        <v>36.142910000000001</v>
      </c>
      <c r="L40" s="7">
        <v>-3.1130999999999998</v>
      </c>
      <c r="M40" s="7">
        <v>-16.675549999999998</v>
      </c>
      <c r="N40" s="7">
        <v>-17.536919999999999</v>
      </c>
      <c r="O40" s="7">
        <v>-28.011310000000002</v>
      </c>
      <c r="P40" s="7">
        <v>-21.856310000000001</v>
      </c>
      <c r="Q40" s="7">
        <v>3.5355400000000001</v>
      </c>
      <c r="R40" s="7">
        <v>-23.032049999999998</v>
      </c>
      <c r="S40" s="7">
        <v>-27.275220000000001</v>
      </c>
      <c r="T40" s="7">
        <v>-11.566879999999999</v>
      </c>
      <c r="U40" s="7">
        <v>-26.851080000000003</v>
      </c>
      <c r="V40" s="7">
        <v>-16.472080000000002</v>
      </c>
      <c r="W40" s="7">
        <v>-21.851860000000002</v>
      </c>
      <c r="X40" s="7">
        <v>-22.571669999999997</v>
      </c>
      <c r="Y40" s="7">
        <v>-23.858180000000001</v>
      </c>
      <c r="Z40" s="7">
        <v>-18.369009999999999</v>
      </c>
      <c r="AA40" s="7">
        <v>-14.94468</v>
      </c>
      <c r="AB40" s="7">
        <v>-19.296259999999997</v>
      </c>
      <c r="AC40" s="7">
        <v>-17.438189999999999</v>
      </c>
      <c r="AD40" s="7">
        <v>-15.69408</v>
      </c>
      <c r="AE40" s="7">
        <v>-9.6890499999999999</v>
      </c>
      <c r="AF40" s="7">
        <v>-50.874790000000004</v>
      </c>
      <c r="AG40" s="7">
        <v>-27.428099999999997</v>
      </c>
      <c r="AH40" s="7">
        <v>-13.267719999999999</v>
      </c>
      <c r="AI40" s="6"/>
      <c r="AJ40" s="6"/>
      <c r="AK40" s="6"/>
      <c r="AL40" s="6"/>
      <c r="AM40" s="6"/>
      <c r="AN40" s="207"/>
      <c r="AO40" s="207"/>
      <c r="AP40" s="207"/>
      <c r="AQ40" s="207"/>
      <c r="AR40" s="207"/>
      <c r="AS40" s="207"/>
      <c r="AT40" s="207"/>
      <c r="AU40" s="207"/>
      <c r="AV40" s="207"/>
      <c r="AW40" s="207"/>
      <c r="AX40" s="207"/>
      <c r="AY40" s="207"/>
    </row>
    <row r="41" spans="1:51" ht="14.45">
      <c r="A41" s="182">
        <f>YampaRiverInflow.TotalOutflow!A41</f>
        <v>47270</v>
      </c>
      <c r="B41" s="163">
        <v>-13.593999999999999</v>
      </c>
      <c r="C41" s="155">
        <v>-13.593999999999999</v>
      </c>
      <c r="D41" s="167">
        <v>-13.593999999999999</v>
      </c>
      <c r="E41" s="7">
        <v>-24.09413</v>
      </c>
      <c r="F41" s="7">
        <v>-28.66929</v>
      </c>
      <c r="G41" s="7">
        <v>-22.894779999999997</v>
      </c>
      <c r="H41" s="7">
        <v>-8.4372399999999992</v>
      </c>
      <c r="I41" s="7">
        <v>-15.65728</v>
      </c>
      <c r="J41" s="7">
        <v>-12.931179999999999</v>
      </c>
      <c r="K41" s="7">
        <v>-18.715900000000001</v>
      </c>
      <c r="L41" s="7">
        <v>-17.61956</v>
      </c>
      <c r="M41" s="7">
        <v>-9.7447199999999992</v>
      </c>
      <c r="N41" s="7">
        <v>-3.1937099999999998</v>
      </c>
      <c r="O41" s="7">
        <v>-11.334670000000001</v>
      </c>
      <c r="P41" s="7">
        <v>-18.532310000000003</v>
      </c>
      <c r="Q41" s="7">
        <v>1.92611</v>
      </c>
      <c r="R41" s="7">
        <v>-21.110040000000001</v>
      </c>
      <c r="S41" s="7">
        <v>-19.540299999999998</v>
      </c>
      <c r="T41" s="7">
        <v>-15.975790000000002</v>
      </c>
      <c r="U41" s="7">
        <v>-32.847480000000004</v>
      </c>
      <c r="V41" s="7">
        <v>-21.42004</v>
      </c>
      <c r="W41" s="7">
        <v>-30.22063</v>
      </c>
      <c r="X41" s="7">
        <v>-27.89715</v>
      </c>
      <c r="Y41" s="7">
        <v>-31.396319999999999</v>
      </c>
      <c r="Z41" s="7">
        <v>-29.21951</v>
      </c>
      <c r="AA41" s="7">
        <v>-25.421259999999997</v>
      </c>
      <c r="AB41" s="7">
        <v>-17.919930000000001</v>
      </c>
      <c r="AC41" s="7">
        <v>-30.92728</v>
      </c>
      <c r="AD41" s="7">
        <v>-23.747820000000001</v>
      </c>
      <c r="AE41" s="7">
        <v>-21.322800000000001</v>
      </c>
      <c r="AF41" s="7">
        <v>-59.346059999999994</v>
      </c>
      <c r="AG41" s="7">
        <v>-32.015830000000001</v>
      </c>
      <c r="AH41" s="7">
        <v>-5.7221099999999998</v>
      </c>
      <c r="AI41" s="6"/>
      <c r="AJ41" s="6"/>
      <c r="AK41" s="6"/>
      <c r="AL41" s="6"/>
      <c r="AM41" s="6"/>
      <c r="AN41" s="207"/>
      <c r="AO41" s="207"/>
      <c r="AP41" s="207"/>
      <c r="AQ41" s="207"/>
      <c r="AR41" s="207"/>
      <c r="AS41" s="207"/>
      <c r="AT41" s="207"/>
      <c r="AU41" s="207"/>
      <c r="AV41" s="207"/>
      <c r="AW41" s="207"/>
      <c r="AX41" s="207"/>
      <c r="AY41" s="207"/>
    </row>
    <row r="42" spans="1:51" ht="14.45">
      <c r="A42" s="182">
        <f>YampaRiverInflow.TotalOutflow!A42</f>
        <v>47300</v>
      </c>
      <c r="B42" s="163">
        <v>-18.728999999999999</v>
      </c>
      <c r="C42" s="155">
        <v>-18.728999999999999</v>
      </c>
      <c r="D42" s="167">
        <v>-18.728999999999999</v>
      </c>
      <c r="E42" s="7">
        <v>-23.899249999999999</v>
      </c>
      <c r="F42" s="7">
        <v>-20.626099999999997</v>
      </c>
      <c r="G42" s="7">
        <v>-10.398209999999999</v>
      </c>
      <c r="H42" s="7">
        <v>-10.19393</v>
      </c>
      <c r="I42" s="7">
        <v>-18.311769999999999</v>
      </c>
      <c r="J42" s="7">
        <v>-15.302760000000001</v>
      </c>
      <c r="K42" s="7">
        <v>-25.186910000000001</v>
      </c>
      <c r="L42" s="7">
        <v>-26.149759999999997</v>
      </c>
      <c r="M42" s="7">
        <v>-18.206589999999998</v>
      </c>
      <c r="N42" s="7">
        <v>-16.932770000000001</v>
      </c>
      <c r="O42" s="7">
        <v>-11.23888</v>
      </c>
      <c r="P42" s="7">
        <v>-14.996259999999999</v>
      </c>
      <c r="Q42" s="7">
        <v>3.59327</v>
      </c>
      <c r="R42" s="7">
        <v>-18.765970000000003</v>
      </c>
      <c r="S42" s="7">
        <v>-11.523569999999999</v>
      </c>
      <c r="T42" s="7">
        <v>-7.7080399999999996</v>
      </c>
      <c r="U42" s="7">
        <v>-27.048749999999998</v>
      </c>
      <c r="V42" s="7">
        <v>-22.246220000000001</v>
      </c>
      <c r="W42" s="7">
        <v>-21.478169999999999</v>
      </c>
      <c r="X42" s="7">
        <v>-36.614269999999998</v>
      </c>
      <c r="Y42" s="7">
        <v>-22.211980000000001</v>
      </c>
      <c r="Z42" s="7">
        <v>-27.412610000000001</v>
      </c>
      <c r="AA42" s="7">
        <v>-37.642650000000003</v>
      </c>
      <c r="AB42" s="7">
        <v>-16.347709999999999</v>
      </c>
      <c r="AC42" s="7">
        <v>-19.617069999999998</v>
      </c>
      <c r="AD42" s="7">
        <v>-22.699870000000001</v>
      </c>
      <c r="AE42" s="7">
        <v>-17.179880000000001</v>
      </c>
      <c r="AF42" s="7">
        <v>-47.634029999999996</v>
      </c>
      <c r="AG42" s="7">
        <v>-43.163139999999999</v>
      </c>
      <c r="AH42" s="7">
        <v>-27.084130000000002</v>
      </c>
      <c r="AI42" s="6"/>
      <c r="AJ42" s="6"/>
      <c r="AK42" s="6"/>
      <c r="AL42" s="6"/>
      <c r="AM42" s="6"/>
      <c r="AN42" s="207"/>
      <c r="AO42" s="207"/>
      <c r="AP42" s="207"/>
      <c r="AQ42" s="207"/>
      <c r="AR42" s="207"/>
      <c r="AS42" s="207"/>
      <c r="AT42" s="207"/>
      <c r="AU42" s="207"/>
      <c r="AV42" s="207"/>
      <c r="AW42" s="207"/>
      <c r="AX42" s="207"/>
      <c r="AY42" s="207"/>
    </row>
    <row r="43" spans="1:51" ht="14.45">
      <c r="A43" s="182">
        <f>YampaRiverInflow.TotalOutflow!A43</f>
        <v>47331</v>
      </c>
      <c r="B43" s="163">
        <v>-12.797000000000001</v>
      </c>
      <c r="C43" s="155">
        <v>-12.797000000000001</v>
      </c>
      <c r="D43" s="167">
        <v>-12.797000000000001</v>
      </c>
      <c r="E43" s="7">
        <v>-28.243020000000001</v>
      </c>
      <c r="F43" s="7">
        <v>-38.875269999999993</v>
      </c>
      <c r="G43" s="7">
        <v>-10.18477</v>
      </c>
      <c r="H43" s="7">
        <v>-3.4436999999999998</v>
      </c>
      <c r="I43" s="7">
        <v>-18.58174</v>
      </c>
      <c r="J43" s="7">
        <v>-17.12154</v>
      </c>
      <c r="K43" s="7">
        <v>-17.84836</v>
      </c>
      <c r="L43" s="7">
        <v>-12.213329999999999</v>
      </c>
      <c r="M43" s="7">
        <v>-14.071669999999999</v>
      </c>
      <c r="N43" s="7">
        <v>-7.6597600000000003</v>
      </c>
      <c r="O43" s="7">
        <v>-9.9216899999999999</v>
      </c>
      <c r="P43" s="7">
        <v>-9.8270400000000002</v>
      </c>
      <c r="Q43" s="7">
        <v>0.95716999999999997</v>
      </c>
      <c r="R43" s="7">
        <v>-13.4948</v>
      </c>
      <c r="S43" s="7">
        <v>-10.937709999999999</v>
      </c>
      <c r="T43" s="7">
        <v>-14.345180000000001</v>
      </c>
      <c r="U43" s="7">
        <v>-20.569520000000001</v>
      </c>
      <c r="V43" s="7">
        <v>-13.446770000000001</v>
      </c>
      <c r="W43" s="7">
        <v>-16.82076</v>
      </c>
      <c r="X43" s="7">
        <v>-22.761310000000002</v>
      </c>
      <c r="Y43" s="7">
        <v>-12.675990000000001</v>
      </c>
      <c r="Z43" s="7">
        <v>-23.720400000000001</v>
      </c>
      <c r="AA43" s="7">
        <v>-20.238779999999998</v>
      </c>
      <c r="AB43" s="7">
        <v>-16.907869999999999</v>
      </c>
      <c r="AC43" s="7">
        <v>-20.437060000000002</v>
      </c>
      <c r="AD43" s="7">
        <v>-18.531770000000002</v>
      </c>
      <c r="AE43" s="7">
        <v>-17.41047</v>
      </c>
      <c r="AF43" s="7">
        <v>-38.691830000000003</v>
      </c>
      <c r="AG43" s="7">
        <v>-40.59751</v>
      </c>
      <c r="AH43" s="7">
        <v>-10.537649999999999</v>
      </c>
      <c r="AI43" s="6"/>
      <c r="AJ43" s="6"/>
      <c r="AK43" s="6"/>
      <c r="AL43" s="6"/>
      <c r="AM43" s="6"/>
      <c r="AN43" s="207"/>
      <c r="AO43" s="207"/>
      <c r="AP43" s="207"/>
      <c r="AQ43" s="207"/>
      <c r="AR43" s="207"/>
      <c r="AS43" s="207"/>
      <c r="AT43" s="207"/>
      <c r="AU43" s="207"/>
      <c r="AV43" s="207"/>
      <c r="AW43" s="207"/>
      <c r="AX43" s="207"/>
      <c r="AY43" s="207"/>
    </row>
    <row r="44" spans="1:51" ht="14.45">
      <c r="A44" s="182">
        <f>YampaRiverInflow.TotalOutflow!A44</f>
        <v>47362</v>
      </c>
      <c r="B44" s="163">
        <v>-3.5750000000000002</v>
      </c>
      <c r="C44" s="155">
        <v>-3.5750000000000002</v>
      </c>
      <c r="D44" s="167">
        <v>-3.5750000000000002</v>
      </c>
      <c r="E44" s="7">
        <v>-2.5803499999999997</v>
      </c>
      <c r="F44" s="7">
        <v>1.2362299999999999</v>
      </c>
      <c r="G44" s="7">
        <v>-6.8090299999999999</v>
      </c>
      <c r="H44" s="7">
        <v>2.4422899999999998</v>
      </c>
      <c r="I44" s="7">
        <v>-15.388030000000001</v>
      </c>
      <c r="J44" s="7">
        <v>3.0395700000000003</v>
      </c>
      <c r="K44" s="7">
        <v>-6.1195399999999998</v>
      </c>
      <c r="L44" s="7">
        <v>-6.2437700000000005</v>
      </c>
      <c r="M44" s="7">
        <v>-1.99848</v>
      </c>
      <c r="N44" s="7">
        <v>-6.6900600000000008</v>
      </c>
      <c r="O44" s="7">
        <v>0.25474000000000002</v>
      </c>
      <c r="P44" s="7">
        <v>-8.8620400000000004</v>
      </c>
      <c r="Q44" s="7">
        <v>-3.0682</v>
      </c>
      <c r="R44" s="7">
        <v>-5.7606200000000003</v>
      </c>
      <c r="S44" s="7">
        <v>0.47227999999999998</v>
      </c>
      <c r="T44" s="7">
        <v>-4.20695</v>
      </c>
      <c r="U44" s="7">
        <v>-6.3936400000000004</v>
      </c>
      <c r="V44" s="7">
        <v>-9.4515100000000007</v>
      </c>
      <c r="W44" s="7">
        <v>-9.5977199999999989</v>
      </c>
      <c r="X44" s="7">
        <v>-16.26549</v>
      </c>
      <c r="Y44" s="7">
        <v>-9.5290599999999994</v>
      </c>
      <c r="Z44" s="7">
        <v>-19.450950000000002</v>
      </c>
      <c r="AA44" s="7">
        <v>-20.921619999999997</v>
      </c>
      <c r="AB44" s="7">
        <v>-14.65705</v>
      </c>
      <c r="AC44" s="7">
        <v>-15.921899999999999</v>
      </c>
      <c r="AD44" s="7">
        <v>-21.619810000000001</v>
      </c>
      <c r="AE44" s="7">
        <v>-5.9765299999999995</v>
      </c>
      <c r="AF44" s="7">
        <v>-30.643849999999997</v>
      </c>
      <c r="AG44" s="7">
        <v>-16.40672</v>
      </c>
      <c r="AH44" s="7">
        <v>1.02725</v>
      </c>
      <c r="AI44" s="6"/>
      <c r="AJ44" s="6"/>
      <c r="AK44" s="6"/>
      <c r="AL44" s="6"/>
      <c r="AM44" s="6"/>
      <c r="AN44" s="207"/>
      <c r="AO44" s="207"/>
      <c r="AP44" s="207"/>
      <c r="AQ44" s="207"/>
      <c r="AR44" s="207"/>
      <c r="AS44" s="207"/>
      <c r="AT44" s="207"/>
      <c r="AU44" s="207"/>
      <c r="AV44" s="207"/>
      <c r="AW44" s="207"/>
      <c r="AX44" s="207"/>
      <c r="AY44" s="207"/>
    </row>
    <row r="45" spans="1:51" ht="14.45">
      <c r="A45" s="182">
        <f>YampaRiverInflow.TotalOutflow!A45</f>
        <v>47392</v>
      </c>
      <c r="B45" s="163">
        <v>-6.3259999999999996</v>
      </c>
      <c r="C45" s="155">
        <v>-6.3259999999999996</v>
      </c>
      <c r="D45" s="167">
        <v>-6.3259999999999996</v>
      </c>
      <c r="E45" s="7">
        <v>-8.8123100000000001</v>
      </c>
      <c r="F45" s="7">
        <v>-11.13649</v>
      </c>
      <c r="G45" s="7">
        <v>6.3886599999999998</v>
      </c>
      <c r="H45" s="7">
        <v>0.57689999999999997</v>
      </c>
      <c r="I45" s="7">
        <v>-16.89283</v>
      </c>
      <c r="J45" s="7">
        <v>8.3119599999999991</v>
      </c>
      <c r="K45" s="7">
        <v>-6.4643699999999997</v>
      </c>
      <c r="L45" s="7">
        <v>8.5244999999999997</v>
      </c>
      <c r="M45" s="7">
        <v>6.7957299999999998</v>
      </c>
      <c r="N45" s="7">
        <v>2.22281</v>
      </c>
      <c r="O45" s="7">
        <v>14.7875</v>
      </c>
      <c r="P45" s="7">
        <v>16.688839999999999</v>
      </c>
      <c r="Q45" s="7">
        <v>16.133759999999999</v>
      </c>
      <c r="R45" s="7">
        <v>-1.7467300000000001</v>
      </c>
      <c r="S45" s="7">
        <v>-7.6018800000000004</v>
      </c>
      <c r="T45" s="7">
        <v>-8.6028099999999998</v>
      </c>
      <c r="U45" s="7">
        <v>1.7289000000000001</v>
      </c>
      <c r="V45" s="7">
        <v>2.0648499999999999</v>
      </c>
      <c r="W45" s="7">
        <v>-9.3043399999999998</v>
      </c>
      <c r="X45" s="7">
        <v>-14.40264</v>
      </c>
      <c r="Y45" s="7">
        <v>4.5734599999999999</v>
      </c>
      <c r="Z45" s="7">
        <v>-10.345000000000001</v>
      </c>
      <c r="AA45" s="7">
        <v>-10.817909999999999</v>
      </c>
      <c r="AB45" s="7">
        <v>-4.6761099999999995</v>
      </c>
      <c r="AC45" s="7">
        <v>-11.80575</v>
      </c>
      <c r="AD45" s="7">
        <v>-24.372349999999997</v>
      </c>
      <c r="AE45" s="7">
        <v>-12.45984</v>
      </c>
      <c r="AF45" s="7">
        <v>-31.00582</v>
      </c>
      <c r="AG45" s="7">
        <v>-11.16733</v>
      </c>
      <c r="AH45" s="7">
        <v>-10.75211</v>
      </c>
      <c r="AI45" s="6"/>
      <c r="AJ45" s="6"/>
      <c r="AK45" s="6"/>
      <c r="AL45" s="6"/>
      <c r="AM45" s="6"/>
      <c r="AN45" s="207"/>
      <c r="AO45" s="207"/>
      <c r="AP45" s="207"/>
      <c r="AQ45" s="207"/>
      <c r="AR45" s="207"/>
      <c r="AS45" s="207"/>
      <c r="AT45" s="207"/>
      <c r="AU45" s="207"/>
      <c r="AV45" s="207"/>
      <c r="AW45" s="207"/>
      <c r="AX45" s="207"/>
      <c r="AY45" s="207"/>
    </row>
    <row r="46" spans="1:51" ht="14.45">
      <c r="A46" s="182">
        <f>YampaRiverInflow.TotalOutflow!A46</f>
        <v>47423</v>
      </c>
      <c r="B46" s="163">
        <v>-7.3849999999999998</v>
      </c>
      <c r="C46" s="155">
        <v>-7.3849999999999998</v>
      </c>
      <c r="D46" s="167">
        <v>-7.3849999999999998</v>
      </c>
      <c r="E46" s="7">
        <v>-36.179300000000005</v>
      </c>
      <c r="F46" s="7">
        <v>8.1603399999999997</v>
      </c>
      <c r="G46" s="7">
        <v>12.20392</v>
      </c>
      <c r="H46" s="7">
        <v>-3.8944000000000001</v>
      </c>
      <c r="I46" s="7">
        <v>-16.175889999999999</v>
      </c>
      <c r="J46" s="7">
        <v>1.6593800000000001</v>
      </c>
      <c r="K46" s="7">
        <v>20.026259999999997</v>
      </c>
      <c r="L46" s="7">
        <v>5.5409600000000001</v>
      </c>
      <c r="M46" s="7">
        <v>2.2822300000000002</v>
      </c>
      <c r="N46" s="7">
        <v>3.49756</v>
      </c>
      <c r="O46" s="7">
        <v>-4.8821300000000001</v>
      </c>
      <c r="P46" s="7">
        <v>-22.19115</v>
      </c>
      <c r="Q46" s="7">
        <v>18.74352</v>
      </c>
      <c r="R46" s="7">
        <v>-2.6594799999999998</v>
      </c>
      <c r="S46" s="7">
        <v>-8.661290000000001</v>
      </c>
      <c r="T46" s="7">
        <v>-11.716149999999999</v>
      </c>
      <c r="U46" s="7">
        <v>-22.90878</v>
      </c>
      <c r="V46" s="7">
        <v>-6.5478900000000007</v>
      </c>
      <c r="W46" s="7">
        <v>-5.5670399999999995</v>
      </c>
      <c r="X46" s="7">
        <v>6.0877700000000008</v>
      </c>
      <c r="Y46" s="7">
        <v>-1.5540799999999999</v>
      </c>
      <c r="Z46" s="7">
        <v>-10.62641</v>
      </c>
      <c r="AA46" s="7">
        <v>-22.082069999999998</v>
      </c>
      <c r="AB46" s="7">
        <v>-11.88527</v>
      </c>
      <c r="AC46" s="7">
        <v>-24.302009999999999</v>
      </c>
      <c r="AD46" s="7">
        <v>2.60358</v>
      </c>
      <c r="AE46" s="7">
        <v>-27.814820000000001</v>
      </c>
      <c r="AF46" s="7">
        <v>-19.64039</v>
      </c>
      <c r="AG46" s="7">
        <v>-15.421670000000001</v>
      </c>
      <c r="AH46" s="7">
        <v>-5.2225299999999999</v>
      </c>
      <c r="AI46" s="6"/>
      <c r="AJ46" s="6"/>
      <c r="AK46" s="6"/>
      <c r="AL46" s="6"/>
      <c r="AM46" s="6"/>
      <c r="AN46" s="207"/>
      <c r="AO46" s="207"/>
      <c r="AP46" s="207"/>
      <c r="AQ46" s="207"/>
      <c r="AR46" s="207"/>
      <c r="AS46" s="207"/>
      <c r="AT46" s="207"/>
      <c r="AU46" s="207"/>
      <c r="AV46" s="207"/>
      <c r="AW46" s="207"/>
      <c r="AX46" s="207"/>
      <c r="AY46" s="207"/>
    </row>
    <row r="47" spans="1:51" ht="14.45">
      <c r="A47" s="182">
        <f>YampaRiverInflow.TotalOutflow!A47</f>
        <v>47453</v>
      </c>
      <c r="B47" s="163">
        <v>-2.0270000000000001</v>
      </c>
      <c r="C47" s="155">
        <v>-2.0270000000000001</v>
      </c>
      <c r="D47" s="167">
        <v>-2.0270000000000001</v>
      </c>
      <c r="E47" s="7">
        <v>-16.591180000000001</v>
      </c>
      <c r="F47" s="7">
        <v>0.89049999999999996</v>
      </c>
      <c r="G47" s="7">
        <v>-2.2057500000000001</v>
      </c>
      <c r="H47" s="7">
        <v>-30.885999999999999</v>
      </c>
      <c r="I47" s="7">
        <v>-18.987929999999999</v>
      </c>
      <c r="J47" s="7">
        <v>-15.285489999999999</v>
      </c>
      <c r="K47" s="7">
        <v>-11.96585</v>
      </c>
      <c r="L47" s="7">
        <v>-8.4787599999999994</v>
      </c>
      <c r="M47" s="7">
        <v>-5.5878900000000007</v>
      </c>
      <c r="N47" s="7">
        <v>-3.42475</v>
      </c>
      <c r="O47" s="7">
        <v>-8.0102100000000007</v>
      </c>
      <c r="P47" s="7">
        <v>-2.9604699999999999</v>
      </c>
      <c r="Q47" s="7">
        <v>8.1728400000000008</v>
      </c>
      <c r="R47" s="7">
        <v>-9.531229999999999</v>
      </c>
      <c r="S47" s="7">
        <v>-7.5190400000000004</v>
      </c>
      <c r="T47" s="7">
        <v>-17.699780000000001</v>
      </c>
      <c r="U47" s="7">
        <v>-8.1265999999999998</v>
      </c>
      <c r="V47" s="7">
        <v>-21.882480000000001</v>
      </c>
      <c r="W47" s="7">
        <v>-0.56415999999999999</v>
      </c>
      <c r="X47" s="7">
        <v>-3.9737100000000001</v>
      </c>
      <c r="Y47" s="7">
        <v>3.1901899999999999</v>
      </c>
      <c r="Z47" s="7">
        <v>-6.7791199999999998</v>
      </c>
      <c r="AA47" s="7">
        <v>-12.66384</v>
      </c>
      <c r="AB47" s="7">
        <v>-11.72982</v>
      </c>
      <c r="AC47" s="7">
        <v>-8.6976899999999997</v>
      </c>
      <c r="AD47" s="7">
        <v>3.13713</v>
      </c>
      <c r="AE47" s="7">
        <v>-2.83372</v>
      </c>
      <c r="AF47" s="7">
        <v>-8.5674299999999999</v>
      </c>
      <c r="AG47" s="7">
        <v>-15.724969999999999</v>
      </c>
      <c r="AH47" s="7">
        <v>-11.221879999999999</v>
      </c>
      <c r="AI47" s="6"/>
      <c r="AJ47" s="6"/>
      <c r="AK47" s="6"/>
      <c r="AL47" s="6"/>
      <c r="AM47" s="6"/>
      <c r="AN47" s="207"/>
      <c r="AO47" s="207"/>
      <c r="AP47" s="207"/>
      <c r="AQ47" s="207"/>
      <c r="AR47" s="207"/>
      <c r="AS47" s="207"/>
      <c r="AT47" s="207"/>
      <c r="AU47" s="207"/>
      <c r="AV47" s="207"/>
      <c r="AW47" s="207"/>
      <c r="AX47" s="207"/>
      <c r="AY47" s="207"/>
    </row>
    <row r="48" spans="1:51" ht="14.45">
      <c r="A48" s="182">
        <f>YampaRiverInflow.TotalOutflow!A48</f>
        <v>47484</v>
      </c>
      <c r="B48" s="163">
        <v>-4.968</v>
      </c>
      <c r="C48" s="155">
        <v>-4.968</v>
      </c>
      <c r="D48" s="167">
        <v>-4.968</v>
      </c>
      <c r="E48" s="7">
        <v>-9.2530000000000001</v>
      </c>
      <c r="F48" s="7">
        <v>-2.6761900000000001</v>
      </c>
      <c r="G48" s="7">
        <v>-10.645389999999999</v>
      </c>
      <c r="H48" s="7">
        <v>-24.767759999999999</v>
      </c>
      <c r="I48" s="7">
        <v>-19.95645</v>
      </c>
      <c r="J48" s="7">
        <v>-6.7551600000000001</v>
      </c>
      <c r="K48" s="7">
        <v>3.6644800000000002</v>
      </c>
      <c r="L48" s="7">
        <v>-8.1808599999999991</v>
      </c>
      <c r="M48" s="7">
        <v>-6.9567299999999994</v>
      </c>
      <c r="N48" s="7">
        <v>-10.40982</v>
      </c>
      <c r="O48" s="7">
        <v>0.62288999999999994</v>
      </c>
      <c r="P48" s="7">
        <v>-24.679400000000001</v>
      </c>
      <c r="Q48" s="7">
        <v>-9.1849699999999999</v>
      </c>
      <c r="R48" s="7">
        <v>-14.851360000000001</v>
      </c>
      <c r="S48" s="7">
        <v>-13.8294</v>
      </c>
      <c r="T48" s="7">
        <v>-10.89728</v>
      </c>
      <c r="U48" s="7">
        <v>-7.2114099999999999</v>
      </c>
      <c r="V48" s="7">
        <v>-22.53942</v>
      </c>
      <c r="W48" s="7">
        <v>-9.4303899999999992</v>
      </c>
      <c r="X48" s="7">
        <v>-6.6437100000000004</v>
      </c>
      <c r="Y48" s="7">
        <v>-17.863379999999999</v>
      </c>
      <c r="Z48" s="7">
        <v>-30.41215</v>
      </c>
      <c r="AA48" s="7">
        <v>-21.799250000000001</v>
      </c>
      <c r="AB48" s="7">
        <v>1.50478</v>
      </c>
      <c r="AC48" s="7">
        <v>-28.800259999999998</v>
      </c>
      <c r="AD48" s="7">
        <v>-7.3329999999999992E-2</v>
      </c>
      <c r="AE48" s="7">
        <v>-10.749919999999999</v>
      </c>
      <c r="AF48" s="7">
        <v>-9.7509899999999998</v>
      </c>
      <c r="AG48" s="7">
        <v>-7.9319700000000006</v>
      </c>
      <c r="AH48" s="7">
        <v>-0.54016999999999993</v>
      </c>
      <c r="AI48" s="6"/>
      <c r="AJ48" s="6"/>
      <c r="AK48" s="6"/>
      <c r="AL48" s="6"/>
      <c r="AM48" s="6"/>
      <c r="AN48" s="207"/>
      <c r="AO48" s="207"/>
      <c r="AP48" s="207"/>
      <c r="AQ48" s="207"/>
      <c r="AR48" s="207"/>
      <c r="AS48" s="207"/>
      <c r="AT48" s="207"/>
      <c r="AU48" s="207"/>
      <c r="AV48" s="207"/>
      <c r="AW48" s="207"/>
      <c r="AX48" s="207"/>
      <c r="AY48" s="207"/>
    </row>
    <row r="49" spans="1:1005" ht="14.45">
      <c r="A49" s="182">
        <f>YampaRiverInflow.TotalOutflow!A49</f>
        <v>47515</v>
      </c>
      <c r="B49" s="163">
        <v>-14.456</v>
      </c>
      <c r="C49" s="155">
        <v>-14.456</v>
      </c>
      <c r="D49" s="167">
        <v>-14.456</v>
      </c>
      <c r="E49" s="7">
        <v>-5.5460399999999996</v>
      </c>
      <c r="F49" s="7">
        <v>-19.460819999999998</v>
      </c>
      <c r="G49" s="7">
        <v>-16.715619999999998</v>
      </c>
      <c r="H49" s="7">
        <v>14.064540000000001</v>
      </c>
      <c r="I49" s="7">
        <v>-15.41591</v>
      </c>
      <c r="J49" s="7">
        <v>-12.96556</v>
      </c>
      <c r="K49" s="7">
        <v>-9.5933500000000009</v>
      </c>
      <c r="L49" s="7">
        <v>-8.6650200000000002</v>
      </c>
      <c r="M49" s="7">
        <v>-4.5227200000000005</v>
      </c>
      <c r="N49" s="7">
        <v>-7.0445699999999993</v>
      </c>
      <c r="O49" s="7">
        <v>0.31457000000000002</v>
      </c>
      <c r="P49" s="7">
        <v>-9.0514200000000002</v>
      </c>
      <c r="Q49" s="7">
        <v>-9.2945599999999988</v>
      </c>
      <c r="R49" s="7">
        <v>-5.9604300000000006</v>
      </c>
      <c r="S49" s="7">
        <v>-8.6297999999999995</v>
      </c>
      <c r="T49" s="7">
        <v>-7.7912100000000004</v>
      </c>
      <c r="U49" s="7">
        <v>-10.988049999999999</v>
      </c>
      <c r="V49" s="7">
        <v>-19.275569999999998</v>
      </c>
      <c r="W49" s="7">
        <v>-12.945889999999999</v>
      </c>
      <c r="X49" s="7">
        <v>-22.459019999999999</v>
      </c>
      <c r="Y49" s="7">
        <v>-10.986780000000001</v>
      </c>
      <c r="Z49" s="7">
        <v>-22.574740000000002</v>
      </c>
      <c r="AA49" s="7">
        <v>-15.92117</v>
      </c>
      <c r="AB49" s="7">
        <v>-3.3474699999999999</v>
      </c>
      <c r="AC49" s="7">
        <v>-6.9009499999999999</v>
      </c>
      <c r="AD49" s="7">
        <v>-3.6037600000000003</v>
      </c>
      <c r="AE49" s="7">
        <v>-22.41188</v>
      </c>
      <c r="AF49" s="7">
        <v>-6.0861999999999998</v>
      </c>
      <c r="AG49" s="7">
        <v>8.8889200000000006</v>
      </c>
      <c r="AH49" s="7">
        <v>-7.9001400000000004</v>
      </c>
      <c r="AI49" s="6"/>
      <c r="AJ49" s="6"/>
      <c r="AK49" s="6"/>
      <c r="AL49" s="6"/>
      <c r="AM49" s="6"/>
      <c r="AN49" s="207"/>
      <c r="AO49" s="207"/>
      <c r="AP49" s="207"/>
      <c r="AQ49" s="207"/>
      <c r="AR49" s="207"/>
      <c r="AS49" s="207"/>
      <c r="AT49" s="207"/>
      <c r="AU49" s="207"/>
      <c r="AV49" s="207"/>
      <c r="AW49" s="207"/>
      <c r="AX49" s="207"/>
      <c r="AY49" s="207"/>
    </row>
    <row r="50" spans="1:1005" ht="14.45">
      <c r="A50" s="182">
        <f>YampaRiverInflow.TotalOutflow!A50</f>
        <v>47543</v>
      </c>
      <c r="B50" s="163">
        <v>-14.478</v>
      </c>
      <c r="C50" s="155">
        <v>-14.478</v>
      </c>
      <c r="D50" s="167">
        <v>-14.478</v>
      </c>
      <c r="E50" s="7">
        <v>-21.368179999999999</v>
      </c>
      <c r="F50" s="7">
        <v>-10.980540000000001</v>
      </c>
      <c r="G50" s="7">
        <v>-22.592410000000001</v>
      </c>
      <c r="H50" s="7">
        <v>-41.335809999999995</v>
      </c>
      <c r="I50" s="7">
        <v>-20.545960000000001</v>
      </c>
      <c r="J50" s="7">
        <v>-14.699110000000001</v>
      </c>
      <c r="K50" s="7">
        <v>-44.778870000000005</v>
      </c>
      <c r="L50" s="7">
        <v>-10.86153</v>
      </c>
      <c r="M50" s="7">
        <v>-10.544040000000001</v>
      </c>
      <c r="N50" s="7">
        <v>-16.42557</v>
      </c>
      <c r="O50" s="7">
        <v>-14.93465</v>
      </c>
      <c r="P50" s="7">
        <v>-15.63274</v>
      </c>
      <c r="Q50" s="7">
        <v>-16.15907</v>
      </c>
      <c r="R50" s="7">
        <v>-15.25135</v>
      </c>
      <c r="S50" s="7">
        <v>-17.034509999999997</v>
      </c>
      <c r="T50" s="7">
        <v>-21.14264</v>
      </c>
      <c r="U50" s="7">
        <v>-13.394159999999999</v>
      </c>
      <c r="V50" s="7">
        <v>-24.728169999999999</v>
      </c>
      <c r="W50" s="7">
        <v>-12.946339999999999</v>
      </c>
      <c r="X50" s="7">
        <v>-14.941930000000001</v>
      </c>
      <c r="Y50" s="7">
        <v>-22.739099999999997</v>
      </c>
      <c r="Z50" s="7">
        <v>-16.134589999999999</v>
      </c>
      <c r="AA50" s="7">
        <v>-28.68308</v>
      </c>
      <c r="AB50" s="7">
        <v>-4.22288</v>
      </c>
      <c r="AC50" s="7">
        <v>3.4572699999999998</v>
      </c>
      <c r="AD50" s="7">
        <v>1.25017</v>
      </c>
      <c r="AE50" s="7">
        <v>-31.598890000000001</v>
      </c>
      <c r="AF50" s="7">
        <v>-2.0714899999999998</v>
      </c>
      <c r="AG50" s="7">
        <v>-5.8077399999999999</v>
      </c>
      <c r="AH50" s="7">
        <v>-25.490770000000001</v>
      </c>
      <c r="AI50" s="6"/>
      <c r="AJ50" s="6"/>
      <c r="AK50" s="6"/>
      <c r="AL50" s="6"/>
      <c r="AM50" s="6"/>
      <c r="AN50" s="207"/>
      <c r="AO50" s="207"/>
      <c r="AP50" s="207"/>
      <c r="AQ50" s="207"/>
      <c r="AR50" s="207"/>
      <c r="AS50" s="207"/>
      <c r="AT50" s="207"/>
      <c r="AU50" s="207"/>
      <c r="AV50" s="207"/>
      <c r="AW50" s="207"/>
      <c r="AX50" s="207"/>
      <c r="AY50" s="207"/>
    </row>
    <row r="51" spans="1:1005" ht="14.45">
      <c r="A51" s="182">
        <f>YampaRiverInflow.TotalOutflow!A51</f>
        <v>47574</v>
      </c>
      <c r="B51" s="163">
        <v>-18.241</v>
      </c>
      <c r="C51" s="155">
        <v>-18.241</v>
      </c>
      <c r="D51" s="167">
        <v>-18.241</v>
      </c>
      <c r="E51" s="7">
        <v>-17.90917</v>
      </c>
      <c r="F51" s="7">
        <v>-28.635090000000002</v>
      </c>
      <c r="G51" s="7">
        <v>-14.1168</v>
      </c>
      <c r="H51" s="7">
        <v>-9.0910299999999999</v>
      </c>
      <c r="I51" s="7">
        <v>-22.383119999999998</v>
      </c>
      <c r="J51" s="7">
        <v>59.391539999999999</v>
      </c>
      <c r="K51" s="7">
        <v>-63.58173</v>
      </c>
      <c r="L51" s="7">
        <v>-14.289959999999999</v>
      </c>
      <c r="M51" s="7">
        <v>-18.956109999999999</v>
      </c>
      <c r="N51" s="7">
        <v>-4.1280000000000004E-2</v>
      </c>
      <c r="O51" s="7">
        <v>-19.869040000000002</v>
      </c>
      <c r="P51" s="7">
        <v>-23.20046</v>
      </c>
      <c r="Q51" s="7">
        <v>-19.820720000000001</v>
      </c>
      <c r="R51" s="7">
        <v>-9.1137800000000002</v>
      </c>
      <c r="S51" s="7">
        <v>-15.77689</v>
      </c>
      <c r="T51" s="7">
        <v>-19.864979999999999</v>
      </c>
      <c r="U51" s="7">
        <v>-16.396039999999999</v>
      </c>
      <c r="V51" s="7">
        <v>-26.008659999999999</v>
      </c>
      <c r="W51" s="7">
        <v>-22.024150000000002</v>
      </c>
      <c r="X51" s="7">
        <v>-23.49466</v>
      </c>
      <c r="Y51" s="7">
        <v>-21.14265</v>
      </c>
      <c r="Z51" s="7">
        <v>-19.851419999999997</v>
      </c>
      <c r="AA51" s="7">
        <v>-28.04072</v>
      </c>
      <c r="AB51" s="7">
        <v>-6.6238900000000003</v>
      </c>
      <c r="AC51" s="7">
        <v>-4.0508199999999999</v>
      </c>
      <c r="AD51" s="7">
        <v>0.34855999999999998</v>
      </c>
      <c r="AE51" s="7">
        <v>-43.061860000000003</v>
      </c>
      <c r="AF51" s="7">
        <v>-23.281939999999999</v>
      </c>
      <c r="AG51" s="7">
        <v>-20.773990000000001</v>
      </c>
      <c r="AH51" s="7">
        <v>-26.821540000000002</v>
      </c>
      <c r="AI51" s="6"/>
      <c r="AJ51" s="6"/>
      <c r="AK51" s="6"/>
      <c r="AL51" s="6"/>
      <c r="AM51" s="6"/>
      <c r="AN51" s="207"/>
      <c r="AO51" s="207"/>
      <c r="AP51" s="207"/>
      <c r="AQ51" s="207"/>
      <c r="AR51" s="207"/>
      <c r="AS51" s="207"/>
      <c r="AT51" s="207"/>
      <c r="AU51" s="207"/>
      <c r="AV51" s="207"/>
      <c r="AW51" s="207"/>
      <c r="AX51" s="207"/>
      <c r="AY51" s="207"/>
    </row>
    <row r="52" spans="1:1005" ht="14.45">
      <c r="A52" s="182">
        <f>YampaRiverInflow.TotalOutflow!A52</f>
        <v>47604</v>
      </c>
      <c r="B52" s="163">
        <v>-10.058</v>
      </c>
      <c r="C52" s="155">
        <v>-10.058</v>
      </c>
      <c r="D52" s="167">
        <v>-10.058</v>
      </c>
      <c r="E52" s="7">
        <v>-23.53134</v>
      </c>
      <c r="F52" s="7">
        <v>-2.7735700000000003</v>
      </c>
      <c r="G52" s="7">
        <v>-15.322940000000001</v>
      </c>
      <c r="H52" s="7">
        <v>-19.867259999999998</v>
      </c>
      <c r="I52" s="7">
        <v>-15.572929999999999</v>
      </c>
      <c r="J52" s="7">
        <v>36.142910000000001</v>
      </c>
      <c r="K52" s="7">
        <v>-3.1130999999999998</v>
      </c>
      <c r="L52" s="7">
        <v>-16.675549999999998</v>
      </c>
      <c r="M52" s="7">
        <v>-17.536919999999999</v>
      </c>
      <c r="N52" s="7">
        <v>-28.011310000000002</v>
      </c>
      <c r="O52" s="7">
        <v>-21.856310000000001</v>
      </c>
      <c r="P52" s="7">
        <v>3.5355400000000001</v>
      </c>
      <c r="Q52" s="7">
        <v>-23.032049999999998</v>
      </c>
      <c r="R52" s="7">
        <v>-27.275220000000001</v>
      </c>
      <c r="S52" s="7">
        <v>-11.566879999999999</v>
      </c>
      <c r="T52" s="7">
        <v>-26.851080000000003</v>
      </c>
      <c r="U52" s="7">
        <v>-16.472080000000002</v>
      </c>
      <c r="V52" s="7">
        <v>-21.851860000000002</v>
      </c>
      <c r="W52" s="7">
        <v>-22.571669999999997</v>
      </c>
      <c r="X52" s="7">
        <v>-23.858180000000001</v>
      </c>
      <c r="Y52" s="7">
        <v>-18.369009999999999</v>
      </c>
      <c r="Z52" s="7">
        <v>-14.94468</v>
      </c>
      <c r="AA52" s="7">
        <v>-19.296259999999997</v>
      </c>
      <c r="AB52" s="7">
        <v>-17.438189999999999</v>
      </c>
      <c r="AC52" s="7">
        <v>-15.69408</v>
      </c>
      <c r="AD52" s="7">
        <v>-9.6890499999999999</v>
      </c>
      <c r="AE52" s="7">
        <v>-50.874790000000004</v>
      </c>
      <c r="AF52" s="7">
        <v>-27.428099999999997</v>
      </c>
      <c r="AG52" s="7">
        <v>-13.267719999999999</v>
      </c>
      <c r="AH52" s="7">
        <v>-29.217569999999998</v>
      </c>
      <c r="AI52" s="6"/>
      <c r="AJ52" s="6"/>
      <c r="AK52" s="6"/>
      <c r="AL52" s="6"/>
      <c r="AM52" s="6"/>
      <c r="AN52" s="207"/>
      <c r="AO52" s="207"/>
      <c r="AP52" s="207"/>
      <c r="AQ52" s="207"/>
      <c r="AR52" s="207"/>
      <c r="AS52" s="207"/>
      <c r="AT52" s="207"/>
      <c r="AU52" s="207"/>
      <c r="AV52" s="207"/>
      <c r="AW52" s="207"/>
      <c r="AX52" s="207"/>
      <c r="AY52" s="207"/>
    </row>
    <row r="53" spans="1:1005" ht="14.45">
      <c r="A53" s="182">
        <f>YampaRiverInflow.TotalOutflow!A53</f>
        <v>47635</v>
      </c>
      <c r="B53" s="163">
        <v>-13.593999999999999</v>
      </c>
      <c r="C53" s="155">
        <v>-13.593999999999999</v>
      </c>
      <c r="D53" s="167">
        <v>-13.593999999999999</v>
      </c>
      <c r="E53" s="7">
        <v>-28.66929</v>
      </c>
      <c r="F53" s="7">
        <v>-22.894779999999997</v>
      </c>
      <c r="G53" s="7">
        <v>-8.4372399999999992</v>
      </c>
      <c r="H53" s="7">
        <v>-15.65728</v>
      </c>
      <c r="I53" s="7">
        <v>-12.931179999999999</v>
      </c>
      <c r="J53" s="7">
        <v>-18.715900000000001</v>
      </c>
      <c r="K53" s="7">
        <v>-17.61956</v>
      </c>
      <c r="L53" s="7">
        <v>-9.7447199999999992</v>
      </c>
      <c r="M53" s="7">
        <v>-3.1937099999999998</v>
      </c>
      <c r="N53" s="7">
        <v>-11.334670000000001</v>
      </c>
      <c r="O53" s="7">
        <v>-18.532310000000003</v>
      </c>
      <c r="P53" s="7">
        <v>1.92611</v>
      </c>
      <c r="Q53" s="7">
        <v>-21.110040000000001</v>
      </c>
      <c r="R53" s="7">
        <v>-19.540299999999998</v>
      </c>
      <c r="S53" s="7">
        <v>-15.975790000000002</v>
      </c>
      <c r="T53" s="7">
        <v>-32.847480000000004</v>
      </c>
      <c r="U53" s="7">
        <v>-21.42004</v>
      </c>
      <c r="V53" s="7">
        <v>-30.22063</v>
      </c>
      <c r="W53" s="7">
        <v>-27.89715</v>
      </c>
      <c r="X53" s="7">
        <v>-31.396319999999999</v>
      </c>
      <c r="Y53" s="7">
        <v>-29.21951</v>
      </c>
      <c r="Z53" s="7">
        <v>-25.421259999999997</v>
      </c>
      <c r="AA53" s="7">
        <v>-17.919930000000001</v>
      </c>
      <c r="AB53" s="7">
        <v>-30.92728</v>
      </c>
      <c r="AC53" s="7">
        <v>-23.747820000000001</v>
      </c>
      <c r="AD53" s="7">
        <v>-21.322800000000001</v>
      </c>
      <c r="AE53" s="7">
        <v>-59.346059999999994</v>
      </c>
      <c r="AF53" s="7">
        <v>-32.015830000000001</v>
      </c>
      <c r="AG53" s="7">
        <v>-5.7221099999999998</v>
      </c>
      <c r="AH53" s="7">
        <v>-24.088740000000001</v>
      </c>
      <c r="AI53" s="6"/>
      <c r="AJ53" s="6"/>
      <c r="AK53" s="6"/>
      <c r="AL53" s="6"/>
      <c r="AM53" s="6"/>
      <c r="AN53" s="207"/>
      <c r="AO53" s="207"/>
      <c r="AP53" s="207"/>
      <c r="AQ53" s="207"/>
      <c r="AR53" s="207"/>
      <c r="AS53" s="207"/>
      <c r="AT53" s="207"/>
      <c r="AU53" s="207"/>
      <c r="AV53" s="207"/>
      <c r="AW53" s="207"/>
      <c r="AX53" s="207"/>
      <c r="AY53" s="207"/>
    </row>
    <row r="54" spans="1:1005" ht="14.45">
      <c r="A54" s="182">
        <f>YampaRiverInflow.TotalOutflow!A54</f>
        <v>47665</v>
      </c>
      <c r="B54" s="163">
        <v>-18.728999999999999</v>
      </c>
      <c r="C54" s="155">
        <v>-18.728999999999999</v>
      </c>
      <c r="D54" s="167">
        <v>-18.728999999999999</v>
      </c>
      <c r="E54" s="7">
        <v>-20.626099999999997</v>
      </c>
      <c r="F54" s="7">
        <v>-10.398209999999999</v>
      </c>
      <c r="G54" s="7">
        <v>-10.19393</v>
      </c>
      <c r="H54" s="7">
        <v>-18.311769999999999</v>
      </c>
      <c r="I54" s="7">
        <v>-15.302760000000001</v>
      </c>
      <c r="J54" s="7">
        <v>-25.186910000000001</v>
      </c>
      <c r="K54" s="7">
        <v>-26.149759999999997</v>
      </c>
      <c r="L54" s="7">
        <v>-18.206589999999998</v>
      </c>
      <c r="M54" s="7">
        <v>-16.932770000000001</v>
      </c>
      <c r="N54" s="7">
        <v>-11.23888</v>
      </c>
      <c r="O54" s="7">
        <v>-14.996259999999999</v>
      </c>
      <c r="P54" s="7">
        <v>3.59327</v>
      </c>
      <c r="Q54" s="7">
        <v>-18.765970000000003</v>
      </c>
      <c r="R54" s="7">
        <v>-11.523569999999999</v>
      </c>
      <c r="S54" s="7">
        <v>-7.7080399999999996</v>
      </c>
      <c r="T54" s="7">
        <v>-27.048749999999998</v>
      </c>
      <c r="U54" s="7">
        <v>-22.246220000000001</v>
      </c>
      <c r="V54" s="7">
        <v>-21.478169999999999</v>
      </c>
      <c r="W54" s="7">
        <v>-36.614269999999998</v>
      </c>
      <c r="X54" s="7">
        <v>-22.211980000000001</v>
      </c>
      <c r="Y54" s="7">
        <v>-27.412610000000001</v>
      </c>
      <c r="Z54" s="7">
        <v>-37.642650000000003</v>
      </c>
      <c r="AA54" s="7">
        <v>-16.347709999999999</v>
      </c>
      <c r="AB54" s="7">
        <v>-19.617069999999998</v>
      </c>
      <c r="AC54" s="7">
        <v>-22.699870000000001</v>
      </c>
      <c r="AD54" s="7">
        <v>-17.179880000000001</v>
      </c>
      <c r="AE54" s="7">
        <v>-47.634029999999996</v>
      </c>
      <c r="AF54" s="7">
        <v>-43.163139999999999</v>
      </c>
      <c r="AG54" s="7">
        <v>-27.084130000000002</v>
      </c>
      <c r="AH54" s="7">
        <v>-23.90504</v>
      </c>
      <c r="AI54" s="6"/>
      <c r="AJ54" s="6"/>
      <c r="AK54" s="6"/>
      <c r="AL54" s="6"/>
      <c r="AM54" s="6"/>
      <c r="AN54" s="207"/>
      <c r="AO54" s="207"/>
      <c r="AP54" s="207"/>
      <c r="AQ54" s="207"/>
      <c r="AR54" s="207"/>
      <c r="AS54" s="207"/>
      <c r="AT54" s="207"/>
      <c r="AU54" s="207"/>
      <c r="AV54" s="207"/>
      <c r="AW54" s="207"/>
      <c r="AX54" s="207"/>
      <c r="AY54" s="207"/>
    </row>
    <row r="55" spans="1:1005" ht="14.45">
      <c r="A55" s="182">
        <f>YampaRiverInflow.TotalOutflow!A55</f>
        <v>47696</v>
      </c>
      <c r="B55" s="163">
        <v>-12.797000000000001</v>
      </c>
      <c r="C55" s="155">
        <v>-12.797000000000001</v>
      </c>
      <c r="D55" s="167">
        <v>-12.797000000000001</v>
      </c>
      <c r="E55" s="7">
        <v>-38.875269999999993</v>
      </c>
      <c r="F55" s="7">
        <v>-10.18477</v>
      </c>
      <c r="G55" s="7">
        <v>-3.4436999999999998</v>
      </c>
      <c r="H55" s="7">
        <v>-18.58174</v>
      </c>
      <c r="I55" s="7">
        <v>-17.12154</v>
      </c>
      <c r="J55" s="7">
        <v>-17.84836</v>
      </c>
      <c r="K55" s="7">
        <v>-12.213329999999999</v>
      </c>
      <c r="L55" s="7">
        <v>-14.071669999999999</v>
      </c>
      <c r="M55" s="7">
        <v>-7.6597600000000003</v>
      </c>
      <c r="N55" s="7">
        <v>-9.9216899999999999</v>
      </c>
      <c r="O55" s="7">
        <v>-9.8270400000000002</v>
      </c>
      <c r="P55" s="7">
        <v>0.95716999999999997</v>
      </c>
      <c r="Q55" s="7">
        <v>-13.4948</v>
      </c>
      <c r="R55" s="7">
        <v>-10.937709999999999</v>
      </c>
      <c r="S55" s="7">
        <v>-14.345180000000001</v>
      </c>
      <c r="T55" s="7">
        <v>-20.569520000000001</v>
      </c>
      <c r="U55" s="7">
        <v>-13.446770000000001</v>
      </c>
      <c r="V55" s="7">
        <v>-16.82076</v>
      </c>
      <c r="W55" s="7">
        <v>-22.761310000000002</v>
      </c>
      <c r="X55" s="7">
        <v>-12.675990000000001</v>
      </c>
      <c r="Y55" s="7">
        <v>-23.720400000000001</v>
      </c>
      <c r="Z55" s="7">
        <v>-20.238779999999998</v>
      </c>
      <c r="AA55" s="7">
        <v>-16.907869999999999</v>
      </c>
      <c r="AB55" s="7">
        <v>-20.437060000000002</v>
      </c>
      <c r="AC55" s="7">
        <v>-18.531770000000002</v>
      </c>
      <c r="AD55" s="7">
        <v>-17.41047</v>
      </c>
      <c r="AE55" s="7">
        <v>-38.691830000000003</v>
      </c>
      <c r="AF55" s="7">
        <v>-40.59751</v>
      </c>
      <c r="AG55" s="7">
        <v>-10.537649999999999</v>
      </c>
      <c r="AH55" s="7">
        <v>-28.23929</v>
      </c>
      <c r="AI55" s="6"/>
      <c r="AJ55" s="6"/>
      <c r="AK55" s="6"/>
      <c r="AL55" s="6"/>
      <c r="AM55" s="6"/>
      <c r="AN55" s="207"/>
      <c r="AO55" s="207"/>
      <c r="AP55" s="207"/>
      <c r="AQ55" s="207"/>
      <c r="AR55" s="207"/>
      <c r="AS55" s="207"/>
      <c r="AT55" s="207"/>
      <c r="AU55" s="207"/>
      <c r="AV55" s="207"/>
      <c r="AW55" s="207"/>
      <c r="AX55" s="207"/>
      <c r="AY55" s="207"/>
    </row>
    <row r="56" spans="1:1005" ht="14.45">
      <c r="A56" s="182">
        <f>YampaRiverInflow.TotalOutflow!A56</f>
        <v>47727</v>
      </c>
      <c r="B56" s="163">
        <v>-3.5750000000000002</v>
      </c>
      <c r="C56" s="155">
        <v>-3.5750000000000002</v>
      </c>
      <c r="D56" s="167">
        <v>-3.5750000000000002</v>
      </c>
      <c r="E56" s="7">
        <v>1.2362299999999999</v>
      </c>
      <c r="F56" s="7">
        <v>-6.8090299999999999</v>
      </c>
      <c r="G56" s="7">
        <v>2.4422899999999998</v>
      </c>
      <c r="H56" s="7">
        <v>-15.388030000000001</v>
      </c>
      <c r="I56" s="7">
        <v>3.0395700000000003</v>
      </c>
      <c r="J56" s="7">
        <v>-6.1195399999999998</v>
      </c>
      <c r="K56" s="7">
        <v>-6.2437700000000005</v>
      </c>
      <c r="L56" s="7">
        <v>-1.99848</v>
      </c>
      <c r="M56" s="7">
        <v>-6.6900600000000008</v>
      </c>
      <c r="N56" s="7">
        <v>0.25474000000000002</v>
      </c>
      <c r="O56" s="7">
        <v>-8.8620400000000004</v>
      </c>
      <c r="P56" s="7">
        <v>-3.0682</v>
      </c>
      <c r="Q56" s="7">
        <v>-5.7606200000000003</v>
      </c>
      <c r="R56" s="7">
        <v>0.47227999999999998</v>
      </c>
      <c r="S56" s="7">
        <v>-4.20695</v>
      </c>
      <c r="T56" s="7">
        <v>-6.3936400000000004</v>
      </c>
      <c r="U56" s="7">
        <v>-9.4515100000000007</v>
      </c>
      <c r="V56" s="7">
        <v>-9.5977199999999989</v>
      </c>
      <c r="W56" s="7">
        <v>-16.26549</v>
      </c>
      <c r="X56" s="7">
        <v>-9.5290599999999994</v>
      </c>
      <c r="Y56" s="7">
        <v>-19.450950000000002</v>
      </c>
      <c r="Z56" s="7">
        <v>-20.921619999999997</v>
      </c>
      <c r="AA56" s="7">
        <v>-14.65705</v>
      </c>
      <c r="AB56" s="7">
        <v>-15.921899999999999</v>
      </c>
      <c r="AC56" s="7">
        <v>-21.619810000000001</v>
      </c>
      <c r="AD56" s="7">
        <v>-5.9765299999999995</v>
      </c>
      <c r="AE56" s="7">
        <v>-30.643849999999997</v>
      </c>
      <c r="AF56" s="7">
        <v>-16.40672</v>
      </c>
      <c r="AG56" s="7">
        <v>1.02725</v>
      </c>
      <c r="AH56" s="7">
        <v>-2.57606</v>
      </c>
      <c r="AI56" s="6"/>
      <c r="AJ56" s="6"/>
      <c r="AK56" s="6"/>
      <c r="AL56" s="6"/>
      <c r="AM56" s="6"/>
      <c r="AN56" s="207"/>
      <c r="AO56" s="207"/>
      <c r="AP56" s="207"/>
      <c r="AQ56" s="207"/>
      <c r="AR56" s="207"/>
      <c r="AS56" s="207"/>
      <c r="AT56" s="207"/>
      <c r="AU56" s="207"/>
      <c r="AV56" s="207"/>
      <c r="AW56" s="207"/>
      <c r="AX56" s="207"/>
      <c r="AY56" s="207"/>
    </row>
    <row r="57" spans="1:1005" ht="14.45">
      <c r="A57" s="182">
        <f>YampaRiverInflow.TotalOutflow!A57</f>
        <v>47757</v>
      </c>
      <c r="B57" s="163">
        <v>-6.3259999999999996</v>
      </c>
      <c r="C57" s="155">
        <v>-6.3259999999999996</v>
      </c>
      <c r="D57" s="167">
        <v>-6.3259999999999996</v>
      </c>
      <c r="E57" s="7">
        <v>-11.13649</v>
      </c>
      <c r="F57" s="7">
        <v>6.3886599999999998</v>
      </c>
      <c r="G57" s="7">
        <v>0.57689999999999997</v>
      </c>
      <c r="H57" s="7">
        <v>-16.89283</v>
      </c>
      <c r="I57" s="7">
        <v>8.3119599999999991</v>
      </c>
      <c r="J57" s="7">
        <v>-6.4643699999999997</v>
      </c>
      <c r="K57" s="7">
        <v>8.5244999999999997</v>
      </c>
      <c r="L57" s="7">
        <v>6.7957299999999998</v>
      </c>
      <c r="M57" s="7">
        <v>2.22281</v>
      </c>
      <c r="N57" s="7">
        <v>14.7875</v>
      </c>
      <c r="O57" s="7">
        <v>16.688839999999999</v>
      </c>
      <c r="P57" s="7">
        <v>16.133759999999999</v>
      </c>
      <c r="Q57" s="7">
        <v>-1.7467300000000001</v>
      </c>
      <c r="R57" s="7">
        <v>-7.6018800000000004</v>
      </c>
      <c r="S57" s="7">
        <v>-8.6028099999999998</v>
      </c>
      <c r="T57" s="7">
        <v>1.7289000000000001</v>
      </c>
      <c r="U57" s="7">
        <v>2.0648499999999999</v>
      </c>
      <c r="V57" s="7">
        <v>-9.3043399999999998</v>
      </c>
      <c r="W57" s="7">
        <v>-14.40264</v>
      </c>
      <c r="X57" s="7">
        <v>4.5734599999999999</v>
      </c>
      <c r="Y57" s="7">
        <v>-10.345000000000001</v>
      </c>
      <c r="Z57" s="7">
        <v>-10.817909999999999</v>
      </c>
      <c r="AA57" s="7">
        <v>-4.6761099999999995</v>
      </c>
      <c r="AB57" s="7">
        <v>-11.80575</v>
      </c>
      <c r="AC57" s="7">
        <v>-24.372349999999997</v>
      </c>
      <c r="AD57" s="7">
        <v>-12.45984</v>
      </c>
      <c r="AE57" s="7">
        <v>-31.00582</v>
      </c>
      <c r="AF57" s="7">
        <v>-11.16733</v>
      </c>
      <c r="AG57" s="7">
        <v>-10.75211</v>
      </c>
      <c r="AH57" s="7">
        <v>-8.8145000000000007</v>
      </c>
      <c r="AI57" s="6"/>
      <c r="AJ57" s="6"/>
      <c r="AK57" s="6"/>
      <c r="AL57" s="6"/>
      <c r="AM57" s="6"/>
      <c r="AN57" s="207"/>
      <c r="AO57" s="207"/>
      <c r="AP57" s="207"/>
      <c r="AQ57" s="207"/>
      <c r="AR57" s="207"/>
      <c r="AS57" s="207"/>
      <c r="AT57" s="207"/>
      <c r="AU57" s="207"/>
      <c r="AV57" s="207"/>
      <c r="AW57" s="207"/>
      <c r="AX57" s="207"/>
      <c r="AY57" s="207"/>
    </row>
    <row r="58" spans="1:1005" ht="14.45">
      <c r="A58" s="182">
        <f>YampaRiverInflow.TotalOutflow!A58</f>
        <v>47788</v>
      </c>
      <c r="B58" s="163">
        <v>-7.3849999999999998</v>
      </c>
      <c r="C58" s="155">
        <v>-7.3849999999999998</v>
      </c>
      <c r="D58" s="167">
        <v>-7.3849999999999998</v>
      </c>
      <c r="E58" s="7">
        <v>8.1603399999999997</v>
      </c>
      <c r="F58" s="7">
        <v>12.20392</v>
      </c>
      <c r="G58" s="7">
        <v>-3.8944000000000001</v>
      </c>
      <c r="H58" s="7">
        <v>-16.175889999999999</v>
      </c>
      <c r="I58" s="7">
        <v>1.6593800000000001</v>
      </c>
      <c r="J58" s="7">
        <v>20.026259999999997</v>
      </c>
      <c r="K58" s="7">
        <v>5.5409600000000001</v>
      </c>
      <c r="L58" s="7">
        <v>2.2822300000000002</v>
      </c>
      <c r="M58" s="7">
        <v>3.49756</v>
      </c>
      <c r="N58" s="7">
        <v>-4.8821300000000001</v>
      </c>
      <c r="O58" s="7">
        <v>-22.19115</v>
      </c>
      <c r="P58" s="7">
        <v>18.74352</v>
      </c>
      <c r="Q58" s="7">
        <v>-2.6594799999999998</v>
      </c>
      <c r="R58" s="7">
        <v>-8.661290000000001</v>
      </c>
      <c r="S58" s="7">
        <v>-11.716149999999999</v>
      </c>
      <c r="T58" s="7">
        <v>-22.90878</v>
      </c>
      <c r="U58" s="7">
        <v>-6.5478900000000007</v>
      </c>
      <c r="V58" s="7">
        <v>-5.5670399999999995</v>
      </c>
      <c r="W58" s="7">
        <v>6.0877700000000008</v>
      </c>
      <c r="X58" s="7">
        <v>-1.5540799999999999</v>
      </c>
      <c r="Y58" s="7">
        <v>-10.62641</v>
      </c>
      <c r="Z58" s="7">
        <v>-22.082069999999998</v>
      </c>
      <c r="AA58" s="7">
        <v>-11.88527</v>
      </c>
      <c r="AB58" s="7">
        <v>-24.302009999999999</v>
      </c>
      <c r="AC58" s="7">
        <v>2.60358</v>
      </c>
      <c r="AD58" s="7">
        <v>-27.814820000000001</v>
      </c>
      <c r="AE58" s="7">
        <v>-19.64039</v>
      </c>
      <c r="AF58" s="7">
        <v>-15.421670000000001</v>
      </c>
      <c r="AG58" s="7">
        <v>-5.2225299999999999</v>
      </c>
      <c r="AH58" s="7">
        <v>-36.179589999999997</v>
      </c>
      <c r="AI58" s="6"/>
      <c r="AJ58" s="6"/>
      <c r="AK58" s="6"/>
      <c r="AL58" s="6"/>
      <c r="AM58" s="6"/>
      <c r="AN58" s="207"/>
      <c r="AO58" s="207"/>
      <c r="AP58" s="207"/>
      <c r="AQ58" s="207"/>
      <c r="AR58" s="207"/>
      <c r="AS58" s="207"/>
      <c r="AT58" s="207"/>
      <c r="AU58" s="207"/>
      <c r="AV58" s="207"/>
      <c r="AW58" s="207"/>
      <c r="AX58" s="207"/>
      <c r="AY58" s="207"/>
    </row>
    <row r="59" spans="1:1005" ht="14.45">
      <c r="A59" s="182">
        <f>YampaRiverInflow.TotalOutflow!A59</f>
        <v>47818</v>
      </c>
      <c r="B59" s="163">
        <v>-2.0270000000000001</v>
      </c>
      <c r="C59" s="155">
        <v>-2.0270000000000001</v>
      </c>
      <c r="D59" s="167">
        <v>-2.0270000000000001</v>
      </c>
      <c r="E59" s="7">
        <v>0.89049999999999996</v>
      </c>
      <c r="F59" s="7">
        <v>-2.2057500000000001</v>
      </c>
      <c r="G59" s="7">
        <v>-30.885999999999999</v>
      </c>
      <c r="H59" s="7">
        <v>-18.987929999999999</v>
      </c>
      <c r="I59" s="7">
        <v>-15.285489999999999</v>
      </c>
      <c r="J59" s="7">
        <v>-11.96585</v>
      </c>
      <c r="K59" s="7">
        <v>-8.4787599999999994</v>
      </c>
      <c r="L59" s="7">
        <v>-5.5878900000000007</v>
      </c>
      <c r="M59" s="7">
        <v>-3.42475</v>
      </c>
      <c r="N59" s="7">
        <v>-8.0102100000000007</v>
      </c>
      <c r="O59" s="7">
        <v>-2.9604699999999999</v>
      </c>
      <c r="P59" s="7">
        <v>8.1728400000000008</v>
      </c>
      <c r="Q59" s="7">
        <v>-9.531229999999999</v>
      </c>
      <c r="R59" s="7">
        <v>-7.5190400000000004</v>
      </c>
      <c r="S59" s="7">
        <v>-17.699780000000001</v>
      </c>
      <c r="T59" s="7">
        <v>-8.1265999999999998</v>
      </c>
      <c r="U59" s="7">
        <v>-21.882480000000001</v>
      </c>
      <c r="V59" s="7">
        <v>-0.56415999999999999</v>
      </c>
      <c r="W59" s="7">
        <v>-3.9737100000000001</v>
      </c>
      <c r="X59" s="7">
        <v>3.1901899999999999</v>
      </c>
      <c r="Y59" s="7">
        <v>-6.7791199999999998</v>
      </c>
      <c r="Z59" s="7">
        <v>-12.66384</v>
      </c>
      <c r="AA59" s="7">
        <v>-11.72982</v>
      </c>
      <c r="AB59" s="7">
        <v>-8.6976899999999997</v>
      </c>
      <c r="AC59" s="7">
        <v>3.13713</v>
      </c>
      <c r="AD59" s="7">
        <v>-2.83372</v>
      </c>
      <c r="AE59" s="7">
        <v>-8.5674299999999999</v>
      </c>
      <c r="AF59" s="7">
        <v>-15.724969999999999</v>
      </c>
      <c r="AG59" s="7">
        <v>-11.221879999999999</v>
      </c>
      <c r="AH59" s="7">
        <v>-16.58785</v>
      </c>
      <c r="AI59" s="6"/>
      <c r="AJ59" s="6"/>
      <c r="AK59" s="6"/>
      <c r="AL59" s="6"/>
      <c r="AM59" s="6"/>
      <c r="AN59" s="207"/>
      <c r="AO59" s="207"/>
      <c r="AP59" s="207"/>
      <c r="AQ59" s="207"/>
      <c r="AR59" s="207"/>
      <c r="AS59" s="207"/>
      <c r="AT59" s="207"/>
      <c r="AU59" s="207"/>
      <c r="AV59" s="207"/>
      <c r="AW59" s="207"/>
      <c r="AX59" s="207"/>
      <c r="AY59" s="207"/>
    </row>
    <row r="60" spans="1:1005" ht="14.45">
      <c r="A60" s="182">
        <f>YampaRiverInflow.TotalOutflow!A60</f>
        <v>47849</v>
      </c>
      <c r="B60" s="163">
        <v>-4.968</v>
      </c>
      <c r="C60" s="155">
        <v>-4.968</v>
      </c>
      <c r="D60" s="167">
        <v>-4.968</v>
      </c>
      <c r="E60" s="7">
        <v>-2.6761900000000001</v>
      </c>
      <c r="F60" s="7">
        <v>-10.645389999999999</v>
      </c>
      <c r="G60" s="7">
        <v>-24.767759999999999</v>
      </c>
      <c r="H60" s="7">
        <v>-19.95645</v>
      </c>
      <c r="I60" s="7">
        <v>-6.7551600000000001</v>
      </c>
      <c r="J60" s="7">
        <v>3.6644800000000002</v>
      </c>
      <c r="K60" s="7">
        <v>-8.1808599999999991</v>
      </c>
      <c r="L60" s="7">
        <v>-6.9567299999999994</v>
      </c>
      <c r="M60" s="7">
        <v>-10.40982</v>
      </c>
      <c r="N60" s="7">
        <v>0.62288999999999994</v>
      </c>
      <c r="O60" s="7">
        <v>-24.679400000000001</v>
      </c>
      <c r="P60" s="7">
        <v>-9.1849699999999999</v>
      </c>
      <c r="Q60" s="7">
        <v>-14.851360000000001</v>
      </c>
      <c r="R60" s="7">
        <v>-13.8294</v>
      </c>
      <c r="S60" s="7">
        <v>-10.89728</v>
      </c>
      <c r="T60" s="7">
        <v>-7.2114099999999999</v>
      </c>
      <c r="U60" s="7">
        <v>-22.53942</v>
      </c>
      <c r="V60" s="7">
        <v>-9.4303899999999992</v>
      </c>
      <c r="W60" s="7">
        <v>-6.6437100000000004</v>
      </c>
      <c r="X60" s="7">
        <v>-17.863379999999999</v>
      </c>
      <c r="Y60" s="7">
        <v>-30.41215</v>
      </c>
      <c r="Z60" s="7">
        <v>-21.799250000000001</v>
      </c>
      <c r="AA60" s="7">
        <v>1.50478</v>
      </c>
      <c r="AB60" s="7">
        <v>-28.800259999999998</v>
      </c>
      <c r="AC60" s="7">
        <v>-7.3329999999999992E-2</v>
      </c>
      <c r="AD60" s="7">
        <v>-10.749919999999999</v>
      </c>
      <c r="AE60" s="7">
        <v>-9.7509899999999998</v>
      </c>
      <c r="AF60" s="7">
        <v>-7.9319700000000006</v>
      </c>
      <c r="AG60" s="7">
        <v>-0.54016999999999993</v>
      </c>
      <c r="AH60" s="7">
        <v>-9.2524899999999999</v>
      </c>
      <c r="AI60" s="6"/>
      <c r="AJ60" s="6"/>
      <c r="AK60" s="6"/>
      <c r="AL60" s="6"/>
      <c r="AM60" s="6"/>
      <c r="AN60" s="207"/>
      <c r="AO60" s="207"/>
      <c r="AP60" s="207"/>
      <c r="AQ60" s="207"/>
      <c r="AR60" s="207"/>
      <c r="AS60" s="207"/>
      <c r="AT60" s="207"/>
      <c r="AU60" s="207"/>
      <c r="AV60" s="207"/>
      <c r="AW60" s="207"/>
      <c r="AX60" s="207"/>
      <c r="AY60" s="207"/>
    </row>
    <row r="61" spans="1:1005" ht="14.45">
      <c r="A61" s="182">
        <f>YampaRiverInflow.TotalOutflow!A61</f>
        <v>47880</v>
      </c>
      <c r="B61" s="163">
        <v>-14.456</v>
      </c>
      <c r="C61" s="155">
        <v>-14.456</v>
      </c>
      <c r="D61" s="167">
        <v>-14.456</v>
      </c>
      <c r="E61" s="7">
        <v>-19.460819999999998</v>
      </c>
      <c r="F61" s="7">
        <v>-16.715619999999998</v>
      </c>
      <c r="G61" s="7">
        <v>14.064540000000001</v>
      </c>
      <c r="H61" s="7">
        <v>-15.41591</v>
      </c>
      <c r="I61" s="7">
        <v>-12.96556</v>
      </c>
      <c r="J61" s="7">
        <v>-9.5933500000000009</v>
      </c>
      <c r="K61" s="7">
        <v>-8.6650200000000002</v>
      </c>
      <c r="L61" s="7">
        <v>-4.5227200000000005</v>
      </c>
      <c r="M61" s="7">
        <v>-7.0445699999999993</v>
      </c>
      <c r="N61" s="7">
        <v>0.31457000000000002</v>
      </c>
      <c r="O61" s="7">
        <v>-9.0514200000000002</v>
      </c>
      <c r="P61" s="7">
        <v>-9.2945599999999988</v>
      </c>
      <c r="Q61" s="7">
        <v>-5.9604300000000006</v>
      </c>
      <c r="R61" s="7">
        <v>-8.6297999999999995</v>
      </c>
      <c r="S61" s="7">
        <v>-7.7912100000000004</v>
      </c>
      <c r="T61" s="7">
        <v>-10.988049999999999</v>
      </c>
      <c r="U61" s="7">
        <v>-19.275569999999998</v>
      </c>
      <c r="V61" s="7">
        <v>-12.945889999999999</v>
      </c>
      <c r="W61" s="7">
        <v>-22.459019999999999</v>
      </c>
      <c r="X61" s="7">
        <v>-10.986780000000001</v>
      </c>
      <c r="Y61" s="7">
        <v>-22.574740000000002</v>
      </c>
      <c r="Z61" s="7">
        <v>-15.92117</v>
      </c>
      <c r="AA61" s="7">
        <v>-3.3474699999999999</v>
      </c>
      <c r="AB61" s="7">
        <v>-6.9009499999999999</v>
      </c>
      <c r="AC61" s="7">
        <v>-3.6037600000000003</v>
      </c>
      <c r="AD61" s="7">
        <v>-22.41188</v>
      </c>
      <c r="AE61" s="7">
        <v>-6.0861999999999998</v>
      </c>
      <c r="AF61" s="7">
        <v>8.8889200000000006</v>
      </c>
      <c r="AG61" s="7">
        <v>-7.9001400000000004</v>
      </c>
      <c r="AH61" s="7">
        <v>-5.5469499999999998</v>
      </c>
      <c r="AI61" s="6"/>
      <c r="AJ61" s="6"/>
      <c r="AK61" s="6"/>
      <c r="AL61" s="6"/>
      <c r="AM61" s="6"/>
      <c r="AN61" s="207"/>
      <c r="AO61" s="207"/>
      <c r="AP61" s="207"/>
      <c r="AQ61" s="207"/>
      <c r="AR61" s="207"/>
      <c r="AS61" s="207"/>
      <c r="AT61" s="207"/>
      <c r="AU61" s="207"/>
      <c r="AV61" s="207"/>
      <c r="AW61" s="207"/>
      <c r="AX61" s="207"/>
      <c r="AY61" s="207"/>
    </row>
    <row r="62" spans="1:1005" ht="14.45">
      <c r="A62" s="182">
        <f>YampaRiverInflow.TotalOutflow!A62</f>
        <v>47908</v>
      </c>
      <c r="B62" s="163">
        <v>-14.478</v>
      </c>
      <c r="C62" s="155">
        <v>-14.478</v>
      </c>
      <c r="D62" s="167">
        <v>-14.478</v>
      </c>
      <c r="E62" s="7">
        <v>-10.980540000000001</v>
      </c>
      <c r="F62" s="7">
        <v>-22.592410000000001</v>
      </c>
      <c r="G62" s="7">
        <v>-41.335809999999995</v>
      </c>
      <c r="H62" s="7">
        <v>-20.545960000000001</v>
      </c>
      <c r="I62" s="7">
        <v>-14.699110000000001</v>
      </c>
      <c r="J62" s="7">
        <v>-44.778870000000005</v>
      </c>
      <c r="K62" s="7">
        <v>-10.86153</v>
      </c>
      <c r="L62" s="7">
        <v>-10.544040000000001</v>
      </c>
      <c r="M62" s="7">
        <v>-16.42557</v>
      </c>
      <c r="N62" s="7">
        <v>-14.93465</v>
      </c>
      <c r="O62" s="7">
        <v>-15.63274</v>
      </c>
      <c r="P62" s="7">
        <v>-16.15907</v>
      </c>
      <c r="Q62" s="7">
        <v>-15.25135</v>
      </c>
      <c r="R62" s="7">
        <v>-17.034509999999997</v>
      </c>
      <c r="S62" s="7">
        <v>-21.14264</v>
      </c>
      <c r="T62" s="7">
        <v>-13.394159999999999</v>
      </c>
      <c r="U62" s="7">
        <v>-24.728169999999999</v>
      </c>
      <c r="V62" s="7">
        <v>-12.946339999999999</v>
      </c>
      <c r="W62" s="7">
        <v>-14.941930000000001</v>
      </c>
      <c r="X62" s="7">
        <v>-22.739099999999997</v>
      </c>
      <c r="Y62" s="7">
        <v>-16.134589999999999</v>
      </c>
      <c r="Z62" s="7">
        <v>-28.68308</v>
      </c>
      <c r="AA62" s="7">
        <v>-4.22288</v>
      </c>
      <c r="AB62" s="7">
        <v>3.4572699999999998</v>
      </c>
      <c r="AC62" s="7">
        <v>1.25017</v>
      </c>
      <c r="AD62" s="7">
        <v>-31.598890000000001</v>
      </c>
      <c r="AE62" s="7">
        <v>-2.0714899999999998</v>
      </c>
      <c r="AF62" s="7">
        <v>-5.8077399999999999</v>
      </c>
      <c r="AG62" s="7">
        <v>-25.490770000000001</v>
      </c>
      <c r="AH62" s="7">
        <v>-21.368089999999999</v>
      </c>
      <c r="AI62" s="6"/>
      <c r="AJ62" s="6"/>
      <c r="AK62" s="6"/>
      <c r="AL62" s="6"/>
      <c r="AM62" s="6"/>
      <c r="AN62" s="207"/>
      <c r="AO62" s="207"/>
      <c r="AP62" s="207"/>
      <c r="AQ62" s="207"/>
      <c r="AR62" s="207"/>
      <c r="AS62" s="207"/>
      <c r="AT62" s="207"/>
      <c r="AU62" s="207"/>
      <c r="AV62" s="207"/>
      <c r="AW62" s="207"/>
      <c r="AX62" s="207"/>
      <c r="AY62" s="207"/>
    </row>
    <row r="63" spans="1:1005" ht="14.45">
      <c r="A63" s="182">
        <f>YampaRiverInflow.TotalOutflow!A63</f>
        <v>47939</v>
      </c>
      <c r="B63" s="163">
        <v>-18.241</v>
      </c>
      <c r="C63" s="155">
        <v>-18.241</v>
      </c>
      <c r="D63" s="167">
        <v>-18.241</v>
      </c>
      <c r="E63" s="7">
        <v>-28.635090000000002</v>
      </c>
      <c r="F63" s="7">
        <v>-14.1168</v>
      </c>
      <c r="G63" s="7">
        <v>-9.0910299999999999</v>
      </c>
      <c r="H63" s="7">
        <v>-22.383119999999998</v>
      </c>
      <c r="I63" s="7">
        <v>59.391539999999999</v>
      </c>
      <c r="J63" s="7">
        <v>-63.58173</v>
      </c>
      <c r="K63" s="7">
        <v>-14.289959999999999</v>
      </c>
      <c r="L63" s="7">
        <v>-18.956109999999999</v>
      </c>
      <c r="M63" s="7">
        <v>-4.1280000000000004E-2</v>
      </c>
      <c r="N63" s="7">
        <v>-19.869040000000002</v>
      </c>
      <c r="O63" s="7">
        <v>-23.20046</v>
      </c>
      <c r="P63" s="7">
        <v>-19.820720000000001</v>
      </c>
      <c r="Q63" s="7">
        <v>-9.1137800000000002</v>
      </c>
      <c r="R63" s="7">
        <v>-15.77689</v>
      </c>
      <c r="S63" s="7">
        <v>-19.864979999999999</v>
      </c>
      <c r="T63" s="7">
        <v>-16.396039999999999</v>
      </c>
      <c r="U63" s="7">
        <v>-26.008659999999999</v>
      </c>
      <c r="V63" s="7">
        <v>-22.024150000000002</v>
      </c>
      <c r="W63" s="7">
        <v>-23.49466</v>
      </c>
      <c r="X63" s="7">
        <v>-21.14265</v>
      </c>
      <c r="Y63" s="7">
        <v>-19.851419999999997</v>
      </c>
      <c r="Z63" s="7">
        <v>-28.04072</v>
      </c>
      <c r="AA63" s="7">
        <v>-6.6238900000000003</v>
      </c>
      <c r="AB63" s="7">
        <v>-4.0508199999999999</v>
      </c>
      <c r="AC63" s="7">
        <v>0.34855999999999998</v>
      </c>
      <c r="AD63" s="7">
        <v>-43.061860000000003</v>
      </c>
      <c r="AE63" s="7">
        <v>-23.281939999999999</v>
      </c>
      <c r="AF63" s="7">
        <v>-20.773990000000001</v>
      </c>
      <c r="AG63" s="7">
        <v>-26.821540000000002</v>
      </c>
      <c r="AH63" s="7">
        <v>-17.913619999999998</v>
      </c>
      <c r="AI63" s="6"/>
      <c r="AJ63" s="6"/>
      <c r="AK63" s="6"/>
      <c r="AL63" s="6"/>
      <c r="AM63" s="6"/>
      <c r="AN63" s="207"/>
      <c r="AO63" s="207"/>
      <c r="AP63" s="207"/>
      <c r="AQ63" s="207"/>
      <c r="AR63" s="207"/>
      <c r="AS63" s="207"/>
      <c r="AT63" s="207"/>
      <c r="AU63" s="207"/>
      <c r="AV63" s="207"/>
      <c r="AW63" s="207"/>
      <c r="AX63" s="207"/>
      <c r="AY63" s="207"/>
    </row>
    <row r="64" spans="1:1005" ht="14.45">
      <c r="A64" s="182">
        <f>YampaRiverInflow.TotalOutflow!A64</f>
        <v>47969</v>
      </c>
      <c r="B64" s="163">
        <v>-10.058</v>
      </c>
      <c r="C64" s="155">
        <v>-10.058</v>
      </c>
      <c r="D64" s="167">
        <v>-10.058</v>
      </c>
      <c r="E64" s="7">
        <v>-2.7735700000000003</v>
      </c>
      <c r="F64" s="7">
        <v>-15.322940000000001</v>
      </c>
      <c r="G64" s="7">
        <v>-19.867259999999998</v>
      </c>
      <c r="H64" s="7">
        <v>-15.572929999999999</v>
      </c>
      <c r="I64" s="7">
        <v>36.142910000000001</v>
      </c>
      <c r="J64" s="7">
        <v>-3.1130999999999998</v>
      </c>
      <c r="K64" s="7">
        <v>-16.675549999999998</v>
      </c>
      <c r="L64" s="7">
        <v>-17.536919999999999</v>
      </c>
      <c r="M64" s="7">
        <v>-28.011310000000002</v>
      </c>
      <c r="N64" s="7">
        <v>-21.856310000000001</v>
      </c>
      <c r="O64" s="7">
        <v>3.5355400000000001</v>
      </c>
      <c r="P64" s="7">
        <v>-23.032049999999998</v>
      </c>
      <c r="Q64" s="7">
        <v>-27.275220000000001</v>
      </c>
      <c r="R64" s="7">
        <v>-11.566879999999999</v>
      </c>
      <c r="S64" s="7">
        <v>-26.851080000000003</v>
      </c>
      <c r="T64" s="7">
        <v>-16.472080000000002</v>
      </c>
      <c r="U64" s="7">
        <v>-21.851860000000002</v>
      </c>
      <c r="V64" s="7">
        <v>-22.571669999999997</v>
      </c>
      <c r="W64" s="7">
        <v>-23.858180000000001</v>
      </c>
      <c r="X64" s="7">
        <v>-18.369009999999999</v>
      </c>
      <c r="Y64" s="7">
        <v>-14.94468</v>
      </c>
      <c r="Z64" s="7">
        <v>-19.296259999999997</v>
      </c>
      <c r="AA64" s="7">
        <v>-17.438189999999999</v>
      </c>
      <c r="AB64" s="7">
        <v>-15.69408</v>
      </c>
      <c r="AC64" s="7">
        <v>-9.6890499999999999</v>
      </c>
      <c r="AD64" s="7">
        <v>-50.874790000000004</v>
      </c>
      <c r="AE64" s="7">
        <v>-27.428099999999997</v>
      </c>
      <c r="AF64" s="7">
        <v>-13.267719999999999</v>
      </c>
      <c r="AG64" s="7">
        <v>-29.217569999999998</v>
      </c>
      <c r="AH64" s="7">
        <v>-23.534490000000002</v>
      </c>
      <c r="AI64" s="6"/>
      <c r="AJ64" s="6"/>
      <c r="AK64" s="6"/>
      <c r="AL64" s="6"/>
      <c r="AM64" s="6"/>
      <c r="AN64" s="207"/>
      <c r="AO64" s="207"/>
      <c r="AP64" s="207"/>
      <c r="AQ64" s="207"/>
      <c r="AR64" s="207"/>
      <c r="AS64" s="207"/>
      <c r="AT64" s="207"/>
      <c r="AU64" s="207"/>
      <c r="AV64" s="207"/>
      <c r="AW64" s="207"/>
      <c r="AX64" s="207"/>
      <c r="AY64" s="207"/>
      <c r="ALQ64" t="e">
        <v>#N/A</v>
      </c>
    </row>
    <row r="65" spans="1:1005" ht="14.45">
      <c r="A65" s="182">
        <f>YampaRiverInflow.TotalOutflow!A65</f>
        <v>48000</v>
      </c>
      <c r="B65" s="163">
        <v>-13.593999999999999</v>
      </c>
      <c r="C65" s="155">
        <v>-13.593999999999999</v>
      </c>
      <c r="D65" s="167">
        <v>-13.593999999999999</v>
      </c>
      <c r="E65" s="7">
        <v>-22.894779999999997</v>
      </c>
      <c r="F65" s="7">
        <v>-8.4372399999999992</v>
      </c>
      <c r="G65" s="7">
        <v>-15.65728</v>
      </c>
      <c r="H65" s="7">
        <v>-12.931179999999999</v>
      </c>
      <c r="I65" s="7">
        <v>-18.715900000000001</v>
      </c>
      <c r="J65" s="7">
        <v>-17.61956</v>
      </c>
      <c r="K65" s="7">
        <v>-9.7447199999999992</v>
      </c>
      <c r="L65" s="7">
        <v>-3.1937099999999998</v>
      </c>
      <c r="M65" s="7">
        <v>-11.334670000000001</v>
      </c>
      <c r="N65" s="7">
        <v>-18.532310000000003</v>
      </c>
      <c r="O65" s="7">
        <v>1.92611</v>
      </c>
      <c r="P65" s="7">
        <v>-21.110040000000001</v>
      </c>
      <c r="Q65" s="7">
        <v>-19.540299999999998</v>
      </c>
      <c r="R65" s="7">
        <v>-15.975790000000002</v>
      </c>
      <c r="S65" s="7">
        <v>-32.847480000000004</v>
      </c>
      <c r="T65" s="7">
        <v>-21.42004</v>
      </c>
      <c r="U65" s="7">
        <v>-30.22063</v>
      </c>
      <c r="V65" s="7">
        <v>-27.89715</v>
      </c>
      <c r="W65" s="7">
        <v>-31.396319999999999</v>
      </c>
      <c r="X65" s="7">
        <v>-29.21951</v>
      </c>
      <c r="Y65" s="7">
        <v>-25.421259999999997</v>
      </c>
      <c r="Z65" s="7">
        <v>-17.919930000000001</v>
      </c>
      <c r="AA65" s="7">
        <v>-30.92728</v>
      </c>
      <c r="AB65" s="7">
        <v>-23.747820000000001</v>
      </c>
      <c r="AC65" s="7">
        <v>-21.322800000000001</v>
      </c>
      <c r="AD65" s="7">
        <v>-59.346059999999994</v>
      </c>
      <c r="AE65" s="7">
        <v>-32.015830000000001</v>
      </c>
      <c r="AF65" s="7">
        <v>-5.7221099999999998</v>
      </c>
      <c r="AG65" s="7">
        <v>-24.088740000000001</v>
      </c>
      <c r="AH65" s="7">
        <v>-28.66141</v>
      </c>
      <c r="AI65" s="6"/>
      <c r="AJ65" s="6"/>
      <c r="AK65" s="6"/>
      <c r="AL65" s="6"/>
      <c r="AM65" s="6"/>
      <c r="AN65" s="207"/>
      <c r="AO65" s="207"/>
      <c r="AP65" s="207"/>
      <c r="AQ65" s="207"/>
      <c r="AR65" s="207"/>
      <c r="AS65" s="207"/>
      <c r="AT65" s="207"/>
      <c r="AU65" s="207"/>
      <c r="AV65" s="207"/>
      <c r="AW65" s="207"/>
      <c r="AX65" s="207"/>
      <c r="AY65" s="207"/>
      <c r="ALQ65" t="e">
        <v>#N/A</v>
      </c>
    </row>
    <row r="66" spans="1:1005" ht="14.45">
      <c r="A66" s="182">
        <f>YampaRiverInflow.TotalOutflow!A66</f>
        <v>48030</v>
      </c>
      <c r="B66" s="163">
        <v>-18.728999999999999</v>
      </c>
      <c r="C66" s="155">
        <v>-18.728999999999999</v>
      </c>
      <c r="D66" s="167">
        <v>-18.728999999999999</v>
      </c>
      <c r="E66" s="7">
        <v>-10.398209999999999</v>
      </c>
      <c r="F66" s="7">
        <v>-10.19393</v>
      </c>
      <c r="G66" s="7">
        <v>-18.311769999999999</v>
      </c>
      <c r="H66" s="7">
        <v>-15.302760000000001</v>
      </c>
      <c r="I66" s="7">
        <v>-25.186910000000001</v>
      </c>
      <c r="J66" s="7">
        <v>-26.149759999999997</v>
      </c>
      <c r="K66" s="7">
        <v>-18.206589999999998</v>
      </c>
      <c r="L66" s="7">
        <v>-16.932770000000001</v>
      </c>
      <c r="M66" s="7">
        <v>-11.23888</v>
      </c>
      <c r="N66" s="7">
        <v>-14.996259999999999</v>
      </c>
      <c r="O66" s="7">
        <v>3.59327</v>
      </c>
      <c r="P66" s="7">
        <v>-18.765970000000003</v>
      </c>
      <c r="Q66" s="7">
        <v>-11.523569999999999</v>
      </c>
      <c r="R66" s="7">
        <v>-7.7080399999999996</v>
      </c>
      <c r="S66" s="7">
        <v>-27.048749999999998</v>
      </c>
      <c r="T66" s="7">
        <v>-22.246220000000001</v>
      </c>
      <c r="U66" s="7">
        <v>-21.478169999999999</v>
      </c>
      <c r="V66" s="7">
        <v>-36.614269999999998</v>
      </c>
      <c r="W66" s="7">
        <v>-22.211980000000001</v>
      </c>
      <c r="X66" s="7">
        <v>-27.412610000000001</v>
      </c>
      <c r="Y66" s="7">
        <v>-37.642650000000003</v>
      </c>
      <c r="Z66" s="7">
        <v>-16.347709999999999</v>
      </c>
      <c r="AA66" s="7">
        <v>-19.617069999999998</v>
      </c>
      <c r="AB66" s="7">
        <v>-22.699870000000001</v>
      </c>
      <c r="AC66" s="7">
        <v>-17.179880000000001</v>
      </c>
      <c r="AD66" s="7">
        <v>-47.634029999999996</v>
      </c>
      <c r="AE66" s="7">
        <v>-43.163139999999999</v>
      </c>
      <c r="AF66" s="7">
        <v>-27.084130000000002</v>
      </c>
      <c r="AG66" s="7">
        <v>-23.90504</v>
      </c>
      <c r="AH66" s="7">
        <v>-20.622529999999998</v>
      </c>
      <c r="AI66" s="6"/>
      <c r="AJ66" s="6"/>
      <c r="AK66" s="6"/>
      <c r="AL66" s="6"/>
      <c r="AM66" s="6"/>
      <c r="AN66" s="207"/>
      <c r="AO66" s="207"/>
      <c r="AP66" s="207"/>
      <c r="AQ66" s="207"/>
      <c r="AR66" s="207"/>
      <c r="AS66" s="207"/>
      <c r="AT66" s="207"/>
      <c r="AU66" s="207"/>
      <c r="AV66" s="207"/>
      <c r="AW66" s="207"/>
      <c r="AX66" s="207"/>
      <c r="AY66" s="207"/>
      <c r="ALQ66" t="e">
        <v>#N/A</v>
      </c>
    </row>
    <row r="67" spans="1:1005" ht="14.45">
      <c r="A67" s="182">
        <f>YampaRiverInflow.TotalOutflow!A67</f>
        <v>48061</v>
      </c>
      <c r="B67" s="163">
        <v>-12.797000000000001</v>
      </c>
      <c r="C67" s="155">
        <v>-12.797000000000001</v>
      </c>
      <c r="D67" s="167">
        <v>-12.797000000000001</v>
      </c>
      <c r="E67" s="7">
        <v>-10.18477</v>
      </c>
      <c r="F67" s="7">
        <v>-3.4436999999999998</v>
      </c>
      <c r="G67" s="7">
        <v>-18.58174</v>
      </c>
      <c r="H67" s="7">
        <v>-17.12154</v>
      </c>
      <c r="I67" s="7">
        <v>-17.84836</v>
      </c>
      <c r="J67" s="7">
        <v>-12.213329999999999</v>
      </c>
      <c r="K67" s="7">
        <v>-14.071669999999999</v>
      </c>
      <c r="L67" s="7">
        <v>-7.6597600000000003</v>
      </c>
      <c r="M67" s="7">
        <v>-9.9216899999999999</v>
      </c>
      <c r="N67" s="7">
        <v>-9.8270400000000002</v>
      </c>
      <c r="O67" s="7">
        <v>0.95716999999999997</v>
      </c>
      <c r="P67" s="7">
        <v>-13.4948</v>
      </c>
      <c r="Q67" s="7">
        <v>-10.937709999999999</v>
      </c>
      <c r="R67" s="7">
        <v>-14.345180000000001</v>
      </c>
      <c r="S67" s="7">
        <v>-20.569520000000001</v>
      </c>
      <c r="T67" s="7">
        <v>-13.446770000000001</v>
      </c>
      <c r="U67" s="7">
        <v>-16.82076</v>
      </c>
      <c r="V67" s="7">
        <v>-22.761310000000002</v>
      </c>
      <c r="W67" s="7">
        <v>-12.675990000000001</v>
      </c>
      <c r="X67" s="7">
        <v>-23.720400000000001</v>
      </c>
      <c r="Y67" s="7">
        <v>-20.238779999999998</v>
      </c>
      <c r="Z67" s="7">
        <v>-16.907869999999999</v>
      </c>
      <c r="AA67" s="7">
        <v>-20.437060000000002</v>
      </c>
      <c r="AB67" s="7">
        <v>-18.531770000000002</v>
      </c>
      <c r="AC67" s="7">
        <v>-17.41047</v>
      </c>
      <c r="AD67" s="7">
        <v>-38.691830000000003</v>
      </c>
      <c r="AE67" s="7">
        <v>-40.59751</v>
      </c>
      <c r="AF67" s="7">
        <v>-10.537649999999999</v>
      </c>
      <c r="AG67" s="7">
        <v>-28.23929</v>
      </c>
      <c r="AH67" s="7">
        <v>-38.875620000000005</v>
      </c>
      <c r="AI67" s="6"/>
      <c r="AJ67" s="6"/>
      <c r="AK67" s="6"/>
      <c r="AL67" s="6"/>
      <c r="AM67" s="6"/>
      <c r="AN67" s="207"/>
      <c r="AO67" s="207"/>
      <c r="AP67" s="207"/>
      <c r="AQ67" s="207"/>
      <c r="AR67" s="207"/>
      <c r="AS67" s="207"/>
      <c r="AT67" s="207"/>
      <c r="AU67" s="207"/>
      <c r="AV67" s="207"/>
      <c r="AW67" s="207"/>
      <c r="AX67" s="207"/>
      <c r="AY67" s="207"/>
      <c r="ALQ67" t="e">
        <v>#N/A</v>
      </c>
    </row>
    <row r="68" spans="1:1005" ht="14.45">
      <c r="A68" s="182">
        <f>YampaRiverInflow.TotalOutflow!A68</f>
        <v>48092</v>
      </c>
      <c r="B68" s="163">
        <v>-3.5750000000000002</v>
      </c>
      <c r="C68" s="155">
        <v>-3.5750000000000002</v>
      </c>
      <c r="D68" s="167">
        <v>-3.5750000000000002</v>
      </c>
      <c r="E68" s="7">
        <v>-6.8090299999999999</v>
      </c>
      <c r="F68" s="7">
        <v>2.4422899999999998</v>
      </c>
      <c r="G68" s="7">
        <v>-15.388030000000001</v>
      </c>
      <c r="H68" s="7">
        <v>3.0395700000000003</v>
      </c>
      <c r="I68" s="7">
        <v>-6.1195399999999998</v>
      </c>
      <c r="J68" s="7">
        <v>-6.2437700000000005</v>
      </c>
      <c r="K68" s="7">
        <v>-1.99848</v>
      </c>
      <c r="L68" s="7">
        <v>-6.6900600000000008</v>
      </c>
      <c r="M68" s="7">
        <v>0.25474000000000002</v>
      </c>
      <c r="N68" s="7">
        <v>-8.8620400000000004</v>
      </c>
      <c r="O68" s="7">
        <v>-3.0682</v>
      </c>
      <c r="P68" s="7">
        <v>-5.7606200000000003</v>
      </c>
      <c r="Q68" s="7">
        <v>0.47227999999999998</v>
      </c>
      <c r="R68" s="7">
        <v>-4.20695</v>
      </c>
      <c r="S68" s="7">
        <v>-6.3936400000000004</v>
      </c>
      <c r="T68" s="7">
        <v>-9.4515100000000007</v>
      </c>
      <c r="U68" s="7">
        <v>-9.5977199999999989</v>
      </c>
      <c r="V68" s="7">
        <v>-16.26549</v>
      </c>
      <c r="W68" s="7">
        <v>-9.5290599999999994</v>
      </c>
      <c r="X68" s="7">
        <v>-19.450950000000002</v>
      </c>
      <c r="Y68" s="7">
        <v>-20.921619999999997</v>
      </c>
      <c r="Z68" s="7">
        <v>-14.65705</v>
      </c>
      <c r="AA68" s="7">
        <v>-15.921899999999999</v>
      </c>
      <c r="AB68" s="7">
        <v>-21.619810000000001</v>
      </c>
      <c r="AC68" s="7">
        <v>-5.9765299999999995</v>
      </c>
      <c r="AD68" s="7">
        <v>-30.643849999999997</v>
      </c>
      <c r="AE68" s="7">
        <v>-16.40672</v>
      </c>
      <c r="AF68" s="7">
        <v>1.02725</v>
      </c>
      <c r="AG68" s="7">
        <v>-2.57606</v>
      </c>
      <c r="AH68" s="7">
        <v>1.2406300000000001</v>
      </c>
      <c r="AI68" s="6"/>
      <c r="AJ68" s="6"/>
      <c r="AK68" s="6"/>
      <c r="AL68" s="6"/>
      <c r="AM68" s="6"/>
      <c r="AN68" s="207"/>
      <c r="AO68" s="207"/>
      <c r="AP68" s="207"/>
      <c r="AQ68" s="207"/>
      <c r="AR68" s="207"/>
      <c r="AS68" s="207"/>
      <c r="AT68" s="207"/>
      <c r="AU68" s="207"/>
      <c r="AV68" s="207"/>
      <c r="AW68" s="207"/>
      <c r="AX68" s="207"/>
      <c r="AY68" s="207"/>
      <c r="ALQ68" t="e">
        <v>#N/A</v>
      </c>
    </row>
    <row r="69" spans="1:1005" ht="14.45">
      <c r="A69" s="182"/>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182"/>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182"/>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182"/>
      <c r="B72" s="162"/>
      <c r="C72" s="154"/>
      <c r="D72" s="158"/>
      <c r="AI72" s="7"/>
      <c r="AJ72" s="7"/>
      <c r="AK72" s="7"/>
      <c r="AL72" s="7"/>
      <c r="AM72" s="7"/>
      <c r="ALQ72" t="e">
        <v>#N/A</v>
      </c>
    </row>
    <row r="73" spans="1:1005" ht="12.75" customHeight="1">
      <c r="A73" s="182"/>
      <c r="B73" s="162"/>
      <c r="C73" s="154"/>
      <c r="D73" s="158"/>
      <c r="E73" s="7"/>
      <c r="AI73" s="7"/>
      <c r="AJ73" s="7"/>
      <c r="AK73" s="7"/>
      <c r="AL73" s="7"/>
      <c r="AM73" s="7"/>
    </row>
    <row r="74" spans="1:1005" ht="12.75" customHeight="1">
      <c r="A74" s="182"/>
      <c r="B74" s="162"/>
      <c r="C74" s="154"/>
      <c r="D74" s="158"/>
      <c r="AI74" s="7"/>
      <c r="AJ74" s="7"/>
      <c r="AK74" s="7"/>
      <c r="AL74" s="7"/>
      <c r="AM74" s="7"/>
    </row>
    <row r="75" spans="1:1005" ht="12.75" customHeight="1">
      <c r="A75" s="182"/>
      <c r="B75" s="162"/>
      <c r="C75" s="154"/>
      <c r="D75" s="158"/>
      <c r="AI75" s="7"/>
      <c r="AJ75" s="7"/>
      <c r="AK75" s="7"/>
      <c r="AL75" s="7"/>
      <c r="AM75" s="7"/>
    </row>
    <row r="76" spans="1:1005" ht="12.75" customHeight="1">
      <c r="A76" s="182"/>
      <c r="B76" s="162"/>
      <c r="C76" s="154"/>
      <c r="D76" s="158"/>
      <c r="AI76" s="7"/>
      <c r="AJ76" s="7"/>
      <c r="AK76" s="7"/>
      <c r="AL76" s="7"/>
      <c r="AM76" s="7"/>
    </row>
    <row r="77" spans="1:1005" ht="12.75" customHeight="1">
      <c r="A77" s="182"/>
      <c r="B77" s="162"/>
      <c r="C77" s="154"/>
      <c r="D77" s="158"/>
      <c r="AI77" s="7"/>
      <c r="AJ77" s="7"/>
      <c r="AK77" s="7"/>
      <c r="AL77" s="7"/>
      <c r="AM77" s="7"/>
    </row>
    <row r="78" spans="1:1005" ht="12.75" customHeight="1">
      <c r="A78" s="182"/>
      <c r="B78" s="162"/>
      <c r="C78" s="154"/>
      <c r="D78" s="158"/>
      <c r="AI78" s="7"/>
      <c r="AJ78" s="7"/>
      <c r="AK78" s="7"/>
      <c r="AL78" s="7"/>
      <c r="AM78" s="7"/>
    </row>
    <row r="79" spans="1:1005" ht="12.75" customHeight="1">
      <c r="A79" s="182"/>
      <c r="B79" s="162"/>
      <c r="C79" s="154"/>
      <c r="D79" s="158"/>
    </row>
    <row r="80" spans="1:1005" ht="12.75" customHeight="1">
      <c r="A80" s="182"/>
      <c r="B80" s="162"/>
      <c r="C80" s="154"/>
      <c r="D80" s="158"/>
    </row>
    <row r="81" spans="1:4" ht="12.75" customHeight="1">
      <c r="A81" s="182"/>
      <c r="B81" s="162"/>
      <c r="C81" s="154"/>
      <c r="D81" s="158"/>
    </row>
    <row r="82" spans="1:4" ht="12.75" customHeight="1">
      <c r="A82" s="182"/>
      <c r="B82" s="162"/>
      <c r="C82" s="154"/>
      <c r="D82" s="158"/>
    </row>
    <row r="83" spans="1:4" ht="12.75" customHeight="1">
      <c r="A83" s="182"/>
      <c r="B83" s="162"/>
      <c r="C83" s="154"/>
      <c r="D83" s="158"/>
    </row>
    <row r="84" spans="1:4" ht="12.75" customHeight="1">
      <c r="A84" s="182"/>
      <c r="B84" s="162"/>
      <c r="C84" s="154"/>
      <c r="D84" s="158"/>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5703125" defaultRowHeight="12.75" customHeight="1"/>
  <cols>
    <col min="1" max="2" width="9.42578125" customWidth="1"/>
    <col min="3" max="3" width="9.5703125" bestFit="1" customWidth="1"/>
    <col min="4" max="54" width="9.42578125" customWidth="1"/>
  </cols>
  <sheetData>
    <row r="1" spans="1:51"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c r="AI1" s="195"/>
      <c r="AJ1" s="195"/>
      <c r="AK1" s="195"/>
      <c r="AL1" s="195"/>
      <c r="AM1" s="195"/>
    </row>
    <row r="2" spans="1:51" ht="14.45">
      <c r="A2" s="94" t="s">
        <v>45</v>
      </c>
      <c r="B2" s="206" t="s">
        <v>1</v>
      </c>
      <c r="C2" s="206" t="s">
        <v>2</v>
      </c>
      <c r="D2" s="206" t="s">
        <v>3</v>
      </c>
      <c r="E2" s="206">
        <v>1991</v>
      </c>
      <c r="F2" s="206">
        <v>1992</v>
      </c>
      <c r="G2" s="206">
        <v>1993</v>
      </c>
      <c r="H2" s="206">
        <v>1994</v>
      </c>
      <c r="I2" s="206">
        <v>1995</v>
      </c>
      <c r="J2" s="206">
        <v>1996</v>
      </c>
      <c r="K2" s="206">
        <v>1997</v>
      </c>
      <c r="L2" s="206">
        <v>1998</v>
      </c>
      <c r="M2" s="206">
        <v>1999</v>
      </c>
      <c r="N2" s="206">
        <v>2000</v>
      </c>
      <c r="O2" s="206">
        <v>2001</v>
      </c>
      <c r="P2" s="206">
        <v>2002</v>
      </c>
      <c r="Q2" s="206">
        <v>2003</v>
      </c>
      <c r="R2" s="206">
        <v>2004</v>
      </c>
      <c r="S2" s="206">
        <v>2005</v>
      </c>
      <c r="T2" s="206">
        <v>2006</v>
      </c>
      <c r="U2" s="206">
        <v>2007</v>
      </c>
      <c r="V2" s="206">
        <v>2008</v>
      </c>
      <c r="W2" s="206">
        <v>2009</v>
      </c>
      <c r="X2" s="206">
        <v>2010</v>
      </c>
      <c r="Y2" s="206">
        <v>2011</v>
      </c>
      <c r="Z2" s="206">
        <v>2012</v>
      </c>
      <c r="AA2" s="206">
        <v>2013</v>
      </c>
      <c r="AB2" s="206">
        <v>2014</v>
      </c>
      <c r="AC2" s="206">
        <v>2015</v>
      </c>
      <c r="AD2" s="206">
        <v>2016</v>
      </c>
      <c r="AE2" s="123">
        <v>2017</v>
      </c>
      <c r="AF2" s="206">
        <v>2018</v>
      </c>
      <c r="AG2" s="206">
        <v>2019</v>
      </c>
      <c r="AH2" s="206">
        <v>2020</v>
      </c>
      <c r="AI2" s="195"/>
      <c r="AJ2" s="195"/>
      <c r="AK2" s="195"/>
      <c r="AL2" s="195"/>
      <c r="AM2" s="195"/>
      <c r="AN2" s="195"/>
      <c r="AO2" s="195"/>
      <c r="AP2" s="195"/>
      <c r="AQ2" s="195"/>
      <c r="AR2" s="195"/>
      <c r="AS2" s="195"/>
    </row>
    <row r="3" spans="1:51" ht="14.45">
      <c r="A3" s="95" t="str">
        <f>A2&amp;"_"&amp;"Time"</f>
        <v>PkrToImp_In_Time</v>
      </c>
      <c r="B3" s="96" t="s">
        <v>8</v>
      </c>
      <c r="C3" s="96" t="s">
        <v>9</v>
      </c>
      <c r="D3" s="96" t="s">
        <v>10</v>
      </c>
      <c r="E3" s="96" t="s">
        <v>11</v>
      </c>
      <c r="F3" s="96" t="s">
        <v>12</v>
      </c>
      <c r="G3" s="96" t="s">
        <v>13</v>
      </c>
      <c r="H3" s="96" t="s">
        <v>14</v>
      </c>
      <c r="I3" s="96" t="s">
        <v>15</v>
      </c>
      <c r="J3" s="96" t="s">
        <v>16</v>
      </c>
      <c r="K3" s="96" t="s">
        <v>17</v>
      </c>
      <c r="L3" s="96" t="s">
        <v>18</v>
      </c>
      <c r="M3" s="96" t="s">
        <v>19</v>
      </c>
      <c r="N3" s="96" t="s">
        <v>20</v>
      </c>
      <c r="O3" s="96" t="s">
        <v>21</v>
      </c>
      <c r="P3" s="96" t="s">
        <v>22</v>
      </c>
      <c r="Q3" s="96" t="s">
        <v>23</v>
      </c>
      <c r="R3" s="96" t="s">
        <v>24</v>
      </c>
      <c r="S3" s="96" t="s">
        <v>25</v>
      </c>
      <c r="T3" s="96" t="s">
        <v>26</v>
      </c>
      <c r="U3" s="96" t="s">
        <v>27</v>
      </c>
      <c r="V3" s="96" t="s">
        <v>28</v>
      </c>
      <c r="W3" s="96" t="s">
        <v>29</v>
      </c>
      <c r="X3" s="96" t="s">
        <v>30</v>
      </c>
      <c r="Y3" s="96" t="s">
        <v>31</v>
      </c>
      <c r="Z3" s="96" t="s">
        <v>32</v>
      </c>
      <c r="AA3" s="96" t="s">
        <v>33</v>
      </c>
      <c r="AB3" s="96" t="s">
        <v>34</v>
      </c>
      <c r="AC3" s="96" t="s">
        <v>35</v>
      </c>
      <c r="AD3" s="96" t="s">
        <v>36</v>
      </c>
      <c r="AE3" s="96" t="s">
        <v>37</v>
      </c>
      <c r="AF3" s="96" t="s">
        <v>38</v>
      </c>
      <c r="AG3" s="96" t="s">
        <v>39</v>
      </c>
      <c r="AH3" s="96" t="s">
        <v>40</v>
      </c>
      <c r="AI3" s="195"/>
      <c r="AJ3" s="195"/>
      <c r="AK3" s="195"/>
      <c r="AL3" s="195"/>
      <c r="AM3" s="195"/>
      <c r="AN3" s="195"/>
      <c r="AO3" s="195"/>
      <c r="AP3" s="195"/>
      <c r="AQ3" s="195"/>
      <c r="AR3" s="195"/>
      <c r="AS3" s="195"/>
    </row>
    <row r="4" spans="1:51" ht="14.45">
      <c r="A4" s="97">
        <f>YampaRiverInflow.TotalOutflow!A4</f>
        <v>46143</v>
      </c>
      <c r="B4" s="172">
        <v>-44.896000000000001</v>
      </c>
      <c r="C4" s="173">
        <v>-44.896000000000001</v>
      </c>
      <c r="D4" s="181">
        <v>-44.896000000000001</v>
      </c>
      <c r="E4" s="7">
        <f ca="1">INDEX(INDIRECT("PkrToImp_"&amp;E$2+YEAR($A4)-YEAR($A$4)),MONTH($A4))/1000</f>
        <v>-19.012</v>
      </c>
      <c r="F4" s="7">
        <f t="shared" ref="F4:AH12" ca="1" si="0">INDEX(INDIRECT("PkrToImp_"&amp;F$2+YEAR($A4)-YEAR($A$4)),MONTH($A4))/1000</f>
        <v>-19.098700000000001</v>
      </c>
      <c r="G4" s="7">
        <f t="shared" ca="1" si="0"/>
        <v>-31.252700000000001</v>
      </c>
      <c r="H4" s="7">
        <f t="shared" ca="1" si="0"/>
        <v>-147.96199999999999</v>
      </c>
      <c r="I4" s="7">
        <f t="shared" ca="1" si="0"/>
        <v>-29.909500000000001</v>
      </c>
      <c r="J4" s="7">
        <f t="shared" ca="1" si="0"/>
        <v>-28.129300000000001</v>
      </c>
      <c r="K4" s="7">
        <f t="shared" ca="1" si="0"/>
        <v>-49.9146</v>
      </c>
      <c r="L4" s="7">
        <f t="shared" ca="1" si="0"/>
        <v>-34.603400000000001</v>
      </c>
      <c r="M4" s="7">
        <f t="shared" ca="1" si="0"/>
        <v>-27.749099999999999</v>
      </c>
      <c r="N4" s="7">
        <f t="shared" ca="1" si="0"/>
        <v>-15.6434</v>
      </c>
      <c r="O4" s="7">
        <f t="shared" ca="1" si="0"/>
        <v>-26.480900000000002</v>
      </c>
      <c r="P4" s="7">
        <f t="shared" ca="1" si="0"/>
        <v>-13.461499999999999</v>
      </c>
      <c r="Q4" s="7">
        <f t="shared" ca="1" si="0"/>
        <v>-3.12216</v>
      </c>
      <c r="R4" s="7">
        <f t="shared" ca="1" si="0"/>
        <v>-37.49</v>
      </c>
      <c r="S4" s="7">
        <f t="shared" ca="1" si="0"/>
        <v>-28.581900000000001</v>
      </c>
      <c r="T4" s="7">
        <f t="shared" ca="1" si="0"/>
        <v>-34.988099999999996</v>
      </c>
      <c r="U4" s="7">
        <f t="shared" ca="1" si="0"/>
        <v>-27.610599999999998</v>
      </c>
      <c r="V4" s="7">
        <f t="shared" ca="1" si="0"/>
        <v>-13.771700000000001</v>
      </c>
      <c r="W4" s="7">
        <f t="shared" ca="1" si="0"/>
        <v>-19.453499999999998</v>
      </c>
      <c r="X4" s="7">
        <f t="shared" ca="1" si="0"/>
        <v>-43.834099999999999</v>
      </c>
      <c r="Y4" s="7">
        <f t="shared" ca="1" si="0"/>
        <v>-36.948999999999998</v>
      </c>
      <c r="Z4" s="7">
        <f t="shared" ca="1" si="0"/>
        <v>-18.708599999999997</v>
      </c>
      <c r="AA4" s="7">
        <f t="shared" ca="1" si="0"/>
        <v>-25.398700000000002</v>
      </c>
      <c r="AB4" s="7">
        <f t="shared" ca="1" si="0"/>
        <v>-18.684200000000001</v>
      </c>
      <c r="AC4" s="7">
        <f t="shared" ca="1" si="0"/>
        <v>-10.974200000000002</v>
      </c>
      <c r="AD4" s="7">
        <f t="shared" ca="1" si="0"/>
        <v>-34.367400000000004</v>
      </c>
      <c r="AE4" s="7">
        <f t="shared" ca="1" si="0"/>
        <v>-27.658300000000001</v>
      </c>
      <c r="AF4" s="7">
        <f t="shared" ca="1" si="0"/>
        <v>-22.264099999999999</v>
      </c>
      <c r="AG4" s="7">
        <f t="shared" ca="1" si="0"/>
        <v>-16.6996</v>
      </c>
      <c r="AH4" s="7">
        <f t="shared" ca="1" si="0"/>
        <v>-67.282200000000003</v>
      </c>
      <c r="AI4" s="7"/>
      <c r="AJ4" s="7"/>
      <c r="AK4" s="7"/>
      <c r="AL4" s="7"/>
      <c r="AM4" s="7"/>
      <c r="AN4" s="207"/>
      <c r="AO4" s="207"/>
      <c r="AP4" s="207"/>
      <c r="AQ4" s="207"/>
      <c r="AR4" s="207"/>
      <c r="AS4" s="207"/>
      <c r="AT4" s="207"/>
      <c r="AU4" s="207"/>
      <c r="AV4" s="207"/>
      <c r="AW4" s="207"/>
      <c r="AX4" s="207"/>
      <c r="AY4" s="207"/>
    </row>
    <row r="5" spans="1:51" ht="14.45">
      <c r="A5" s="97">
        <f>YampaRiverInflow.TotalOutflow!A5</f>
        <v>46174</v>
      </c>
      <c r="B5" s="163">
        <v>-39.107999999999997</v>
      </c>
      <c r="C5" s="155">
        <v>-39.107999999999997</v>
      </c>
      <c r="D5" s="167">
        <v>-39.107999999999997</v>
      </c>
      <c r="E5" s="7">
        <v>-57.844000000000001</v>
      </c>
      <c r="F5" s="7">
        <v>-49.321300000000001</v>
      </c>
      <c r="G5" s="7">
        <v>-51.9298</v>
      </c>
      <c r="H5" s="7">
        <v>-183.62299999999999</v>
      </c>
      <c r="I5" s="7">
        <v>-63.558300000000003</v>
      </c>
      <c r="J5" s="7">
        <v>-43.443300000000001</v>
      </c>
      <c r="K5" s="7">
        <v>-78.712100000000007</v>
      </c>
      <c r="L5" s="7">
        <v>-44.4283</v>
      </c>
      <c r="M5" s="7">
        <v>-46.623400000000004</v>
      </c>
      <c r="N5" s="7">
        <v>-26.48</v>
      </c>
      <c r="O5" s="7">
        <v>-49.249099999999999</v>
      </c>
      <c r="P5" s="7">
        <v>-37.820300000000003</v>
      </c>
      <c r="Q5" s="7">
        <v>-37.123800000000003</v>
      </c>
      <c r="R5" s="7">
        <v>-46.805699999999995</v>
      </c>
      <c r="S5" s="7">
        <v>-42.2714</v>
      </c>
      <c r="T5" s="7">
        <v>-36.915500000000002</v>
      </c>
      <c r="U5" s="7">
        <v>-53.137800000000006</v>
      </c>
      <c r="V5" s="7">
        <v>-64.9482</v>
      </c>
      <c r="W5" s="7">
        <v>-25.7806</v>
      </c>
      <c r="X5" s="7">
        <v>-34.943199999999997</v>
      </c>
      <c r="Y5" s="7">
        <v>-51.296099999999996</v>
      </c>
      <c r="Z5" s="7">
        <v>-57.331800000000001</v>
      </c>
      <c r="AA5" s="7">
        <v>-54.558199999999999</v>
      </c>
      <c r="AB5" s="7">
        <v>-68.587000000000003</v>
      </c>
      <c r="AC5" s="7">
        <v>-37.685099999999998</v>
      </c>
      <c r="AD5" s="7">
        <v>-32.256500000000003</v>
      </c>
      <c r="AE5" s="7">
        <v>-52.228699999999996</v>
      </c>
      <c r="AF5" s="7">
        <v>-55.433399999999999</v>
      </c>
      <c r="AG5" s="7">
        <v>-50.623800000000003</v>
      </c>
      <c r="AH5" s="7">
        <v>-49.755000000000003</v>
      </c>
      <c r="AI5" s="6"/>
      <c r="AJ5" s="6"/>
      <c r="AK5" s="6"/>
      <c r="AL5" s="6"/>
      <c r="AM5" s="6"/>
      <c r="AN5" s="207"/>
      <c r="AO5" s="207"/>
      <c r="AP5" s="207"/>
      <c r="AQ5" s="207"/>
      <c r="AR5" s="207"/>
      <c r="AS5" s="207"/>
      <c r="AT5" s="207"/>
      <c r="AU5" s="207"/>
      <c r="AV5" s="207"/>
      <c r="AW5" s="207"/>
      <c r="AX5" s="207"/>
      <c r="AY5" s="207"/>
    </row>
    <row r="6" spans="1:51" ht="14.45">
      <c r="A6" s="97">
        <f>YampaRiverInflow.TotalOutflow!A6</f>
        <v>46204</v>
      </c>
      <c r="B6" s="163">
        <v>-23.524999999999999</v>
      </c>
      <c r="C6" s="155">
        <v>-23.524999999999999</v>
      </c>
      <c r="D6" s="167">
        <v>-23.524999999999999</v>
      </c>
      <c r="E6" s="7">
        <v>-48.3</v>
      </c>
      <c r="F6" s="7">
        <v>-25.503700000000002</v>
      </c>
      <c r="G6" s="7">
        <v>-48.567099999999996</v>
      </c>
      <c r="H6" s="7">
        <v>-182.99199999999999</v>
      </c>
      <c r="I6" s="7">
        <v>-65.305999999999997</v>
      </c>
      <c r="J6" s="7">
        <v>-37.942</v>
      </c>
      <c r="K6" s="7">
        <v>-73.786799999999999</v>
      </c>
      <c r="L6" s="7">
        <v>-40.766500000000001</v>
      </c>
      <c r="M6" s="7">
        <v>-6.4570799999999995</v>
      </c>
      <c r="N6" s="7">
        <v>-40.478199999999994</v>
      </c>
      <c r="O6" s="7">
        <v>-35.347099999999998</v>
      </c>
      <c r="P6" s="7">
        <v>-30.984200000000001</v>
      </c>
      <c r="Q6" s="7">
        <v>-12.644399999999999</v>
      </c>
      <c r="R6" s="7">
        <v>-15.251700000000001</v>
      </c>
      <c r="S6" s="7">
        <v>-52.766100000000002</v>
      </c>
      <c r="T6" s="7">
        <v>-45.935900000000004</v>
      </c>
      <c r="U6" s="7">
        <v>-47.300400000000003</v>
      </c>
      <c r="V6" s="7">
        <v>-39.221400000000003</v>
      </c>
      <c r="W6" s="7">
        <v>-35.222799999999999</v>
      </c>
      <c r="X6" s="7">
        <v>-42.721499999999999</v>
      </c>
      <c r="Y6" s="7">
        <v>-48.900100000000002</v>
      </c>
      <c r="Z6" s="7">
        <v>-17.8947</v>
      </c>
      <c r="AA6" s="7">
        <v>-23.696200000000001</v>
      </c>
      <c r="AB6" s="7">
        <v>-7.1829000000000001</v>
      </c>
      <c r="AC6" s="7">
        <v>-15.904399999999999</v>
      </c>
      <c r="AD6" s="7">
        <v>-28.589599999999997</v>
      </c>
      <c r="AE6" s="7">
        <v>-43.727499999999999</v>
      </c>
      <c r="AF6" s="7">
        <v>-35.582300000000004</v>
      </c>
      <c r="AG6" s="7">
        <v>-30.575500000000002</v>
      </c>
      <c r="AH6" s="7">
        <v>-37.180800000000005</v>
      </c>
      <c r="AI6" s="6"/>
      <c r="AJ6" s="6"/>
      <c r="AK6" s="6"/>
      <c r="AL6" s="6"/>
      <c r="AM6" s="6"/>
      <c r="AN6" s="207"/>
      <c r="AO6" s="207"/>
      <c r="AP6" s="207"/>
      <c r="AQ6" s="207"/>
      <c r="AR6" s="207"/>
      <c r="AS6" s="207"/>
      <c r="AT6" s="207"/>
      <c r="AU6" s="207"/>
      <c r="AV6" s="207"/>
      <c r="AW6" s="207"/>
      <c r="AX6" s="207"/>
      <c r="AY6" s="207"/>
    </row>
    <row r="7" spans="1:51" ht="14.45">
      <c r="A7" s="97">
        <f>YampaRiverInflow.TotalOutflow!A7</f>
        <v>46235</v>
      </c>
      <c r="B7" s="163">
        <v>-12.019</v>
      </c>
      <c r="C7" s="155">
        <v>-12.019</v>
      </c>
      <c r="D7" s="167">
        <v>-12.019</v>
      </c>
      <c r="E7" s="7">
        <v>-23.998000000000001</v>
      </c>
      <c r="F7" s="7">
        <v>5.8436199999999996</v>
      </c>
      <c r="G7" s="7">
        <v>-37.121300000000005</v>
      </c>
      <c r="H7" s="7">
        <v>-39.379899999999999</v>
      </c>
      <c r="I7" s="7">
        <v>-27.815000000000001</v>
      </c>
      <c r="J7" s="7">
        <v>-14.0517</v>
      </c>
      <c r="K7" s="7">
        <v>-65.381299999999996</v>
      </c>
      <c r="L7" s="7">
        <v>-36.5657</v>
      </c>
      <c r="M7" s="7">
        <v>-19.854400000000002</v>
      </c>
      <c r="N7" s="7">
        <v>-3.75305</v>
      </c>
      <c r="O7" s="7">
        <v>-2.8775900000000001</v>
      </c>
      <c r="P7" s="7">
        <v>-12.666399999999999</v>
      </c>
      <c r="Q7" s="7">
        <v>-13.9602</v>
      </c>
      <c r="R7" s="7">
        <v>-39.998400000000004</v>
      </c>
      <c r="S7" s="7">
        <v>7.2850600000000005</v>
      </c>
      <c r="T7" s="7">
        <v>-24.3444</v>
      </c>
      <c r="U7" s="7">
        <v>-33.449400000000004</v>
      </c>
      <c r="V7" s="7">
        <v>-19.831900000000001</v>
      </c>
      <c r="W7" s="7">
        <v>-46.257599999999996</v>
      </c>
      <c r="X7" s="7">
        <v>-32.945300000000003</v>
      </c>
      <c r="Y7" s="7">
        <v>-39.458300000000001</v>
      </c>
      <c r="Z7" s="7">
        <v>-23.445799999999998</v>
      </c>
      <c r="AA7" s="7">
        <v>-14.442500000000001</v>
      </c>
      <c r="AB7" s="7">
        <v>-5.3147600000000006</v>
      </c>
      <c r="AC7" s="7">
        <v>-20.151</v>
      </c>
      <c r="AD7" s="7">
        <v>-29.148299999999999</v>
      </c>
      <c r="AE7" s="7">
        <v>-33.437899999999999</v>
      </c>
      <c r="AF7" s="7">
        <v>-29.450599999999998</v>
      </c>
      <c r="AG7" s="7">
        <v>-25.803599999999999</v>
      </c>
      <c r="AH7" s="7">
        <v>-58.466900000000003</v>
      </c>
      <c r="AI7" s="6"/>
      <c r="AJ7" s="6"/>
      <c r="AK7" s="6"/>
      <c r="AL7" s="6"/>
      <c r="AM7" s="6"/>
      <c r="AN7" s="207"/>
      <c r="AO7" s="207"/>
      <c r="AP7" s="207"/>
      <c r="AQ7" s="207"/>
      <c r="AR7" s="207"/>
      <c r="AS7" s="207"/>
      <c r="AT7" s="207"/>
      <c r="AU7" s="207"/>
      <c r="AV7" s="207"/>
      <c r="AW7" s="207"/>
      <c r="AX7" s="207"/>
      <c r="AY7" s="207"/>
    </row>
    <row r="8" spans="1:51" ht="14.45">
      <c r="A8" s="97">
        <f>YampaRiverInflow.TotalOutflow!A8</f>
        <v>46266</v>
      </c>
      <c r="B8" s="163">
        <v>-6.0039999999999996</v>
      </c>
      <c r="C8" s="155">
        <v>-6.0039999999999996</v>
      </c>
      <c r="D8" s="167">
        <v>-6.0039999999999996</v>
      </c>
      <c r="E8" s="7">
        <v>-15.521000000000001</v>
      </c>
      <c r="F8" s="7">
        <v>-12.745700000000001</v>
      </c>
      <c r="G8" s="7">
        <v>-31.333599999999997</v>
      </c>
      <c r="H8" s="7">
        <v>-19.856300000000001</v>
      </c>
      <c r="I8" s="7">
        <v>-41.415900000000001</v>
      </c>
      <c r="J8" s="7">
        <v>-22.555199999999999</v>
      </c>
      <c r="K8" s="7">
        <v>0.85353000000000001</v>
      </c>
      <c r="L8" s="7">
        <v>-61.966300000000004</v>
      </c>
      <c r="M8" s="7">
        <v>-54.048999999999999</v>
      </c>
      <c r="N8" s="7">
        <v>-27.7121</v>
      </c>
      <c r="O8" s="7">
        <v>-18.022099999999998</v>
      </c>
      <c r="P8" s="7">
        <v>-8.8447199999999988</v>
      </c>
      <c r="Q8" s="7">
        <v>-17.9664</v>
      </c>
      <c r="R8" s="7">
        <v>-5.1358199999999998</v>
      </c>
      <c r="S8" s="7">
        <v>-10.9739</v>
      </c>
      <c r="T8" s="7">
        <v>-32.469799999999999</v>
      </c>
      <c r="U8" s="7">
        <v>-35.090000000000003</v>
      </c>
      <c r="V8" s="7">
        <v>-20.7882</v>
      </c>
      <c r="W8" s="7">
        <v>-50.804099999999998</v>
      </c>
      <c r="X8" s="7">
        <v>-26.487200000000001</v>
      </c>
      <c r="Y8" s="7">
        <v>-30.253900000000002</v>
      </c>
      <c r="Z8" s="7">
        <v>-43.0578</v>
      </c>
      <c r="AA8" s="7">
        <v>-36.350099999999998</v>
      </c>
      <c r="AB8" s="7">
        <v>-18.872799999999998</v>
      </c>
      <c r="AC8" s="7">
        <v>-16.6816</v>
      </c>
      <c r="AD8" s="7">
        <v>-22.602599999999999</v>
      </c>
      <c r="AE8" s="7">
        <v>-13.866299999999999</v>
      </c>
      <c r="AF8" s="7">
        <v>-20.75</v>
      </c>
      <c r="AG8" s="7">
        <v>-8.9183799999999991</v>
      </c>
      <c r="AH8" s="7">
        <v>-33.353900000000003</v>
      </c>
      <c r="AI8" s="6"/>
      <c r="AJ8" s="6"/>
      <c r="AK8" s="6"/>
      <c r="AL8" s="6"/>
      <c r="AM8" s="6"/>
      <c r="AN8" s="207"/>
      <c r="AO8" s="207"/>
      <c r="AP8" s="207"/>
      <c r="AQ8" s="207"/>
      <c r="AR8" s="207"/>
      <c r="AS8" s="207"/>
      <c r="AT8" s="207"/>
      <c r="AU8" s="207"/>
      <c r="AV8" s="207"/>
      <c r="AW8" s="207"/>
      <c r="AX8" s="207"/>
      <c r="AY8" s="207"/>
    </row>
    <row r="9" spans="1:51" ht="14.45">
      <c r="A9" s="97">
        <f>YampaRiverInflow.TotalOutflow!A9</f>
        <v>46296</v>
      </c>
      <c r="B9" s="163">
        <v>-4.306</v>
      </c>
      <c r="C9" s="155">
        <v>-4.306</v>
      </c>
      <c r="D9" s="167">
        <v>-4.306</v>
      </c>
      <c r="E9" s="7">
        <v>3.17</v>
      </c>
      <c r="F9" s="7">
        <v>-15.058</v>
      </c>
      <c r="G9" s="7">
        <v>-8.1872799999999994</v>
      </c>
      <c r="H9" s="7">
        <v>-13.261700000000001</v>
      </c>
      <c r="I9" s="7">
        <v>8.3438300000000005</v>
      </c>
      <c r="J9" s="7">
        <v>1.6283399999999999</v>
      </c>
      <c r="K9" s="7">
        <v>-1.5256099999999999</v>
      </c>
      <c r="L9" s="7">
        <v>0.55819000000000007</v>
      </c>
      <c r="M9" s="7">
        <v>-0.40666000000000002</v>
      </c>
      <c r="N9" s="7">
        <v>-3.3743600000000002</v>
      </c>
      <c r="O9" s="7">
        <v>10.40099</v>
      </c>
      <c r="P9" s="7">
        <v>3.1250999999999998</v>
      </c>
      <c r="Q9" s="7">
        <v>0.16553999999999999</v>
      </c>
      <c r="R9" s="7">
        <v>26.085080000000001</v>
      </c>
      <c r="S9" s="7">
        <v>-4.4398100000000005</v>
      </c>
      <c r="T9" s="7">
        <v>7.4000500000000002</v>
      </c>
      <c r="U9" s="7">
        <v>-11.6661</v>
      </c>
      <c r="V9" s="7">
        <v>-2.7408399999999999</v>
      </c>
      <c r="W9" s="7">
        <v>-4.4333</v>
      </c>
      <c r="X9" s="7">
        <v>-10.0848</v>
      </c>
      <c r="Y9" s="7">
        <v>-27.032599999999999</v>
      </c>
      <c r="Z9" s="7">
        <v>-5.7554099999999995</v>
      </c>
      <c r="AA9" s="7">
        <v>-10.2515</v>
      </c>
      <c r="AB9" s="7">
        <v>-12.6999</v>
      </c>
      <c r="AC9" s="7">
        <v>-3.16777</v>
      </c>
      <c r="AD9" s="7">
        <v>-24.611999999999998</v>
      </c>
      <c r="AE9" s="7">
        <v>-28.077099999999998</v>
      </c>
      <c r="AF9" s="7">
        <v>-12.1576</v>
      </c>
      <c r="AG9" s="7">
        <v>1.7223250000000001</v>
      </c>
      <c r="AH9" s="7">
        <v>-9.7818899999999989</v>
      </c>
      <c r="AI9" s="6"/>
      <c r="AJ9" s="6"/>
      <c r="AK9" s="6"/>
      <c r="AL9" s="6"/>
      <c r="AM9" s="6"/>
      <c r="AN9" s="207"/>
      <c r="AO9" s="207"/>
      <c r="AP9" s="207"/>
      <c r="AQ9" s="207"/>
      <c r="AR9" s="207"/>
      <c r="AS9" s="207"/>
      <c r="AT9" s="207"/>
      <c r="AU9" s="207"/>
      <c r="AV9" s="207"/>
      <c r="AW9" s="207"/>
      <c r="AX9" s="207"/>
      <c r="AY9" s="207"/>
    </row>
    <row r="10" spans="1:51" ht="14.45">
      <c r="A10" s="97">
        <f>YampaRiverInflow.TotalOutflow!A10</f>
        <v>46327</v>
      </c>
      <c r="B10" s="163">
        <v>21.308</v>
      </c>
      <c r="C10" s="155">
        <v>21.308</v>
      </c>
      <c r="D10" s="167">
        <v>21.308</v>
      </c>
      <c r="E10" s="7">
        <v>8.6760000000000002</v>
      </c>
      <c r="F10" s="7">
        <v>-7.5486000000000004</v>
      </c>
      <c r="G10" s="7">
        <v>1.3323900000000002</v>
      </c>
      <c r="H10" s="7">
        <v>8.9617099999999983</v>
      </c>
      <c r="I10" s="7">
        <v>4.5023100000000005</v>
      </c>
      <c r="J10" s="7">
        <v>13.97513</v>
      </c>
      <c r="K10" s="7">
        <v>6.8756899999999996</v>
      </c>
      <c r="L10" s="7">
        <v>-37.753900000000002</v>
      </c>
      <c r="M10" s="7">
        <v>12.579600000000001</v>
      </c>
      <c r="N10" s="7">
        <v>4.9528100000000004</v>
      </c>
      <c r="O10" s="7">
        <v>14.292</v>
      </c>
      <c r="P10" s="7">
        <v>10.398250000000001</v>
      </c>
      <c r="Q10" s="7">
        <v>14.77266</v>
      </c>
      <c r="R10" s="7">
        <v>2.89751</v>
      </c>
      <c r="S10" s="7">
        <v>-5.1595500000000003</v>
      </c>
      <c r="T10" s="7">
        <v>8.3595300000000012</v>
      </c>
      <c r="U10" s="7">
        <v>0.24359</v>
      </c>
      <c r="V10" s="7">
        <v>-2.1938</v>
      </c>
      <c r="W10" s="7">
        <v>-8.1242999999999999</v>
      </c>
      <c r="X10" s="7">
        <v>-20.0396</v>
      </c>
      <c r="Y10" s="7">
        <v>-7.1350500000000006</v>
      </c>
      <c r="Z10" s="7">
        <v>-4.9749300000000005</v>
      </c>
      <c r="AA10" s="7">
        <v>-2.7747700000000002</v>
      </c>
      <c r="AB10" s="7">
        <v>-5.4642499999999998</v>
      </c>
      <c r="AC10" s="7">
        <v>12.753399999999999</v>
      </c>
      <c r="AD10" s="7">
        <v>1.235026</v>
      </c>
      <c r="AE10" s="7">
        <v>6.9389319999999994</v>
      </c>
      <c r="AF10" s="7">
        <v>-9.7391900000000007</v>
      </c>
      <c r="AG10" s="7">
        <v>26.70477</v>
      </c>
      <c r="AH10" s="7">
        <v>4.1004740000000002</v>
      </c>
      <c r="AI10" s="6"/>
      <c r="AJ10" s="6"/>
      <c r="AK10" s="6"/>
      <c r="AL10" s="6"/>
      <c r="AM10" s="6"/>
      <c r="AN10" s="207"/>
      <c r="AO10" s="207"/>
      <c r="AP10" s="207"/>
      <c r="AQ10" s="207"/>
      <c r="AR10" s="207"/>
      <c r="AS10" s="207"/>
      <c r="AT10" s="207"/>
      <c r="AU10" s="207"/>
      <c r="AV10" s="207"/>
      <c r="AW10" s="207"/>
      <c r="AX10" s="207"/>
      <c r="AY10" s="207"/>
    </row>
    <row r="11" spans="1:51" ht="14.45">
      <c r="A11" s="97">
        <f>YampaRiverInflow.TotalOutflow!A11</f>
        <v>46357</v>
      </c>
      <c r="B11" s="163">
        <v>17.788</v>
      </c>
      <c r="C11" s="155">
        <v>17.788</v>
      </c>
      <c r="D11" s="167">
        <v>17.788</v>
      </c>
      <c r="E11" s="7">
        <v>18.335000000000001</v>
      </c>
      <c r="F11" s="7">
        <v>4.6582799999999995</v>
      </c>
      <c r="G11" s="7">
        <v>11.40897</v>
      </c>
      <c r="H11" s="7">
        <v>18.883740000000003</v>
      </c>
      <c r="I11" s="7">
        <v>6.48062</v>
      </c>
      <c r="J11" s="7">
        <v>-1.6886700000000001</v>
      </c>
      <c r="K11" s="7">
        <v>-26.622299999999999</v>
      </c>
      <c r="L11" s="7">
        <v>-69.312100000000001</v>
      </c>
      <c r="M11" s="7">
        <v>30.47054</v>
      </c>
      <c r="N11" s="7">
        <v>12.73404</v>
      </c>
      <c r="O11" s="7">
        <v>16.88007</v>
      </c>
      <c r="P11" s="7">
        <v>5.8597900000000003</v>
      </c>
      <c r="Q11" s="7">
        <v>7.4444699999999999</v>
      </c>
      <c r="R11" s="7">
        <v>33.224269999999997</v>
      </c>
      <c r="S11" s="7">
        <v>12.479979999999999</v>
      </c>
      <c r="T11" s="7">
        <v>17.551400000000001</v>
      </c>
      <c r="U11" s="7">
        <v>6.2706099999999996</v>
      </c>
      <c r="V11" s="7">
        <v>38.814579999999999</v>
      </c>
      <c r="W11" s="7">
        <v>9.5693099999999998</v>
      </c>
      <c r="X11" s="7">
        <v>34.180550000000004</v>
      </c>
      <c r="Y11" s="7">
        <v>4.3811200000000001</v>
      </c>
      <c r="Z11" s="7">
        <v>12.84577</v>
      </c>
      <c r="AA11" s="7">
        <v>-9.6169899999999995</v>
      </c>
      <c r="AB11" s="7">
        <v>8.3672789999999999</v>
      </c>
      <c r="AC11" s="7">
        <v>21.699849999999998</v>
      </c>
      <c r="AD11" s="7">
        <v>30.923099999999998</v>
      </c>
      <c r="AE11" s="7">
        <v>2.6434799999999998</v>
      </c>
      <c r="AF11" s="7">
        <v>7.848967</v>
      </c>
      <c r="AG11" s="7">
        <v>2.9376329999999999</v>
      </c>
      <c r="AH11" s="7">
        <v>20.856740000000002</v>
      </c>
      <c r="AI11" s="6"/>
      <c r="AJ11" s="6"/>
      <c r="AK11" s="6"/>
      <c r="AL11" s="6"/>
      <c r="AM11" s="6"/>
      <c r="AN11" s="207"/>
      <c r="AO11" s="207"/>
      <c r="AP11" s="207"/>
      <c r="AQ11" s="207"/>
      <c r="AR11" s="207"/>
      <c r="AS11" s="207"/>
      <c r="AT11" s="207"/>
      <c r="AU11" s="207"/>
      <c r="AV11" s="207"/>
      <c r="AW11" s="207"/>
      <c r="AX11" s="207"/>
      <c r="AY11" s="207"/>
    </row>
    <row r="12" spans="1:51" ht="14.45">
      <c r="A12" s="97">
        <f>YampaRiverInflow.TotalOutflow!A12</f>
        <v>46388</v>
      </c>
      <c r="B12" s="163">
        <v>1.1200000000000001</v>
      </c>
      <c r="C12" s="155">
        <v>1.1200000000000001</v>
      </c>
      <c r="D12" s="167">
        <v>1.1200000000000001</v>
      </c>
      <c r="E12" s="7">
        <v>-16.688599999999997</v>
      </c>
      <c r="F12" s="7">
        <v>33.015449999999994</v>
      </c>
      <c r="G12" s="7">
        <v>-30.712700000000002</v>
      </c>
      <c r="H12" s="7">
        <v>-2.2970100000000002</v>
      </c>
      <c r="I12" s="7">
        <v>-5.6275300000000001</v>
      </c>
      <c r="J12" s="7">
        <v>-64.680900000000008</v>
      </c>
      <c r="K12" s="7">
        <v>-113.199</v>
      </c>
      <c r="L12" s="7">
        <v>36.242400000000004</v>
      </c>
      <c r="M12" s="7">
        <v>-10.6774</v>
      </c>
      <c r="N12" s="7">
        <v>8.1581399999999995</v>
      </c>
      <c r="O12" s="7">
        <v>1.3930199999999999</v>
      </c>
      <c r="P12" s="7">
        <v>10.17</v>
      </c>
      <c r="Q12" s="7">
        <v>3.6542600000000003</v>
      </c>
      <c r="R12" s="7">
        <v>8.1713000000000005</v>
      </c>
      <c r="S12" s="7">
        <v>-29.2118</v>
      </c>
      <c r="T12" s="7">
        <v>-12.4862</v>
      </c>
      <c r="U12" s="7">
        <v>-4.2013100000000003</v>
      </c>
      <c r="V12" s="7">
        <v>-21.987200000000001</v>
      </c>
      <c r="W12" s="7">
        <v>21.381310000000003</v>
      </c>
      <c r="X12" s="7">
        <v>-39.100499999999997</v>
      </c>
      <c r="Y12" s="7">
        <v>-31.088799999999999</v>
      </c>
      <c r="Z12" s="7">
        <v>7.3067399999999996</v>
      </c>
      <c r="AA12" s="7">
        <v>-13.319000000000001</v>
      </c>
      <c r="AB12" s="7">
        <v>-6.39839</v>
      </c>
      <c r="AC12" s="7">
        <v>-23.134</v>
      </c>
      <c r="AD12" s="7">
        <v>-29.637900000000002</v>
      </c>
      <c r="AE12" s="7">
        <v>-24.356300000000001</v>
      </c>
      <c r="AF12" s="7">
        <v>-6.12601</v>
      </c>
      <c r="AG12" s="7">
        <v>-35.9651</v>
      </c>
      <c r="AH12" s="7">
        <v>-1.4319999999999999</v>
      </c>
      <c r="AI12" s="6"/>
      <c r="AJ12" s="6"/>
      <c r="AK12" s="6"/>
      <c r="AL12" s="6"/>
      <c r="AM12" s="6"/>
      <c r="AN12" s="207"/>
      <c r="AO12" s="207"/>
      <c r="AP12" s="207"/>
      <c r="AQ12" s="207"/>
      <c r="AR12" s="207"/>
      <c r="AS12" s="207"/>
      <c r="AT12" s="207"/>
      <c r="AU12" s="207"/>
      <c r="AV12" s="207"/>
      <c r="AW12" s="207"/>
      <c r="AX12" s="207"/>
      <c r="AY12" s="207"/>
    </row>
    <row r="13" spans="1:51" ht="14.45">
      <c r="A13" s="97">
        <f>YampaRiverInflow.TotalOutflow!A13</f>
        <v>46419</v>
      </c>
      <c r="B13" s="163">
        <v>-29.684000000000001</v>
      </c>
      <c r="C13" s="155">
        <v>-29.684000000000001</v>
      </c>
      <c r="D13" s="167">
        <v>-29.684000000000001</v>
      </c>
      <c r="E13" s="7">
        <v>-22.5732</v>
      </c>
      <c r="F13" s="7">
        <v>-17.1022</v>
      </c>
      <c r="G13" s="7">
        <v>-38.901800000000001</v>
      </c>
      <c r="H13" s="7">
        <v>-63.575199999999995</v>
      </c>
      <c r="I13" s="7">
        <v>-26.556999999999999</v>
      </c>
      <c r="J13" s="7">
        <v>-43.0946</v>
      </c>
      <c r="K13" s="7">
        <v>-46.804400000000001</v>
      </c>
      <c r="L13" s="7">
        <v>-20.875299999999999</v>
      </c>
      <c r="M13" s="7">
        <v>-24.3658</v>
      </c>
      <c r="N13" s="7">
        <v>1.18557</v>
      </c>
      <c r="O13" s="7">
        <v>-25.8432</v>
      </c>
      <c r="P13" s="7">
        <v>-4.4762599999999999</v>
      </c>
      <c r="Q13" s="7">
        <v>-2.36822</v>
      </c>
      <c r="R13" s="7">
        <v>5.9079799999999993</v>
      </c>
      <c r="S13" s="7">
        <v>-17.978400000000001</v>
      </c>
      <c r="T13" s="7">
        <v>-35.601699999999994</v>
      </c>
      <c r="U13" s="7">
        <v>-45.1038</v>
      </c>
      <c r="V13" s="7">
        <v>-5.1178299999999997</v>
      </c>
      <c r="W13" s="7">
        <v>-37.283000000000001</v>
      </c>
      <c r="X13" s="7">
        <v>-15.6464</v>
      </c>
      <c r="Y13" s="7">
        <v>-40.071800000000003</v>
      </c>
      <c r="Z13" s="7">
        <v>-32.633000000000003</v>
      </c>
      <c r="AA13" s="7">
        <v>-26.703299999999999</v>
      </c>
      <c r="AB13" s="7">
        <v>-28.727499999999999</v>
      </c>
      <c r="AC13" s="7">
        <v>-41.463300000000004</v>
      </c>
      <c r="AD13" s="7">
        <v>-12.364799999999999</v>
      </c>
      <c r="AE13" s="7">
        <v>-17.944700000000001</v>
      </c>
      <c r="AF13" s="7">
        <v>-30.381799999999998</v>
      </c>
      <c r="AG13" s="7">
        <v>-39.880099999999999</v>
      </c>
      <c r="AH13" s="7">
        <v>-13.894</v>
      </c>
      <c r="AI13" s="6"/>
      <c r="AJ13" s="6"/>
      <c r="AK13" s="6"/>
      <c r="AL13" s="6"/>
      <c r="AM13" s="6"/>
      <c r="AN13" s="207"/>
      <c r="AO13" s="207"/>
      <c r="AP13" s="207"/>
      <c r="AQ13" s="207"/>
      <c r="AR13" s="207"/>
      <c r="AS13" s="207"/>
      <c r="AT13" s="207"/>
      <c r="AU13" s="207"/>
      <c r="AV13" s="207"/>
      <c r="AW13" s="207"/>
      <c r="AX13" s="207"/>
      <c r="AY13" s="207"/>
    </row>
    <row r="14" spans="1:51" ht="14.45">
      <c r="A14" s="97">
        <f>YampaRiverInflow.TotalOutflow!A14</f>
        <v>46447</v>
      </c>
      <c r="B14" s="163">
        <v>-43.48</v>
      </c>
      <c r="C14" s="155">
        <v>-43.48</v>
      </c>
      <c r="D14" s="167">
        <v>-43.48</v>
      </c>
      <c r="E14" s="7">
        <v>-9.4451399999999985</v>
      </c>
      <c r="F14" s="7">
        <v>-51.122900000000001</v>
      </c>
      <c r="G14" s="7">
        <v>-40.1935</v>
      </c>
      <c r="H14" s="7">
        <v>-34.902000000000001</v>
      </c>
      <c r="I14" s="7">
        <v>-96.0959</v>
      </c>
      <c r="J14" s="7">
        <v>-38.881300000000003</v>
      </c>
      <c r="K14" s="7">
        <v>-9.1832499999999992</v>
      </c>
      <c r="L14" s="7">
        <v>-13.1533</v>
      </c>
      <c r="M14" s="7">
        <v>-27.913900000000002</v>
      </c>
      <c r="N14" s="7">
        <v>-37.945300000000003</v>
      </c>
      <c r="O14" s="7">
        <v>-37.232500000000002</v>
      </c>
      <c r="P14" s="7">
        <v>-84.1511</v>
      </c>
      <c r="Q14" s="7">
        <v>-52.822800000000001</v>
      </c>
      <c r="R14" s="7">
        <v>-62.375399999999999</v>
      </c>
      <c r="S14" s="7">
        <v>-22.7028</v>
      </c>
      <c r="T14" s="7">
        <v>-24.410799999999998</v>
      </c>
      <c r="U14" s="7">
        <v>-35.779199999999996</v>
      </c>
      <c r="V14" s="7">
        <v>-52.189599999999999</v>
      </c>
      <c r="W14" s="7">
        <v>-44.594099999999997</v>
      </c>
      <c r="X14" s="7">
        <v>-46.276900000000005</v>
      </c>
      <c r="Y14" s="7">
        <v>-41.1785</v>
      </c>
      <c r="Z14" s="7">
        <v>-54.098800000000004</v>
      </c>
      <c r="AA14" s="7">
        <v>-94.38669999999999</v>
      </c>
      <c r="AB14" s="7">
        <v>-68.116</v>
      </c>
      <c r="AC14" s="7">
        <v>-21.329699999999999</v>
      </c>
      <c r="AD14" s="7">
        <v>-45.133600000000001</v>
      </c>
      <c r="AE14" s="7">
        <v>-41.103999999999999</v>
      </c>
      <c r="AF14" s="7">
        <v>-52.287500000000001</v>
      </c>
      <c r="AG14" s="7">
        <v>-39.996499999999997</v>
      </c>
      <c r="AH14" s="7">
        <v>-34.947000000000003</v>
      </c>
      <c r="AI14" s="6"/>
      <c r="AJ14" s="6"/>
      <c r="AK14" s="6"/>
      <c r="AL14" s="6"/>
      <c r="AM14" s="6"/>
      <c r="AN14" s="207"/>
      <c r="AO14" s="207"/>
      <c r="AP14" s="207"/>
      <c r="AQ14" s="207"/>
      <c r="AR14" s="207"/>
      <c r="AS14" s="207"/>
      <c r="AT14" s="207"/>
      <c r="AU14" s="207"/>
      <c r="AV14" s="207"/>
      <c r="AW14" s="207"/>
      <c r="AX14" s="207"/>
      <c r="AY14" s="207"/>
    </row>
    <row r="15" spans="1:51" ht="14.45">
      <c r="A15" s="97">
        <f>YampaRiverInflow.TotalOutflow!A15</f>
        <v>46478</v>
      </c>
      <c r="B15" s="163">
        <v>-47.68</v>
      </c>
      <c r="C15" s="155">
        <v>-47.68</v>
      </c>
      <c r="D15" s="167">
        <v>-47.68</v>
      </c>
      <c r="E15" s="7">
        <v>-58.070099999999996</v>
      </c>
      <c r="F15" s="7">
        <v>-46.224299999999999</v>
      </c>
      <c r="G15" s="7">
        <v>-45.231099999999998</v>
      </c>
      <c r="H15" s="7">
        <v>-21.337199999999999</v>
      </c>
      <c r="I15" s="7">
        <v>-46.392000000000003</v>
      </c>
      <c r="J15" s="7">
        <v>-46.931699999999999</v>
      </c>
      <c r="K15" s="7">
        <v>-10.3939</v>
      </c>
      <c r="L15" s="7">
        <v>-22.183299999999999</v>
      </c>
      <c r="M15" s="7">
        <v>-50.360900000000001</v>
      </c>
      <c r="N15" s="7">
        <v>-34.244300000000003</v>
      </c>
      <c r="O15" s="7">
        <v>-28.298599999999997</v>
      </c>
      <c r="P15" s="7">
        <v>-23.056999999999999</v>
      </c>
      <c r="Q15" s="7">
        <v>-23.6526</v>
      </c>
      <c r="R15" s="7">
        <v>-18.731300000000001</v>
      </c>
      <c r="S15" s="7">
        <v>-34.493000000000002</v>
      </c>
      <c r="T15" s="7">
        <v>-34.719099999999997</v>
      </c>
      <c r="U15" s="7">
        <v>-39.354300000000002</v>
      </c>
      <c r="V15" s="7">
        <v>-36.816499999999998</v>
      </c>
      <c r="W15" s="7">
        <v>-31.096499999999999</v>
      </c>
      <c r="X15" s="7">
        <v>-26.820700000000002</v>
      </c>
      <c r="Y15" s="7">
        <v>-39.596599999999995</v>
      </c>
      <c r="Z15" s="7">
        <v>-38.490600000000001</v>
      </c>
      <c r="AA15" s="7">
        <v>-7.4329700000000001</v>
      </c>
      <c r="AB15" s="7">
        <v>-6.8644499999999997</v>
      </c>
      <c r="AC15" s="7">
        <v>-16.915599999999998</v>
      </c>
      <c r="AD15" s="7">
        <v>-37.536199999999994</v>
      </c>
      <c r="AE15" s="7">
        <v>-51.6753</v>
      </c>
      <c r="AF15" s="7">
        <v>-49.0565</v>
      </c>
      <c r="AG15" s="7">
        <v>3.8323470000000004</v>
      </c>
      <c r="AH15" s="7">
        <v>-59.116</v>
      </c>
      <c r="AI15" s="6"/>
      <c r="AJ15" s="6"/>
      <c r="AK15" s="6"/>
      <c r="AL15" s="6"/>
      <c r="AM15" s="6"/>
      <c r="AN15" s="207"/>
      <c r="AO15" s="207"/>
      <c r="AP15" s="207"/>
      <c r="AQ15" s="207"/>
      <c r="AR15" s="207"/>
      <c r="AS15" s="207"/>
      <c r="AT15" s="207"/>
      <c r="AU15" s="207"/>
      <c r="AV15" s="207"/>
      <c r="AW15" s="207"/>
      <c r="AX15" s="207"/>
      <c r="AY15" s="207"/>
    </row>
    <row r="16" spans="1:51" ht="14.45">
      <c r="A16" s="97">
        <f>YampaRiverInflow.TotalOutflow!A16</f>
        <v>46508</v>
      </c>
      <c r="B16" s="163">
        <v>-44.896000000000001</v>
      </c>
      <c r="C16" s="155">
        <v>-44.896000000000001</v>
      </c>
      <c r="D16" s="167">
        <v>-44.896000000000001</v>
      </c>
      <c r="E16" s="7">
        <v>-19.098700000000001</v>
      </c>
      <c r="F16" s="7">
        <v>-31.252700000000001</v>
      </c>
      <c r="G16" s="7">
        <v>-147.96199999999999</v>
      </c>
      <c r="H16" s="7">
        <v>-29.909500000000001</v>
      </c>
      <c r="I16" s="7">
        <v>-28.129300000000001</v>
      </c>
      <c r="J16" s="7">
        <v>-49.9146</v>
      </c>
      <c r="K16" s="7">
        <v>-34.603400000000001</v>
      </c>
      <c r="L16" s="7">
        <v>-27.749099999999999</v>
      </c>
      <c r="M16" s="7">
        <v>-15.6434</v>
      </c>
      <c r="N16" s="7">
        <v>-26.480900000000002</v>
      </c>
      <c r="O16" s="7">
        <v>-13.461499999999999</v>
      </c>
      <c r="P16" s="7">
        <v>-3.12216</v>
      </c>
      <c r="Q16" s="7">
        <v>-37.49</v>
      </c>
      <c r="R16" s="7">
        <v>-28.581900000000001</v>
      </c>
      <c r="S16" s="7">
        <v>-34.988099999999996</v>
      </c>
      <c r="T16" s="7">
        <v>-27.610599999999998</v>
      </c>
      <c r="U16" s="7">
        <v>-13.771700000000001</v>
      </c>
      <c r="V16" s="7">
        <v>-19.453499999999998</v>
      </c>
      <c r="W16" s="7">
        <v>-43.834099999999999</v>
      </c>
      <c r="X16" s="7">
        <v>-36.948999999999998</v>
      </c>
      <c r="Y16" s="7">
        <v>-18.708599999999997</v>
      </c>
      <c r="Z16" s="7">
        <v>-25.398700000000002</v>
      </c>
      <c r="AA16" s="7">
        <v>-18.684200000000001</v>
      </c>
      <c r="AB16" s="7">
        <v>-10.974200000000002</v>
      </c>
      <c r="AC16" s="7">
        <v>-34.367400000000004</v>
      </c>
      <c r="AD16" s="7">
        <v>-27.658300000000001</v>
      </c>
      <c r="AE16" s="7">
        <v>-22.264099999999999</v>
      </c>
      <c r="AF16" s="7">
        <v>-16.6996</v>
      </c>
      <c r="AG16" s="7">
        <v>-67.282200000000003</v>
      </c>
      <c r="AH16" s="7">
        <v>-19.012</v>
      </c>
      <c r="AI16" s="6"/>
      <c r="AJ16" s="6"/>
      <c r="AK16" s="6"/>
      <c r="AL16" s="6"/>
      <c r="AM16" s="6"/>
      <c r="AN16" s="207"/>
      <c r="AO16" s="207"/>
      <c r="AP16" s="207"/>
      <c r="AQ16" s="207"/>
      <c r="AR16" s="207"/>
      <c r="AS16" s="207"/>
      <c r="AT16" s="207"/>
      <c r="AU16" s="207"/>
      <c r="AV16" s="207"/>
      <c r="AW16" s="207"/>
      <c r="AX16" s="207"/>
      <c r="AY16" s="207"/>
    </row>
    <row r="17" spans="1:51" ht="14.45">
      <c r="A17" s="97">
        <f>YampaRiverInflow.TotalOutflow!A17</f>
        <v>46539</v>
      </c>
      <c r="B17" s="163">
        <v>-39.107999999999997</v>
      </c>
      <c r="C17" s="155">
        <v>-39.107999999999997</v>
      </c>
      <c r="D17" s="167">
        <v>-39.107999999999997</v>
      </c>
      <c r="E17" s="7">
        <v>-49.321300000000001</v>
      </c>
      <c r="F17" s="7">
        <v>-51.9298</v>
      </c>
      <c r="G17" s="7">
        <v>-183.62299999999999</v>
      </c>
      <c r="H17" s="7">
        <v>-63.558300000000003</v>
      </c>
      <c r="I17" s="7">
        <v>-43.443300000000001</v>
      </c>
      <c r="J17" s="7">
        <v>-78.712100000000007</v>
      </c>
      <c r="K17" s="7">
        <v>-44.4283</v>
      </c>
      <c r="L17" s="7">
        <v>-46.623400000000004</v>
      </c>
      <c r="M17" s="7">
        <v>-26.48</v>
      </c>
      <c r="N17" s="7">
        <v>-49.249099999999999</v>
      </c>
      <c r="O17" s="7">
        <v>-37.820300000000003</v>
      </c>
      <c r="P17" s="7">
        <v>-37.123800000000003</v>
      </c>
      <c r="Q17" s="7">
        <v>-46.805699999999995</v>
      </c>
      <c r="R17" s="7">
        <v>-42.2714</v>
      </c>
      <c r="S17" s="7">
        <v>-36.915500000000002</v>
      </c>
      <c r="T17" s="7">
        <v>-53.137800000000006</v>
      </c>
      <c r="U17" s="7">
        <v>-64.9482</v>
      </c>
      <c r="V17" s="7">
        <v>-25.7806</v>
      </c>
      <c r="W17" s="7">
        <v>-34.943199999999997</v>
      </c>
      <c r="X17" s="7">
        <v>-51.296099999999996</v>
      </c>
      <c r="Y17" s="7">
        <v>-57.331800000000001</v>
      </c>
      <c r="Z17" s="7">
        <v>-54.558199999999999</v>
      </c>
      <c r="AA17" s="7">
        <v>-68.587000000000003</v>
      </c>
      <c r="AB17" s="7">
        <v>-37.685099999999998</v>
      </c>
      <c r="AC17" s="7">
        <v>-32.256500000000003</v>
      </c>
      <c r="AD17" s="7">
        <v>-52.228699999999996</v>
      </c>
      <c r="AE17" s="7">
        <v>-55.433399999999999</v>
      </c>
      <c r="AF17" s="7">
        <v>-50.623800000000003</v>
      </c>
      <c r="AG17" s="7">
        <v>-49.755000000000003</v>
      </c>
      <c r="AH17" s="7">
        <v>-57.844000000000001</v>
      </c>
      <c r="AI17" s="6"/>
      <c r="AJ17" s="6"/>
      <c r="AK17" s="6"/>
      <c r="AL17" s="6"/>
      <c r="AM17" s="6"/>
      <c r="AN17" s="207"/>
      <c r="AO17" s="207"/>
      <c r="AP17" s="207"/>
      <c r="AQ17" s="207"/>
      <c r="AR17" s="207"/>
      <c r="AS17" s="207"/>
      <c r="AT17" s="207"/>
      <c r="AU17" s="207"/>
      <c r="AV17" s="207"/>
      <c r="AW17" s="207"/>
      <c r="AX17" s="207"/>
      <c r="AY17" s="207"/>
    </row>
    <row r="18" spans="1:51" ht="14.45">
      <c r="A18" s="97">
        <f>YampaRiverInflow.TotalOutflow!A18</f>
        <v>46569</v>
      </c>
      <c r="B18" s="163">
        <v>-23.524999999999999</v>
      </c>
      <c r="C18" s="155">
        <v>-23.524999999999999</v>
      </c>
      <c r="D18" s="167">
        <v>-23.524999999999999</v>
      </c>
      <c r="E18" s="7">
        <v>-25.503700000000002</v>
      </c>
      <c r="F18" s="7">
        <v>-48.567099999999996</v>
      </c>
      <c r="G18" s="7">
        <v>-182.99199999999999</v>
      </c>
      <c r="H18" s="7">
        <v>-65.305999999999997</v>
      </c>
      <c r="I18" s="7">
        <v>-37.942</v>
      </c>
      <c r="J18" s="7">
        <v>-73.786799999999999</v>
      </c>
      <c r="K18" s="7">
        <v>-40.766500000000001</v>
      </c>
      <c r="L18" s="7">
        <v>-6.4570799999999995</v>
      </c>
      <c r="M18" s="7">
        <v>-40.478199999999994</v>
      </c>
      <c r="N18" s="7">
        <v>-35.347099999999998</v>
      </c>
      <c r="O18" s="7">
        <v>-30.984200000000001</v>
      </c>
      <c r="P18" s="7">
        <v>-12.644399999999999</v>
      </c>
      <c r="Q18" s="7">
        <v>-15.251700000000001</v>
      </c>
      <c r="R18" s="7">
        <v>-52.766100000000002</v>
      </c>
      <c r="S18" s="7">
        <v>-45.935900000000004</v>
      </c>
      <c r="T18" s="7">
        <v>-47.300400000000003</v>
      </c>
      <c r="U18" s="7">
        <v>-39.221400000000003</v>
      </c>
      <c r="V18" s="7">
        <v>-35.222799999999999</v>
      </c>
      <c r="W18" s="7">
        <v>-42.721499999999999</v>
      </c>
      <c r="X18" s="7">
        <v>-48.900100000000002</v>
      </c>
      <c r="Y18" s="7">
        <v>-17.8947</v>
      </c>
      <c r="Z18" s="7">
        <v>-23.696200000000001</v>
      </c>
      <c r="AA18" s="7">
        <v>-7.1829000000000001</v>
      </c>
      <c r="AB18" s="7">
        <v>-15.904399999999999</v>
      </c>
      <c r="AC18" s="7">
        <v>-28.589599999999997</v>
      </c>
      <c r="AD18" s="7">
        <v>-43.727499999999999</v>
      </c>
      <c r="AE18" s="7">
        <v>-35.582300000000004</v>
      </c>
      <c r="AF18" s="7">
        <v>-30.575500000000002</v>
      </c>
      <c r="AG18" s="7">
        <v>-37.180800000000005</v>
      </c>
      <c r="AH18" s="7">
        <v>-48.3</v>
      </c>
      <c r="AI18" s="6"/>
      <c r="AJ18" s="6"/>
      <c r="AK18" s="6"/>
      <c r="AL18" s="6"/>
      <c r="AM18" s="6"/>
      <c r="AN18" s="207"/>
      <c r="AO18" s="207"/>
      <c r="AP18" s="207"/>
      <c r="AQ18" s="207"/>
      <c r="AR18" s="207"/>
      <c r="AS18" s="207"/>
      <c r="AT18" s="207"/>
      <c r="AU18" s="207"/>
      <c r="AV18" s="207"/>
      <c r="AW18" s="207"/>
      <c r="AX18" s="207"/>
      <c r="AY18" s="207"/>
    </row>
    <row r="19" spans="1:51" ht="14.45">
      <c r="A19" s="97">
        <f>YampaRiverInflow.TotalOutflow!A19</f>
        <v>46600</v>
      </c>
      <c r="B19" s="163">
        <v>-12.019</v>
      </c>
      <c r="C19" s="155">
        <v>-12.019</v>
      </c>
      <c r="D19" s="167">
        <v>-12.019</v>
      </c>
      <c r="E19" s="7">
        <v>5.8436199999999996</v>
      </c>
      <c r="F19" s="7">
        <v>-37.121300000000005</v>
      </c>
      <c r="G19" s="7">
        <v>-39.379899999999999</v>
      </c>
      <c r="H19" s="7">
        <v>-27.815000000000001</v>
      </c>
      <c r="I19" s="7">
        <v>-14.0517</v>
      </c>
      <c r="J19" s="7">
        <v>-65.381299999999996</v>
      </c>
      <c r="K19" s="7">
        <v>-36.5657</v>
      </c>
      <c r="L19" s="7">
        <v>-19.854400000000002</v>
      </c>
      <c r="M19" s="7">
        <v>-3.75305</v>
      </c>
      <c r="N19" s="7">
        <v>-2.8775900000000001</v>
      </c>
      <c r="O19" s="7">
        <v>-12.666399999999999</v>
      </c>
      <c r="P19" s="7">
        <v>-13.9602</v>
      </c>
      <c r="Q19" s="7">
        <v>-39.998400000000004</v>
      </c>
      <c r="R19" s="7">
        <v>7.2850600000000005</v>
      </c>
      <c r="S19" s="7">
        <v>-24.3444</v>
      </c>
      <c r="T19" s="7">
        <v>-33.449400000000004</v>
      </c>
      <c r="U19" s="7">
        <v>-19.831900000000001</v>
      </c>
      <c r="V19" s="7">
        <v>-46.257599999999996</v>
      </c>
      <c r="W19" s="7">
        <v>-32.945300000000003</v>
      </c>
      <c r="X19" s="7">
        <v>-39.458300000000001</v>
      </c>
      <c r="Y19" s="7">
        <v>-23.445799999999998</v>
      </c>
      <c r="Z19" s="7">
        <v>-14.442500000000001</v>
      </c>
      <c r="AA19" s="7">
        <v>-5.3147600000000006</v>
      </c>
      <c r="AB19" s="7">
        <v>-20.151</v>
      </c>
      <c r="AC19" s="7">
        <v>-29.148299999999999</v>
      </c>
      <c r="AD19" s="7">
        <v>-33.437899999999999</v>
      </c>
      <c r="AE19" s="7">
        <v>-29.450599999999998</v>
      </c>
      <c r="AF19" s="7">
        <v>-25.803599999999999</v>
      </c>
      <c r="AG19" s="7">
        <v>-58.466900000000003</v>
      </c>
      <c r="AH19" s="7">
        <v>-23.998000000000001</v>
      </c>
      <c r="AI19" s="6"/>
      <c r="AJ19" s="6"/>
      <c r="AK19" s="6"/>
      <c r="AL19" s="6"/>
      <c r="AM19" s="6"/>
      <c r="AN19" s="207"/>
      <c r="AO19" s="207"/>
      <c r="AP19" s="207"/>
      <c r="AQ19" s="207"/>
      <c r="AR19" s="207"/>
      <c r="AS19" s="207"/>
      <c r="AT19" s="207"/>
      <c r="AU19" s="207"/>
      <c r="AV19" s="207"/>
      <c r="AW19" s="207"/>
      <c r="AX19" s="207"/>
      <c r="AY19" s="207"/>
    </row>
    <row r="20" spans="1:51" ht="14.45">
      <c r="A20" s="97">
        <f>YampaRiverInflow.TotalOutflow!A20</f>
        <v>46631</v>
      </c>
      <c r="B20" s="163">
        <v>-6.0039999999999996</v>
      </c>
      <c r="C20" s="155">
        <v>-6.0039999999999996</v>
      </c>
      <c r="D20" s="167">
        <v>-6.0039999999999996</v>
      </c>
      <c r="E20" s="7">
        <v>-12.745700000000001</v>
      </c>
      <c r="F20" s="7">
        <v>-31.333599999999997</v>
      </c>
      <c r="G20" s="7">
        <v>-19.856300000000001</v>
      </c>
      <c r="H20" s="7">
        <v>-41.415900000000001</v>
      </c>
      <c r="I20" s="7">
        <v>-22.555199999999999</v>
      </c>
      <c r="J20" s="7">
        <v>0.85353000000000001</v>
      </c>
      <c r="K20" s="7">
        <v>-61.966300000000004</v>
      </c>
      <c r="L20" s="7">
        <v>-54.048999999999999</v>
      </c>
      <c r="M20" s="7">
        <v>-27.7121</v>
      </c>
      <c r="N20" s="7">
        <v>-18.022099999999998</v>
      </c>
      <c r="O20" s="7">
        <v>-8.8447199999999988</v>
      </c>
      <c r="P20" s="7">
        <v>-17.9664</v>
      </c>
      <c r="Q20" s="7">
        <v>-5.1358199999999998</v>
      </c>
      <c r="R20" s="7">
        <v>-10.9739</v>
      </c>
      <c r="S20" s="7">
        <v>-32.469799999999999</v>
      </c>
      <c r="T20" s="7">
        <v>-35.090000000000003</v>
      </c>
      <c r="U20" s="7">
        <v>-20.7882</v>
      </c>
      <c r="V20" s="7">
        <v>-50.804099999999998</v>
      </c>
      <c r="W20" s="7">
        <v>-26.487200000000001</v>
      </c>
      <c r="X20" s="7">
        <v>-30.253900000000002</v>
      </c>
      <c r="Y20" s="7">
        <v>-43.0578</v>
      </c>
      <c r="Z20" s="7">
        <v>-36.350099999999998</v>
      </c>
      <c r="AA20" s="7">
        <v>-18.872799999999998</v>
      </c>
      <c r="AB20" s="7">
        <v>-16.6816</v>
      </c>
      <c r="AC20" s="7">
        <v>-22.602599999999999</v>
      </c>
      <c r="AD20" s="7">
        <v>-13.866299999999999</v>
      </c>
      <c r="AE20" s="7">
        <v>-20.75</v>
      </c>
      <c r="AF20" s="7">
        <v>-8.9183799999999991</v>
      </c>
      <c r="AG20" s="7">
        <v>-33.353900000000003</v>
      </c>
      <c r="AH20" s="7">
        <v>-15.521000000000001</v>
      </c>
      <c r="AI20" s="6"/>
      <c r="AJ20" s="6"/>
      <c r="AK20" s="6"/>
      <c r="AL20" s="6"/>
      <c r="AM20" s="6"/>
      <c r="AN20" s="207"/>
      <c r="AO20" s="207"/>
      <c r="AP20" s="207"/>
      <c r="AQ20" s="207"/>
      <c r="AR20" s="207"/>
      <c r="AS20" s="207"/>
      <c r="AT20" s="207"/>
      <c r="AU20" s="207"/>
      <c r="AV20" s="207"/>
      <c r="AW20" s="207"/>
      <c r="AX20" s="207"/>
      <c r="AY20" s="207"/>
    </row>
    <row r="21" spans="1:51" ht="14.45">
      <c r="A21" s="97">
        <f>YampaRiverInflow.TotalOutflow!A21</f>
        <v>46661</v>
      </c>
      <c r="B21" s="163">
        <v>-4.306</v>
      </c>
      <c r="C21" s="155">
        <v>-4.306</v>
      </c>
      <c r="D21" s="167">
        <v>-4.306</v>
      </c>
      <c r="E21" s="7">
        <v>-15.058</v>
      </c>
      <c r="F21" s="7">
        <v>-8.1872799999999994</v>
      </c>
      <c r="G21" s="7">
        <v>-13.261700000000001</v>
      </c>
      <c r="H21" s="7">
        <v>8.3438300000000005</v>
      </c>
      <c r="I21" s="7">
        <v>1.6283399999999999</v>
      </c>
      <c r="J21" s="7">
        <v>-1.5256099999999999</v>
      </c>
      <c r="K21" s="7">
        <v>0.55819000000000007</v>
      </c>
      <c r="L21" s="7">
        <v>-0.40666000000000002</v>
      </c>
      <c r="M21" s="7">
        <v>-3.3743600000000002</v>
      </c>
      <c r="N21" s="7">
        <v>10.40099</v>
      </c>
      <c r="O21" s="7">
        <v>3.1250999999999998</v>
      </c>
      <c r="P21" s="7">
        <v>0.16553999999999999</v>
      </c>
      <c r="Q21" s="7">
        <v>26.085080000000001</v>
      </c>
      <c r="R21" s="7">
        <v>-4.4398100000000005</v>
      </c>
      <c r="S21" s="7">
        <v>7.4000500000000002</v>
      </c>
      <c r="T21" s="7">
        <v>-11.6661</v>
      </c>
      <c r="U21" s="7">
        <v>-2.7408399999999999</v>
      </c>
      <c r="V21" s="7">
        <v>-4.4333</v>
      </c>
      <c r="W21" s="7">
        <v>-10.0848</v>
      </c>
      <c r="X21" s="7">
        <v>-27.032599999999999</v>
      </c>
      <c r="Y21" s="7">
        <v>-5.7554099999999995</v>
      </c>
      <c r="Z21" s="7">
        <v>-10.2515</v>
      </c>
      <c r="AA21" s="7">
        <v>-12.6999</v>
      </c>
      <c r="AB21" s="7">
        <v>-3.16777</v>
      </c>
      <c r="AC21" s="7">
        <v>-24.611999999999998</v>
      </c>
      <c r="AD21" s="7">
        <v>-28.077099999999998</v>
      </c>
      <c r="AE21" s="7">
        <v>-12.1576</v>
      </c>
      <c r="AF21" s="7">
        <v>1.7223250000000001</v>
      </c>
      <c r="AG21" s="7">
        <v>-9.7818899999999989</v>
      </c>
      <c r="AH21" s="7">
        <v>3.17</v>
      </c>
      <c r="AI21" s="6"/>
      <c r="AJ21" s="6"/>
      <c r="AK21" s="6"/>
      <c r="AL21" s="6"/>
      <c r="AM21" s="6"/>
      <c r="AN21" s="207"/>
      <c r="AO21" s="207"/>
      <c r="AP21" s="207"/>
      <c r="AQ21" s="207"/>
      <c r="AR21" s="207"/>
      <c r="AS21" s="207"/>
      <c r="AT21" s="207"/>
      <c r="AU21" s="207"/>
      <c r="AV21" s="207"/>
      <c r="AW21" s="207"/>
      <c r="AX21" s="207"/>
      <c r="AY21" s="207"/>
    </row>
    <row r="22" spans="1:51" ht="14.45">
      <c r="A22" s="97">
        <f>YampaRiverInflow.TotalOutflow!A22</f>
        <v>46692</v>
      </c>
      <c r="B22" s="163">
        <v>21.308</v>
      </c>
      <c r="C22" s="155">
        <v>21.308</v>
      </c>
      <c r="D22" s="167">
        <v>21.308</v>
      </c>
      <c r="E22" s="7">
        <v>-7.5486000000000004</v>
      </c>
      <c r="F22" s="7">
        <v>1.3323900000000002</v>
      </c>
      <c r="G22" s="7">
        <v>8.9617099999999983</v>
      </c>
      <c r="H22" s="7">
        <v>4.5023100000000005</v>
      </c>
      <c r="I22" s="7">
        <v>13.97513</v>
      </c>
      <c r="J22" s="7">
        <v>6.8756899999999996</v>
      </c>
      <c r="K22" s="7">
        <v>-37.753900000000002</v>
      </c>
      <c r="L22" s="7">
        <v>12.579600000000001</v>
      </c>
      <c r="M22" s="7">
        <v>4.9528100000000004</v>
      </c>
      <c r="N22" s="7">
        <v>14.292</v>
      </c>
      <c r="O22" s="7">
        <v>10.398250000000001</v>
      </c>
      <c r="P22" s="7">
        <v>14.77266</v>
      </c>
      <c r="Q22" s="7">
        <v>2.89751</v>
      </c>
      <c r="R22" s="7">
        <v>-5.1595500000000003</v>
      </c>
      <c r="S22" s="7">
        <v>8.3595300000000012</v>
      </c>
      <c r="T22" s="7">
        <v>0.24359</v>
      </c>
      <c r="U22" s="7">
        <v>-2.1938</v>
      </c>
      <c r="V22" s="7">
        <v>-8.1242999999999999</v>
      </c>
      <c r="W22" s="7">
        <v>-20.0396</v>
      </c>
      <c r="X22" s="7">
        <v>-7.1350500000000006</v>
      </c>
      <c r="Y22" s="7">
        <v>-4.9749300000000005</v>
      </c>
      <c r="Z22" s="7">
        <v>-2.7747700000000002</v>
      </c>
      <c r="AA22" s="7">
        <v>-5.4642499999999998</v>
      </c>
      <c r="AB22" s="7">
        <v>12.753399999999999</v>
      </c>
      <c r="AC22" s="7">
        <v>1.235026</v>
      </c>
      <c r="AD22" s="7">
        <v>6.9389319999999994</v>
      </c>
      <c r="AE22" s="7">
        <v>-9.7391900000000007</v>
      </c>
      <c r="AF22" s="7">
        <v>26.70477</v>
      </c>
      <c r="AG22" s="7">
        <v>4.1004740000000002</v>
      </c>
      <c r="AH22" s="7">
        <v>8.6760000000000002</v>
      </c>
      <c r="AI22" s="6"/>
      <c r="AJ22" s="6"/>
      <c r="AK22" s="6"/>
      <c r="AL22" s="6"/>
      <c r="AM22" s="6"/>
      <c r="AN22" s="207"/>
      <c r="AO22" s="207"/>
      <c r="AP22" s="207"/>
      <c r="AQ22" s="207"/>
      <c r="AR22" s="207"/>
      <c r="AS22" s="207"/>
      <c r="AT22" s="207"/>
      <c r="AU22" s="207"/>
      <c r="AV22" s="207"/>
      <c r="AW22" s="207"/>
      <c r="AX22" s="207"/>
      <c r="AY22" s="207"/>
    </row>
    <row r="23" spans="1:51" ht="14.45">
      <c r="A23" s="97">
        <f>YampaRiverInflow.TotalOutflow!A23</f>
        <v>46722</v>
      </c>
      <c r="B23" s="163">
        <v>17.788</v>
      </c>
      <c r="C23" s="155">
        <v>17.788</v>
      </c>
      <c r="D23" s="167">
        <v>17.788</v>
      </c>
      <c r="E23" s="7">
        <v>4.6582799999999995</v>
      </c>
      <c r="F23" s="7">
        <v>11.40897</v>
      </c>
      <c r="G23" s="7">
        <v>18.883740000000003</v>
      </c>
      <c r="H23" s="7">
        <v>6.48062</v>
      </c>
      <c r="I23" s="7">
        <v>-1.6886700000000001</v>
      </c>
      <c r="J23" s="7">
        <v>-26.622299999999999</v>
      </c>
      <c r="K23" s="7">
        <v>-69.312100000000001</v>
      </c>
      <c r="L23" s="7">
        <v>30.47054</v>
      </c>
      <c r="M23" s="7">
        <v>12.73404</v>
      </c>
      <c r="N23" s="7">
        <v>16.88007</v>
      </c>
      <c r="O23" s="7">
        <v>5.8597900000000003</v>
      </c>
      <c r="P23" s="7">
        <v>7.4444699999999999</v>
      </c>
      <c r="Q23" s="7">
        <v>33.224269999999997</v>
      </c>
      <c r="R23" s="7">
        <v>12.479979999999999</v>
      </c>
      <c r="S23" s="7">
        <v>17.551400000000001</v>
      </c>
      <c r="T23" s="7">
        <v>6.2706099999999996</v>
      </c>
      <c r="U23" s="7">
        <v>38.814579999999999</v>
      </c>
      <c r="V23" s="7">
        <v>9.5693099999999998</v>
      </c>
      <c r="W23" s="7">
        <v>34.180550000000004</v>
      </c>
      <c r="X23" s="7">
        <v>4.3811200000000001</v>
      </c>
      <c r="Y23" s="7">
        <v>12.84577</v>
      </c>
      <c r="Z23" s="7">
        <v>-9.6169899999999995</v>
      </c>
      <c r="AA23" s="7">
        <v>8.3672789999999999</v>
      </c>
      <c r="AB23" s="7">
        <v>21.699849999999998</v>
      </c>
      <c r="AC23" s="7">
        <v>30.923099999999998</v>
      </c>
      <c r="AD23" s="7">
        <v>2.6434799999999998</v>
      </c>
      <c r="AE23" s="7">
        <v>7.848967</v>
      </c>
      <c r="AF23" s="7">
        <v>2.9376329999999999</v>
      </c>
      <c r="AG23" s="7">
        <v>20.856740000000002</v>
      </c>
      <c r="AH23" s="7">
        <v>18.335000000000001</v>
      </c>
      <c r="AI23" s="6"/>
      <c r="AJ23" s="6"/>
      <c r="AK23" s="6"/>
      <c r="AL23" s="6"/>
      <c r="AM23" s="6"/>
      <c r="AN23" s="207"/>
      <c r="AO23" s="207"/>
      <c r="AP23" s="207"/>
      <c r="AQ23" s="207"/>
      <c r="AR23" s="207"/>
      <c r="AS23" s="207"/>
      <c r="AT23" s="207"/>
      <c r="AU23" s="207"/>
      <c r="AV23" s="207"/>
      <c r="AW23" s="207"/>
      <c r="AX23" s="207"/>
      <c r="AY23" s="207"/>
    </row>
    <row r="24" spans="1:51" ht="14.45">
      <c r="A24" s="97">
        <f>YampaRiverInflow.TotalOutflow!A24</f>
        <v>46753</v>
      </c>
      <c r="B24" s="163">
        <v>1.1200000000000001</v>
      </c>
      <c r="C24" s="155">
        <v>1.1200000000000001</v>
      </c>
      <c r="D24" s="167">
        <v>1.1200000000000001</v>
      </c>
      <c r="E24" s="7">
        <v>33.015449999999994</v>
      </c>
      <c r="F24" s="7">
        <v>-30.712700000000002</v>
      </c>
      <c r="G24" s="7">
        <v>-2.2970100000000002</v>
      </c>
      <c r="H24" s="7">
        <v>-5.6275300000000001</v>
      </c>
      <c r="I24" s="7">
        <v>-64.680900000000008</v>
      </c>
      <c r="J24" s="7">
        <v>-113.199</v>
      </c>
      <c r="K24" s="7">
        <v>36.242400000000004</v>
      </c>
      <c r="L24" s="7">
        <v>-10.6774</v>
      </c>
      <c r="M24" s="7">
        <v>8.1581399999999995</v>
      </c>
      <c r="N24" s="7">
        <v>1.3930199999999999</v>
      </c>
      <c r="O24" s="7">
        <v>10.17</v>
      </c>
      <c r="P24" s="7">
        <v>3.6542600000000003</v>
      </c>
      <c r="Q24" s="7">
        <v>8.1713000000000005</v>
      </c>
      <c r="R24" s="7">
        <v>-29.2118</v>
      </c>
      <c r="S24" s="7">
        <v>-12.4862</v>
      </c>
      <c r="T24" s="7">
        <v>-4.2013100000000003</v>
      </c>
      <c r="U24" s="7">
        <v>-21.987200000000001</v>
      </c>
      <c r="V24" s="7">
        <v>21.381310000000003</v>
      </c>
      <c r="W24" s="7">
        <v>-39.100499999999997</v>
      </c>
      <c r="X24" s="7">
        <v>-31.088799999999999</v>
      </c>
      <c r="Y24" s="7">
        <v>7.3067399999999996</v>
      </c>
      <c r="Z24" s="7">
        <v>-13.319000000000001</v>
      </c>
      <c r="AA24" s="7">
        <v>-6.39839</v>
      </c>
      <c r="AB24" s="7">
        <v>-23.134</v>
      </c>
      <c r="AC24" s="7">
        <v>-29.637900000000002</v>
      </c>
      <c r="AD24" s="7">
        <v>-24.356300000000001</v>
      </c>
      <c r="AE24" s="7">
        <v>-6.12601</v>
      </c>
      <c r="AF24" s="7">
        <v>-35.9651</v>
      </c>
      <c r="AG24" s="7">
        <v>-1.4319999999999999</v>
      </c>
      <c r="AH24" s="7">
        <v>-16.688599999999997</v>
      </c>
      <c r="AI24" s="6"/>
      <c r="AJ24" s="6"/>
      <c r="AK24" s="6"/>
      <c r="AL24" s="6"/>
      <c r="AM24" s="6"/>
      <c r="AN24" s="207"/>
      <c r="AO24" s="207"/>
      <c r="AP24" s="207"/>
      <c r="AQ24" s="207"/>
      <c r="AR24" s="207"/>
      <c r="AS24" s="207"/>
      <c r="AT24" s="207"/>
      <c r="AU24" s="207"/>
      <c r="AV24" s="207"/>
      <c r="AW24" s="207"/>
      <c r="AX24" s="207"/>
      <c r="AY24" s="207"/>
    </row>
    <row r="25" spans="1:51" ht="14.45">
      <c r="A25" s="97">
        <f>YampaRiverInflow.TotalOutflow!A25</f>
        <v>46784</v>
      </c>
      <c r="B25" s="163">
        <v>-29.684000000000001</v>
      </c>
      <c r="C25" s="155">
        <v>-29.684000000000001</v>
      </c>
      <c r="D25" s="167">
        <v>-29.684000000000001</v>
      </c>
      <c r="E25" s="7">
        <v>-17.1022</v>
      </c>
      <c r="F25" s="7">
        <v>-38.901800000000001</v>
      </c>
      <c r="G25" s="7">
        <v>-63.575199999999995</v>
      </c>
      <c r="H25" s="7">
        <v>-26.556999999999999</v>
      </c>
      <c r="I25" s="7">
        <v>-43.0946</v>
      </c>
      <c r="J25" s="7">
        <v>-46.804400000000001</v>
      </c>
      <c r="K25" s="7">
        <v>-20.875299999999999</v>
      </c>
      <c r="L25" s="7">
        <v>-24.3658</v>
      </c>
      <c r="M25" s="7">
        <v>1.18557</v>
      </c>
      <c r="N25" s="7">
        <v>-25.8432</v>
      </c>
      <c r="O25" s="7">
        <v>-4.4762599999999999</v>
      </c>
      <c r="P25" s="7">
        <v>-2.36822</v>
      </c>
      <c r="Q25" s="7">
        <v>5.9079799999999993</v>
      </c>
      <c r="R25" s="7">
        <v>-17.978400000000001</v>
      </c>
      <c r="S25" s="7">
        <v>-35.601699999999994</v>
      </c>
      <c r="T25" s="7">
        <v>-45.1038</v>
      </c>
      <c r="U25" s="7">
        <v>-5.1178299999999997</v>
      </c>
      <c r="V25" s="7">
        <v>-37.283000000000001</v>
      </c>
      <c r="W25" s="7">
        <v>-15.6464</v>
      </c>
      <c r="X25" s="7">
        <v>-40.071800000000003</v>
      </c>
      <c r="Y25" s="7">
        <v>-32.633000000000003</v>
      </c>
      <c r="Z25" s="7">
        <v>-26.703299999999999</v>
      </c>
      <c r="AA25" s="7">
        <v>-28.727499999999999</v>
      </c>
      <c r="AB25" s="7">
        <v>-41.463300000000004</v>
      </c>
      <c r="AC25" s="7">
        <v>-12.364799999999999</v>
      </c>
      <c r="AD25" s="7">
        <v>-17.944700000000001</v>
      </c>
      <c r="AE25" s="7">
        <v>-30.381799999999998</v>
      </c>
      <c r="AF25" s="7">
        <v>-39.880099999999999</v>
      </c>
      <c r="AG25" s="7">
        <v>-13.894</v>
      </c>
      <c r="AH25" s="7">
        <v>-22.5732</v>
      </c>
      <c r="AI25" s="6"/>
      <c r="AJ25" s="6"/>
      <c r="AK25" s="6"/>
      <c r="AL25" s="6"/>
      <c r="AM25" s="6"/>
      <c r="AN25" s="207"/>
      <c r="AO25" s="207"/>
      <c r="AP25" s="207"/>
      <c r="AQ25" s="207"/>
      <c r="AR25" s="207"/>
      <c r="AS25" s="207"/>
      <c r="AT25" s="207"/>
      <c r="AU25" s="207"/>
      <c r="AV25" s="207"/>
      <c r="AW25" s="207"/>
      <c r="AX25" s="207"/>
      <c r="AY25" s="207"/>
    </row>
    <row r="26" spans="1:51" ht="14.45">
      <c r="A26" s="97">
        <f>YampaRiverInflow.TotalOutflow!A26</f>
        <v>46813</v>
      </c>
      <c r="B26" s="163">
        <v>-43.48</v>
      </c>
      <c r="C26" s="155">
        <v>-43.48</v>
      </c>
      <c r="D26" s="167">
        <v>-43.48</v>
      </c>
      <c r="E26" s="7">
        <v>-51.122900000000001</v>
      </c>
      <c r="F26" s="7">
        <v>-40.1935</v>
      </c>
      <c r="G26" s="7">
        <v>-34.902000000000001</v>
      </c>
      <c r="H26" s="7">
        <v>-96.0959</v>
      </c>
      <c r="I26" s="7">
        <v>-38.881300000000003</v>
      </c>
      <c r="J26" s="7">
        <v>-9.1832499999999992</v>
      </c>
      <c r="K26" s="7">
        <v>-13.1533</v>
      </c>
      <c r="L26" s="7">
        <v>-27.913900000000002</v>
      </c>
      <c r="M26" s="7">
        <v>-37.945300000000003</v>
      </c>
      <c r="N26" s="7">
        <v>-37.232500000000002</v>
      </c>
      <c r="O26" s="7">
        <v>-84.1511</v>
      </c>
      <c r="P26" s="7">
        <v>-52.822800000000001</v>
      </c>
      <c r="Q26" s="7">
        <v>-62.375399999999999</v>
      </c>
      <c r="R26" s="7">
        <v>-22.7028</v>
      </c>
      <c r="S26" s="7">
        <v>-24.410799999999998</v>
      </c>
      <c r="T26" s="7">
        <v>-35.779199999999996</v>
      </c>
      <c r="U26" s="7">
        <v>-52.189599999999999</v>
      </c>
      <c r="V26" s="7">
        <v>-44.594099999999997</v>
      </c>
      <c r="W26" s="7">
        <v>-46.276900000000005</v>
      </c>
      <c r="X26" s="7">
        <v>-41.1785</v>
      </c>
      <c r="Y26" s="7">
        <v>-54.098800000000004</v>
      </c>
      <c r="Z26" s="7">
        <v>-94.38669999999999</v>
      </c>
      <c r="AA26" s="7">
        <v>-68.116</v>
      </c>
      <c r="AB26" s="7">
        <v>-21.329699999999999</v>
      </c>
      <c r="AC26" s="7">
        <v>-45.133600000000001</v>
      </c>
      <c r="AD26" s="7">
        <v>-41.103999999999999</v>
      </c>
      <c r="AE26" s="7">
        <v>-52.287500000000001</v>
      </c>
      <c r="AF26" s="7">
        <v>-39.996499999999997</v>
      </c>
      <c r="AG26" s="7">
        <v>-34.947000000000003</v>
      </c>
      <c r="AH26" s="7">
        <v>-9.4451399999999985</v>
      </c>
      <c r="AI26" s="6"/>
      <c r="AJ26" s="6"/>
      <c r="AK26" s="6"/>
      <c r="AL26" s="6"/>
      <c r="AM26" s="6"/>
      <c r="AN26" s="207"/>
      <c r="AO26" s="207"/>
      <c r="AP26" s="207"/>
      <c r="AQ26" s="207"/>
      <c r="AR26" s="207"/>
      <c r="AS26" s="207"/>
      <c r="AT26" s="207"/>
      <c r="AU26" s="207"/>
      <c r="AV26" s="207"/>
      <c r="AW26" s="207"/>
      <c r="AX26" s="207"/>
      <c r="AY26" s="207"/>
    </row>
    <row r="27" spans="1:51" ht="14.45">
      <c r="A27" s="97">
        <f>YampaRiverInflow.TotalOutflow!A27</f>
        <v>46844</v>
      </c>
      <c r="B27" s="163">
        <v>-47.68</v>
      </c>
      <c r="C27" s="155">
        <v>-47.68</v>
      </c>
      <c r="D27" s="167">
        <v>-47.68</v>
      </c>
      <c r="E27" s="7">
        <v>-46.224299999999999</v>
      </c>
      <c r="F27" s="7">
        <v>-45.231099999999998</v>
      </c>
      <c r="G27" s="7">
        <v>-21.337199999999999</v>
      </c>
      <c r="H27" s="7">
        <v>-46.392000000000003</v>
      </c>
      <c r="I27" s="7">
        <v>-46.931699999999999</v>
      </c>
      <c r="J27" s="7">
        <v>-10.3939</v>
      </c>
      <c r="K27" s="7">
        <v>-22.183299999999999</v>
      </c>
      <c r="L27" s="7">
        <v>-50.360900000000001</v>
      </c>
      <c r="M27" s="7">
        <v>-34.244300000000003</v>
      </c>
      <c r="N27" s="7">
        <v>-28.298599999999997</v>
      </c>
      <c r="O27" s="7">
        <v>-23.056999999999999</v>
      </c>
      <c r="P27" s="7">
        <v>-23.6526</v>
      </c>
      <c r="Q27" s="7">
        <v>-18.731300000000001</v>
      </c>
      <c r="R27" s="7">
        <v>-34.493000000000002</v>
      </c>
      <c r="S27" s="7">
        <v>-34.719099999999997</v>
      </c>
      <c r="T27" s="7">
        <v>-39.354300000000002</v>
      </c>
      <c r="U27" s="7">
        <v>-36.816499999999998</v>
      </c>
      <c r="V27" s="7">
        <v>-31.096499999999999</v>
      </c>
      <c r="W27" s="7">
        <v>-26.820700000000002</v>
      </c>
      <c r="X27" s="7">
        <v>-39.596599999999995</v>
      </c>
      <c r="Y27" s="7">
        <v>-38.490600000000001</v>
      </c>
      <c r="Z27" s="7">
        <v>-7.4329700000000001</v>
      </c>
      <c r="AA27" s="7">
        <v>-6.8644499999999997</v>
      </c>
      <c r="AB27" s="7">
        <v>-16.915599999999998</v>
      </c>
      <c r="AC27" s="7">
        <v>-37.536199999999994</v>
      </c>
      <c r="AD27" s="7">
        <v>-51.6753</v>
      </c>
      <c r="AE27" s="7">
        <v>-49.0565</v>
      </c>
      <c r="AF27" s="7">
        <v>3.8323470000000004</v>
      </c>
      <c r="AG27" s="7">
        <v>-59.116</v>
      </c>
      <c r="AH27" s="7">
        <v>-58.070099999999996</v>
      </c>
      <c r="AI27" s="6"/>
      <c r="AJ27" s="6"/>
      <c r="AK27" s="6"/>
      <c r="AL27" s="6"/>
      <c r="AM27" s="6"/>
      <c r="AN27" s="207"/>
      <c r="AO27" s="207"/>
      <c r="AP27" s="207"/>
      <c r="AQ27" s="207"/>
      <c r="AR27" s="207"/>
      <c r="AS27" s="207"/>
      <c r="AT27" s="207"/>
      <c r="AU27" s="207"/>
      <c r="AV27" s="207"/>
      <c r="AW27" s="207"/>
      <c r="AX27" s="207"/>
      <c r="AY27" s="207"/>
    </row>
    <row r="28" spans="1:51" ht="14.45">
      <c r="A28" s="97">
        <f>YampaRiverInflow.TotalOutflow!A28</f>
        <v>46874</v>
      </c>
      <c r="B28" s="163">
        <v>-44.896000000000001</v>
      </c>
      <c r="C28" s="155">
        <v>-44.896000000000001</v>
      </c>
      <c r="D28" s="167">
        <v>-44.896000000000001</v>
      </c>
      <c r="E28" s="7">
        <v>-31.252700000000001</v>
      </c>
      <c r="F28" s="7">
        <v>-147.96199999999999</v>
      </c>
      <c r="G28" s="7">
        <v>-29.909500000000001</v>
      </c>
      <c r="H28" s="7">
        <v>-28.129300000000001</v>
      </c>
      <c r="I28" s="7">
        <v>-49.9146</v>
      </c>
      <c r="J28" s="7">
        <v>-34.603400000000001</v>
      </c>
      <c r="K28" s="7">
        <v>-27.749099999999999</v>
      </c>
      <c r="L28" s="7">
        <v>-15.6434</v>
      </c>
      <c r="M28" s="7">
        <v>-26.480900000000002</v>
      </c>
      <c r="N28" s="7">
        <v>-13.461499999999999</v>
      </c>
      <c r="O28" s="7">
        <v>-3.12216</v>
      </c>
      <c r="P28" s="7">
        <v>-37.49</v>
      </c>
      <c r="Q28" s="7">
        <v>-28.581900000000001</v>
      </c>
      <c r="R28" s="7">
        <v>-34.988099999999996</v>
      </c>
      <c r="S28" s="7">
        <v>-27.610599999999998</v>
      </c>
      <c r="T28" s="7">
        <v>-13.771700000000001</v>
      </c>
      <c r="U28" s="7">
        <v>-19.453499999999998</v>
      </c>
      <c r="V28" s="7">
        <v>-43.834099999999999</v>
      </c>
      <c r="W28" s="7">
        <v>-36.948999999999998</v>
      </c>
      <c r="X28" s="7">
        <v>-18.708599999999997</v>
      </c>
      <c r="Y28" s="7">
        <v>-25.398700000000002</v>
      </c>
      <c r="Z28" s="7">
        <v>-18.684200000000001</v>
      </c>
      <c r="AA28" s="7">
        <v>-10.974200000000002</v>
      </c>
      <c r="AB28" s="7">
        <v>-34.367400000000004</v>
      </c>
      <c r="AC28" s="7">
        <v>-27.658300000000001</v>
      </c>
      <c r="AD28" s="7">
        <v>-22.264099999999999</v>
      </c>
      <c r="AE28" s="7">
        <v>-16.6996</v>
      </c>
      <c r="AF28" s="7">
        <v>-67.282200000000003</v>
      </c>
      <c r="AG28" s="7">
        <v>-19.012</v>
      </c>
      <c r="AH28" s="7">
        <v>-19.098700000000001</v>
      </c>
      <c r="AI28" s="6"/>
      <c r="AJ28" s="6"/>
      <c r="AK28" s="6"/>
      <c r="AL28" s="6"/>
      <c r="AM28" s="6"/>
      <c r="AN28" s="207"/>
      <c r="AO28" s="207"/>
      <c r="AP28" s="207"/>
      <c r="AQ28" s="207"/>
      <c r="AR28" s="207"/>
      <c r="AS28" s="207"/>
      <c r="AT28" s="207"/>
      <c r="AU28" s="207"/>
      <c r="AV28" s="207"/>
      <c r="AW28" s="207"/>
      <c r="AX28" s="207"/>
      <c r="AY28" s="207"/>
    </row>
    <row r="29" spans="1:51" ht="14.45">
      <c r="A29" s="97">
        <f>YampaRiverInflow.TotalOutflow!A29</f>
        <v>46905</v>
      </c>
      <c r="B29" s="163">
        <v>-39.107999999999997</v>
      </c>
      <c r="C29" s="155">
        <v>-39.107999999999997</v>
      </c>
      <c r="D29" s="167">
        <v>-39.107999999999997</v>
      </c>
      <c r="E29" s="7">
        <v>-51.9298</v>
      </c>
      <c r="F29" s="7">
        <v>-183.62299999999999</v>
      </c>
      <c r="G29" s="7">
        <v>-63.558300000000003</v>
      </c>
      <c r="H29" s="7">
        <v>-43.443300000000001</v>
      </c>
      <c r="I29" s="7">
        <v>-78.712100000000007</v>
      </c>
      <c r="J29" s="7">
        <v>-44.4283</v>
      </c>
      <c r="K29" s="7">
        <v>-46.623400000000004</v>
      </c>
      <c r="L29" s="7">
        <v>-26.48</v>
      </c>
      <c r="M29" s="7">
        <v>-49.249099999999999</v>
      </c>
      <c r="N29" s="7">
        <v>-37.820300000000003</v>
      </c>
      <c r="O29" s="7">
        <v>-37.123800000000003</v>
      </c>
      <c r="P29" s="7">
        <v>-46.805699999999995</v>
      </c>
      <c r="Q29" s="7">
        <v>-42.2714</v>
      </c>
      <c r="R29" s="7">
        <v>-36.915500000000002</v>
      </c>
      <c r="S29" s="7">
        <v>-53.137800000000006</v>
      </c>
      <c r="T29" s="7">
        <v>-64.9482</v>
      </c>
      <c r="U29" s="7">
        <v>-25.7806</v>
      </c>
      <c r="V29" s="7">
        <v>-34.943199999999997</v>
      </c>
      <c r="W29" s="7">
        <v>-51.296099999999996</v>
      </c>
      <c r="X29" s="7">
        <v>-57.331800000000001</v>
      </c>
      <c r="Y29" s="7">
        <v>-54.558199999999999</v>
      </c>
      <c r="Z29" s="7">
        <v>-68.587000000000003</v>
      </c>
      <c r="AA29" s="7">
        <v>-37.685099999999998</v>
      </c>
      <c r="AB29" s="7">
        <v>-32.256500000000003</v>
      </c>
      <c r="AC29" s="7">
        <v>-52.228699999999996</v>
      </c>
      <c r="AD29" s="7">
        <v>-55.433399999999999</v>
      </c>
      <c r="AE29" s="7">
        <v>-50.623800000000003</v>
      </c>
      <c r="AF29" s="7">
        <v>-49.755000000000003</v>
      </c>
      <c r="AG29" s="7">
        <v>-57.844000000000001</v>
      </c>
      <c r="AH29" s="7">
        <v>-49.321300000000001</v>
      </c>
      <c r="AI29" s="6"/>
      <c r="AJ29" s="6"/>
      <c r="AK29" s="6"/>
      <c r="AL29" s="6"/>
      <c r="AM29" s="6"/>
      <c r="AN29" s="207"/>
      <c r="AO29" s="207"/>
      <c r="AP29" s="207"/>
      <c r="AQ29" s="207"/>
      <c r="AR29" s="207"/>
      <c r="AS29" s="207"/>
      <c r="AT29" s="207"/>
      <c r="AU29" s="207"/>
      <c r="AV29" s="207"/>
      <c r="AW29" s="207"/>
      <c r="AX29" s="207"/>
      <c r="AY29" s="207"/>
    </row>
    <row r="30" spans="1:51" ht="14.45">
      <c r="A30" s="97">
        <f>YampaRiverInflow.TotalOutflow!A30</f>
        <v>46935</v>
      </c>
      <c r="B30" s="163">
        <v>-23.524999999999999</v>
      </c>
      <c r="C30" s="155">
        <v>-23.524999999999999</v>
      </c>
      <c r="D30" s="167">
        <v>-23.524999999999999</v>
      </c>
      <c r="E30" s="7">
        <v>-48.567099999999996</v>
      </c>
      <c r="F30" s="7">
        <v>-182.99199999999999</v>
      </c>
      <c r="G30" s="7">
        <v>-65.305999999999997</v>
      </c>
      <c r="H30" s="7">
        <v>-37.942</v>
      </c>
      <c r="I30" s="7">
        <v>-73.786799999999999</v>
      </c>
      <c r="J30" s="7">
        <v>-40.766500000000001</v>
      </c>
      <c r="K30" s="7">
        <v>-6.4570799999999995</v>
      </c>
      <c r="L30" s="7">
        <v>-40.478199999999994</v>
      </c>
      <c r="M30" s="7">
        <v>-35.347099999999998</v>
      </c>
      <c r="N30" s="7">
        <v>-30.984200000000001</v>
      </c>
      <c r="O30" s="7">
        <v>-12.644399999999999</v>
      </c>
      <c r="P30" s="7">
        <v>-15.251700000000001</v>
      </c>
      <c r="Q30" s="7">
        <v>-52.766100000000002</v>
      </c>
      <c r="R30" s="7">
        <v>-45.935900000000004</v>
      </c>
      <c r="S30" s="7">
        <v>-47.300400000000003</v>
      </c>
      <c r="T30" s="7">
        <v>-39.221400000000003</v>
      </c>
      <c r="U30" s="7">
        <v>-35.222799999999999</v>
      </c>
      <c r="V30" s="7">
        <v>-42.721499999999999</v>
      </c>
      <c r="W30" s="7">
        <v>-48.900100000000002</v>
      </c>
      <c r="X30" s="7">
        <v>-17.8947</v>
      </c>
      <c r="Y30" s="7">
        <v>-23.696200000000001</v>
      </c>
      <c r="Z30" s="7">
        <v>-7.1829000000000001</v>
      </c>
      <c r="AA30" s="7">
        <v>-15.904399999999999</v>
      </c>
      <c r="AB30" s="7">
        <v>-28.589599999999997</v>
      </c>
      <c r="AC30" s="7">
        <v>-43.727499999999999</v>
      </c>
      <c r="AD30" s="7">
        <v>-35.582300000000004</v>
      </c>
      <c r="AE30" s="7">
        <v>-30.575500000000002</v>
      </c>
      <c r="AF30" s="7">
        <v>-37.180800000000005</v>
      </c>
      <c r="AG30" s="7">
        <v>-48.3</v>
      </c>
      <c r="AH30" s="7">
        <v>-25.503700000000002</v>
      </c>
      <c r="AI30" s="6"/>
      <c r="AJ30" s="6"/>
      <c r="AK30" s="6"/>
      <c r="AL30" s="6"/>
      <c r="AM30" s="6"/>
      <c r="AN30" s="207"/>
      <c r="AO30" s="207"/>
      <c r="AP30" s="207"/>
      <c r="AQ30" s="207"/>
      <c r="AR30" s="207"/>
      <c r="AS30" s="207"/>
      <c r="AT30" s="207"/>
      <c r="AU30" s="207"/>
      <c r="AV30" s="207"/>
      <c r="AW30" s="207"/>
      <c r="AX30" s="207"/>
      <c r="AY30" s="207"/>
    </row>
    <row r="31" spans="1:51" ht="14.45">
      <c r="A31" s="97">
        <f>YampaRiverInflow.TotalOutflow!A31</f>
        <v>46966</v>
      </c>
      <c r="B31" s="163">
        <v>-12.019</v>
      </c>
      <c r="C31" s="155">
        <v>-12.019</v>
      </c>
      <c r="D31" s="167">
        <v>-12.019</v>
      </c>
      <c r="E31" s="7">
        <v>-37.121300000000005</v>
      </c>
      <c r="F31" s="7">
        <v>-39.379899999999999</v>
      </c>
      <c r="G31" s="7">
        <v>-27.815000000000001</v>
      </c>
      <c r="H31" s="7">
        <v>-14.0517</v>
      </c>
      <c r="I31" s="7">
        <v>-65.381299999999996</v>
      </c>
      <c r="J31" s="7">
        <v>-36.5657</v>
      </c>
      <c r="K31" s="7">
        <v>-19.854400000000002</v>
      </c>
      <c r="L31" s="7">
        <v>-3.75305</v>
      </c>
      <c r="M31" s="7">
        <v>-2.8775900000000001</v>
      </c>
      <c r="N31" s="7">
        <v>-12.666399999999999</v>
      </c>
      <c r="O31" s="7">
        <v>-13.9602</v>
      </c>
      <c r="P31" s="7">
        <v>-39.998400000000004</v>
      </c>
      <c r="Q31" s="7">
        <v>7.2850600000000005</v>
      </c>
      <c r="R31" s="7">
        <v>-24.3444</v>
      </c>
      <c r="S31" s="7">
        <v>-33.449400000000004</v>
      </c>
      <c r="T31" s="7">
        <v>-19.831900000000001</v>
      </c>
      <c r="U31" s="7">
        <v>-46.257599999999996</v>
      </c>
      <c r="V31" s="7">
        <v>-32.945300000000003</v>
      </c>
      <c r="W31" s="7">
        <v>-39.458300000000001</v>
      </c>
      <c r="X31" s="7">
        <v>-23.445799999999998</v>
      </c>
      <c r="Y31" s="7">
        <v>-14.442500000000001</v>
      </c>
      <c r="Z31" s="7">
        <v>-5.3147600000000006</v>
      </c>
      <c r="AA31" s="7">
        <v>-20.151</v>
      </c>
      <c r="AB31" s="7">
        <v>-29.148299999999999</v>
      </c>
      <c r="AC31" s="7">
        <v>-33.437899999999999</v>
      </c>
      <c r="AD31" s="7">
        <v>-29.450599999999998</v>
      </c>
      <c r="AE31" s="7">
        <v>-25.803599999999999</v>
      </c>
      <c r="AF31" s="7">
        <v>-58.466900000000003</v>
      </c>
      <c r="AG31" s="7">
        <v>-23.998000000000001</v>
      </c>
      <c r="AH31" s="7">
        <v>5.8436199999999996</v>
      </c>
      <c r="AI31" s="6"/>
      <c r="AJ31" s="6"/>
      <c r="AK31" s="6"/>
      <c r="AL31" s="6"/>
      <c r="AM31" s="6"/>
      <c r="AN31" s="207"/>
      <c r="AO31" s="207"/>
      <c r="AP31" s="207"/>
      <c r="AQ31" s="207"/>
      <c r="AR31" s="207"/>
      <c r="AS31" s="207"/>
      <c r="AT31" s="207"/>
      <c r="AU31" s="207"/>
      <c r="AV31" s="207"/>
      <c r="AW31" s="207"/>
      <c r="AX31" s="207"/>
      <c r="AY31" s="207"/>
    </row>
    <row r="32" spans="1:51" ht="14.45">
      <c r="A32" s="97">
        <f>YampaRiverInflow.TotalOutflow!A32</f>
        <v>46997</v>
      </c>
      <c r="B32" s="163">
        <v>-6.0039999999999996</v>
      </c>
      <c r="C32" s="155">
        <v>-6.0039999999999996</v>
      </c>
      <c r="D32" s="167">
        <v>-6.0039999999999996</v>
      </c>
      <c r="E32" s="7">
        <v>-31.333599999999997</v>
      </c>
      <c r="F32" s="7">
        <v>-19.856300000000001</v>
      </c>
      <c r="G32" s="7">
        <v>-41.415900000000001</v>
      </c>
      <c r="H32" s="7">
        <v>-22.555199999999999</v>
      </c>
      <c r="I32" s="7">
        <v>0.85353000000000001</v>
      </c>
      <c r="J32" s="7">
        <v>-61.966300000000004</v>
      </c>
      <c r="K32" s="7">
        <v>-54.048999999999999</v>
      </c>
      <c r="L32" s="7">
        <v>-27.7121</v>
      </c>
      <c r="M32" s="7">
        <v>-18.022099999999998</v>
      </c>
      <c r="N32" s="7">
        <v>-8.8447199999999988</v>
      </c>
      <c r="O32" s="7">
        <v>-17.9664</v>
      </c>
      <c r="P32" s="7">
        <v>-5.1358199999999998</v>
      </c>
      <c r="Q32" s="7">
        <v>-10.9739</v>
      </c>
      <c r="R32" s="7">
        <v>-32.469799999999999</v>
      </c>
      <c r="S32" s="7">
        <v>-35.090000000000003</v>
      </c>
      <c r="T32" s="7">
        <v>-20.7882</v>
      </c>
      <c r="U32" s="7">
        <v>-50.804099999999998</v>
      </c>
      <c r="V32" s="7">
        <v>-26.487200000000001</v>
      </c>
      <c r="W32" s="7">
        <v>-30.253900000000002</v>
      </c>
      <c r="X32" s="7">
        <v>-43.0578</v>
      </c>
      <c r="Y32" s="7">
        <v>-36.350099999999998</v>
      </c>
      <c r="Z32" s="7">
        <v>-18.872799999999998</v>
      </c>
      <c r="AA32" s="7">
        <v>-16.6816</v>
      </c>
      <c r="AB32" s="7">
        <v>-22.602599999999999</v>
      </c>
      <c r="AC32" s="7">
        <v>-13.866299999999999</v>
      </c>
      <c r="AD32" s="7">
        <v>-20.75</v>
      </c>
      <c r="AE32" s="7">
        <v>-8.9183799999999991</v>
      </c>
      <c r="AF32" s="7">
        <v>-33.353900000000003</v>
      </c>
      <c r="AG32" s="7">
        <v>-15.521000000000001</v>
      </c>
      <c r="AH32" s="7">
        <v>-12.745700000000001</v>
      </c>
      <c r="AI32" s="6"/>
      <c r="AJ32" s="6"/>
      <c r="AK32" s="6"/>
      <c r="AL32" s="6"/>
      <c r="AM32" s="6"/>
      <c r="AN32" s="207"/>
      <c r="AO32" s="207"/>
      <c r="AP32" s="207"/>
      <c r="AQ32" s="207"/>
      <c r="AR32" s="207"/>
      <c r="AS32" s="207"/>
      <c r="AT32" s="207"/>
      <c r="AU32" s="207"/>
      <c r="AV32" s="207"/>
      <c r="AW32" s="207"/>
      <c r="AX32" s="207"/>
      <c r="AY32" s="207"/>
    </row>
    <row r="33" spans="1:51" ht="14.45">
      <c r="A33" s="97">
        <f>YampaRiverInflow.TotalOutflow!A33</f>
        <v>47027</v>
      </c>
      <c r="B33" s="163">
        <v>-4.306</v>
      </c>
      <c r="C33" s="155">
        <v>-4.306</v>
      </c>
      <c r="D33" s="167">
        <v>-4.306</v>
      </c>
      <c r="E33" s="7">
        <v>-8.1872799999999994</v>
      </c>
      <c r="F33" s="7">
        <v>-13.261700000000001</v>
      </c>
      <c r="G33" s="7">
        <v>8.3438300000000005</v>
      </c>
      <c r="H33" s="7">
        <v>1.6283399999999999</v>
      </c>
      <c r="I33" s="7">
        <v>-1.5256099999999999</v>
      </c>
      <c r="J33" s="7">
        <v>0.55819000000000007</v>
      </c>
      <c r="K33" s="7">
        <v>-0.40666000000000002</v>
      </c>
      <c r="L33" s="7">
        <v>-3.3743600000000002</v>
      </c>
      <c r="M33" s="7">
        <v>10.40099</v>
      </c>
      <c r="N33" s="7">
        <v>3.1250999999999998</v>
      </c>
      <c r="O33" s="7">
        <v>0.16553999999999999</v>
      </c>
      <c r="P33" s="7">
        <v>26.085080000000001</v>
      </c>
      <c r="Q33" s="7">
        <v>-4.4398100000000005</v>
      </c>
      <c r="R33" s="7">
        <v>7.4000500000000002</v>
      </c>
      <c r="S33" s="7">
        <v>-11.6661</v>
      </c>
      <c r="T33" s="7">
        <v>-2.7408399999999999</v>
      </c>
      <c r="U33" s="7">
        <v>-4.4333</v>
      </c>
      <c r="V33" s="7">
        <v>-10.0848</v>
      </c>
      <c r="W33" s="7">
        <v>-27.032599999999999</v>
      </c>
      <c r="X33" s="7">
        <v>-5.7554099999999995</v>
      </c>
      <c r="Y33" s="7">
        <v>-10.2515</v>
      </c>
      <c r="Z33" s="7">
        <v>-12.6999</v>
      </c>
      <c r="AA33" s="7">
        <v>-3.16777</v>
      </c>
      <c r="AB33" s="7">
        <v>-24.611999999999998</v>
      </c>
      <c r="AC33" s="7">
        <v>-28.077099999999998</v>
      </c>
      <c r="AD33" s="7">
        <v>-12.1576</v>
      </c>
      <c r="AE33" s="7">
        <v>1.7223250000000001</v>
      </c>
      <c r="AF33" s="7">
        <v>-9.7818899999999989</v>
      </c>
      <c r="AG33" s="7">
        <v>3.17</v>
      </c>
      <c r="AH33" s="7">
        <v>-15.058</v>
      </c>
      <c r="AI33" s="6"/>
      <c r="AJ33" s="6"/>
      <c r="AK33" s="6"/>
      <c r="AL33" s="6"/>
      <c r="AM33" s="6"/>
      <c r="AN33" s="207"/>
      <c r="AO33" s="207"/>
      <c r="AP33" s="207"/>
      <c r="AQ33" s="207"/>
      <c r="AR33" s="207"/>
      <c r="AS33" s="207"/>
      <c r="AT33" s="207"/>
      <c r="AU33" s="207"/>
      <c r="AV33" s="207"/>
      <c r="AW33" s="207"/>
      <c r="AX33" s="207"/>
      <c r="AY33" s="207"/>
    </row>
    <row r="34" spans="1:51" ht="14.45">
      <c r="A34" s="97">
        <f>YampaRiverInflow.TotalOutflow!A34</f>
        <v>47058</v>
      </c>
      <c r="B34" s="163">
        <v>21.308</v>
      </c>
      <c r="C34" s="155">
        <v>21.308</v>
      </c>
      <c r="D34" s="167">
        <v>21.308</v>
      </c>
      <c r="E34" s="7">
        <v>1.3323900000000002</v>
      </c>
      <c r="F34" s="7">
        <v>8.9617099999999983</v>
      </c>
      <c r="G34" s="7">
        <v>4.5023100000000005</v>
      </c>
      <c r="H34" s="7">
        <v>13.97513</v>
      </c>
      <c r="I34" s="7">
        <v>6.8756899999999996</v>
      </c>
      <c r="J34" s="7">
        <v>-37.753900000000002</v>
      </c>
      <c r="K34" s="7">
        <v>12.579600000000001</v>
      </c>
      <c r="L34" s="7">
        <v>4.9528100000000004</v>
      </c>
      <c r="M34" s="7">
        <v>14.292</v>
      </c>
      <c r="N34" s="7">
        <v>10.398250000000001</v>
      </c>
      <c r="O34" s="7">
        <v>14.77266</v>
      </c>
      <c r="P34" s="7">
        <v>2.89751</v>
      </c>
      <c r="Q34" s="7">
        <v>-5.1595500000000003</v>
      </c>
      <c r="R34" s="7">
        <v>8.3595300000000012</v>
      </c>
      <c r="S34" s="7">
        <v>0.24359</v>
      </c>
      <c r="T34" s="7">
        <v>-2.1938</v>
      </c>
      <c r="U34" s="7">
        <v>-8.1242999999999999</v>
      </c>
      <c r="V34" s="7">
        <v>-20.0396</v>
      </c>
      <c r="W34" s="7">
        <v>-7.1350500000000006</v>
      </c>
      <c r="X34" s="7">
        <v>-4.9749300000000005</v>
      </c>
      <c r="Y34" s="7">
        <v>-2.7747700000000002</v>
      </c>
      <c r="Z34" s="7">
        <v>-5.4642499999999998</v>
      </c>
      <c r="AA34" s="7">
        <v>12.753399999999999</v>
      </c>
      <c r="AB34" s="7">
        <v>1.235026</v>
      </c>
      <c r="AC34" s="7">
        <v>6.9389319999999994</v>
      </c>
      <c r="AD34" s="7">
        <v>-9.7391900000000007</v>
      </c>
      <c r="AE34" s="7">
        <v>26.70477</v>
      </c>
      <c r="AF34" s="7">
        <v>4.1004740000000002</v>
      </c>
      <c r="AG34" s="7">
        <v>8.6760000000000002</v>
      </c>
      <c r="AH34" s="7">
        <v>-7.5486000000000004</v>
      </c>
      <c r="AI34" s="6"/>
      <c r="AJ34" s="6"/>
      <c r="AK34" s="6"/>
      <c r="AL34" s="6"/>
      <c r="AM34" s="6"/>
      <c r="AN34" s="207"/>
      <c r="AO34" s="207"/>
      <c r="AP34" s="207"/>
      <c r="AQ34" s="207"/>
      <c r="AR34" s="207"/>
      <c r="AS34" s="207"/>
      <c r="AT34" s="207"/>
      <c r="AU34" s="207"/>
      <c r="AV34" s="207"/>
      <c r="AW34" s="207"/>
      <c r="AX34" s="207"/>
      <c r="AY34" s="207"/>
    </row>
    <row r="35" spans="1:51" ht="14.45">
      <c r="A35" s="97">
        <f>YampaRiverInflow.TotalOutflow!A35</f>
        <v>47088</v>
      </c>
      <c r="B35" s="163">
        <v>17.788</v>
      </c>
      <c r="C35" s="155">
        <v>17.788</v>
      </c>
      <c r="D35" s="167">
        <v>17.788</v>
      </c>
      <c r="E35" s="7">
        <v>11.40897</v>
      </c>
      <c r="F35" s="7">
        <v>18.883740000000003</v>
      </c>
      <c r="G35" s="7">
        <v>6.48062</v>
      </c>
      <c r="H35" s="7">
        <v>-1.6886700000000001</v>
      </c>
      <c r="I35" s="7">
        <v>-26.622299999999999</v>
      </c>
      <c r="J35" s="7">
        <v>-69.312100000000001</v>
      </c>
      <c r="K35" s="7">
        <v>30.47054</v>
      </c>
      <c r="L35" s="7">
        <v>12.73404</v>
      </c>
      <c r="M35" s="7">
        <v>16.88007</v>
      </c>
      <c r="N35" s="7">
        <v>5.8597900000000003</v>
      </c>
      <c r="O35" s="7">
        <v>7.4444699999999999</v>
      </c>
      <c r="P35" s="7">
        <v>33.224269999999997</v>
      </c>
      <c r="Q35" s="7">
        <v>12.479979999999999</v>
      </c>
      <c r="R35" s="7">
        <v>17.551400000000001</v>
      </c>
      <c r="S35" s="7">
        <v>6.2706099999999996</v>
      </c>
      <c r="T35" s="7">
        <v>38.814579999999999</v>
      </c>
      <c r="U35" s="7">
        <v>9.5693099999999998</v>
      </c>
      <c r="V35" s="7">
        <v>34.180550000000004</v>
      </c>
      <c r="W35" s="7">
        <v>4.3811200000000001</v>
      </c>
      <c r="X35" s="7">
        <v>12.84577</v>
      </c>
      <c r="Y35" s="7">
        <v>-9.6169899999999995</v>
      </c>
      <c r="Z35" s="7">
        <v>8.3672789999999999</v>
      </c>
      <c r="AA35" s="7">
        <v>21.699849999999998</v>
      </c>
      <c r="AB35" s="7">
        <v>30.923099999999998</v>
      </c>
      <c r="AC35" s="7">
        <v>2.6434799999999998</v>
      </c>
      <c r="AD35" s="7">
        <v>7.848967</v>
      </c>
      <c r="AE35" s="7">
        <v>2.9376329999999999</v>
      </c>
      <c r="AF35" s="7">
        <v>20.856740000000002</v>
      </c>
      <c r="AG35" s="7">
        <v>18.335000000000001</v>
      </c>
      <c r="AH35" s="7">
        <v>4.6582799999999995</v>
      </c>
      <c r="AI35" s="6"/>
      <c r="AJ35" s="6"/>
      <c r="AK35" s="6"/>
      <c r="AL35" s="6"/>
      <c r="AM35" s="6"/>
      <c r="AN35" s="207"/>
      <c r="AO35" s="207"/>
      <c r="AP35" s="207"/>
      <c r="AQ35" s="207"/>
      <c r="AR35" s="207"/>
      <c r="AS35" s="207"/>
      <c r="AT35" s="207"/>
      <c r="AU35" s="207"/>
      <c r="AV35" s="207"/>
      <c r="AW35" s="207"/>
      <c r="AX35" s="207"/>
      <c r="AY35" s="207"/>
    </row>
    <row r="36" spans="1:51" ht="14.45">
      <c r="A36" s="97">
        <f>YampaRiverInflow.TotalOutflow!A36</f>
        <v>47119</v>
      </c>
      <c r="B36" s="163">
        <v>1.1200000000000001</v>
      </c>
      <c r="C36" s="155">
        <v>1.1200000000000001</v>
      </c>
      <c r="D36" s="167">
        <v>1.1200000000000001</v>
      </c>
      <c r="E36" s="7">
        <v>-30.712700000000002</v>
      </c>
      <c r="F36" s="7">
        <v>-2.2970100000000002</v>
      </c>
      <c r="G36" s="7">
        <v>-5.6275300000000001</v>
      </c>
      <c r="H36" s="7">
        <v>-64.680900000000008</v>
      </c>
      <c r="I36" s="7">
        <v>-113.199</v>
      </c>
      <c r="J36" s="7">
        <v>36.242400000000004</v>
      </c>
      <c r="K36" s="7">
        <v>-10.6774</v>
      </c>
      <c r="L36" s="7">
        <v>8.1581399999999995</v>
      </c>
      <c r="M36" s="7">
        <v>1.3930199999999999</v>
      </c>
      <c r="N36" s="7">
        <v>10.17</v>
      </c>
      <c r="O36" s="7">
        <v>3.6542600000000003</v>
      </c>
      <c r="P36" s="7">
        <v>8.1713000000000005</v>
      </c>
      <c r="Q36" s="7">
        <v>-29.2118</v>
      </c>
      <c r="R36" s="7">
        <v>-12.4862</v>
      </c>
      <c r="S36" s="7">
        <v>-4.2013100000000003</v>
      </c>
      <c r="T36" s="7">
        <v>-21.987200000000001</v>
      </c>
      <c r="U36" s="7">
        <v>21.381310000000003</v>
      </c>
      <c r="V36" s="7">
        <v>-39.100499999999997</v>
      </c>
      <c r="W36" s="7">
        <v>-31.088799999999999</v>
      </c>
      <c r="X36" s="7">
        <v>7.3067399999999996</v>
      </c>
      <c r="Y36" s="7">
        <v>-13.319000000000001</v>
      </c>
      <c r="Z36" s="7">
        <v>-6.39839</v>
      </c>
      <c r="AA36" s="7">
        <v>-23.134</v>
      </c>
      <c r="AB36" s="7">
        <v>-29.637900000000002</v>
      </c>
      <c r="AC36" s="7">
        <v>-24.356300000000001</v>
      </c>
      <c r="AD36" s="7">
        <v>-6.12601</v>
      </c>
      <c r="AE36" s="7">
        <v>-35.9651</v>
      </c>
      <c r="AF36" s="7">
        <v>-1.4319999999999999</v>
      </c>
      <c r="AG36" s="7">
        <v>-16.688599999999997</v>
      </c>
      <c r="AH36" s="7">
        <v>33.015449999999994</v>
      </c>
      <c r="AI36" s="6"/>
      <c r="AJ36" s="6"/>
      <c r="AK36" s="6"/>
      <c r="AL36" s="6"/>
      <c r="AM36" s="6"/>
      <c r="AN36" s="207"/>
      <c r="AO36" s="207"/>
      <c r="AP36" s="207"/>
      <c r="AQ36" s="207"/>
      <c r="AR36" s="207"/>
      <c r="AS36" s="207"/>
      <c r="AT36" s="207"/>
      <c r="AU36" s="207"/>
      <c r="AV36" s="207"/>
      <c r="AW36" s="207"/>
      <c r="AX36" s="207"/>
      <c r="AY36" s="207"/>
    </row>
    <row r="37" spans="1:51" ht="14.45">
      <c r="A37" s="97">
        <f>YampaRiverInflow.TotalOutflow!A37</f>
        <v>47150</v>
      </c>
      <c r="B37" s="163">
        <v>-29.684000000000001</v>
      </c>
      <c r="C37" s="155">
        <v>-29.684000000000001</v>
      </c>
      <c r="D37" s="167">
        <v>-29.684000000000001</v>
      </c>
      <c r="E37" s="7">
        <v>-38.901800000000001</v>
      </c>
      <c r="F37" s="7">
        <v>-63.575199999999995</v>
      </c>
      <c r="G37" s="7">
        <v>-26.556999999999999</v>
      </c>
      <c r="H37" s="7">
        <v>-43.0946</v>
      </c>
      <c r="I37" s="7">
        <v>-46.804400000000001</v>
      </c>
      <c r="J37" s="7">
        <v>-20.875299999999999</v>
      </c>
      <c r="K37" s="7">
        <v>-24.3658</v>
      </c>
      <c r="L37" s="7">
        <v>1.18557</v>
      </c>
      <c r="M37" s="7">
        <v>-25.8432</v>
      </c>
      <c r="N37" s="7">
        <v>-4.4762599999999999</v>
      </c>
      <c r="O37" s="7">
        <v>-2.36822</v>
      </c>
      <c r="P37" s="7">
        <v>5.9079799999999993</v>
      </c>
      <c r="Q37" s="7">
        <v>-17.978400000000001</v>
      </c>
      <c r="R37" s="7">
        <v>-35.601699999999994</v>
      </c>
      <c r="S37" s="7">
        <v>-45.1038</v>
      </c>
      <c r="T37" s="7">
        <v>-5.1178299999999997</v>
      </c>
      <c r="U37" s="7">
        <v>-37.283000000000001</v>
      </c>
      <c r="V37" s="7">
        <v>-15.6464</v>
      </c>
      <c r="W37" s="7">
        <v>-40.071800000000003</v>
      </c>
      <c r="X37" s="7">
        <v>-32.633000000000003</v>
      </c>
      <c r="Y37" s="7">
        <v>-26.703299999999999</v>
      </c>
      <c r="Z37" s="7">
        <v>-28.727499999999999</v>
      </c>
      <c r="AA37" s="7">
        <v>-41.463300000000004</v>
      </c>
      <c r="AB37" s="7">
        <v>-12.364799999999999</v>
      </c>
      <c r="AC37" s="7">
        <v>-17.944700000000001</v>
      </c>
      <c r="AD37" s="7">
        <v>-30.381799999999998</v>
      </c>
      <c r="AE37" s="7">
        <v>-39.880099999999999</v>
      </c>
      <c r="AF37" s="7">
        <v>-13.894</v>
      </c>
      <c r="AG37" s="7">
        <v>-22.5732</v>
      </c>
      <c r="AH37" s="7">
        <v>-17.1022</v>
      </c>
      <c r="AI37" s="6"/>
      <c r="AJ37" s="6"/>
      <c r="AK37" s="6"/>
      <c r="AL37" s="6"/>
      <c r="AM37" s="6"/>
      <c r="AN37" s="207"/>
      <c r="AO37" s="207"/>
      <c r="AP37" s="207"/>
      <c r="AQ37" s="207"/>
      <c r="AR37" s="207"/>
      <c r="AS37" s="207"/>
      <c r="AT37" s="207"/>
      <c r="AU37" s="207"/>
      <c r="AV37" s="207"/>
      <c r="AW37" s="207"/>
      <c r="AX37" s="207"/>
      <c r="AY37" s="207"/>
    </row>
    <row r="38" spans="1:51" ht="14.45">
      <c r="A38" s="97">
        <f>YampaRiverInflow.TotalOutflow!A38</f>
        <v>47178</v>
      </c>
      <c r="B38" s="163">
        <v>-43.48</v>
      </c>
      <c r="C38" s="155">
        <v>-43.48</v>
      </c>
      <c r="D38" s="167">
        <v>-43.48</v>
      </c>
      <c r="E38" s="7">
        <v>-40.1935</v>
      </c>
      <c r="F38" s="7">
        <v>-34.902000000000001</v>
      </c>
      <c r="G38" s="7">
        <v>-96.0959</v>
      </c>
      <c r="H38" s="7">
        <v>-38.881300000000003</v>
      </c>
      <c r="I38" s="7">
        <v>-9.1832499999999992</v>
      </c>
      <c r="J38" s="7">
        <v>-13.1533</v>
      </c>
      <c r="K38" s="7">
        <v>-27.913900000000002</v>
      </c>
      <c r="L38" s="7">
        <v>-37.945300000000003</v>
      </c>
      <c r="M38" s="7">
        <v>-37.232500000000002</v>
      </c>
      <c r="N38" s="7">
        <v>-84.1511</v>
      </c>
      <c r="O38" s="7">
        <v>-52.822800000000001</v>
      </c>
      <c r="P38" s="7">
        <v>-62.375399999999999</v>
      </c>
      <c r="Q38" s="7">
        <v>-22.7028</v>
      </c>
      <c r="R38" s="7">
        <v>-24.410799999999998</v>
      </c>
      <c r="S38" s="7">
        <v>-35.779199999999996</v>
      </c>
      <c r="T38" s="7">
        <v>-52.189599999999999</v>
      </c>
      <c r="U38" s="7">
        <v>-44.594099999999997</v>
      </c>
      <c r="V38" s="7">
        <v>-46.276900000000005</v>
      </c>
      <c r="W38" s="7">
        <v>-41.1785</v>
      </c>
      <c r="X38" s="7">
        <v>-54.098800000000004</v>
      </c>
      <c r="Y38" s="7">
        <v>-94.38669999999999</v>
      </c>
      <c r="Z38" s="7">
        <v>-68.116</v>
      </c>
      <c r="AA38" s="7">
        <v>-21.329699999999999</v>
      </c>
      <c r="AB38" s="7">
        <v>-45.133600000000001</v>
      </c>
      <c r="AC38" s="7">
        <v>-41.103999999999999</v>
      </c>
      <c r="AD38" s="7">
        <v>-52.287500000000001</v>
      </c>
      <c r="AE38" s="7">
        <v>-39.996499999999997</v>
      </c>
      <c r="AF38" s="7">
        <v>-34.947000000000003</v>
      </c>
      <c r="AG38" s="7">
        <v>-9.4451399999999985</v>
      </c>
      <c r="AH38" s="7">
        <v>-51.122900000000001</v>
      </c>
      <c r="AI38" s="6"/>
      <c r="AJ38" s="6"/>
      <c r="AK38" s="6"/>
      <c r="AL38" s="6"/>
      <c r="AM38" s="6"/>
      <c r="AN38" s="207"/>
      <c r="AO38" s="207"/>
      <c r="AP38" s="207"/>
      <c r="AQ38" s="207"/>
      <c r="AR38" s="207"/>
      <c r="AS38" s="207"/>
      <c r="AT38" s="207"/>
      <c r="AU38" s="207"/>
      <c r="AV38" s="207"/>
      <c r="AW38" s="207"/>
      <c r="AX38" s="207"/>
      <c r="AY38" s="207"/>
    </row>
    <row r="39" spans="1:51" ht="14.45">
      <c r="A39" s="97">
        <f>YampaRiverInflow.TotalOutflow!A39</f>
        <v>47209</v>
      </c>
      <c r="B39" s="163">
        <v>-47.68</v>
      </c>
      <c r="C39" s="155">
        <v>-47.68</v>
      </c>
      <c r="D39" s="167">
        <v>-47.68</v>
      </c>
      <c r="E39" s="7">
        <v>-45.231099999999998</v>
      </c>
      <c r="F39" s="7">
        <v>-21.337199999999999</v>
      </c>
      <c r="G39" s="7">
        <v>-46.392000000000003</v>
      </c>
      <c r="H39" s="7">
        <v>-46.931699999999999</v>
      </c>
      <c r="I39" s="7">
        <v>-10.3939</v>
      </c>
      <c r="J39" s="7">
        <v>-22.183299999999999</v>
      </c>
      <c r="K39" s="7">
        <v>-50.360900000000001</v>
      </c>
      <c r="L39" s="7">
        <v>-34.244300000000003</v>
      </c>
      <c r="M39" s="7">
        <v>-28.298599999999997</v>
      </c>
      <c r="N39" s="7">
        <v>-23.056999999999999</v>
      </c>
      <c r="O39" s="7">
        <v>-23.6526</v>
      </c>
      <c r="P39" s="7">
        <v>-18.731300000000001</v>
      </c>
      <c r="Q39" s="7">
        <v>-34.493000000000002</v>
      </c>
      <c r="R39" s="7">
        <v>-34.719099999999997</v>
      </c>
      <c r="S39" s="7">
        <v>-39.354300000000002</v>
      </c>
      <c r="T39" s="7">
        <v>-36.816499999999998</v>
      </c>
      <c r="U39" s="7">
        <v>-31.096499999999999</v>
      </c>
      <c r="V39" s="7">
        <v>-26.820700000000002</v>
      </c>
      <c r="W39" s="7">
        <v>-39.596599999999995</v>
      </c>
      <c r="X39" s="7">
        <v>-38.490600000000001</v>
      </c>
      <c r="Y39" s="7">
        <v>-7.4329700000000001</v>
      </c>
      <c r="Z39" s="7">
        <v>-6.8644499999999997</v>
      </c>
      <c r="AA39" s="7">
        <v>-16.915599999999998</v>
      </c>
      <c r="AB39" s="7">
        <v>-37.536199999999994</v>
      </c>
      <c r="AC39" s="7">
        <v>-51.6753</v>
      </c>
      <c r="AD39" s="7">
        <v>-49.0565</v>
      </c>
      <c r="AE39" s="7">
        <v>3.8323470000000004</v>
      </c>
      <c r="AF39" s="7">
        <v>-59.116</v>
      </c>
      <c r="AG39" s="7">
        <v>-58.070099999999996</v>
      </c>
      <c r="AH39" s="7">
        <v>-46.224299999999999</v>
      </c>
      <c r="AI39" s="6"/>
      <c r="AJ39" s="6"/>
      <c r="AK39" s="6"/>
      <c r="AL39" s="6"/>
      <c r="AM39" s="6"/>
      <c r="AN39" s="207"/>
      <c r="AO39" s="207"/>
      <c r="AP39" s="207"/>
      <c r="AQ39" s="207"/>
      <c r="AR39" s="207"/>
      <c r="AS39" s="207"/>
      <c r="AT39" s="207"/>
      <c r="AU39" s="207"/>
      <c r="AV39" s="207"/>
      <c r="AW39" s="207"/>
      <c r="AX39" s="207"/>
      <c r="AY39" s="207"/>
    </row>
    <row r="40" spans="1:51" ht="14.45">
      <c r="A40" s="97">
        <f>YampaRiverInflow.TotalOutflow!A40</f>
        <v>47239</v>
      </c>
      <c r="B40" s="163">
        <v>-44.896000000000001</v>
      </c>
      <c r="C40" s="155">
        <v>-44.896000000000001</v>
      </c>
      <c r="D40" s="167">
        <v>-44.896000000000001</v>
      </c>
      <c r="E40" s="7">
        <v>-147.96199999999999</v>
      </c>
      <c r="F40" s="7">
        <v>-29.909500000000001</v>
      </c>
      <c r="G40" s="7">
        <v>-28.129300000000001</v>
      </c>
      <c r="H40" s="7">
        <v>-49.9146</v>
      </c>
      <c r="I40" s="7">
        <v>-34.603400000000001</v>
      </c>
      <c r="J40" s="7">
        <v>-27.749099999999999</v>
      </c>
      <c r="K40" s="7">
        <v>-15.6434</v>
      </c>
      <c r="L40" s="7">
        <v>-26.480900000000002</v>
      </c>
      <c r="M40" s="7">
        <v>-13.461499999999999</v>
      </c>
      <c r="N40" s="7">
        <v>-3.12216</v>
      </c>
      <c r="O40" s="7">
        <v>-37.49</v>
      </c>
      <c r="P40" s="7">
        <v>-28.581900000000001</v>
      </c>
      <c r="Q40" s="7">
        <v>-34.988099999999996</v>
      </c>
      <c r="R40" s="7">
        <v>-27.610599999999998</v>
      </c>
      <c r="S40" s="7">
        <v>-13.771700000000001</v>
      </c>
      <c r="T40" s="7">
        <v>-19.453499999999998</v>
      </c>
      <c r="U40" s="7">
        <v>-43.834099999999999</v>
      </c>
      <c r="V40" s="7">
        <v>-36.948999999999998</v>
      </c>
      <c r="W40" s="7">
        <v>-18.708599999999997</v>
      </c>
      <c r="X40" s="7">
        <v>-25.398700000000002</v>
      </c>
      <c r="Y40" s="7">
        <v>-18.684200000000001</v>
      </c>
      <c r="Z40" s="7">
        <v>-10.974200000000002</v>
      </c>
      <c r="AA40" s="7">
        <v>-34.367400000000004</v>
      </c>
      <c r="AB40" s="7">
        <v>-27.658300000000001</v>
      </c>
      <c r="AC40" s="7">
        <v>-22.264099999999999</v>
      </c>
      <c r="AD40" s="7">
        <v>-16.6996</v>
      </c>
      <c r="AE40" s="7">
        <v>-67.282200000000003</v>
      </c>
      <c r="AF40" s="7">
        <v>-19.012</v>
      </c>
      <c r="AG40" s="7">
        <v>-19.098700000000001</v>
      </c>
      <c r="AH40" s="7">
        <v>-31.252700000000001</v>
      </c>
      <c r="AI40" s="6"/>
      <c r="AJ40" s="6"/>
      <c r="AK40" s="6"/>
      <c r="AL40" s="6"/>
      <c r="AM40" s="6"/>
      <c r="AN40" s="207"/>
      <c r="AO40" s="207"/>
      <c r="AP40" s="207"/>
      <c r="AQ40" s="207"/>
      <c r="AR40" s="207"/>
      <c r="AS40" s="207"/>
      <c r="AT40" s="207"/>
      <c r="AU40" s="207"/>
      <c r="AV40" s="207"/>
      <c r="AW40" s="207"/>
      <c r="AX40" s="207"/>
      <c r="AY40" s="207"/>
    </row>
    <row r="41" spans="1:51" ht="14.45">
      <c r="A41" s="97">
        <f>YampaRiverInflow.TotalOutflow!A41</f>
        <v>47270</v>
      </c>
      <c r="B41" s="163">
        <v>-39.107999999999997</v>
      </c>
      <c r="C41" s="155">
        <v>-39.107999999999997</v>
      </c>
      <c r="D41" s="167">
        <v>-39.107999999999997</v>
      </c>
      <c r="E41" s="7">
        <v>-183.62299999999999</v>
      </c>
      <c r="F41" s="7">
        <v>-63.558300000000003</v>
      </c>
      <c r="G41" s="7">
        <v>-43.443300000000001</v>
      </c>
      <c r="H41" s="7">
        <v>-78.712100000000007</v>
      </c>
      <c r="I41" s="7">
        <v>-44.4283</v>
      </c>
      <c r="J41" s="7">
        <v>-46.623400000000004</v>
      </c>
      <c r="K41" s="7">
        <v>-26.48</v>
      </c>
      <c r="L41" s="7">
        <v>-49.249099999999999</v>
      </c>
      <c r="M41" s="7">
        <v>-37.820300000000003</v>
      </c>
      <c r="N41" s="7">
        <v>-37.123800000000003</v>
      </c>
      <c r="O41" s="7">
        <v>-46.805699999999995</v>
      </c>
      <c r="P41" s="7">
        <v>-42.2714</v>
      </c>
      <c r="Q41" s="7">
        <v>-36.915500000000002</v>
      </c>
      <c r="R41" s="7">
        <v>-53.137800000000006</v>
      </c>
      <c r="S41" s="7">
        <v>-64.9482</v>
      </c>
      <c r="T41" s="7">
        <v>-25.7806</v>
      </c>
      <c r="U41" s="7">
        <v>-34.943199999999997</v>
      </c>
      <c r="V41" s="7">
        <v>-51.296099999999996</v>
      </c>
      <c r="W41" s="7">
        <v>-57.331800000000001</v>
      </c>
      <c r="X41" s="7">
        <v>-54.558199999999999</v>
      </c>
      <c r="Y41" s="7">
        <v>-68.587000000000003</v>
      </c>
      <c r="Z41" s="7">
        <v>-37.685099999999998</v>
      </c>
      <c r="AA41" s="7">
        <v>-32.256500000000003</v>
      </c>
      <c r="AB41" s="7">
        <v>-52.228699999999996</v>
      </c>
      <c r="AC41" s="7">
        <v>-55.433399999999999</v>
      </c>
      <c r="AD41" s="7">
        <v>-50.623800000000003</v>
      </c>
      <c r="AE41" s="7">
        <v>-49.755000000000003</v>
      </c>
      <c r="AF41" s="7">
        <v>-57.844000000000001</v>
      </c>
      <c r="AG41" s="7">
        <v>-49.321300000000001</v>
      </c>
      <c r="AH41" s="7">
        <v>-51.9298</v>
      </c>
      <c r="AI41" s="6"/>
      <c r="AJ41" s="6"/>
      <c r="AK41" s="6"/>
      <c r="AL41" s="6"/>
      <c r="AM41" s="6"/>
      <c r="AN41" s="207"/>
      <c r="AO41" s="207"/>
      <c r="AP41" s="207"/>
      <c r="AQ41" s="207"/>
      <c r="AR41" s="207"/>
      <c r="AS41" s="207"/>
      <c r="AT41" s="207"/>
      <c r="AU41" s="207"/>
      <c r="AV41" s="207"/>
      <c r="AW41" s="207"/>
      <c r="AX41" s="207"/>
      <c r="AY41" s="207"/>
    </row>
    <row r="42" spans="1:51" ht="14.45">
      <c r="A42" s="97">
        <f>YampaRiverInflow.TotalOutflow!A42</f>
        <v>47300</v>
      </c>
      <c r="B42" s="163">
        <v>-23.524999999999999</v>
      </c>
      <c r="C42" s="155">
        <v>-23.524999999999999</v>
      </c>
      <c r="D42" s="167">
        <v>-23.524999999999999</v>
      </c>
      <c r="E42" s="7">
        <v>-182.99199999999999</v>
      </c>
      <c r="F42" s="7">
        <v>-65.305999999999997</v>
      </c>
      <c r="G42" s="7">
        <v>-37.942</v>
      </c>
      <c r="H42" s="7">
        <v>-73.786799999999999</v>
      </c>
      <c r="I42" s="7">
        <v>-40.766500000000001</v>
      </c>
      <c r="J42" s="7">
        <v>-6.4570799999999995</v>
      </c>
      <c r="K42" s="7">
        <v>-40.478199999999994</v>
      </c>
      <c r="L42" s="7">
        <v>-35.347099999999998</v>
      </c>
      <c r="M42" s="7">
        <v>-30.984200000000001</v>
      </c>
      <c r="N42" s="7">
        <v>-12.644399999999999</v>
      </c>
      <c r="O42" s="7">
        <v>-15.251700000000001</v>
      </c>
      <c r="P42" s="7">
        <v>-52.766100000000002</v>
      </c>
      <c r="Q42" s="7">
        <v>-45.935900000000004</v>
      </c>
      <c r="R42" s="7">
        <v>-47.300400000000003</v>
      </c>
      <c r="S42" s="7">
        <v>-39.221400000000003</v>
      </c>
      <c r="T42" s="7">
        <v>-35.222799999999999</v>
      </c>
      <c r="U42" s="7">
        <v>-42.721499999999999</v>
      </c>
      <c r="V42" s="7">
        <v>-48.900100000000002</v>
      </c>
      <c r="W42" s="7">
        <v>-17.8947</v>
      </c>
      <c r="X42" s="7">
        <v>-23.696200000000001</v>
      </c>
      <c r="Y42" s="7">
        <v>-7.1829000000000001</v>
      </c>
      <c r="Z42" s="7">
        <v>-15.904399999999999</v>
      </c>
      <c r="AA42" s="7">
        <v>-28.589599999999997</v>
      </c>
      <c r="AB42" s="7">
        <v>-43.727499999999999</v>
      </c>
      <c r="AC42" s="7">
        <v>-35.582300000000004</v>
      </c>
      <c r="AD42" s="7">
        <v>-30.575500000000002</v>
      </c>
      <c r="AE42" s="7">
        <v>-37.180800000000005</v>
      </c>
      <c r="AF42" s="7">
        <v>-48.3</v>
      </c>
      <c r="AG42" s="7">
        <v>-25.503700000000002</v>
      </c>
      <c r="AH42" s="7">
        <v>-48.567099999999996</v>
      </c>
      <c r="AI42" s="6"/>
      <c r="AJ42" s="6"/>
      <c r="AK42" s="6"/>
      <c r="AL42" s="6"/>
      <c r="AM42" s="6"/>
      <c r="AN42" s="207"/>
      <c r="AO42" s="207"/>
      <c r="AP42" s="207"/>
      <c r="AQ42" s="207"/>
      <c r="AR42" s="207"/>
      <c r="AS42" s="207"/>
      <c r="AT42" s="207"/>
      <c r="AU42" s="207"/>
      <c r="AV42" s="207"/>
      <c r="AW42" s="207"/>
      <c r="AX42" s="207"/>
      <c r="AY42" s="207"/>
    </row>
    <row r="43" spans="1:51" ht="14.45">
      <c r="A43" s="97">
        <f>YampaRiverInflow.TotalOutflow!A43</f>
        <v>47331</v>
      </c>
      <c r="B43" s="163">
        <v>-12.019</v>
      </c>
      <c r="C43" s="155">
        <v>-12.019</v>
      </c>
      <c r="D43" s="167">
        <v>-12.019</v>
      </c>
      <c r="E43" s="7">
        <v>-39.379899999999999</v>
      </c>
      <c r="F43" s="7">
        <v>-27.815000000000001</v>
      </c>
      <c r="G43" s="7">
        <v>-14.0517</v>
      </c>
      <c r="H43" s="7">
        <v>-65.381299999999996</v>
      </c>
      <c r="I43" s="7">
        <v>-36.5657</v>
      </c>
      <c r="J43" s="7">
        <v>-19.854400000000002</v>
      </c>
      <c r="K43" s="7">
        <v>-3.75305</v>
      </c>
      <c r="L43" s="7">
        <v>-2.8775900000000001</v>
      </c>
      <c r="M43" s="7">
        <v>-12.666399999999999</v>
      </c>
      <c r="N43" s="7">
        <v>-13.9602</v>
      </c>
      <c r="O43" s="7">
        <v>-39.998400000000004</v>
      </c>
      <c r="P43" s="7">
        <v>7.2850600000000005</v>
      </c>
      <c r="Q43" s="7">
        <v>-24.3444</v>
      </c>
      <c r="R43" s="7">
        <v>-33.449400000000004</v>
      </c>
      <c r="S43" s="7">
        <v>-19.831900000000001</v>
      </c>
      <c r="T43" s="7">
        <v>-46.257599999999996</v>
      </c>
      <c r="U43" s="7">
        <v>-32.945300000000003</v>
      </c>
      <c r="V43" s="7">
        <v>-39.458300000000001</v>
      </c>
      <c r="W43" s="7">
        <v>-23.445799999999998</v>
      </c>
      <c r="X43" s="7">
        <v>-14.442500000000001</v>
      </c>
      <c r="Y43" s="7">
        <v>-5.3147600000000006</v>
      </c>
      <c r="Z43" s="7">
        <v>-20.151</v>
      </c>
      <c r="AA43" s="7">
        <v>-29.148299999999999</v>
      </c>
      <c r="AB43" s="7">
        <v>-33.437899999999999</v>
      </c>
      <c r="AC43" s="7">
        <v>-29.450599999999998</v>
      </c>
      <c r="AD43" s="7">
        <v>-25.803599999999999</v>
      </c>
      <c r="AE43" s="7">
        <v>-58.466900000000003</v>
      </c>
      <c r="AF43" s="7">
        <v>-23.998000000000001</v>
      </c>
      <c r="AG43" s="7">
        <v>5.8436199999999996</v>
      </c>
      <c r="AH43" s="7">
        <v>-37.121300000000005</v>
      </c>
      <c r="AI43" s="6"/>
      <c r="AJ43" s="6"/>
      <c r="AK43" s="6"/>
      <c r="AL43" s="6"/>
      <c r="AM43" s="6"/>
      <c r="AN43" s="207"/>
      <c r="AO43" s="207"/>
      <c r="AP43" s="207"/>
      <c r="AQ43" s="207"/>
      <c r="AR43" s="207"/>
      <c r="AS43" s="207"/>
      <c r="AT43" s="207"/>
      <c r="AU43" s="207"/>
      <c r="AV43" s="207"/>
      <c r="AW43" s="207"/>
      <c r="AX43" s="207"/>
      <c r="AY43" s="207"/>
    </row>
    <row r="44" spans="1:51" ht="14.45">
      <c r="A44" s="97">
        <f>YampaRiverInflow.TotalOutflow!A44</f>
        <v>47362</v>
      </c>
      <c r="B44" s="163">
        <v>-6.0039999999999996</v>
      </c>
      <c r="C44" s="155">
        <v>-6.0039999999999996</v>
      </c>
      <c r="D44" s="167">
        <v>-6.0039999999999996</v>
      </c>
      <c r="E44" s="7">
        <v>-19.856300000000001</v>
      </c>
      <c r="F44" s="7">
        <v>-41.415900000000001</v>
      </c>
      <c r="G44" s="7">
        <v>-22.555199999999999</v>
      </c>
      <c r="H44" s="7">
        <v>0.85353000000000001</v>
      </c>
      <c r="I44" s="7">
        <v>-61.966300000000004</v>
      </c>
      <c r="J44" s="7">
        <v>-54.048999999999999</v>
      </c>
      <c r="K44" s="7">
        <v>-27.7121</v>
      </c>
      <c r="L44" s="7">
        <v>-18.022099999999998</v>
      </c>
      <c r="M44" s="7">
        <v>-8.8447199999999988</v>
      </c>
      <c r="N44" s="7">
        <v>-17.9664</v>
      </c>
      <c r="O44" s="7">
        <v>-5.1358199999999998</v>
      </c>
      <c r="P44" s="7">
        <v>-10.9739</v>
      </c>
      <c r="Q44" s="7">
        <v>-32.469799999999999</v>
      </c>
      <c r="R44" s="7">
        <v>-35.090000000000003</v>
      </c>
      <c r="S44" s="7">
        <v>-20.7882</v>
      </c>
      <c r="T44" s="7">
        <v>-50.804099999999998</v>
      </c>
      <c r="U44" s="7">
        <v>-26.487200000000001</v>
      </c>
      <c r="V44" s="7">
        <v>-30.253900000000002</v>
      </c>
      <c r="W44" s="7">
        <v>-43.0578</v>
      </c>
      <c r="X44" s="7">
        <v>-36.350099999999998</v>
      </c>
      <c r="Y44" s="7">
        <v>-18.872799999999998</v>
      </c>
      <c r="Z44" s="7">
        <v>-16.6816</v>
      </c>
      <c r="AA44" s="7">
        <v>-22.602599999999999</v>
      </c>
      <c r="AB44" s="7">
        <v>-13.866299999999999</v>
      </c>
      <c r="AC44" s="7">
        <v>-20.75</v>
      </c>
      <c r="AD44" s="7">
        <v>-8.9183799999999991</v>
      </c>
      <c r="AE44" s="7">
        <v>-33.353900000000003</v>
      </c>
      <c r="AF44" s="7">
        <v>-15.521000000000001</v>
      </c>
      <c r="AG44" s="7">
        <v>-12.745700000000001</v>
      </c>
      <c r="AH44" s="7">
        <v>-31.333599999999997</v>
      </c>
      <c r="AI44" s="6"/>
      <c r="AJ44" s="6"/>
      <c r="AK44" s="6"/>
      <c r="AL44" s="6"/>
      <c r="AM44" s="6"/>
      <c r="AN44" s="207"/>
      <c r="AO44" s="207"/>
      <c r="AP44" s="207"/>
      <c r="AQ44" s="207"/>
      <c r="AR44" s="207"/>
      <c r="AS44" s="207"/>
      <c r="AT44" s="207"/>
      <c r="AU44" s="207"/>
      <c r="AV44" s="207"/>
      <c r="AW44" s="207"/>
      <c r="AX44" s="207"/>
      <c r="AY44" s="207"/>
    </row>
    <row r="45" spans="1:51" ht="14.45">
      <c r="A45" s="97">
        <f>YampaRiverInflow.TotalOutflow!A45</f>
        <v>47392</v>
      </c>
      <c r="B45" s="163">
        <v>-4.306</v>
      </c>
      <c r="C45" s="155">
        <v>-4.306</v>
      </c>
      <c r="D45" s="167">
        <v>-4.306</v>
      </c>
      <c r="E45" s="7">
        <v>-13.261700000000001</v>
      </c>
      <c r="F45" s="7">
        <v>8.3438300000000005</v>
      </c>
      <c r="G45" s="7">
        <v>1.6283399999999999</v>
      </c>
      <c r="H45" s="7">
        <v>-1.5256099999999999</v>
      </c>
      <c r="I45" s="7">
        <v>0.55819000000000007</v>
      </c>
      <c r="J45" s="7">
        <v>-0.40666000000000002</v>
      </c>
      <c r="K45" s="7">
        <v>-3.3743600000000002</v>
      </c>
      <c r="L45" s="7">
        <v>10.40099</v>
      </c>
      <c r="M45" s="7">
        <v>3.1250999999999998</v>
      </c>
      <c r="N45" s="7">
        <v>0.16553999999999999</v>
      </c>
      <c r="O45" s="7">
        <v>26.085080000000001</v>
      </c>
      <c r="P45" s="7">
        <v>-4.4398100000000005</v>
      </c>
      <c r="Q45" s="7">
        <v>7.4000500000000002</v>
      </c>
      <c r="R45" s="7">
        <v>-11.6661</v>
      </c>
      <c r="S45" s="7">
        <v>-2.7408399999999999</v>
      </c>
      <c r="T45" s="7">
        <v>-4.4333</v>
      </c>
      <c r="U45" s="7">
        <v>-10.0848</v>
      </c>
      <c r="V45" s="7">
        <v>-27.032599999999999</v>
      </c>
      <c r="W45" s="7">
        <v>-5.7554099999999995</v>
      </c>
      <c r="X45" s="7">
        <v>-10.2515</v>
      </c>
      <c r="Y45" s="7">
        <v>-12.6999</v>
      </c>
      <c r="Z45" s="7">
        <v>-3.16777</v>
      </c>
      <c r="AA45" s="7">
        <v>-24.611999999999998</v>
      </c>
      <c r="AB45" s="7">
        <v>-28.077099999999998</v>
      </c>
      <c r="AC45" s="7">
        <v>-12.1576</v>
      </c>
      <c r="AD45" s="7">
        <v>1.7223250000000001</v>
      </c>
      <c r="AE45" s="7">
        <v>-9.7818899999999989</v>
      </c>
      <c r="AF45" s="7">
        <v>3.17</v>
      </c>
      <c r="AG45" s="7">
        <v>-15.058</v>
      </c>
      <c r="AH45" s="7">
        <v>-8.1872799999999994</v>
      </c>
      <c r="AI45" s="6"/>
      <c r="AJ45" s="6"/>
      <c r="AK45" s="6"/>
      <c r="AL45" s="6"/>
      <c r="AM45" s="6"/>
      <c r="AN45" s="207"/>
      <c r="AO45" s="207"/>
      <c r="AP45" s="207"/>
      <c r="AQ45" s="207"/>
      <c r="AR45" s="207"/>
      <c r="AS45" s="207"/>
      <c r="AT45" s="207"/>
      <c r="AU45" s="207"/>
      <c r="AV45" s="207"/>
      <c r="AW45" s="207"/>
      <c r="AX45" s="207"/>
      <c r="AY45" s="207"/>
    </row>
    <row r="46" spans="1:51" ht="14.45">
      <c r="A46" s="97">
        <f>YampaRiverInflow.TotalOutflow!A46</f>
        <v>47423</v>
      </c>
      <c r="B46" s="163">
        <v>21.308</v>
      </c>
      <c r="C46" s="155">
        <v>21.308</v>
      </c>
      <c r="D46" s="167">
        <v>21.308</v>
      </c>
      <c r="E46" s="7">
        <v>8.9617099999999983</v>
      </c>
      <c r="F46" s="7">
        <v>4.5023100000000005</v>
      </c>
      <c r="G46" s="7">
        <v>13.97513</v>
      </c>
      <c r="H46" s="7">
        <v>6.8756899999999996</v>
      </c>
      <c r="I46" s="7">
        <v>-37.753900000000002</v>
      </c>
      <c r="J46" s="7">
        <v>12.579600000000001</v>
      </c>
      <c r="K46" s="7">
        <v>4.9528100000000004</v>
      </c>
      <c r="L46" s="7">
        <v>14.292</v>
      </c>
      <c r="M46" s="7">
        <v>10.398250000000001</v>
      </c>
      <c r="N46" s="7">
        <v>14.77266</v>
      </c>
      <c r="O46" s="7">
        <v>2.89751</v>
      </c>
      <c r="P46" s="7">
        <v>-5.1595500000000003</v>
      </c>
      <c r="Q46" s="7">
        <v>8.3595300000000012</v>
      </c>
      <c r="R46" s="7">
        <v>0.24359</v>
      </c>
      <c r="S46" s="7">
        <v>-2.1938</v>
      </c>
      <c r="T46" s="7">
        <v>-8.1242999999999999</v>
      </c>
      <c r="U46" s="7">
        <v>-20.0396</v>
      </c>
      <c r="V46" s="7">
        <v>-7.1350500000000006</v>
      </c>
      <c r="W46" s="7">
        <v>-4.9749300000000005</v>
      </c>
      <c r="X46" s="7">
        <v>-2.7747700000000002</v>
      </c>
      <c r="Y46" s="7">
        <v>-5.4642499999999998</v>
      </c>
      <c r="Z46" s="7">
        <v>12.753399999999999</v>
      </c>
      <c r="AA46" s="7">
        <v>1.235026</v>
      </c>
      <c r="AB46" s="7">
        <v>6.9389319999999994</v>
      </c>
      <c r="AC46" s="7">
        <v>-9.7391900000000007</v>
      </c>
      <c r="AD46" s="7">
        <v>26.70477</v>
      </c>
      <c r="AE46" s="7">
        <v>4.1004740000000002</v>
      </c>
      <c r="AF46" s="7">
        <v>8.6760000000000002</v>
      </c>
      <c r="AG46" s="7">
        <v>-7.5486000000000004</v>
      </c>
      <c r="AH46" s="7">
        <v>1.3323900000000002</v>
      </c>
      <c r="AI46" s="6"/>
      <c r="AJ46" s="6"/>
      <c r="AK46" s="6"/>
      <c r="AL46" s="6"/>
      <c r="AM46" s="6"/>
      <c r="AN46" s="207"/>
      <c r="AO46" s="207"/>
      <c r="AP46" s="207"/>
      <c r="AQ46" s="207"/>
      <c r="AR46" s="207"/>
      <c r="AS46" s="207"/>
      <c r="AT46" s="207"/>
      <c r="AU46" s="207"/>
      <c r="AV46" s="207"/>
      <c r="AW46" s="207"/>
      <c r="AX46" s="207"/>
      <c r="AY46" s="207"/>
    </row>
    <row r="47" spans="1:51" ht="14.45">
      <c r="A47" s="97">
        <f>YampaRiverInflow.TotalOutflow!A47</f>
        <v>47453</v>
      </c>
      <c r="B47" s="163">
        <v>17.788</v>
      </c>
      <c r="C47" s="155">
        <v>17.788</v>
      </c>
      <c r="D47" s="167">
        <v>17.788</v>
      </c>
      <c r="E47" s="7">
        <v>18.883740000000003</v>
      </c>
      <c r="F47" s="7">
        <v>6.48062</v>
      </c>
      <c r="G47" s="7">
        <v>-1.6886700000000001</v>
      </c>
      <c r="H47" s="7">
        <v>-26.622299999999999</v>
      </c>
      <c r="I47" s="7">
        <v>-69.312100000000001</v>
      </c>
      <c r="J47" s="7">
        <v>30.47054</v>
      </c>
      <c r="K47" s="7">
        <v>12.73404</v>
      </c>
      <c r="L47" s="7">
        <v>16.88007</v>
      </c>
      <c r="M47" s="7">
        <v>5.8597900000000003</v>
      </c>
      <c r="N47" s="7">
        <v>7.4444699999999999</v>
      </c>
      <c r="O47" s="7">
        <v>33.224269999999997</v>
      </c>
      <c r="P47" s="7">
        <v>12.479979999999999</v>
      </c>
      <c r="Q47" s="7">
        <v>17.551400000000001</v>
      </c>
      <c r="R47" s="7">
        <v>6.2706099999999996</v>
      </c>
      <c r="S47" s="7">
        <v>38.814579999999999</v>
      </c>
      <c r="T47" s="7">
        <v>9.5693099999999998</v>
      </c>
      <c r="U47" s="7">
        <v>34.180550000000004</v>
      </c>
      <c r="V47" s="7">
        <v>4.3811200000000001</v>
      </c>
      <c r="W47" s="7">
        <v>12.84577</v>
      </c>
      <c r="X47" s="7">
        <v>-9.6169899999999995</v>
      </c>
      <c r="Y47" s="7">
        <v>8.3672789999999999</v>
      </c>
      <c r="Z47" s="7">
        <v>21.699849999999998</v>
      </c>
      <c r="AA47" s="7">
        <v>30.923099999999998</v>
      </c>
      <c r="AB47" s="7">
        <v>2.6434799999999998</v>
      </c>
      <c r="AC47" s="7">
        <v>7.848967</v>
      </c>
      <c r="AD47" s="7">
        <v>2.9376329999999999</v>
      </c>
      <c r="AE47" s="7">
        <v>20.856740000000002</v>
      </c>
      <c r="AF47" s="7">
        <v>18.335000000000001</v>
      </c>
      <c r="AG47" s="7">
        <v>4.6582799999999995</v>
      </c>
      <c r="AH47" s="7">
        <v>11.40897</v>
      </c>
      <c r="AI47" s="6"/>
      <c r="AJ47" s="6"/>
      <c r="AK47" s="6"/>
      <c r="AL47" s="6"/>
      <c r="AM47" s="6"/>
      <c r="AN47" s="207"/>
      <c r="AO47" s="207"/>
      <c r="AP47" s="207"/>
      <c r="AQ47" s="207"/>
      <c r="AR47" s="207"/>
      <c r="AS47" s="207"/>
      <c r="AT47" s="207"/>
      <c r="AU47" s="207"/>
      <c r="AV47" s="207"/>
      <c r="AW47" s="207"/>
      <c r="AX47" s="207"/>
      <c r="AY47" s="207"/>
    </row>
    <row r="48" spans="1:51" ht="14.45">
      <c r="A48" s="97">
        <f>YampaRiverInflow.TotalOutflow!A48</f>
        <v>47484</v>
      </c>
      <c r="B48" s="163">
        <v>1.1200000000000001</v>
      </c>
      <c r="C48" s="155">
        <v>1.1200000000000001</v>
      </c>
      <c r="D48" s="167">
        <v>1.1200000000000001</v>
      </c>
      <c r="E48" s="7">
        <v>-2.2970100000000002</v>
      </c>
      <c r="F48" s="7">
        <v>-5.6275300000000001</v>
      </c>
      <c r="G48" s="7">
        <v>-64.680900000000008</v>
      </c>
      <c r="H48" s="7">
        <v>-113.199</v>
      </c>
      <c r="I48" s="7">
        <v>36.242400000000004</v>
      </c>
      <c r="J48" s="7">
        <v>-10.6774</v>
      </c>
      <c r="K48" s="7">
        <v>8.1581399999999995</v>
      </c>
      <c r="L48" s="7">
        <v>1.3930199999999999</v>
      </c>
      <c r="M48" s="7">
        <v>10.17</v>
      </c>
      <c r="N48" s="7">
        <v>3.6542600000000003</v>
      </c>
      <c r="O48" s="7">
        <v>8.1713000000000005</v>
      </c>
      <c r="P48" s="7">
        <v>-29.2118</v>
      </c>
      <c r="Q48" s="7">
        <v>-12.4862</v>
      </c>
      <c r="R48" s="7">
        <v>-4.2013100000000003</v>
      </c>
      <c r="S48" s="7">
        <v>-21.987200000000001</v>
      </c>
      <c r="T48" s="7">
        <v>21.381310000000003</v>
      </c>
      <c r="U48" s="7">
        <v>-39.100499999999997</v>
      </c>
      <c r="V48" s="7">
        <v>-31.088799999999999</v>
      </c>
      <c r="W48" s="7">
        <v>7.3067399999999996</v>
      </c>
      <c r="X48" s="7">
        <v>-13.319000000000001</v>
      </c>
      <c r="Y48" s="7">
        <v>-6.39839</v>
      </c>
      <c r="Z48" s="7">
        <v>-23.134</v>
      </c>
      <c r="AA48" s="7">
        <v>-29.637900000000002</v>
      </c>
      <c r="AB48" s="7">
        <v>-24.356300000000001</v>
      </c>
      <c r="AC48" s="7">
        <v>-6.12601</v>
      </c>
      <c r="AD48" s="7">
        <v>-35.9651</v>
      </c>
      <c r="AE48" s="7">
        <v>-1.4319999999999999</v>
      </c>
      <c r="AF48" s="7">
        <v>-16.688599999999997</v>
      </c>
      <c r="AG48" s="7">
        <v>33.015449999999994</v>
      </c>
      <c r="AH48" s="7">
        <v>-30.712700000000002</v>
      </c>
      <c r="AI48" s="6"/>
      <c r="AJ48" s="6"/>
      <c r="AK48" s="6"/>
      <c r="AL48" s="6"/>
      <c r="AM48" s="6"/>
      <c r="AN48" s="207"/>
      <c r="AO48" s="207"/>
      <c r="AP48" s="207"/>
      <c r="AQ48" s="207"/>
      <c r="AR48" s="207"/>
      <c r="AS48" s="207"/>
      <c r="AT48" s="207"/>
      <c r="AU48" s="207"/>
      <c r="AV48" s="207"/>
      <c r="AW48" s="207"/>
      <c r="AX48" s="207"/>
      <c r="AY48" s="207"/>
    </row>
    <row r="49" spans="1:1005" ht="14.45">
      <c r="A49" s="97">
        <f>YampaRiverInflow.TotalOutflow!A49</f>
        <v>47515</v>
      </c>
      <c r="B49" s="163">
        <v>-29.684000000000001</v>
      </c>
      <c r="C49" s="155">
        <v>-29.684000000000001</v>
      </c>
      <c r="D49" s="167">
        <v>-29.684000000000001</v>
      </c>
      <c r="E49" s="7">
        <v>-63.575199999999995</v>
      </c>
      <c r="F49" s="7">
        <v>-26.556999999999999</v>
      </c>
      <c r="G49" s="7">
        <v>-43.0946</v>
      </c>
      <c r="H49" s="7">
        <v>-46.804400000000001</v>
      </c>
      <c r="I49" s="7">
        <v>-20.875299999999999</v>
      </c>
      <c r="J49" s="7">
        <v>-24.3658</v>
      </c>
      <c r="K49" s="7">
        <v>1.18557</v>
      </c>
      <c r="L49" s="7">
        <v>-25.8432</v>
      </c>
      <c r="M49" s="7">
        <v>-4.4762599999999999</v>
      </c>
      <c r="N49" s="7">
        <v>-2.36822</v>
      </c>
      <c r="O49" s="7">
        <v>5.9079799999999993</v>
      </c>
      <c r="P49" s="7">
        <v>-17.978400000000001</v>
      </c>
      <c r="Q49" s="7">
        <v>-35.601699999999994</v>
      </c>
      <c r="R49" s="7">
        <v>-45.1038</v>
      </c>
      <c r="S49" s="7">
        <v>-5.1178299999999997</v>
      </c>
      <c r="T49" s="7">
        <v>-37.283000000000001</v>
      </c>
      <c r="U49" s="7">
        <v>-15.6464</v>
      </c>
      <c r="V49" s="7">
        <v>-40.071800000000003</v>
      </c>
      <c r="W49" s="7">
        <v>-32.633000000000003</v>
      </c>
      <c r="X49" s="7">
        <v>-26.703299999999999</v>
      </c>
      <c r="Y49" s="7">
        <v>-28.727499999999999</v>
      </c>
      <c r="Z49" s="7">
        <v>-41.463300000000004</v>
      </c>
      <c r="AA49" s="7">
        <v>-12.364799999999999</v>
      </c>
      <c r="AB49" s="7">
        <v>-17.944700000000001</v>
      </c>
      <c r="AC49" s="7">
        <v>-30.381799999999998</v>
      </c>
      <c r="AD49" s="7">
        <v>-39.880099999999999</v>
      </c>
      <c r="AE49" s="7">
        <v>-13.894</v>
      </c>
      <c r="AF49" s="7">
        <v>-22.5732</v>
      </c>
      <c r="AG49" s="7">
        <v>-17.1022</v>
      </c>
      <c r="AH49" s="7">
        <v>-38.901800000000001</v>
      </c>
      <c r="AI49" s="6"/>
      <c r="AJ49" s="6"/>
      <c r="AK49" s="6"/>
      <c r="AL49" s="6"/>
      <c r="AM49" s="6"/>
      <c r="AN49" s="207"/>
      <c r="AO49" s="207"/>
      <c r="AP49" s="207"/>
      <c r="AQ49" s="207"/>
      <c r="AR49" s="207"/>
      <c r="AS49" s="207"/>
      <c r="AT49" s="207"/>
      <c r="AU49" s="207"/>
      <c r="AV49" s="207"/>
      <c r="AW49" s="207"/>
      <c r="AX49" s="207"/>
      <c r="AY49" s="207"/>
    </row>
    <row r="50" spans="1:1005" ht="14.45">
      <c r="A50" s="97">
        <f>YampaRiverInflow.TotalOutflow!A50</f>
        <v>47543</v>
      </c>
      <c r="B50" s="163">
        <v>-43.48</v>
      </c>
      <c r="C50" s="155">
        <v>-43.48</v>
      </c>
      <c r="D50" s="167">
        <v>-43.48</v>
      </c>
      <c r="E50" s="7">
        <v>-34.902000000000001</v>
      </c>
      <c r="F50" s="7">
        <v>-96.0959</v>
      </c>
      <c r="G50" s="7">
        <v>-38.881300000000003</v>
      </c>
      <c r="H50" s="7">
        <v>-9.1832499999999992</v>
      </c>
      <c r="I50" s="7">
        <v>-13.1533</v>
      </c>
      <c r="J50" s="7">
        <v>-27.913900000000002</v>
      </c>
      <c r="K50" s="7">
        <v>-37.945300000000003</v>
      </c>
      <c r="L50" s="7">
        <v>-37.232500000000002</v>
      </c>
      <c r="M50" s="7">
        <v>-84.1511</v>
      </c>
      <c r="N50" s="7">
        <v>-52.822800000000001</v>
      </c>
      <c r="O50" s="7">
        <v>-62.375399999999999</v>
      </c>
      <c r="P50" s="7">
        <v>-22.7028</v>
      </c>
      <c r="Q50" s="7">
        <v>-24.410799999999998</v>
      </c>
      <c r="R50" s="7">
        <v>-35.779199999999996</v>
      </c>
      <c r="S50" s="7">
        <v>-52.189599999999999</v>
      </c>
      <c r="T50" s="7">
        <v>-44.594099999999997</v>
      </c>
      <c r="U50" s="7">
        <v>-46.276900000000005</v>
      </c>
      <c r="V50" s="7">
        <v>-41.1785</v>
      </c>
      <c r="W50" s="7">
        <v>-54.098800000000004</v>
      </c>
      <c r="X50" s="7">
        <v>-94.38669999999999</v>
      </c>
      <c r="Y50" s="7">
        <v>-68.116</v>
      </c>
      <c r="Z50" s="7">
        <v>-21.329699999999999</v>
      </c>
      <c r="AA50" s="7">
        <v>-45.133600000000001</v>
      </c>
      <c r="AB50" s="7">
        <v>-41.103999999999999</v>
      </c>
      <c r="AC50" s="7">
        <v>-52.287500000000001</v>
      </c>
      <c r="AD50" s="7">
        <v>-39.996499999999997</v>
      </c>
      <c r="AE50" s="7">
        <v>-34.947000000000003</v>
      </c>
      <c r="AF50" s="7">
        <v>-9.4451399999999985</v>
      </c>
      <c r="AG50" s="7">
        <v>-51.122900000000001</v>
      </c>
      <c r="AH50" s="7">
        <v>-40.1935</v>
      </c>
      <c r="AI50" s="6"/>
      <c r="AJ50" s="6"/>
      <c r="AK50" s="6"/>
      <c r="AL50" s="6"/>
      <c r="AM50" s="6"/>
      <c r="AN50" s="207"/>
      <c r="AO50" s="207"/>
      <c r="AP50" s="207"/>
      <c r="AQ50" s="207"/>
      <c r="AR50" s="207"/>
      <c r="AS50" s="207"/>
      <c r="AT50" s="207"/>
      <c r="AU50" s="207"/>
      <c r="AV50" s="207"/>
      <c r="AW50" s="207"/>
      <c r="AX50" s="207"/>
      <c r="AY50" s="207"/>
    </row>
    <row r="51" spans="1:1005" ht="14.45">
      <c r="A51" s="97">
        <f>YampaRiverInflow.TotalOutflow!A51</f>
        <v>47574</v>
      </c>
      <c r="B51" s="163">
        <v>-47.68</v>
      </c>
      <c r="C51" s="155">
        <v>-47.68</v>
      </c>
      <c r="D51" s="167">
        <v>-47.68</v>
      </c>
      <c r="E51" s="7">
        <v>-21.337199999999999</v>
      </c>
      <c r="F51" s="7">
        <v>-46.392000000000003</v>
      </c>
      <c r="G51" s="7">
        <v>-46.931699999999999</v>
      </c>
      <c r="H51" s="7">
        <v>-10.3939</v>
      </c>
      <c r="I51" s="7">
        <v>-22.183299999999999</v>
      </c>
      <c r="J51" s="7">
        <v>-50.360900000000001</v>
      </c>
      <c r="K51" s="7">
        <v>-34.244300000000003</v>
      </c>
      <c r="L51" s="7">
        <v>-28.298599999999997</v>
      </c>
      <c r="M51" s="7">
        <v>-23.056999999999999</v>
      </c>
      <c r="N51" s="7">
        <v>-23.6526</v>
      </c>
      <c r="O51" s="7">
        <v>-18.731300000000001</v>
      </c>
      <c r="P51" s="7">
        <v>-34.493000000000002</v>
      </c>
      <c r="Q51" s="7">
        <v>-34.719099999999997</v>
      </c>
      <c r="R51" s="7">
        <v>-39.354300000000002</v>
      </c>
      <c r="S51" s="7">
        <v>-36.816499999999998</v>
      </c>
      <c r="T51" s="7">
        <v>-31.096499999999999</v>
      </c>
      <c r="U51" s="7">
        <v>-26.820700000000002</v>
      </c>
      <c r="V51" s="7">
        <v>-39.596599999999995</v>
      </c>
      <c r="W51" s="7">
        <v>-38.490600000000001</v>
      </c>
      <c r="X51" s="7">
        <v>-7.4329700000000001</v>
      </c>
      <c r="Y51" s="7">
        <v>-6.8644499999999997</v>
      </c>
      <c r="Z51" s="7">
        <v>-16.915599999999998</v>
      </c>
      <c r="AA51" s="7">
        <v>-37.536199999999994</v>
      </c>
      <c r="AB51" s="7">
        <v>-51.6753</v>
      </c>
      <c r="AC51" s="7">
        <v>-49.0565</v>
      </c>
      <c r="AD51" s="7">
        <v>3.8323470000000004</v>
      </c>
      <c r="AE51" s="7">
        <v>-59.116</v>
      </c>
      <c r="AF51" s="7">
        <v>-58.070099999999996</v>
      </c>
      <c r="AG51" s="7">
        <v>-46.224299999999999</v>
      </c>
      <c r="AH51" s="7">
        <v>-45.231099999999998</v>
      </c>
      <c r="AI51" s="6"/>
      <c r="AJ51" s="6"/>
      <c r="AK51" s="6"/>
      <c r="AL51" s="6"/>
      <c r="AM51" s="6"/>
      <c r="AN51" s="207"/>
      <c r="AO51" s="207"/>
      <c r="AP51" s="207"/>
      <c r="AQ51" s="207"/>
      <c r="AR51" s="207"/>
      <c r="AS51" s="207"/>
      <c r="AT51" s="207"/>
      <c r="AU51" s="207"/>
      <c r="AV51" s="207"/>
      <c r="AW51" s="207"/>
      <c r="AX51" s="207"/>
      <c r="AY51" s="207"/>
    </row>
    <row r="52" spans="1:1005" ht="14.45">
      <c r="A52" s="97">
        <f>YampaRiverInflow.TotalOutflow!A52</f>
        <v>47604</v>
      </c>
      <c r="B52" s="163">
        <v>-44.896000000000001</v>
      </c>
      <c r="C52" s="155">
        <v>-44.896000000000001</v>
      </c>
      <c r="D52" s="167">
        <v>-44.896000000000001</v>
      </c>
      <c r="E52" s="7">
        <v>-29.909500000000001</v>
      </c>
      <c r="F52" s="7">
        <v>-28.129300000000001</v>
      </c>
      <c r="G52" s="7">
        <v>-49.9146</v>
      </c>
      <c r="H52" s="7">
        <v>-34.603400000000001</v>
      </c>
      <c r="I52" s="7">
        <v>-27.749099999999999</v>
      </c>
      <c r="J52" s="7">
        <v>-15.6434</v>
      </c>
      <c r="K52" s="7">
        <v>-26.480900000000002</v>
      </c>
      <c r="L52" s="7">
        <v>-13.461499999999999</v>
      </c>
      <c r="M52" s="7">
        <v>-3.12216</v>
      </c>
      <c r="N52" s="7">
        <v>-37.49</v>
      </c>
      <c r="O52" s="7">
        <v>-28.581900000000001</v>
      </c>
      <c r="P52" s="7">
        <v>-34.988099999999996</v>
      </c>
      <c r="Q52" s="7">
        <v>-27.610599999999998</v>
      </c>
      <c r="R52" s="7">
        <v>-13.771700000000001</v>
      </c>
      <c r="S52" s="7">
        <v>-19.453499999999998</v>
      </c>
      <c r="T52" s="7">
        <v>-43.834099999999999</v>
      </c>
      <c r="U52" s="7">
        <v>-36.948999999999998</v>
      </c>
      <c r="V52" s="7">
        <v>-18.708599999999997</v>
      </c>
      <c r="W52" s="7">
        <v>-25.398700000000002</v>
      </c>
      <c r="X52" s="7">
        <v>-18.684200000000001</v>
      </c>
      <c r="Y52" s="7">
        <v>-10.974200000000002</v>
      </c>
      <c r="Z52" s="7">
        <v>-34.367400000000004</v>
      </c>
      <c r="AA52" s="7">
        <v>-27.658300000000001</v>
      </c>
      <c r="AB52" s="7">
        <v>-22.264099999999999</v>
      </c>
      <c r="AC52" s="7">
        <v>-16.6996</v>
      </c>
      <c r="AD52" s="7">
        <v>-67.282200000000003</v>
      </c>
      <c r="AE52" s="7">
        <v>-19.012</v>
      </c>
      <c r="AF52" s="7">
        <v>-19.098700000000001</v>
      </c>
      <c r="AG52" s="7">
        <v>-31.252700000000001</v>
      </c>
      <c r="AH52" s="7">
        <v>-147.96199999999999</v>
      </c>
      <c r="AI52" s="6"/>
      <c r="AJ52" s="6"/>
      <c r="AK52" s="6"/>
      <c r="AL52" s="6"/>
      <c r="AM52" s="6"/>
      <c r="AN52" s="207"/>
      <c r="AO52" s="207"/>
      <c r="AP52" s="207"/>
      <c r="AQ52" s="207"/>
      <c r="AR52" s="207"/>
      <c r="AS52" s="207"/>
      <c r="AT52" s="207"/>
      <c r="AU52" s="207"/>
      <c r="AV52" s="207"/>
      <c r="AW52" s="207"/>
      <c r="AX52" s="207"/>
      <c r="AY52" s="207"/>
    </row>
    <row r="53" spans="1:1005" ht="14.45">
      <c r="A53" s="97">
        <f>YampaRiverInflow.TotalOutflow!A53</f>
        <v>47635</v>
      </c>
      <c r="B53" s="163">
        <v>-39.107999999999997</v>
      </c>
      <c r="C53" s="155">
        <v>-39.107999999999997</v>
      </c>
      <c r="D53" s="167">
        <v>-39.107999999999997</v>
      </c>
      <c r="E53" s="7">
        <v>-63.558300000000003</v>
      </c>
      <c r="F53" s="7">
        <v>-43.443300000000001</v>
      </c>
      <c r="G53" s="7">
        <v>-78.712100000000007</v>
      </c>
      <c r="H53" s="7">
        <v>-44.4283</v>
      </c>
      <c r="I53" s="7">
        <v>-46.623400000000004</v>
      </c>
      <c r="J53" s="7">
        <v>-26.48</v>
      </c>
      <c r="K53" s="7">
        <v>-49.249099999999999</v>
      </c>
      <c r="L53" s="7">
        <v>-37.820300000000003</v>
      </c>
      <c r="M53" s="7">
        <v>-37.123800000000003</v>
      </c>
      <c r="N53" s="7">
        <v>-46.805699999999995</v>
      </c>
      <c r="O53" s="7">
        <v>-42.2714</v>
      </c>
      <c r="P53" s="7">
        <v>-36.915500000000002</v>
      </c>
      <c r="Q53" s="7">
        <v>-53.137800000000006</v>
      </c>
      <c r="R53" s="7">
        <v>-64.9482</v>
      </c>
      <c r="S53" s="7">
        <v>-25.7806</v>
      </c>
      <c r="T53" s="7">
        <v>-34.943199999999997</v>
      </c>
      <c r="U53" s="7">
        <v>-51.296099999999996</v>
      </c>
      <c r="V53" s="7">
        <v>-57.331800000000001</v>
      </c>
      <c r="W53" s="7">
        <v>-54.558199999999999</v>
      </c>
      <c r="X53" s="7">
        <v>-68.587000000000003</v>
      </c>
      <c r="Y53" s="7">
        <v>-37.685099999999998</v>
      </c>
      <c r="Z53" s="7">
        <v>-32.256500000000003</v>
      </c>
      <c r="AA53" s="7">
        <v>-52.228699999999996</v>
      </c>
      <c r="AB53" s="7">
        <v>-55.433399999999999</v>
      </c>
      <c r="AC53" s="7">
        <v>-50.623800000000003</v>
      </c>
      <c r="AD53" s="7">
        <v>-49.755000000000003</v>
      </c>
      <c r="AE53" s="7">
        <v>-57.844000000000001</v>
      </c>
      <c r="AF53" s="7">
        <v>-49.321300000000001</v>
      </c>
      <c r="AG53" s="7">
        <v>-51.9298</v>
      </c>
      <c r="AH53" s="7">
        <v>-183.62299999999999</v>
      </c>
      <c r="AI53" s="6"/>
      <c r="AJ53" s="6"/>
      <c r="AK53" s="6"/>
      <c r="AL53" s="6"/>
      <c r="AM53" s="6"/>
      <c r="AN53" s="207"/>
      <c r="AO53" s="207"/>
      <c r="AP53" s="207"/>
      <c r="AQ53" s="207"/>
      <c r="AR53" s="207"/>
      <c r="AS53" s="207"/>
      <c r="AT53" s="207"/>
      <c r="AU53" s="207"/>
      <c r="AV53" s="207"/>
      <c r="AW53" s="207"/>
      <c r="AX53" s="207"/>
      <c r="AY53" s="207"/>
    </row>
    <row r="54" spans="1:1005" ht="14.45">
      <c r="A54" s="97">
        <f>YampaRiverInflow.TotalOutflow!A54</f>
        <v>47665</v>
      </c>
      <c r="B54" s="163">
        <v>-23.524999999999999</v>
      </c>
      <c r="C54" s="155">
        <v>-23.524999999999999</v>
      </c>
      <c r="D54" s="167">
        <v>-23.524999999999999</v>
      </c>
      <c r="E54" s="7">
        <v>-65.305999999999997</v>
      </c>
      <c r="F54" s="7">
        <v>-37.942</v>
      </c>
      <c r="G54" s="7">
        <v>-73.786799999999999</v>
      </c>
      <c r="H54" s="7">
        <v>-40.766500000000001</v>
      </c>
      <c r="I54" s="7">
        <v>-6.4570799999999995</v>
      </c>
      <c r="J54" s="7">
        <v>-40.478199999999994</v>
      </c>
      <c r="K54" s="7">
        <v>-35.347099999999998</v>
      </c>
      <c r="L54" s="7">
        <v>-30.984200000000001</v>
      </c>
      <c r="M54" s="7">
        <v>-12.644399999999999</v>
      </c>
      <c r="N54" s="7">
        <v>-15.251700000000001</v>
      </c>
      <c r="O54" s="7">
        <v>-52.766100000000002</v>
      </c>
      <c r="P54" s="7">
        <v>-45.935900000000004</v>
      </c>
      <c r="Q54" s="7">
        <v>-47.300400000000003</v>
      </c>
      <c r="R54" s="7">
        <v>-39.221400000000003</v>
      </c>
      <c r="S54" s="7">
        <v>-35.222799999999999</v>
      </c>
      <c r="T54" s="7">
        <v>-42.721499999999999</v>
      </c>
      <c r="U54" s="7">
        <v>-48.900100000000002</v>
      </c>
      <c r="V54" s="7">
        <v>-17.8947</v>
      </c>
      <c r="W54" s="7">
        <v>-23.696200000000001</v>
      </c>
      <c r="X54" s="7">
        <v>-7.1829000000000001</v>
      </c>
      <c r="Y54" s="7">
        <v>-15.904399999999999</v>
      </c>
      <c r="Z54" s="7">
        <v>-28.589599999999997</v>
      </c>
      <c r="AA54" s="7">
        <v>-43.727499999999999</v>
      </c>
      <c r="AB54" s="7">
        <v>-35.582300000000004</v>
      </c>
      <c r="AC54" s="7">
        <v>-30.575500000000002</v>
      </c>
      <c r="AD54" s="7">
        <v>-37.180800000000005</v>
      </c>
      <c r="AE54" s="7">
        <v>-48.3</v>
      </c>
      <c r="AF54" s="7">
        <v>-25.503700000000002</v>
      </c>
      <c r="AG54" s="7">
        <v>-48.567099999999996</v>
      </c>
      <c r="AH54" s="7">
        <v>-182.99199999999999</v>
      </c>
      <c r="AI54" s="6"/>
      <c r="AJ54" s="6"/>
      <c r="AK54" s="6"/>
      <c r="AL54" s="6"/>
      <c r="AM54" s="6"/>
      <c r="AN54" s="207"/>
      <c r="AO54" s="207"/>
      <c r="AP54" s="207"/>
      <c r="AQ54" s="207"/>
      <c r="AR54" s="207"/>
      <c r="AS54" s="207"/>
      <c r="AT54" s="207"/>
      <c r="AU54" s="207"/>
      <c r="AV54" s="207"/>
      <c r="AW54" s="207"/>
      <c r="AX54" s="207"/>
      <c r="AY54" s="207"/>
    </row>
    <row r="55" spans="1:1005" ht="14.45">
      <c r="A55" s="97">
        <f>YampaRiverInflow.TotalOutflow!A55</f>
        <v>47696</v>
      </c>
      <c r="B55" s="163">
        <v>-12.019</v>
      </c>
      <c r="C55" s="155">
        <v>-12.019</v>
      </c>
      <c r="D55" s="167">
        <v>-12.019</v>
      </c>
      <c r="E55" s="7">
        <v>-27.815000000000001</v>
      </c>
      <c r="F55" s="7">
        <v>-14.0517</v>
      </c>
      <c r="G55" s="7">
        <v>-65.381299999999996</v>
      </c>
      <c r="H55" s="7">
        <v>-36.5657</v>
      </c>
      <c r="I55" s="7">
        <v>-19.854400000000002</v>
      </c>
      <c r="J55" s="7">
        <v>-3.75305</v>
      </c>
      <c r="K55" s="7">
        <v>-2.8775900000000001</v>
      </c>
      <c r="L55" s="7">
        <v>-12.666399999999999</v>
      </c>
      <c r="M55" s="7">
        <v>-13.9602</v>
      </c>
      <c r="N55" s="7">
        <v>-39.998400000000004</v>
      </c>
      <c r="O55" s="7">
        <v>7.2850600000000005</v>
      </c>
      <c r="P55" s="7">
        <v>-24.3444</v>
      </c>
      <c r="Q55" s="7">
        <v>-33.449400000000004</v>
      </c>
      <c r="R55" s="7">
        <v>-19.831900000000001</v>
      </c>
      <c r="S55" s="7">
        <v>-46.257599999999996</v>
      </c>
      <c r="T55" s="7">
        <v>-32.945300000000003</v>
      </c>
      <c r="U55" s="7">
        <v>-39.458300000000001</v>
      </c>
      <c r="V55" s="7">
        <v>-23.445799999999998</v>
      </c>
      <c r="W55" s="7">
        <v>-14.442500000000001</v>
      </c>
      <c r="X55" s="7">
        <v>-5.3147600000000006</v>
      </c>
      <c r="Y55" s="7">
        <v>-20.151</v>
      </c>
      <c r="Z55" s="7">
        <v>-29.148299999999999</v>
      </c>
      <c r="AA55" s="7">
        <v>-33.437899999999999</v>
      </c>
      <c r="AB55" s="7">
        <v>-29.450599999999998</v>
      </c>
      <c r="AC55" s="7">
        <v>-25.803599999999999</v>
      </c>
      <c r="AD55" s="7">
        <v>-58.466900000000003</v>
      </c>
      <c r="AE55" s="7">
        <v>-23.998000000000001</v>
      </c>
      <c r="AF55" s="7">
        <v>5.8436199999999996</v>
      </c>
      <c r="AG55" s="7">
        <v>-37.121300000000005</v>
      </c>
      <c r="AH55" s="7">
        <v>-39.379899999999999</v>
      </c>
      <c r="AI55" s="6"/>
      <c r="AJ55" s="6"/>
      <c r="AK55" s="6"/>
      <c r="AL55" s="6"/>
      <c r="AM55" s="6"/>
      <c r="AN55" s="207"/>
      <c r="AO55" s="207"/>
      <c r="AP55" s="207"/>
      <c r="AQ55" s="207"/>
      <c r="AR55" s="207"/>
      <c r="AS55" s="207"/>
      <c r="AT55" s="207"/>
      <c r="AU55" s="207"/>
      <c r="AV55" s="207"/>
      <c r="AW55" s="207"/>
      <c r="AX55" s="207"/>
      <c r="AY55" s="207"/>
    </row>
    <row r="56" spans="1:1005" ht="14.45">
      <c r="A56" s="97">
        <f>YampaRiverInflow.TotalOutflow!A56</f>
        <v>47727</v>
      </c>
      <c r="B56" s="163">
        <v>-6.0039999999999996</v>
      </c>
      <c r="C56" s="155">
        <v>-6.0039999999999996</v>
      </c>
      <c r="D56" s="167">
        <v>-6.0039999999999996</v>
      </c>
      <c r="E56" s="7">
        <v>-41.415900000000001</v>
      </c>
      <c r="F56" s="7">
        <v>-22.555199999999999</v>
      </c>
      <c r="G56" s="7">
        <v>0.85353000000000001</v>
      </c>
      <c r="H56" s="7">
        <v>-61.966300000000004</v>
      </c>
      <c r="I56" s="7">
        <v>-54.048999999999999</v>
      </c>
      <c r="J56" s="7">
        <v>-27.7121</v>
      </c>
      <c r="K56" s="7">
        <v>-18.022099999999998</v>
      </c>
      <c r="L56" s="7">
        <v>-8.8447199999999988</v>
      </c>
      <c r="M56" s="7">
        <v>-17.9664</v>
      </c>
      <c r="N56" s="7">
        <v>-5.1358199999999998</v>
      </c>
      <c r="O56" s="7">
        <v>-10.9739</v>
      </c>
      <c r="P56" s="7">
        <v>-32.469799999999999</v>
      </c>
      <c r="Q56" s="7">
        <v>-35.090000000000003</v>
      </c>
      <c r="R56" s="7">
        <v>-20.7882</v>
      </c>
      <c r="S56" s="7">
        <v>-50.804099999999998</v>
      </c>
      <c r="T56" s="7">
        <v>-26.487200000000001</v>
      </c>
      <c r="U56" s="7">
        <v>-30.253900000000002</v>
      </c>
      <c r="V56" s="7">
        <v>-43.0578</v>
      </c>
      <c r="W56" s="7">
        <v>-36.350099999999998</v>
      </c>
      <c r="X56" s="7">
        <v>-18.872799999999998</v>
      </c>
      <c r="Y56" s="7">
        <v>-16.6816</v>
      </c>
      <c r="Z56" s="7">
        <v>-22.602599999999999</v>
      </c>
      <c r="AA56" s="7">
        <v>-13.866299999999999</v>
      </c>
      <c r="AB56" s="7">
        <v>-20.75</v>
      </c>
      <c r="AC56" s="7">
        <v>-8.9183799999999991</v>
      </c>
      <c r="AD56" s="7">
        <v>-33.353900000000003</v>
      </c>
      <c r="AE56" s="7">
        <v>-15.521000000000001</v>
      </c>
      <c r="AF56" s="7">
        <v>-12.745700000000001</v>
      </c>
      <c r="AG56" s="7">
        <v>-31.333599999999997</v>
      </c>
      <c r="AH56" s="7">
        <v>-19.856300000000001</v>
      </c>
      <c r="AI56" s="6"/>
      <c r="AJ56" s="6"/>
      <c r="AK56" s="6"/>
      <c r="AL56" s="6"/>
      <c r="AM56" s="6"/>
      <c r="AN56" s="207"/>
      <c r="AO56" s="207"/>
      <c r="AP56" s="207"/>
      <c r="AQ56" s="207"/>
      <c r="AR56" s="207"/>
      <c r="AS56" s="207"/>
      <c r="AT56" s="207"/>
      <c r="AU56" s="207"/>
      <c r="AV56" s="207"/>
      <c r="AW56" s="207"/>
      <c r="AX56" s="207"/>
      <c r="AY56" s="207"/>
    </row>
    <row r="57" spans="1:1005" ht="14.45">
      <c r="A57" s="97">
        <f>YampaRiverInflow.TotalOutflow!A57</f>
        <v>47757</v>
      </c>
      <c r="B57" s="163">
        <v>-4.306</v>
      </c>
      <c r="C57" s="155">
        <v>-4.306</v>
      </c>
      <c r="D57" s="167">
        <v>-4.306</v>
      </c>
      <c r="E57" s="7">
        <v>8.3438300000000005</v>
      </c>
      <c r="F57" s="7">
        <v>1.6283399999999999</v>
      </c>
      <c r="G57" s="7">
        <v>-1.5256099999999999</v>
      </c>
      <c r="H57" s="7">
        <v>0.55819000000000007</v>
      </c>
      <c r="I57" s="7">
        <v>-0.40666000000000002</v>
      </c>
      <c r="J57" s="7">
        <v>-3.3743600000000002</v>
      </c>
      <c r="K57" s="7">
        <v>10.40099</v>
      </c>
      <c r="L57" s="7">
        <v>3.1250999999999998</v>
      </c>
      <c r="M57" s="7">
        <v>0.16553999999999999</v>
      </c>
      <c r="N57" s="7">
        <v>26.085080000000001</v>
      </c>
      <c r="O57" s="7">
        <v>-4.4398100000000005</v>
      </c>
      <c r="P57" s="7">
        <v>7.4000500000000002</v>
      </c>
      <c r="Q57" s="7">
        <v>-11.6661</v>
      </c>
      <c r="R57" s="7">
        <v>-2.7408399999999999</v>
      </c>
      <c r="S57" s="7">
        <v>-4.4333</v>
      </c>
      <c r="T57" s="7">
        <v>-10.0848</v>
      </c>
      <c r="U57" s="7">
        <v>-27.032599999999999</v>
      </c>
      <c r="V57" s="7">
        <v>-5.7554099999999995</v>
      </c>
      <c r="W57" s="7">
        <v>-10.2515</v>
      </c>
      <c r="X57" s="7">
        <v>-12.6999</v>
      </c>
      <c r="Y57" s="7">
        <v>-3.16777</v>
      </c>
      <c r="Z57" s="7">
        <v>-24.611999999999998</v>
      </c>
      <c r="AA57" s="7">
        <v>-28.077099999999998</v>
      </c>
      <c r="AB57" s="7">
        <v>-12.1576</v>
      </c>
      <c r="AC57" s="7">
        <v>1.7223250000000001</v>
      </c>
      <c r="AD57" s="7">
        <v>-9.7818899999999989</v>
      </c>
      <c r="AE57" s="7">
        <v>3.17</v>
      </c>
      <c r="AF57" s="7">
        <v>-15.058</v>
      </c>
      <c r="AG57" s="7">
        <v>-8.1872799999999994</v>
      </c>
      <c r="AH57" s="7">
        <v>-13.261700000000001</v>
      </c>
      <c r="AI57" s="6"/>
      <c r="AJ57" s="6"/>
      <c r="AK57" s="6"/>
      <c r="AL57" s="6"/>
      <c r="AM57" s="6"/>
      <c r="AN57" s="207"/>
      <c r="AO57" s="207"/>
      <c r="AP57" s="207"/>
      <c r="AQ57" s="207"/>
      <c r="AR57" s="207"/>
      <c r="AS57" s="207"/>
      <c r="AT57" s="207"/>
      <c r="AU57" s="207"/>
      <c r="AV57" s="207"/>
      <c r="AW57" s="207"/>
      <c r="AX57" s="207"/>
      <c r="AY57" s="207"/>
    </row>
    <row r="58" spans="1:1005" ht="14.45">
      <c r="A58" s="97">
        <f>YampaRiverInflow.TotalOutflow!A58</f>
        <v>47788</v>
      </c>
      <c r="B58" s="163">
        <v>21.308</v>
      </c>
      <c r="C58" s="155">
        <v>21.308</v>
      </c>
      <c r="D58" s="167">
        <v>21.308</v>
      </c>
      <c r="E58" s="7">
        <v>4.5023100000000005</v>
      </c>
      <c r="F58" s="7">
        <v>13.97513</v>
      </c>
      <c r="G58" s="7">
        <v>6.8756899999999996</v>
      </c>
      <c r="H58" s="7">
        <v>-37.753900000000002</v>
      </c>
      <c r="I58" s="7">
        <v>12.579600000000001</v>
      </c>
      <c r="J58" s="7">
        <v>4.9528100000000004</v>
      </c>
      <c r="K58" s="7">
        <v>14.292</v>
      </c>
      <c r="L58" s="7">
        <v>10.398250000000001</v>
      </c>
      <c r="M58" s="7">
        <v>14.77266</v>
      </c>
      <c r="N58" s="7">
        <v>2.89751</v>
      </c>
      <c r="O58" s="7">
        <v>-5.1595500000000003</v>
      </c>
      <c r="P58" s="7">
        <v>8.3595300000000012</v>
      </c>
      <c r="Q58" s="7">
        <v>0.24359</v>
      </c>
      <c r="R58" s="7">
        <v>-2.1938</v>
      </c>
      <c r="S58" s="7">
        <v>-8.1242999999999999</v>
      </c>
      <c r="T58" s="7">
        <v>-20.0396</v>
      </c>
      <c r="U58" s="7">
        <v>-7.1350500000000006</v>
      </c>
      <c r="V58" s="7">
        <v>-4.9749300000000005</v>
      </c>
      <c r="W58" s="7">
        <v>-2.7747700000000002</v>
      </c>
      <c r="X58" s="7">
        <v>-5.4642499999999998</v>
      </c>
      <c r="Y58" s="7">
        <v>12.753399999999999</v>
      </c>
      <c r="Z58" s="7">
        <v>1.235026</v>
      </c>
      <c r="AA58" s="7">
        <v>6.9389319999999994</v>
      </c>
      <c r="AB58" s="7">
        <v>-9.7391900000000007</v>
      </c>
      <c r="AC58" s="7">
        <v>26.70477</v>
      </c>
      <c r="AD58" s="7">
        <v>4.1004740000000002</v>
      </c>
      <c r="AE58" s="7">
        <v>8.6760000000000002</v>
      </c>
      <c r="AF58" s="7">
        <v>-7.5486000000000004</v>
      </c>
      <c r="AG58" s="7">
        <v>1.3323900000000002</v>
      </c>
      <c r="AH58" s="7">
        <v>8.9617099999999983</v>
      </c>
      <c r="AI58" s="6"/>
      <c r="AJ58" s="6"/>
      <c r="AK58" s="6"/>
      <c r="AL58" s="6"/>
      <c r="AM58" s="6"/>
      <c r="AN58" s="207"/>
      <c r="AO58" s="207"/>
      <c r="AP58" s="207"/>
      <c r="AQ58" s="207"/>
      <c r="AR58" s="207"/>
      <c r="AS58" s="207"/>
      <c r="AT58" s="207"/>
      <c r="AU58" s="207"/>
      <c r="AV58" s="207"/>
      <c r="AW58" s="207"/>
      <c r="AX58" s="207"/>
      <c r="AY58" s="207"/>
    </row>
    <row r="59" spans="1:1005" ht="14.45">
      <c r="A59" s="97">
        <f>YampaRiverInflow.TotalOutflow!A59</f>
        <v>47818</v>
      </c>
      <c r="B59" s="163">
        <v>17.788</v>
      </c>
      <c r="C59" s="155">
        <v>17.788</v>
      </c>
      <c r="D59" s="167">
        <v>17.788</v>
      </c>
      <c r="E59" s="7">
        <v>6.48062</v>
      </c>
      <c r="F59" s="7">
        <v>-1.6886700000000001</v>
      </c>
      <c r="G59" s="7">
        <v>-26.622299999999999</v>
      </c>
      <c r="H59" s="7">
        <v>-69.312100000000001</v>
      </c>
      <c r="I59" s="7">
        <v>30.47054</v>
      </c>
      <c r="J59" s="7">
        <v>12.73404</v>
      </c>
      <c r="K59" s="7">
        <v>16.88007</v>
      </c>
      <c r="L59" s="7">
        <v>5.8597900000000003</v>
      </c>
      <c r="M59" s="7">
        <v>7.4444699999999999</v>
      </c>
      <c r="N59" s="7">
        <v>33.224269999999997</v>
      </c>
      <c r="O59" s="7">
        <v>12.479979999999999</v>
      </c>
      <c r="P59" s="7">
        <v>17.551400000000001</v>
      </c>
      <c r="Q59" s="7">
        <v>6.2706099999999996</v>
      </c>
      <c r="R59" s="7">
        <v>38.814579999999999</v>
      </c>
      <c r="S59" s="7">
        <v>9.5693099999999998</v>
      </c>
      <c r="T59" s="7">
        <v>34.180550000000004</v>
      </c>
      <c r="U59" s="7">
        <v>4.3811200000000001</v>
      </c>
      <c r="V59" s="7">
        <v>12.84577</v>
      </c>
      <c r="W59" s="7">
        <v>-9.6169899999999995</v>
      </c>
      <c r="X59" s="7">
        <v>8.3672789999999999</v>
      </c>
      <c r="Y59" s="7">
        <v>21.699849999999998</v>
      </c>
      <c r="Z59" s="7">
        <v>30.923099999999998</v>
      </c>
      <c r="AA59" s="7">
        <v>2.6434799999999998</v>
      </c>
      <c r="AB59" s="7">
        <v>7.848967</v>
      </c>
      <c r="AC59" s="7">
        <v>2.9376329999999999</v>
      </c>
      <c r="AD59" s="7">
        <v>20.856740000000002</v>
      </c>
      <c r="AE59" s="7">
        <v>18.335000000000001</v>
      </c>
      <c r="AF59" s="7">
        <v>4.6582799999999995</v>
      </c>
      <c r="AG59" s="7">
        <v>11.40897</v>
      </c>
      <c r="AH59" s="7">
        <v>18.883740000000003</v>
      </c>
      <c r="AI59" s="6"/>
      <c r="AJ59" s="6"/>
      <c r="AK59" s="6"/>
      <c r="AL59" s="6"/>
      <c r="AM59" s="6"/>
      <c r="AN59" s="207"/>
      <c r="AO59" s="207"/>
      <c r="AP59" s="207"/>
      <c r="AQ59" s="207"/>
      <c r="AR59" s="207"/>
      <c r="AS59" s="207"/>
      <c r="AT59" s="207"/>
      <c r="AU59" s="207"/>
      <c r="AV59" s="207"/>
      <c r="AW59" s="207"/>
      <c r="AX59" s="207"/>
      <c r="AY59" s="207"/>
    </row>
    <row r="60" spans="1:1005" ht="14.45">
      <c r="A60" s="97">
        <f>YampaRiverInflow.TotalOutflow!A60</f>
        <v>47849</v>
      </c>
      <c r="B60" s="163">
        <v>1.1200000000000001</v>
      </c>
      <c r="C60" s="155">
        <v>1.1200000000000001</v>
      </c>
      <c r="D60" s="167">
        <v>1.1200000000000001</v>
      </c>
      <c r="E60" s="7">
        <v>-5.6275300000000001</v>
      </c>
      <c r="F60" s="7">
        <v>-64.680900000000008</v>
      </c>
      <c r="G60" s="7">
        <v>-113.199</v>
      </c>
      <c r="H60" s="7">
        <v>36.242400000000004</v>
      </c>
      <c r="I60" s="7">
        <v>-10.6774</v>
      </c>
      <c r="J60" s="7">
        <v>8.1581399999999995</v>
      </c>
      <c r="K60" s="7">
        <v>1.3930199999999999</v>
      </c>
      <c r="L60" s="7">
        <v>10.17</v>
      </c>
      <c r="M60" s="7">
        <v>3.6542600000000003</v>
      </c>
      <c r="N60" s="7">
        <v>8.1713000000000005</v>
      </c>
      <c r="O60" s="7">
        <v>-29.2118</v>
      </c>
      <c r="P60" s="7">
        <v>-12.4862</v>
      </c>
      <c r="Q60" s="7">
        <v>-4.2013100000000003</v>
      </c>
      <c r="R60" s="7">
        <v>-21.987200000000001</v>
      </c>
      <c r="S60" s="7">
        <v>21.381310000000003</v>
      </c>
      <c r="T60" s="7">
        <v>-39.100499999999997</v>
      </c>
      <c r="U60" s="7">
        <v>-31.088799999999999</v>
      </c>
      <c r="V60" s="7">
        <v>7.3067399999999996</v>
      </c>
      <c r="W60" s="7">
        <v>-13.319000000000001</v>
      </c>
      <c r="X60" s="7">
        <v>-6.39839</v>
      </c>
      <c r="Y60" s="7">
        <v>-23.134</v>
      </c>
      <c r="Z60" s="7">
        <v>-29.637900000000002</v>
      </c>
      <c r="AA60" s="7">
        <v>-24.356300000000001</v>
      </c>
      <c r="AB60" s="7">
        <v>-6.12601</v>
      </c>
      <c r="AC60" s="7">
        <v>-35.9651</v>
      </c>
      <c r="AD60" s="7">
        <v>-1.4319999999999999</v>
      </c>
      <c r="AE60" s="7">
        <v>-16.688599999999997</v>
      </c>
      <c r="AF60" s="7">
        <v>33.015449999999994</v>
      </c>
      <c r="AG60" s="7">
        <v>-30.712700000000002</v>
      </c>
      <c r="AH60" s="7">
        <v>-2.2970100000000002</v>
      </c>
      <c r="AI60" s="6"/>
      <c r="AJ60" s="6"/>
      <c r="AK60" s="6"/>
      <c r="AL60" s="6"/>
      <c r="AM60" s="6"/>
      <c r="AN60" s="207"/>
      <c r="AO60" s="207"/>
      <c r="AP60" s="207"/>
      <c r="AQ60" s="207"/>
      <c r="AR60" s="207"/>
      <c r="AS60" s="207"/>
      <c r="AT60" s="207"/>
      <c r="AU60" s="207"/>
      <c r="AV60" s="207"/>
      <c r="AW60" s="207"/>
      <c r="AX60" s="207"/>
      <c r="AY60" s="207"/>
    </row>
    <row r="61" spans="1:1005" ht="14.45">
      <c r="A61" s="97">
        <f>YampaRiverInflow.TotalOutflow!A61</f>
        <v>47880</v>
      </c>
      <c r="B61" s="163">
        <v>-29.684000000000001</v>
      </c>
      <c r="C61" s="155">
        <v>-29.684000000000001</v>
      </c>
      <c r="D61" s="167">
        <v>-29.684000000000001</v>
      </c>
      <c r="E61" s="7">
        <v>-26.556999999999999</v>
      </c>
      <c r="F61" s="7">
        <v>-43.0946</v>
      </c>
      <c r="G61" s="7">
        <v>-46.804400000000001</v>
      </c>
      <c r="H61" s="7">
        <v>-20.875299999999999</v>
      </c>
      <c r="I61" s="7">
        <v>-24.3658</v>
      </c>
      <c r="J61" s="7">
        <v>1.18557</v>
      </c>
      <c r="K61" s="7">
        <v>-25.8432</v>
      </c>
      <c r="L61" s="7">
        <v>-4.4762599999999999</v>
      </c>
      <c r="M61" s="7">
        <v>-2.36822</v>
      </c>
      <c r="N61" s="7">
        <v>5.9079799999999993</v>
      </c>
      <c r="O61" s="7">
        <v>-17.978400000000001</v>
      </c>
      <c r="P61" s="7">
        <v>-35.601699999999994</v>
      </c>
      <c r="Q61" s="7">
        <v>-45.1038</v>
      </c>
      <c r="R61" s="7">
        <v>-5.1178299999999997</v>
      </c>
      <c r="S61" s="7">
        <v>-37.283000000000001</v>
      </c>
      <c r="T61" s="7">
        <v>-15.6464</v>
      </c>
      <c r="U61" s="7">
        <v>-40.071800000000003</v>
      </c>
      <c r="V61" s="7">
        <v>-32.633000000000003</v>
      </c>
      <c r="W61" s="7">
        <v>-26.703299999999999</v>
      </c>
      <c r="X61" s="7">
        <v>-28.727499999999999</v>
      </c>
      <c r="Y61" s="7">
        <v>-41.463300000000004</v>
      </c>
      <c r="Z61" s="7">
        <v>-12.364799999999999</v>
      </c>
      <c r="AA61" s="7">
        <v>-17.944700000000001</v>
      </c>
      <c r="AB61" s="7">
        <v>-30.381799999999998</v>
      </c>
      <c r="AC61" s="7">
        <v>-39.880099999999999</v>
      </c>
      <c r="AD61" s="7">
        <v>-13.894</v>
      </c>
      <c r="AE61" s="7">
        <v>-22.5732</v>
      </c>
      <c r="AF61" s="7">
        <v>-17.1022</v>
      </c>
      <c r="AG61" s="7">
        <v>-38.901800000000001</v>
      </c>
      <c r="AH61" s="7">
        <v>-63.575199999999995</v>
      </c>
      <c r="AI61" s="6"/>
      <c r="AJ61" s="6"/>
      <c r="AK61" s="6"/>
      <c r="AL61" s="6"/>
      <c r="AM61" s="6"/>
      <c r="AN61" s="207"/>
      <c r="AO61" s="207"/>
      <c r="AP61" s="207"/>
      <c r="AQ61" s="207"/>
      <c r="AR61" s="207"/>
      <c r="AS61" s="207"/>
      <c r="AT61" s="207"/>
      <c r="AU61" s="207"/>
      <c r="AV61" s="207"/>
      <c r="AW61" s="207"/>
      <c r="AX61" s="207"/>
      <c r="AY61" s="207"/>
    </row>
    <row r="62" spans="1:1005" ht="14.45">
      <c r="A62" s="97">
        <f>YampaRiverInflow.TotalOutflow!A62</f>
        <v>47908</v>
      </c>
      <c r="B62" s="163">
        <v>-43.48</v>
      </c>
      <c r="C62" s="155">
        <v>-43.48</v>
      </c>
      <c r="D62" s="167">
        <v>-43.48</v>
      </c>
      <c r="E62" s="7">
        <v>-96.0959</v>
      </c>
      <c r="F62" s="7">
        <v>-38.881300000000003</v>
      </c>
      <c r="G62" s="7">
        <v>-9.1832499999999992</v>
      </c>
      <c r="H62" s="7">
        <v>-13.1533</v>
      </c>
      <c r="I62" s="7">
        <v>-27.913900000000002</v>
      </c>
      <c r="J62" s="7">
        <v>-37.945300000000003</v>
      </c>
      <c r="K62" s="7">
        <v>-37.232500000000002</v>
      </c>
      <c r="L62" s="7">
        <v>-84.1511</v>
      </c>
      <c r="M62" s="7">
        <v>-52.822800000000001</v>
      </c>
      <c r="N62" s="7">
        <v>-62.375399999999999</v>
      </c>
      <c r="O62" s="7">
        <v>-22.7028</v>
      </c>
      <c r="P62" s="7">
        <v>-24.410799999999998</v>
      </c>
      <c r="Q62" s="7">
        <v>-35.779199999999996</v>
      </c>
      <c r="R62" s="7">
        <v>-52.189599999999999</v>
      </c>
      <c r="S62" s="7">
        <v>-44.594099999999997</v>
      </c>
      <c r="T62" s="7">
        <v>-46.276900000000005</v>
      </c>
      <c r="U62" s="7">
        <v>-41.1785</v>
      </c>
      <c r="V62" s="7">
        <v>-54.098800000000004</v>
      </c>
      <c r="W62" s="7">
        <v>-94.38669999999999</v>
      </c>
      <c r="X62" s="7">
        <v>-68.116</v>
      </c>
      <c r="Y62" s="7">
        <v>-21.329699999999999</v>
      </c>
      <c r="Z62" s="7">
        <v>-45.133600000000001</v>
      </c>
      <c r="AA62" s="7">
        <v>-41.103999999999999</v>
      </c>
      <c r="AB62" s="7">
        <v>-52.287500000000001</v>
      </c>
      <c r="AC62" s="7">
        <v>-39.996499999999997</v>
      </c>
      <c r="AD62" s="7">
        <v>-34.947000000000003</v>
      </c>
      <c r="AE62" s="7">
        <v>-9.4451399999999985</v>
      </c>
      <c r="AF62" s="7">
        <v>-51.122900000000001</v>
      </c>
      <c r="AG62" s="7">
        <v>-40.1935</v>
      </c>
      <c r="AH62" s="7">
        <v>-34.902000000000001</v>
      </c>
      <c r="AI62" s="6"/>
      <c r="AJ62" s="6"/>
      <c r="AK62" s="6"/>
      <c r="AL62" s="6"/>
      <c r="AM62" s="6"/>
      <c r="AN62" s="207"/>
      <c r="AO62" s="207"/>
      <c r="AP62" s="207"/>
      <c r="AQ62" s="207"/>
      <c r="AR62" s="207"/>
      <c r="AS62" s="207"/>
      <c r="AT62" s="207"/>
      <c r="AU62" s="207"/>
      <c r="AV62" s="207"/>
      <c r="AW62" s="207"/>
      <c r="AX62" s="207"/>
      <c r="AY62" s="207"/>
    </row>
    <row r="63" spans="1:1005" ht="14.45">
      <c r="A63" s="97">
        <f>YampaRiverInflow.TotalOutflow!A63</f>
        <v>47939</v>
      </c>
      <c r="B63" s="163">
        <v>-47.68</v>
      </c>
      <c r="C63" s="155">
        <v>-47.68</v>
      </c>
      <c r="D63" s="167">
        <v>-47.68</v>
      </c>
      <c r="E63" s="7">
        <v>-46.392000000000003</v>
      </c>
      <c r="F63" s="7">
        <v>-46.931699999999999</v>
      </c>
      <c r="G63" s="7">
        <v>-10.3939</v>
      </c>
      <c r="H63" s="7">
        <v>-22.183299999999999</v>
      </c>
      <c r="I63" s="7">
        <v>-50.360900000000001</v>
      </c>
      <c r="J63" s="7">
        <v>-34.244300000000003</v>
      </c>
      <c r="K63" s="7">
        <v>-28.298599999999997</v>
      </c>
      <c r="L63" s="7">
        <v>-23.056999999999999</v>
      </c>
      <c r="M63" s="7">
        <v>-23.6526</v>
      </c>
      <c r="N63" s="7">
        <v>-18.731300000000001</v>
      </c>
      <c r="O63" s="7">
        <v>-34.493000000000002</v>
      </c>
      <c r="P63" s="7">
        <v>-34.719099999999997</v>
      </c>
      <c r="Q63" s="7">
        <v>-39.354300000000002</v>
      </c>
      <c r="R63" s="7">
        <v>-36.816499999999998</v>
      </c>
      <c r="S63" s="7">
        <v>-31.096499999999999</v>
      </c>
      <c r="T63" s="7">
        <v>-26.820700000000002</v>
      </c>
      <c r="U63" s="7">
        <v>-39.596599999999995</v>
      </c>
      <c r="V63" s="7">
        <v>-38.490600000000001</v>
      </c>
      <c r="W63" s="7">
        <v>-7.4329700000000001</v>
      </c>
      <c r="X63" s="7">
        <v>-6.8644499999999997</v>
      </c>
      <c r="Y63" s="7">
        <v>-16.915599999999998</v>
      </c>
      <c r="Z63" s="7">
        <v>-37.536199999999994</v>
      </c>
      <c r="AA63" s="7">
        <v>-51.6753</v>
      </c>
      <c r="AB63" s="7">
        <v>-49.0565</v>
      </c>
      <c r="AC63" s="7">
        <v>3.8323470000000004</v>
      </c>
      <c r="AD63" s="7">
        <v>-59.116</v>
      </c>
      <c r="AE63" s="7">
        <v>-58.070099999999996</v>
      </c>
      <c r="AF63" s="7">
        <v>-46.224299999999999</v>
      </c>
      <c r="AG63" s="7">
        <v>-45.231099999999998</v>
      </c>
      <c r="AH63" s="7">
        <v>-21.337199999999999</v>
      </c>
      <c r="AI63" s="6"/>
      <c r="AJ63" s="6"/>
      <c r="AK63" s="6"/>
      <c r="AL63" s="6"/>
      <c r="AM63" s="6"/>
      <c r="AN63" s="207"/>
      <c r="AO63" s="207"/>
      <c r="AP63" s="207"/>
      <c r="AQ63" s="207"/>
      <c r="AR63" s="207"/>
      <c r="AS63" s="207"/>
      <c r="AT63" s="207"/>
      <c r="AU63" s="207"/>
      <c r="AV63" s="207"/>
      <c r="AW63" s="207"/>
      <c r="AX63" s="207"/>
      <c r="AY63" s="207"/>
    </row>
    <row r="64" spans="1:1005" ht="14.45">
      <c r="A64" s="97">
        <f>YampaRiverInflow.TotalOutflow!A64</f>
        <v>47969</v>
      </c>
      <c r="B64" s="163">
        <v>-44.896000000000001</v>
      </c>
      <c r="C64" s="155">
        <v>-44.896000000000001</v>
      </c>
      <c r="D64" s="167">
        <v>-44.896000000000001</v>
      </c>
      <c r="E64" s="7">
        <v>-28.129300000000001</v>
      </c>
      <c r="F64" s="7">
        <v>-49.9146</v>
      </c>
      <c r="G64" s="7">
        <v>-34.603400000000001</v>
      </c>
      <c r="H64" s="7">
        <v>-27.749099999999999</v>
      </c>
      <c r="I64" s="7">
        <v>-15.6434</v>
      </c>
      <c r="J64" s="7">
        <v>-26.480900000000002</v>
      </c>
      <c r="K64" s="7">
        <v>-13.461499999999999</v>
      </c>
      <c r="L64" s="7">
        <v>-3.12216</v>
      </c>
      <c r="M64" s="7">
        <v>-37.49</v>
      </c>
      <c r="N64" s="7">
        <v>-28.581900000000001</v>
      </c>
      <c r="O64" s="7">
        <v>-34.988099999999996</v>
      </c>
      <c r="P64" s="7">
        <v>-27.610599999999998</v>
      </c>
      <c r="Q64" s="7">
        <v>-13.771700000000001</v>
      </c>
      <c r="R64" s="7">
        <v>-19.453499999999998</v>
      </c>
      <c r="S64" s="7">
        <v>-43.834099999999999</v>
      </c>
      <c r="T64" s="7">
        <v>-36.948999999999998</v>
      </c>
      <c r="U64" s="7">
        <v>-18.708599999999997</v>
      </c>
      <c r="V64" s="7">
        <v>-25.398700000000002</v>
      </c>
      <c r="W64" s="7">
        <v>-18.684200000000001</v>
      </c>
      <c r="X64" s="7">
        <v>-10.974200000000002</v>
      </c>
      <c r="Y64" s="7">
        <v>-34.367400000000004</v>
      </c>
      <c r="Z64" s="7">
        <v>-27.658300000000001</v>
      </c>
      <c r="AA64" s="7">
        <v>-22.264099999999999</v>
      </c>
      <c r="AB64" s="7">
        <v>-16.6996</v>
      </c>
      <c r="AC64" s="7">
        <v>-67.282200000000003</v>
      </c>
      <c r="AD64" s="7">
        <v>-19.012</v>
      </c>
      <c r="AE64" s="7">
        <v>-19.098700000000001</v>
      </c>
      <c r="AF64" s="7">
        <v>-31.252700000000001</v>
      </c>
      <c r="AG64" s="7">
        <v>-147.96199999999999</v>
      </c>
      <c r="AH64" s="7">
        <v>-29.909500000000001</v>
      </c>
      <c r="AI64" s="6"/>
      <c r="AJ64" s="6"/>
      <c r="AK64" s="6"/>
      <c r="AL64" s="6"/>
      <c r="AM64" s="6"/>
      <c r="AN64" s="207"/>
      <c r="AO64" s="207"/>
      <c r="AP64" s="207"/>
      <c r="AQ64" s="207"/>
      <c r="AR64" s="207"/>
      <c r="AS64" s="207"/>
      <c r="AT64" s="207"/>
      <c r="AU64" s="207"/>
      <c r="AV64" s="207"/>
      <c r="AW64" s="207"/>
      <c r="AX64" s="207"/>
      <c r="AY64" s="207"/>
      <c r="ALQ64" t="e">
        <v>#N/A</v>
      </c>
    </row>
    <row r="65" spans="1:1005" ht="14.45">
      <c r="A65" s="97">
        <f>YampaRiverInflow.TotalOutflow!A65</f>
        <v>48000</v>
      </c>
      <c r="B65" s="163">
        <v>-39.107999999999997</v>
      </c>
      <c r="C65" s="155">
        <v>-39.107999999999997</v>
      </c>
      <c r="D65" s="167">
        <v>-39.107999999999997</v>
      </c>
      <c r="E65" s="7">
        <v>-43.443300000000001</v>
      </c>
      <c r="F65" s="7">
        <v>-78.712100000000007</v>
      </c>
      <c r="G65" s="7">
        <v>-44.4283</v>
      </c>
      <c r="H65" s="7">
        <v>-46.623400000000004</v>
      </c>
      <c r="I65" s="7">
        <v>-26.48</v>
      </c>
      <c r="J65" s="7">
        <v>-49.249099999999999</v>
      </c>
      <c r="K65" s="7">
        <v>-37.820300000000003</v>
      </c>
      <c r="L65" s="7">
        <v>-37.123800000000003</v>
      </c>
      <c r="M65" s="7">
        <v>-46.805699999999995</v>
      </c>
      <c r="N65" s="7">
        <v>-42.2714</v>
      </c>
      <c r="O65" s="7">
        <v>-36.915500000000002</v>
      </c>
      <c r="P65" s="7">
        <v>-53.137800000000006</v>
      </c>
      <c r="Q65" s="7">
        <v>-64.9482</v>
      </c>
      <c r="R65" s="7">
        <v>-25.7806</v>
      </c>
      <c r="S65" s="7">
        <v>-34.943199999999997</v>
      </c>
      <c r="T65" s="7">
        <v>-51.296099999999996</v>
      </c>
      <c r="U65" s="7">
        <v>-57.331800000000001</v>
      </c>
      <c r="V65" s="7">
        <v>-54.558199999999999</v>
      </c>
      <c r="W65" s="7">
        <v>-68.587000000000003</v>
      </c>
      <c r="X65" s="7">
        <v>-37.685099999999998</v>
      </c>
      <c r="Y65" s="7">
        <v>-32.256500000000003</v>
      </c>
      <c r="Z65" s="7">
        <v>-52.228699999999996</v>
      </c>
      <c r="AA65" s="7">
        <v>-55.433399999999999</v>
      </c>
      <c r="AB65" s="7">
        <v>-50.623800000000003</v>
      </c>
      <c r="AC65" s="7">
        <v>-49.755000000000003</v>
      </c>
      <c r="AD65" s="7">
        <v>-57.844000000000001</v>
      </c>
      <c r="AE65" s="7">
        <v>-49.321300000000001</v>
      </c>
      <c r="AF65" s="7">
        <v>-51.9298</v>
      </c>
      <c r="AG65" s="7">
        <v>-183.62299999999999</v>
      </c>
      <c r="AH65" s="7">
        <v>-63.558300000000003</v>
      </c>
      <c r="AI65" s="6"/>
      <c r="AJ65" s="6"/>
      <c r="AK65" s="6"/>
      <c r="AL65" s="6"/>
      <c r="AM65" s="6"/>
      <c r="AN65" s="207"/>
      <c r="AO65" s="207"/>
      <c r="AP65" s="207"/>
      <c r="AQ65" s="207"/>
      <c r="AR65" s="207"/>
      <c r="AS65" s="207"/>
      <c r="AT65" s="207"/>
      <c r="AU65" s="207"/>
      <c r="AV65" s="207"/>
      <c r="AW65" s="207"/>
      <c r="AX65" s="207"/>
      <c r="AY65" s="207"/>
      <c r="ALQ65" t="e">
        <v>#N/A</v>
      </c>
    </row>
    <row r="66" spans="1:1005" ht="14.45">
      <c r="A66" s="97">
        <f>YampaRiverInflow.TotalOutflow!A66</f>
        <v>48030</v>
      </c>
      <c r="B66" s="163">
        <v>-23.524999999999999</v>
      </c>
      <c r="C66" s="155">
        <v>-23.524999999999999</v>
      </c>
      <c r="D66" s="167">
        <v>-23.524999999999999</v>
      </c>
      <c r="E66" s="7">
        <v>-37.942</v>
      </c>
      <c r="F66" s="7">
        <v>-73.786799999999999</v>
      </c>
      <c r="G66" s="7">
        <v>-40.766500000000001</v>
      </c>
      <c r="H66" s="7">
        <v>-6.4570799999999995</v>
      </c>
      <c r="I66" s="7">
        <v>-40.478199999999994</v>
      </c>
      <c r="J66" s="7">
        <v>-35.347099999999998</v>
      </c>
      <c r="K66" s="7">
        <v>-30.984200000000001</v>
      </c>
      <c r="L66" s="7">
        <v>-12.644399999999999</v>
      </c>
      <c r="M66" s="7">
        <v>-15.251700000000001</v>
      </c>
      <c r="N66" s="7">
        <v>-52.766100000000002</v>
      </c>
      <c r="O66" s="7">
        <v>-45.935900000000004</v>
      </c>
      <c r="P66" s="7">
        <v>-47.300400000000003</v>
      </c>
      <c r="Q66" s="7">
        <v>-39.221400000000003</v>
      </c>
      <c r="R66" s="7">
        <v>-35.222799999999999</v>
      </c>
      <c r="S66" s="7">
        <v>-42.721499999999999</v>
      </c>
      <c r="T66" s="7">
        <v>-48.900100000000002</v>
      </c>
      <c r="U66" s="7">
        <v>-17.8947</v>
      </c>
      <c r="V66" s="7">
        <v>-23.696200000000001</v>
      </c>
      <c r="W66" s="7">
        <v>-7.1829000000000001</v>
      </c>
      <c r="X66" s="7">
        <v>-15.904399999999999</v>
      </c>
      <c r="Y66" s="7">
        <v>-28.589599999999997</v>
      </c>
      <c r="Z66" s="7">
        <v>-43.727499999999999</v>
      </c>
      <c r="AA66" s="7">
        <v>-35.582300000000004</v>
      </c>
      <c r="AB66" s="7">
        <v>-30.575500000000002</v>
      </c>
      <c r="AC66" s="7">
        <v>-37.180800000000005</v>
      </c>
      <c r="AD66" s="7">
        <v>-48.3</v>
      </c>
      <c r="AE66" s="7">
        <v>-25.503700000000002</v>
      </c>
      <c r="AF66" s="7">
        <v>-48.567099999999996</v>
      </c>
      <c r="AG66" s="7">
        <v>-182.99199999999999</v>
      </c>
      <c r="AH66" s="7">
        <v>-65.305999999999997</v>
      </c>
      <c r="AI66" s="6"/>
      <c r="AJ66" s="6"/>
      <c r="AK66" s="6"/>
      <c r="AL66" s="6"/>
      <c r="AM66" s="6"/>
      <c r="AN66" s="207"/>
      <c r="AO66" s="207"/>
      <c r="AP66" s="207"/>
      <c r="AQ66" s="207"/>
      <c r="AR66" s="207"/>
      <c r="AS66" s="207"/>
      <c r="AT66" s="207"/>
      <c r="AU66" s="207"/>
      <c r="AV66" s="207"/>
      <c r="AW66" s="207"/>
      <c r="AX66" s="207"/>
      <c r="AY66" s="207"/>
      <c r="ALQ66" t="e">
        <v>#N/A</v>
      </c>
    </row>
    <row r="67" spans="1:1005" ht="14.45">
      <c r="A67" s="97">
        <f>YampaRiverInflow.TotalOutflow!A67</f>
        <v>48061</v>
      </c>
      <c r="B67" s="163">
        <v>-12.019</v>
      </c>
      <c r="C67" s="155">
        <v>-12.019</v>
      </c>
      <c r="D67" s="167">
        <v>-12.019</v>
      </c>
      <c r="E67" s="7">
        <v>-14.0517</v>
      </c>
      <c r="F67" s="7">
        <v>-65.381299999999996</v>
      </c>
      <c r="G67" s="7">
        <v>-36.5657</v>
      </c>
      <c r="H67" s="7">
        <v>-19.854400000000002</v>
      </c>
      <c r="I67" s="7">
        <v>-3.75305</v>
      </c>
      <c r="J67" s="7">
        <v>-2.8775900000000001</v>
      </c>
      <c r="K67" s="7">
        <v>-12.666399999999999</v>
      </c>
      <c r="L67" s="7">
        <v>-13.9602</v>
      </c>
      <c r="M67" s="7">
        <v>-39.998400000000004</v>
      </c>
      <c r="N67" s="7">
        <v>7.2850600000000005</v>
      </c>
      <c r="O67" s="7">
        <v>-24.3444</v>
      </c>
      <c r="P67" s="7">
        <v>-33.449400000000004</v>
      </c>
      <c r="Q67" s="7">
        <v>-19.831900000000001</v>
      </c>
      <c r="R67" s="7">
        <v>-46.257599999999996</v>
      </c>
      <c r="S67" s="7">
        <v>-32.945300000000003</v>
      </c>
      <c r="T67" s="7">
        <v>-39.458300000000001</v>
      </c>
      <c r="U67" s="7">
        <v>-23.445799999999998</v>
      </c>
      <c r="V67" s="7">
        <v>-14.442500000000001</v>
      </c>
      <c r="W67" s="7">
        <v>-5.3147600000000006</v>
      </c>
      <c r="X67" s="7">
        <v>-20.151</v>
      </c>
      <c r="Y67" s="7">
        <v>-29.148299999999999</v>
      </c>
      <c r="Z67" s="7">
        <v>-33.437899999999999</v>
      </c>
      <c r="AA67" s="7">
        <v>-29.450599999999998</v>
      </c>
      <c r="AB67" s="7">
        <v>-25.803599999999999</v>
      </c>
      <c r="AC67" s="7">
        <v>-58.466900000000003</v>
      </c>
      <c r="AD67" s="7">
        <v>-23.998000000000001</v>
      </c>
      <c r="AE67" s="7">
        <v>5.8436199999999996</v>
      </c>
      <c r="AF67" s="7">
        <v>-37.121300000000005</v>
      </c>
      <c r="AG67" s="7">
        <v>-39.379899999999999</v>
      </c>
      <c r="AH67" s="7">
        <v>-27.815000000000001</v>
      </c>
      <c r="AI67" s="6"/>
      <c r="AJ67" s="6"/>
      <c r="AK67" s="6"/>
      <c r="AL67" s="6"/>
      <c r="AM67" s="6"/>
      <c r="AN67" s="207"/>
      <c r="AO67" s="207"/>
      <c r="AP67" s="207"/>
      <c r="AQ67" s="207"/>
      <c r="AR67" s="207"/>
      <c r="AS67" s="207"/>
      <c r="AT67" s="207"/>
      <c r="AU67" s="207"/>
      <c r="AV67" s="207"/>
      <c r="AW67" s="207"/>
      <c r="AX67" s="207"/>
      <c r="AY67" s="207"/>
      <c r="ALQ67" t="e">
        <v>#N/A</v>
      </c>
    </row>
    <row r="68" spans="1:1005" ht="14.45">
      <c r="A68" s="97">
        <f>YampaRiverInflow.TotalOutflow!A68</f>
        <v>48092</v>
      </c>
      <c r="B68" s="163">
        <v>-6.0039999999999996</v>
      </c>
      <c r="C68" s="155">
        <v>-6.0039999999999996</v>
      </c>
      <c r="D68" s="167">
        <v>-6.0039999999999996</v>
      </c>
      <c r="E68" s="7">
        <v>-22.555199999999999</v>
      </c>
      <c r="F68" s="7">
        <v>0.85353000000000001</v>
      </c>
      <c r="G68" s="7">
        <v>-61.966300000000004</v>
      </c>
      <c r="H68" s="7">
        <v>-54.048999999999999</v>
      </c>
      <c r="I68" s="7">
        <v>-27.7121</v>
      </c>
      <c r="J68" s="7">
        <v>-18.022099999999998</v>
      </c>
      <c r="K68" s="7">
        <v>-8.8447199999999988</v>
      </c>
      <c r="L68" s="7">
        <v>-17.9664</v>
      </c>
      <c r="M68" s="7">
        <v>-5.1358199999999998</v>
      </c>
      <c r="N68" s="7">
        <v>-10.9739</v>
      </c>
      <c r="O68" s="7">
        <v>-32.469799999999999</v>
      </c>
      <c r="P68" s="7">
        <v>-35.090000000000003</v>
      </c>
      <c r="Q68" s="7">
        <v>-20.7882</v>
      </c>
      <c r="R68" s="7">
        <v>-50.804099999999998</v>
      </c>
      <c r="S68" s="7">
        <v>-26.487200000000001</v>
      </c>
      <c r="T68" s="7">
        <v>-30.253900000000002</v>
      </c>
      <c r="U68" s="7">
        <v>-43.0578</v>
      </c>
      <c r="V68" s="7">
        <v>-36.350099999999998</v>
      </c>
      <c r="W68" s="7">
        <v>-18.872799999999998</v>
      </c>
      <c r="X68" s="7">
        <v>-16.6816</v>
      </c>
      <c r="Y68" s="7">
        <v>-22.602599999999999</v>
      </c>
      <c r="Z68" s="7">
        <v>-13.866299999999999</v>
      </c>
      <c r="AA68" s="7">
        <v>-20.75</v>
      </c>
      <c r="AB68" s="7">
        <v>-8.9183799999999991</v>
      </c>
      <c r="AC68" s="7">
        <v>-33.353900000000003</v>
      </c>
      <c r="AD68" s="7">
        <v>-15.521000000000001</v>
      </c>
      <c r="AE68" s="7">
        <v>-12.745700000000001</v>
      </c>
      <c r="AF68" s="7">
        <v>-31.333599999999997</v>
      </c>
      <c r="AG68" s="7">
        <v>-19.856300000000001</v>
      </c>
      <c r="AH68" s="7">
        <v>-41.415900000000001</v>
      </c>
      <c r="AI68" s="6"/>
      <c r="AJ68" s="6"/>
      <c r="AK68" s="6"/>
      <c r="AL68" s="6"/>
      <c r="AM68" s="6"/>
      <c r="AN68" s="207"/>
      <c r="AO68" s="207"/>
      <c r="AP68" s="207"/>
      <c r="AQ68" s="207"/>
      <c r="AR68" s="207"/>
      <c r="AS68" s="207"/>
      <c r="AT68" s="207"/>
      <c r="AU68" s="207"/>
      <c r="AV68" s="207"/>
      <c r="AW68" s="207"/>
      <c r="AX68" s="207"/>
      <c r="AY68" s="207"/>
      <c r="ALQ68" t="e">
        <v>#N/A</v>
      </c>
    </row>
    <row r="69" spans="1:1005" ht="14.45">
      <c r="A69" s="97"/>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6"/>
      <c r="AJ69" s="6"/>
      <c r="AK69" s="6"/>
      <c r="AL69" s="6"/>
      <c r="AM69" s="6"/>
      <c r="AN69" s="207"/>
      <c r="AO69" s="207"/>
      <c r="AP69" s="207"/>
      <c r="AQ69" s="207"/>
      <c r="AR69" s="207"/>
      <c r="AS69" s="207"/>
      <c r="AT69" s="207"/>
      <c r="AU69" s="207"/>
      <c r="AV69" s="207"/>
      <c r="AW69" s="207"/>
      <c r="AX69" s="207"/>
      <c r="AY69" s="207"/>
      <c r="ALQ69" t="e">
        <v>#N/A</v>
      </c>
    </row>
    <row r="70" spans="1:1005" ht="14.45">
      <c r="A70" s="97"/>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6"/>
      <c r="AJ70" s="6"/>
      <c r="AK70" s="6"/>
      <c r="AL70" s="6"/>
      <c r="AM70" s="6"/>
      <c r="AN70" s="207"/>
      <c r="AO70" s="207"/>
      <c r="AP70" s="207"/>
      <c r="AQ70" s="207"/>
      <c r="AR70" s="207"/>
      <c r="AS70" s="207"/>
      <c r="AT70" s="207"/>
      <c r="AU70" s="207"/>
      <c r="AV70" s="207"/>
      <c r="AW70" s="207"/>
      <c r="AX70" s="207"/>
      <c r="AY70" s="207"/>
      <c r="ALQ70" t="e">
        <v>#N/A</v>
      </c>
    </row>
    <row r="71" spans="1:1005" ht="14.45">
      <c r="A71" s="97"/>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6"/>
      <c r="AJ71" s="6"/>
      <c r="AK71" s="6"/>
      <c r="AL71" s="6"/>
      <c r="AM71" s="6"/>
      <c r="AN71" s="207"/>
      <c r="AO71" s="207"/>
      <c r="AP71" s="207"/>
      <c r="AQ71" s="207"/>
      <c r="AR71" s="207"/>
      <c r="AS71" s="207"/>
      <c r="AT71" s="207"/>
      <c r="AU71" s="207"/>
      <c r="AV71" s="207"/>
      <c r="AW71" s="207"/>
      <c r="AX71" s="207"/>
      <c r="AY71" s="207"/>
      <c r="ALQ71" t="e">
        <v>#N/A</v>
      </c>
    </row>
    <row r="72" spans="1:1005" ht="12.75" customHeight="1">
      <c r="A72" s="97"/>
      <c r="B72" s="162"/>
      <c r="C72" s="154"/>
      <c r="D72" s="158"/>
      <c r="AI72" s="7"/>
      <c r="AJ72" s="7"/>
      <c r="AK72" s="7"/>
      <c r="AL72" s="7"/>
      <c r="AM72" s="7"/>
      <c r="ALQ72" t="e">
        <v>#N/A</v>
      </c>
    </row>
    <row r="73" spans="1:1005" ht="12.75" customHeight="1">
      <c r="A73" s="97"/>
      <c r="B73" s="162"/>
      <c r="C73" s="154"/>
      <c r="D73" s="158"/>
      <c r="E73" s="7"/>
      <c r="AI73" s="7"/>
      <c r="AJ73" s="7"/>
      <c r="AK73" s="7"/>
      <c r="AL73" s="7"/>
      <c r="AM73" s="7"/>
    </row>
    <row r="74" spans="1:1005" ht="12.75" customHeight="1">
      <c r="A74" s="97"/>
      <c r="B74" s="162"/>
      <c r="C74" s="154"/>
      <c r="D74" s="158"/>
      <c r="AI74" s="7"/>
      <c r="AJ74" s="7"/>
      <c r="AK74" s="7"/>
      <c r="AL74" s="7"/>
      <c r="AM74" s="7"/>
    </row>
    <row r="75" spans="1:1005" ht="12.75" customHeight="1">
      <c r="A75" s="97"/>
      <c r="B75" s="162"/>
      <c r="C75" s="154"/>
      <c r="D75" s="158"/>
    </row>
    <row r="76" spans="1:1005" ht="12.75" customHeight="1">
      <c r="A76" s="97"/>
      <c r="B76" s="162"/>
      <c r="C76" s="154"/>
      <c r="D76" s="158"/>
    </row>
    <row r="77" spans="1:1005" ht="12.75" customHeight="1">
      <c r="A77" s="97"/>
      <c r="B77" s="162"/>
      <c r="C77" s="154"/>
      <c r="D77" s="158"/>
    </row>
    <row r="78" spans="1:1005" ht="12.75" customHeight="1">
      <c r="A78" s="97"/>
      <c r="B78" s="162"/>
      <c r="C78" s="154"/>
      <c r="D78" s="158"/>
    </row>
    <row r="79" spans="1:1005" ht="12.75" customHeight="1">
      <c r="A79" s="97"/>
      <c r="B79" s="162"/>
      <c r="C79" s="154"/>
      <c r="D79" s="158"/>
    </row>
    <row r="80" spans="1:1005" ht="12.75" customHeight="1">
      <c r="A80" s="97"/>
      <c r="B80" s="162"/>
      <c r="C80" s="154"/>
      <c r="D80" s="158"/>
    </row>
    <row r="81" spans="1:4" ht="12.75" customHeight="1">
      <c r="A81" s="97"/>
      <c r="B81" s="162"/>
      <c r="C81" s="154"/>
      <c r="D81" s="158"/>
    </row>
    <row r="82" spans="1:4" ht="12.75" customHeight="1">
      <c r="A82" s="97"/>
      <c r="B82" s="162"/>
      <c r="C82" s="154"/>
      <c r="D82" s="158"/>
    </row>
    <row r="83" spans="1:4" ht="12.75" customHeight="1">
      <c r="A83" s="97"/>
      <c r="B83" s="162"/>
      <c r="C83" s="154"/>
      <c r="D83" s="158"/>
    </row>
    <row r="84" spans="1:4" ht="12.75" customHeight="1">
      <c r="A84" s="97"/>
      <c r="B84" s="162"/>
      <c r="C84" s="154"/>
      <c r="D84" s="158"/>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5703125" defaultRowHeight="12.75" customHeight="1"/>
  <cols>
    <col min="1" max="54" width="9.42578125" customWidth="1"/>
  </cols>
  <sheetData>
    <row r="1" spans="1:44"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31"/>
      <c r="AG1" s="231"/>
      <c r="AH1" s="231"/>
      <c r="AI1" s="195"/>
      <c r="AJ1" s="195"/>
      <c r="AK1" s="195"/>
      <c r="AL1" s="195"/>
      <c r="AM1" s="195"/>
    </row>
    <row r="2" spans="1:44" ht="14.45">
      <c r="A2" s="94" t="s">
        <v>46</v>
      </c>
      <c r="B2" s="206" t="s">
        <v>1</v>
      </c>
      <c r="C2" s="206" t="s">
        <v>2</v>
      </c>
      <c r="D2" s="206" t="s">
        <v>3</v>
      </c>
      <c r="E2" s="206">
        <v>1991</v>
      </c>
      <c r="F2" s="206">
        <v>1992</v>
      </c>
      <c r="G2" s="206">
        <v>1993</v>
      </c>
      <c r="H2" s="206">
        <v>1994</v>
      </c>
      <c r="I2" s="206">
        <v>1995</v>
      </c>
      <c r="J2" s="206">
        <v>1996</v>
      </c>
      <c r="K2" s="206">
        <v>1997</v>
      </c>
      <c r="L2" s="206">
        <v>1998</v>
      </c>
      <c r="M2" s="206">
        <v>1999</v>
      </c>
      <c r="N2" s="206">
        <v>2000</v>
      </c>
      <c r="O2" s="206">
        <v>2001</v>
      </c>
      <c r="P2" s="206">
        <v>2002</v>
      </c>
      <c r="Q2" s="206">
        <v>2003</v>
      </c>
      <c r="R2" s="206">
        <v>2004</v>
      </c>
      <c r="S2" s="206">
        <v>2005</v>
      </c>
      <c r="T2" s="206">
        <v>2006</v>
      </c>
      <c r="U2" s="206">
        <v>2007</v>
      </c>
      <c r="V2" s="206">
        <v>2008</v>
      </c>
      <c r="W2" s="206">
        <v>2009</v>
      </c>
      <c r="X2" s="206">
        <v>2010</v>
      </c>
      <c r="Y2" s="206">
        <v>2011</v>
      </c>
      <c r="Z2" s="206">
        <v>2012</v>
      </c>
      <c r="AA2" s="206">
        <v>2013</v>
      </c>
      <c r="AB2" s="206">
        <v>2014</v>
      </c>
      <c r="AC2" s="206">
        <v>2015</v>
      </c>
      <c r="AD2" s="206">
        <v>2016</v>
      </c>
      <c r="AE2" s="206">
        <v>2017</v>
      </c>
      <c r="AF2" s="206">
        <v>2018</v>
      </c>
      <c r="AG2" s="206">
        <v>2019</v>
      </c>
      <c r="AH2" s="206">
        <v>2020</v>
      </c>
      <c r="AI2" s="195"/>
      <c r="AJ2" s="195"/>
      <c r="AK2" s="195"/>
      <c r="AL2" s="195"/>
      <c r="AM2" s="195"/>
      <c r="AN2" s="195"/>
      <c r="AO2" s="195"/>
      <c r="AP2" s="195"/>
      <c r="AQ2" s="195"/>
      <c r="AR2" s="195"/>
    </row>
    <row r="3" spans="1:44" ht="14.45">
      <c r="A3" s="95" t="str">
        <f>A2&amp;"_"&amp;"Time"</f>
        <v>DvsToPkr_In_Time</v>
      </c>
      <c r="B3" s="96" t="s">
        <v>8</v>
      </c>
      <c r="C3" s="96" t="s">
        <v>9</v>
      </c>
      <c r="D3" s="96" t="s">
        <v>10</v>
      </c>
      <c r="E3" s="96" t="s">
        <v>11</v>
      </c>
      <c r="F3" s="96" t="s">
        <v>12</v>
      </c>
      <c r="G3" s="96" t="s">
        <v>13</v>
      </c>
      <c r="H3" s="96" t="s">
        <v>14</v>
      </c>
      <c r="I3" s="96" t="s">
        <v>15</v>
      </c>
      <c r="J3" s="96" t="s">
        <v>16</v>
      </c>
      <c r="K3" s="96" t="s">
        <v>17</v>
      </c>
      <c r="L3" s="96" t="s">
        <v>18</v>
      </c>
      <c r="M3" s="96" t="s">
        <v>19</v>
      </c>
      <c r="N3" s="96" t="s">
        <v>20</v>
      </c>
      <c r="O3" s="96" t="s">
        <v>21</v>
      </c>
      <c r="P3" s="96" t="s">
        <v>22</v>
      </c>
      <c r="Q3" s="96" t="s">
        <v>23</v>
      </c>
      <c r="R3" s="96" t="s">
        <v>24</v>
      </c>
      <c r="S3" s="96" t="s">
        <v>25</v>
      </c>
      <c r="T3" s="96" t="s">
        <v>26</v>
      </c>
      <c r="U3" s="96" t="s">
        <v>27</v>
      </c>
      <c r="V3" s="96" t="s">
        <v>28</v>
      </c>
      <c r="W3" s="96" t="s">
        <v>29</v>
      </c>
      <c r="X3" s="96" t="s">
        <v>30</v>
      </c>
      <c r="Y3" s="96" t="s">
        <v>31</v>
      </c>
      <c r="Z3" s="96" t="s">
        <v>32</v>
      </c>
      <c r="AA3" s="96" t="s">
        <v>33</v>
      </c>
      <c r="AB3" s="96" t="s">
        <v>34</v>
      </c>
      <c r="AC3" s="96" t="s">
        <v>35</v>
      </c>
      <c r="AD3" s="96" t="s">
        <v>36</v>
      </c>
      <c r="AE3" s="96" t="s">
        <v>37</v>
      </c>
      <c r="AF3" s="96" t="s">
        <v>38</v>
      </c>
      <c r="AG3" s="96" t="s">
        <v>39</v>
      </c>
      <c r="AH3" s="96" t="s">
        <v>40</v>
      </c>
      <c r="AI3" s="195"/>
      <c r="AJ3" s="195"/>
      <c r="AK3" s="195"/>
      <c r="AL3" s="195"/>
      <c r="AM3" s="195"/>
      <c r="AN3" s="195"/>
      <c r="AO3" s="195"/>
      <c r="AP3" s="195"/>
      <c r="AQ3" s="195"/>
      <c r="AR3" s="195"/>
    </row>
    <row r="4" spans="1:44" ht="14.45">
      <c r="A4" s="182">
        <f>YampaRiverInflow.TotalOutflow!A4</f>
        <v>46143</v>
      </c>
      <c r="B4" s="172">
        <v>5.9089999999999998</v>
      </c>
      <c r="C4" s="173">
        <v>5.9089999999999998</v>
      </c>
      <c r="D4" s="181">
        <v>5.9089999999999998</v>
      </c>
      <c r="E4" s="7">
        <f ca="1">INDEX(INDIRECT("DvsToPkr_"&amp;E$2+YEAR($A4)-YEAR($A$4)),MONTH($A4))/1000</f>
        <v>42.968969999999999</v>
      </c>
      <c r="F4" s="7">
        <f t="shared" ref="F4:AH12" ca="1" si="0">INDEX(INDIRECT("DvsToPkr_"&amp;F$2+YEAR($A4)-YEAR($A$4)),MONTH($A4))/1000</f>
        <v>42.513599999999997</v>
      </c>
      <c r="G4" s="7">
        <f t="shared" ca="1" si="0"/>
        <v>61.406080000000003</v>
      </c>
      <c r="H4" s="7">
        <f t="shared" ca="1" si="0"/>
        <v>156.79035000000002</v>
      </c>
      <c r="I4" s="7">
        <f t="shared" ca="1" si="0"/>
        <v>38.484410000000004</v>
      </c>
      <c r="J4" s="7">
        <f t="shared" ca="1" si="0"/>
        <v>26.34796</v>
      </c>
      <c r="K4" s="7">
        <f t="shared" ca="1" si="0"/>
        <v>25.867759999999997</v>
      </c>
      <c r="L4" s="7">
        <f t="shared" ca="1" si="0"/>
        <v>34.764309999999995</v>
      </c>
      <c r="M4" s="7">
        <f t="shared" ca="1" si="0"/>
        <v>25.367919999999998</v>
      </c>
      <c r="N4" s="7">
        <f t="shared" ca="1" si="0"/>
        <v>-18.437729999999998</v>
      </c>
      <c r="O4" s="7">
        <f t="shared" ca="1" si="0"/>
        <v>9.6380599999999994</v>
      </c>
      <c r="P4" s="7">
        <f t="shared" ca="1" si="0"/>
        <v>21.706889999999998</v>
      </c>
      <c r="Q4" s="7">
        <f t="shared" ca="1" si="0"/>
        <v>18.98912</v>
      </c>
      <c r="R4" s="7">
        <f t="shared" ca="1" si="0"/>
        <v>6.7455100000000003</v>
      </c>
      <c r="S4" s="7">
        <f t="shared" ca="1" si="0"/>
        <v>10.561809999999999</v>
      </c>
      <c r="T4" s="7">
        <f t="shared" ca="1" si="0"/>
        <v>-4.5164900000000001</v>
      </c>
      <c r="U4" s="7">
        <f t="shared" ca="1" si="0"/>
        <v>13.6478</v>
      </c>
      <c r="V4" s="7">
        <f t="shared" ca="1" si="0"/>
        <v>14.380700000000001</v>
      </c>
      <c r="W4" s="7">
        <f t="shared" ca="1" si="0"/>
        <v>20.278509999999997</v>
      </c>
      <c r="X4" s="7">
        <f t="shared" ca="1" si="0"/>
        <v>24.106630000000003</v>
      </c>
      <c r="Y4" s="7">
        <f t="shared" ca="1" si="0"/>
        <v>17.297810000000002</v>
      </c>
      <c r="Z4" s="7">
        <f t="shared" ca="1" si="0"/>
        <v>25.734249999999999</v>
      </c>
      <c r="AA4" s="7">
        <f t="shared" ca="1" si="0"/>
        <v>20.646380000000001</v>
      </c>
      <c r="AB4" s="7">
        <f t="shared" ca="1" si="0"/>
        <v>-2.8287300000000002</v>
      </c>
      <c r="AC4" s="7">
        <f t="shared" ca="1" si="0"/>
        <v>20.732980000000001</v>
      </c>
      <c r="AD4" s="7">
        <f t="shared" ca="1" si="0"/>
        <v>13.07884</v>
      </c>
      <c r="AE4" s="7">
        <f t="shared" ca="1" si="0"/>
        <v>22.115179999999999</v>
      </c>
      <c r="AF4" s="7">
        <f t="shared" ca="1" si="0"/>
        <v>10.55193</v>
      </c>
      <c r="AG4" s="7">
        <f t="shared" ca="1" si="0"/>
        <v>8.3118600000000011</v>
      </c>
      <c r="AH4" s="7">
        <f t="shared" ca="1" si="0"/>
        <v>-6.5306800000000003</v>
      </c>
      <c r="AI4" s="7"/>
      <c r="AJ4" s="7"/>
      <c r="AK4" s="7"/>
      <c r="AL4" s="7"/>
      <c r="AM4" s="7"/>
    </row>
    <row r="5" spans="1:44" ht="14.45">
      <c r="A5" s="182">
        <f>YampaRiverInflow.TotalOutflow!A5</f>
        <v>46174</v>
      </c>
      <c r="B5" s="163">
        <v>14.849</v>
      </c>
      <c r="C5" s="155">
        <v>14.849</v>
      </c>
      <c r="D5" s="167">
        <v>14.849</v>
      </c>
      <c r="E5" s="7">
        <v>47.776969999999999</v>
      </c>
      <c r="F5" s="7">
        <v>30.472930000000002</v>
      </c>
      <c r="G5" s="7">
        <v>41.87585</v>
      </c>
      <c r="H5" s="7">
        <v>162.57756000000001</v>
      </c>
      <c r="I5" s="7">
        <v>38.630720000000004</v>
      </c>
      <c r="J5" s="7">
        <v>28.58334</v>
      </c>
      <c r="K5" s="7">
        <v>31.828189999999999</v>
      </c>
      <c r="L5" s="7">
        <v>32.597670000000001</v>
      </c>
      <c r="M5" s="7">
        <v>24.753419999999998</v>
      </c>
      <c r="N5" s="7">
        <v>34.456029999999998</v>
      </c>
      <c r="O5" s="7">
        <v>44.059580000000004</v>
      </c>
      <c r="P5" s="7">
        <v>22.553609999999999</v>
      </c>
      <c r="Q5" s="7">
        <v>11.884649999999999</v>
      </c>
      <c r="R5" s="7">
        <v>3.4337300000000002</v>
      </c>
      <c r="S5" s="7">
        <v>10.73582</v>
      </c>
      <c r="T5" s="7">
        <v>-12.62983</v>
      </c>
      <c r="U5" s="7">
        <v>11.01207</v>
      </c>
      <c r="V5" s="7">
        <v>4.8791199999999995</v>
      </c>
      <c r="W5" s="7">
        <v>20.43703</v>
      </c>
      <c r="X5" s="7">
        <v>23.30864</v>
      </c>
      <c r="Y5" s="7">
        <v>14.64692</v>
      </c>
      <c r="Z5" s="7">
        <v>10.02741</v>
      </c>
      <c r="AA5" s="7">
        <v>15.25596</v>
      </c>
      <c r="AB5" s="7">
        <v>10.849350000000001</v>
      </c>
      <c r="AC5" s="7">
        <v>19.483750000000001</v>
      </c>
      <c r="AD5" s="7">
        <v>18.53059</v>
      </c>
      <c r="AE5" s="7">
        <v>0.33273000000000003</v>
      </c>
      <c r="AF5" s="7">
        <v>6.2228399999999997</v>
      </c>
      <c r="AG5" s="7">
        <v>11.04167</v>
      </c>
      <c r="AH5" s="7">
        <v>-4.7700100000000001</v>
      </c>
      <c r="AI5" s="7"/>
      <c r="AJ5" s="7"/>
      <c r="AK5" s="7"/>
      <c r="AL5" s="7"/>
      <c r="AM5" s="7"/>
    </row>
    <row r="6" spans="1:44" ht="14.45">
      <c r="A6" s="182">
        <f>YampaRiverInflow.TotalOutflow!A6</f>
        <v>46204</v>
      </c>
      <c r="B6" s="163">
        <v>18.539000000000001</v>
      </c>
      <c r="C6" s="155">
        <v>18.539000000000001</v>
      </c>
      <c r="D6" s="167">
        <v>18.539000000000001</v>
      </c>
      <c r="E6" s="7">
        <v>47.549309999999998</v>
      </c>
      <c r="F6" s="7">
        <v>61.744109999999999</v>
      </c>
      <c r="G6" s="7">
        <v>56.986440000000002</v>
      </c>
      <c r="H6" s="7">
        <v>176.79275000000001</v>
      </c>
      <c r="I6" s="7">
        <v>47.455460000000002</v>
      </c>
      <c r="J6" s="7">
        <v>34.655120000000004</v>
      </c>
      <c r="K6" s="7">
        <v>33.561260000000004</v>
      </c>
      <c r="L6" s="7">
        <v>28.150029999999997</v>
      </c>
      <c r="M6" s="7">
        <v>51.289180000000002</v>
      </c>
      <c r="N6" s="7">
        <v>41.384039999999999</v>
      </c>
      <c r="O6" s="7">
        <v>33.49259</v>
      </c>
      <c r="P6" s="7">
        <v>27.52253</v>
      </c>
      <c r="Q6" s="7">
        <v>15.318239999999999</v>
      </c>
      <c r="R6" s="7">
        <v>6.7752799999999995</v>
      </c>
      <c r="S6" s="7">
        <v>10.10783</v>
      </c>
      <c r="T6" s="7">
        <v>4.5903700000000001</v>
      </c>
      <c r="U6" s="7">
        <v>26.346730000000001</v>
      </c>
      <c r="V6" s="7">
        <v>12.034459999999999</v>
      </c>
      <c r="W6" s="7">
        <v>17.305540000000001</v>
      </c>
      <c r="X6" s="7">
        <v>17.516080000000002</v>
      </c>
      <c r="Y6" s="7">
        <v>34.461320000000001</v>
      </c>
      <c r="Z6" s="7">
        <v>45.978550000000006</v>
      </c>
      <c r="AA6" s="7">
        <v>28.134409999999999</v>
      </c>
      <c r="AB6" s="7">
        <v>19.273779999999999</v>
      </c>
      <c r="AC6" s="7">
        <v>17.619880000000002</v>
      </c>
      <c r="AD6" s="7">
        <v>20.370249999999999</v>
      </c>
      <c r="AE6" s="7">
        <v>18.260590000000001</v>
      </c>
      <c r="AF6" s="7">
        <v>20.425439999999998</v>
      </c>
      <c r="AG6" s="7">
        <v>15.59191</v>
      </c>
      <c r="AH6" s="7">
        <v>2.5027699999999999</v>
      </c>
      <c r="AI6" s="7"/>
      <c r="AJ6" s="7"/>
      <c r="AK6" s="7"/>
      <c r="AL6" s="7"/>
      <c r="AM6" s="7"/>
    </row>
    <row r="7" spans="1:44" ht="14.45">
      <c r="A7" s="182">
        <f>YampaRiverInflow.TotalOutflow!A7</f>
        <v>46235</v>
      </c>
      <c r="B7" s="163">
        <v>19.315000000000001</v>
      </c>
      <c r="C7" s="155">
        <v>19.315000000000001</v>
      </c>
      <c r="D7" s="167">
        <v>19.315000000000001</v>
      </c>
      <c r="E7" s="7">
        <v>55.22383</v>
      </c>
      <c r="F7" s="7">
        <v>61.622390000000003</v>
      </c>
      <c r="G7" s="7">
        <v>63.195419999999999</v>
      </c>
      <c r="H7" s="7">
        <v>55.473610000000001</v>
      </c>
      <c r="I7" s="7">
        <v>43.952150000000003</v>
      </c>
      <c r="J7" s="7">
        <v>35.973910000000004</v>
      </c>
      <c r="K7" s="7">
        <v>38.820389999999996</v>
      </c>
      <c r="L7" s="7">
        <v>44.411699999999996</v>
      </c>
      <c r="M7" s="7">
        <v>34.729699999999994</v>
      </c>
      <c r="N7" s="7">
        <v>47.307449999999996</v>
      </c>
      <c r="O7" s="7">
        <v>39.600670000000001</v>
      </c>
      <c r="P7" s="7">
        <v>28.68741</v>
      </c>
      <c r="Q7" s="7">
        <v>23.301560000000002</v>
      </c>
      <c r="R7" s="7">
        <v>11.3675</v>
      </c>
      <c r="S7" s="7">
        <v>31.263090000000002</v>
      </c>
      <c r="T7" s="7">
        <v>3.74146</v>
      </c>
      <c r="U7" s="7">
        <v>14.787049999999999</v>
      </c>
      <c r="V7" s="7">
        <v>25.305250000000001</v>
      </c>
      <c r="W7" s="7">
        <v>24.650939999999999</v>
      </c>
      <c r="X7" s="7">
        <v>21.208159999999999</v>
      </c>
      <c r="Y7" s="7">
        <v>24.72842</v>
      </c>
      <c r="Z7" s="7">
        <v>25.745990000000003</v>
      </c>
      <c r="AA7" s="7">
        <v>37.131620000000005</v>
      </c>
      <c r="AB7" s="7">
        <v>26.087199999999999</v>
      </c>
      <c r="AC7" s="7">
        <v>15.61852</v>
      </c>
      <c r="AD7" s="7">
        <v>22.61469</v>
      </c>
      <c r="AE7" s="7">
        <v>11.924809999999999</v>
      </c>
      <c r="AF7" s="7">
        <v>21.49428</v>
      </c>
      <c r="AG7" s="7">
        <v>15.177059999999999</v>
      </c>
      <c r="AH7" s="7">
        <v>1.5323699999999998</v>
      </c>
      <c r="AI7" s="7"/>
      <c r="AJ7" s="7"/>
      <c r="AK7" s="7"/>
      <c r="AL7" s="7"/>
      <c r="AM7" s="7"/>
    </row>
    <row r="8" spans="1:44" ht="14.45">
      <c r="A8" s="182">
        <f>YampaRiverInflow.TotalOutflow!A8</f>
        <v>46266</v>
      </c>
      <c r="B8" s="163">
        <v>11.255000000000001</v>
      </c>
      <c r="C8" s="155">
        <v>11.255000000000001</v>
      </c>
      <c r="D8" s="167">
        <v>11.255000000000001</v>
      </c>
      <c r="E8" s="7">
        <v>52.201589999999996</v>
      </c>
      <c r="F8" s="7">
        <v>44.243199999999995</v>
      </c>
      <c r="G8" s="7">
        <v>44.78087</v>
      </c>
      <c r="H8" s="7">
        <v>37.592089999999999</v>
      </c>
      <c r="I8" s="7">
        <v>39.71172</v>
      </c>
      <c r="J8" s="7">
        <v>31.901700000000002</v>
      </c>
      <c r="K8" s="7">
        <v>56.052810000000001</v>
      </c>
      <c r="L8" s="7">
        <v>39.031980000000004</v>
      </c>
      <c r="M8" s="7">
        <v>22.410490000000003</v>
      </c>
      <c r="N8" s="7">
        <v>25.424400000000002</v>
      </c>
      <c r="O8" s="7">
        <v>31.6371</v>
      </c>
      <c r="P8" s="7">
        <v>25.40353</v>
      </c>
      <c r="Q8" s="7">
        <v>16.953939999999999</v>
      </c>
      <c r="R8" s="7">
        <v>23.521319999999999</v>
      </c>
      <c r="S8" s="7">
        <v>6.1092299999999993</v>
      </c>
      <c r="T8" s="7">
        <v>5.1206000000000005</v>
      </c>
      <c r="U8" s="7">
        <v>18.619119999999999</v>
      </c>
      <c r="V8" s="7">
        <v>14.416780000000001</v>
      </c>
      <c r="W8" s="7">
        <v>21.239709999999999</v>
      </c>
      <c r="X8" s="7">
        <v>17.404430000000001</v>
      </c>
      <c r="Y8" s="7">
        <v>30.471599999999999</v>
      </c>
      <c r="Z8" s="7">
        <v>31.308349999999997</v>
      </c>
      <c r="AA8" s="7">
        <v>23.010400000000001</v>
      </c>
      <c r="AB8" s="7">
        <v>13.297270000000001</v>
      </c>
      <c r="AC8" s="7">
        <v>19.103159999999999</v>
      </c>
      <c r="AD8" s="7">
        <v>13.49493</v>
      </c>
      <c r="AE8" s="7">
        <v>16.10501</v>
      </c>
      <c r="AF8" s="7">
        <v>9.4053100000000001</v>
      </c>
      <c r="AG8" s="7">
        <v>25.57864</v>
      </c>
      <c r="AH8" s="7">
        <v>3.7597700000000001</v>
      </c>
      <c r="AI8" s="7"/>
      <c r="AJ8" s="7"/>
      <c r="AK8" s="7"/>
      <c r="AL8" s="7"/>
      <c r="AM8" s="7"/>
    </row>
    <row r="9" spans="1:44" ht="14.45">
      <c r="A9" s="182">
        <f>YampaRiverInflow.TotalOutflow!A9</f>
        <v>46296</v>
      </c>
      <c r="B9" s="163">
        <v>17.218</v>
      </c>
      <c r="C9" s="155">
        <v>17.218</v>
      </c>
      <c r="D9" s="167">
        <v>17.218</v>
      </c>
      <c r="E9" s="7">
        <v>41.365470000000002</v>
      </c>
      <c r="F9" s="7">
        <v>43.132330000000003</v>
      </c>
      <c r="G9" s="7">
        <v>33.980839999999993</v>
      </c>
      <c r="H9" s="7">
        <v>41.26681</v>
      </c>
      <c r="I9" s="7">
        <v>29.103630000000003</v>
      </c>
      <c r="J9" s="7">
        <v>25.964269999999999</v>
      </c>
      <c r="K9" s="7">
        <v>17.12565</v>
      </c>
      <c r="L9" s="7">
        <v>46.327440000000003</v>
      </c>
      <c r="M9" s="7">
        <v>-9.2141900000000003</v>
      </c>
      <c r="N9" s="7">
        <v>33.455199999999998</v>
      </c>
      <c r="O9" s="7">
        <v>17.611669999999997</v>
      </c>
      <c r="P9" s="7">
        <v>33.28969</v>
      </c>
      <c r="Q9" s="7">
        <v>9.327</v>
      </c>
      <c r="R9" s="7">
        <v>44.053580000000004</v>
      </c>
      <c r="S9" s="7">
        <v>22.421990000000001</v>
      </c>
      <c r="T9" s="7">
        <v>15.98033</v>
      </c>
      <c r="U9" s="7">
        <v>21.85923</v>
      </c>
      <c r="V9" s="7">
        <v>21.119289999999999</v>
      </c>
      <c r="W9" s="7">
        <v>17.553560000000001</v>
      </c>
      <c r="X9" s="7">
        <v>25.013810000000003</v>
      </c>
      <c r="Y9" s="7">
        <v>30.83512</v>
      </c>
      <c r="Z9" s="7">
        <v>33.816769999999998</v>
      </c>
      <c r="AA9" s="7">
        <v>18.591950000000001</v>
      </c>
      <c r="AB9" s="7">
        <v>16.111409999999999</v>
      </c>
      <c r="AC9" s="7">
        <v>34.134349999999998</v>
      </c>
      <c r="AD9" s="7">
        <v>35.689430000000002</v>
      </c>
      <c r="AE9" s="7">
        <v>9.0004500000000007</v>
      </c>
      <c r="AF9" s="7">
        <v>22.628880000000002</v>
      </c>
      <c r="AG9" s="7">
        <v>18.034800000000001</v>
      </c>
      <c r="AH9" s="7">
        <v>21.008279999999999</v>
      </c>
      <c r="AI9" s="7"/>
      <c r="AJ9" s="7"/>
      <c r="AK9" s="7"/>
      <c r="AL9" s="7"/>
      <c r="AM9" s="7"/>
    </row>
    <row r="10" spans="1:44" ht="14.45">
      <c r="A10" s="182">
        <f>YampaRiverInflow.TotalOutflow!A10</f>
        <v>46327</v>
      </c>
      <c r="B10" s="163">
        <v>15.69</v>
      </c>
      <c r="C10" s="155">
        <v>15.69</v>
      </c>
      <c r="D10" s="167">
        <v>15.69</v>
      </c>
      <c r="E10" s="7">
        <v>40.002600000000001</v>
      </c>
      <c r="F10" s="7">
        <v>31.051959999999998</v>
      </c>
      <c r="G10" s="7">
        <v>21.413790000000002</v>
      </c>
      <c r="H10" s="7">
        <v>37.118040000000001</v>
      </c>
      <c r="I10" s="7">
        <v>31.591099999999997</v>
      </c>
      <c r="J10" s="7">
        <v>21.961970000000001</v>
      </c>
      <c r="K10" s="7">
        <v>34.472559999999994</v>
      </c>
      <c r="L10" s="7">
        <v>17.06053</v>
      </c>
      <c r="M10" s="7">
        <v>26.185509999999997</v>
      </c>
      <c r="N10" s="7">
        <v>0.18277000000000002</v>
      </c>
      <c r="O10" s="7">
        <v>9.8123400000000007</v>
      </c>
      <c r="P10" s="7">
        <v>18.025740000000003</v>
      </c>
      <c r="Q10" s="7">
        <v>18.855130000000003</v>
      </c>
      <c r="R10" s="7">
        <v>52.820480000000003</v>
      </c>
      <c r="S10" s="7">
        <v>26.401889999999998</v>
      </c>
      <c r="T10" s="7">
        <v>7.4708800000000002</v>
      </c>
      <c r="U10" s="7">
        <v>17.074390000000001</v>
      </c>
      <c r="V10" s="7">
        <v>28.747880000000002</v>
      </c>
      <c r="W10" s="7">
        <v>31.614810000000002</v>
      </c>
      <c r="X10" s="7">
        <v>37.705529999999996</v>
      </c>
      <c r="Y10" s="7">
        <v>37.451039999999999</v>
      </c>
      <c r="Z10" s="7">
        <v>26.642310000000002</v>
      </c>
      <c r="AA10" s="7">
        <v>24.678090000000001</v>
      </c>
      <c r="AB10" s="7">
        <v>8.9953899999999987</v>
      </c>
      <c r="AC10" s="7">
        <v>10.980259999999999</v>
      </c>
      <c r="AD10" s="7">
        <v>20.74005</v>
      </c>
      <c r="AE10" s="7">
        <v>12.02684</v>
      </c>
      <c r="AF10" s="7">
        <v>16.101219999999998</v>
      </c>
      <c r="AG10" s="7">
        <v>21.6662</v>
      </c>
      <c r="AH10" s="7">
        <v>20.032019999999999</v>
      </c>
      <c r="AI10" s="7"/>
      <c r="AJ10" s="7"/>
      <c r="AK10" s="7"/>
      <c r="AL10" s="7"/>
      <c r="AM10" s="7"/>
    </row>
    <row r="11" spans="1:44" ht="14.45">
      <c r="A11" s="182">
        <f>YampaRiverInflow.TotalOutflow!A11</f>
        <v>46357</v>
      </c>
      <c r="B11" s="163">
        <v>15.99</v>
      </c>
      <c r="C11" s="155">
        <v>15.99</v>
      </c>
      <c r="D11" s="167">
        <v>15.99</v>
      </c>
      <c r="E11" s="7">
        <v>31.992930000000001</v>
      </c>
      <c r="F11" s="7">
        <v>42.822269999999996</v>
      </c>
      <c r="G11" s="7">
        <v>29.816050000000001</v>
      </c>
      <c r="H11" s="7">
        <v>44.606540000000003</v>
      </c>
      <c r="I11" s="7">
        <v>19.765080000000001</v>
      </c>
      <c r="J11" s="7">
        <v>7.7796599999999998</v>
      </c>
      <c r="K11" s="7">
        <v>13.676959999999999</v>
      </c>
      <c r="L11" s="7">
        <v>23.667650000000002</v>
      </c>
      <c r="M11" s="7">
        <v>37.513860000000001</v>
      </c>
      <c r="N11" s="7">
        <v>34.277999999999999</v>
      </c>
      <c r="O11" s="7">
        <v>20.094150000000003</v>
      </c>
      <c r="P11" s="7">
        <v>16.359249999999999</v>
      </c>
      <c r="Q11" s="7">
        <v>19.779970000000002</v>
      </c>
      <c r="R11" s="7">
        <v>32.128779999999999</v>
      </c>
      <c r="S11" s="7">
        <v>31.08907</v>
      </c>
      <c r="T11" s="7">
        <v>-1.11826</v>
      </c>
      <c r="U11" s="7">
        <v>19.982200000000002</v>
      </c>
      <c r="V11" s="7">
        <v>24.610099999999999</v>
      </c>
      <c r="W11" s="7">
        <v>25.219580000000001</v>
      </c>
      <c r="X11" s="7">
        <v>32.677639999999997</v>
      </c>
      <c r="Y11" s="7">
        <v>27.849769999999999</v>
      </c>
      <c r="Z11" s="7">
        <v>19.783900000000003</v>
      </c>
      <c r="AA11" s="7">
        <v>7.2279200000000001</v>
      </c>
      <c r="AB11" s="7">
        <v>18.567619999999998</v>
      </c>
      <c r="AC11" s="7">
        <v>21.625409999999999</v>
      </c>
      <c r="AD11" s="7">
        <v>25.90841</v>
      </c>
      <c r="AE11" s="7">
        <v>17.129480000000001</v>
      </c>
      <c r="AF11" s="7">
        <v>26.609639999999999</v>
      </c>
      <c r="AG11" s="7">
        <v>19.80631</v>
      </c>
      <c r="AH11" s="7">
        <v>8.9451000000000001</v>
      </c>
      <c r="AI11" s="7"/>
      <c r="AJ11" s="7"/>
      <c r="AK11" s="7"/>
      <c r="AL11" s="7"/>
      <c r="AM11" s="7"/>
    </row>
    <row r="12" spans="1:44" ht="14.45">
      <c r="A12" s="182">
        <f>YampaRiverInflow.TotalOutflow!A12</f>
        <v>46388</v>
      </c>
      <c r="B12" s="163">
        <v>8.0239999999999991</v>
      </c>
      <c r="C12" s="155">
        <v>8.0239999999999991</v>
      </c>
      <c r="D12" s="167">
        <v>8.0239999999999991</v>
      </c>
      <c r="E12" s="7">
        <v>19.730330000000002</v>
      </c>
      <c r="F12" s="7">
        <v>101.48094</v>
      </c>
      <c r="G12" s="7">
        <v>22.186250000000001</v>
      </c>
      <c r="H12" s="7">
        <v>31.44839</v>
      </c>
      <c r="I12" s="7">
        <v>12.870100000000001</v>
      </c>
      <c r="J12" s="7">
        <v>-2.4762600000000003</v>
      </c>
      <c r="K12" s="7">
        <v>17.852400000000003</v>
      </c>
      <c r="L12" s="7">
        <v>41.023440000000001</v>
      </c>
      <c r="M12" s="7">
        <v>32.832380000000001</v>
      </c>
      <c r="N12" s="7">
        <v>37.038040000000002</v>
      </c>
      <c r="O12" s="7">
        <v>4.0773999999999999</v>
      </c>
      <c r="P12" s="7">
        <v>8.4755500000000001</v>
      </c>
      <c r="Q12" s="7">
        <v>7.35494</v>
      </c>
      <c r="R12" s="7">
        <v>137.11972</v>
      </c>
      <c r="S12" s="7">
        <v>5.1303400000000003</v>
      </c>
      <c r="T12" s="7">
        <v>9.6627500000000008</v>
      </c>
      <c r="U12" s="7">
        <v>13.882709999999999</v>
      </c>
      <c r="V12" s="7">
        <v>3.5912800000000002</v>
      </c>
      <c r="W12" s="7">
        <v>41.677339999999994</v>
      </c>
      <c r="X12" s="7">
        <v>7.6143400000000003</v>
      </c>
      <c r="Y12" s="7">
        <v>11.315340000000001</v>
      </c>
      <c r="Z12" s="7">
        <v>17.09442</v>
      </c>
      <c r="AA12" s="7">
        <v>12.350530000000001</v>
      </c>
      <c r="AB12" s="7">
        <v>17.26952</v>
      </c>
      <c r="AC12" s="7">
        <v>26.249689999999998</v>
      </c>
      <c r="AD12" s="7">
        <v>33.221690000000002</v>
      </c>
      <c r="AE12" s="7">
        <v>3.0476799999999997</v>
      </c>
      <c r="AF12" s="7">
        <v>19.352180000000001</v>
      </c>
      <c r="AG12" s="7">
        <v>1.2711300000000001</v>
      </c>
      <c r="AH12" s="7">
        <v>34.924039999999998</v>
      </c>
      <c r="AI12" s="7"/>
      <c r="AJ12" s="7"/>
      <c r="AK12" s="7"/>
      <c r="AL12" s="7"/>
      <c r="AM12" s="7"/>
    </row>
    <row r="13" spans="1:44" ht="14.45">
      <c r="A13" s="182">
        <f>YampaRiverInflow.TotalOutflow!A13</f>
        <v>46419</v>
      </c>
      <c r="B13" s="163">
        <v>1.28</v>
      </c>
      <c r="C13" s="155">
        <v>1.28</v>
      </c>
      <c r="D13" s="167">
        <v>1.28</v>
      </c>
      <c r="E13" s="7">
        <v>31.827650000000002</v>
      </c>
      <c r="F13" s="7">
        <v>223.49723</v>
      </c>
      <c r="G13" s="7">
        <v>12.69018</v>
      </c>
      <c r="H13" s="7">
        <v>90.418979999999991</v>
      </c>
      <c r="I13" s="7">
        <v>14.52515</v>
      </c>
      <c r="J13" s="7">
        <v>22.389509999999998</v>
      </c>
      <c r="K13" s="7">
        <v>37.958120000000001</v>
      </c>
      <c r="L13" s="7">
        <v>22.295439999999999</v>
      </c>
      <c r="M13" s="7">
        <v>16.79486</v>
      </c>
      <c r="N13" s="7">
        <v>22.422799999999999</v>
      </c>
      <c r="O13" s="7">
        <v>6.8791199999999995</v>
      </c>
      <c r="P13" s="7">
        <v>23.193290000000001</v>
      </c>
      <c r="Q13" s="7">
        <v>13.382340000000001</v>
      </c>
      <c r="R13" s="7">
        <v>174.80966000000001</v>
      </c>
      <c r="S13" s="7">
        <v>11.10446</v>
      </c>
      <c r="T13" s="7">
        <v>-5.5345800000000001</v>
      </c>
      <c r="U13" s="7">
        <v>2.9116999999999997</v>
      </c>
      <c r="V13" s="7">
        <v>14.60534</v>
      </c>
      <c r="W13" s="7">
        <v>8.7208299999999994</v>
      </c>
      <c r="X13" s="7">
        <v>14.52425</v>
      </c>
      <c r="Y13" s="7">
        <v>10.423639999999999</v>
      </c>
      <c r="Z13" s="7">
        <v>3.61097</v>
      </c>
      <c r="AA13" s="7">
        <v>19.37181</v>
      </c>
      <c r="AB13" s="7">
        <v>9.0375899999999998</v>
      </c>
      <c r="AC13" s="7">
        <v>9.4203500000000009</v>
      </c>
      <c r="AD13" s="7">
        <v>14.485799999999999</v>
      </c>
      <c r="AE13" s="7">
        <v>2.4660500000000001</v>
      </c>
      <c r="AF13" s="7">
        <v>12.83705</v>
      </c>
      <c r="AG13" s="7">
        <v>-3.5236000000000001</v>
      </c>
      <c r="AH13" s="7">
        <v>48.393839999999997</v>
      </c>
      <c r="AI13" s="7"/>
      <c r="AJ13" s="7"/>
      <c r="AK13" s="7"/>
      <c r="AL13" s="7"/>
      <c r="AM13" s="7"/>
    </row>
    <row r="14" spans="1:44" ht="14.45">
      <c r="A14" s="182">
        <f>YampaRiverInflow.TotalOutflow!A14</f>
        <v>46447</v>
      </c>
      <c r="B14" s="163">
        <v>7.3979999999999997</v>
      </c>
      <c r="C14" s="155">
        <v>7.3979999999999997</v>
      </c>
      <c r="D14" s="167">
        <v>7.3979999999999997</v>
      </c>
      <c r="E14" s="7">
        <v>65.72314999999999</v>
      </c>
      <c r="F14" s="7">
        <v>320.00678000000005</v>
      </c>
      <c r="G14" s="7">
        <v>37.884599999999999</v>
      </c>
      <c r="H14" s="7">
        <v>112.95494000000001</v>
      </c>
      <c r="I14" s="7">
        <v>11.05152</v>
      </c>
      <c r="J14" s="7">
        <v>29.335470000000001</v>
      </c>
      <c r="K14" s="7">
        <v>39.440980000000003</v>
      </c>
      <c r="L14" s="7">
        <v>28.53557</v>
      </c>
      <c r="M14" s="7">
        <v>11.616709999999999</v>
      </c>
      <c r="N14" s="7">
        <v>39.455980000000004</v>
      </c>
      <c r="O14" s="7">
        <v>14.638629999999999</v>
      </c>
      <c r="P14" s="7">
        <v>0.65770000000000006</v>
      </c>
      <c r="Q14" s="7">
        <v>5.9991499999999993</v>
      </c>
      <c r="R14" s="7">
        <v>168.58645999999999</v>
      </c>
      <c r="S14" s="7">
        <v>24.270910000000001</v>
      </c>
      <c r="T14" s="7">
        <v>15.905659999999999</v>
      </c>
      <c r="U14" s="7">
        <v>3.0453899999999998</v>
      </c>
      <c r="V14" s="7">
        <v>10.662570000000001</v>
      </c>
      <c r="W14" s="7">
        <v>54.882220000000004</v>
      </c>
      <c r="X14" s="7">
        <v>5.2403999999999993</v>
      </c>
      <c r="Y14" s="7">
        <v>8.1280900000000003</v>
      </c>
      <c r="Z14" s="7">
        <v>7.5745200000000006</v>
      </c>
      <c r="AA14" s="7">
        <v>-3.1372800000000001</v>
      </c>
      <c r="AB14" s="7">
        <v>2.7688999999999999</v>
      </c>
      <c r="AC14" s="7">
        <v>17.607590000000002</v>
      </c>
      <c r="AD14" s="7">
        <v>10.797639999999999</v>
      </c>
      <c r="AE14" s="7">
        <v>-2.6914400000000001</v>
      </c>
      <c r="AF14" s="7">
        <v>-4.7191800000000006</v>
      </c>
      <c r="AG14" s="7">
        <v>15.227370000000001</v>
      </c>
      <c r="AH14" s="7">
        <v>42.540279999999996</v>
      </c>
      <c r="AI14" s="7"/>
      <c r="AJ14" s="7"/>
      <c r="AK14" s="7"/>
      <c r="AL14" s="7"/>
      <c r="AM14" s="7"/>
    </row>
    <row r="15" spans="1:44" ht="14.45">
      <c r="A15" s="182">
        <f>YampaRiverInflow.TotalOutflow!A15</f>
        <v>46478</v>
      </c>
      <c r="B15" s="163">
        <v>11.433</v>
      </c>
      <c r="C15" s="155">
        <v>11.433</v>
      </c>
      <c r="D15" s="167">
        <v>11.433</v>
      </c>
      <c r="E15" s="7">
        <v>41.32734</v>
      </c>
      <c r="F15" s="7">
        <v>46.897210000000001</v>
      </c>
      <c r="G15" s="7">
        <v>26.37837</v>
      </c>
      <c r="H15" s="7">
        <v>26.40803</v>
      </c>
      <c r="I15" s="7">
        <v>24.875400000000003</v>
      </c>
      <c r="J15" s="7">
        <v>18.278950000000002</v>
      </c>
      <c r="K15" s="7">
        <v>37.051639999999999</v>
      </c>
      <c r="L15" s="7">
        <v>17.816080000000003</v>
      </c>
      <c r="M15" s="7">
        <v>-60.419429999999998</v>
      </c>
      <c r="N15" s="7">
        <v>61.055440000000004</v>
      </c>
      <c r="O15" s="7">
        <v>14.78669</v>
      </c>
      <c r="P15" s="7">
        <v>22.411540000000002</v>
      </c>
      <c r="Q15" s="7">
        <v>12.2781</v>
      </c>
      <c r="R15" s="7">
        <v>16.633849999999999</v>
      </c>
      <c r="S15" s="7">
        <v>14.433149999999999</v>
      </c>
      <c r="T15" s="7">
        <v>15.62908</v>
      </c>
      <c r="U15" s="7">
        <v>11.950719999999999</v>
      </c>
      <c r="V15" s="7">
        <v>15.121379999999998</v>
      </c>
      <c r="W15" s="7">
        <v>34.073339999999995</v>
      </c>
      <c r="X15" s="7">
        <v>18.952660000000002</v>
      </c>
      <c r="Y15" s="7">
        <v>23.953599999999998</v>
      </c>
      <c r="Z15" s="7">
        <v>14.33919</v>
      </c>
      <c r="AA15" s="7">
        <v>23.937049999999999</v>
      </c>
      <c r="AB15" s="7">
        <v>12.696009999999999</v>
      </c>
      <c r="AC15" s="7">
        <v>18.01211</v>
      </c>
      <c r="AD15" s="7">
        <v>12.86886</v>
      </c>
      <c r="AE15" s="7">
        <v>-8.04922</v>
      </c>
      <c r="AF15" s="7">
        <v>5.6169700000000002</v>
      </c>
      <c r="AG15" s="7">
        <v>28.85717</v>
      </c>
      <c r="AH15" s="7">
        <v>70.878419999999991</v>
      </c>
      <c r="AI15" s="7"/>
      <c r="AJ15" s="7"/>
      <c r="AK15" s="7"/>
      <c r="AL15" s="7"/>
      <c r="AM15" s="7"/>
    </row>
    <row r="16" spans="1:44" ht="14.45">
      <c r="A16" s="182">
        <f>YampaRiverInflow.TotalOutflow!A16</f>
        <v>46508</v>
      </c>
      <c r="B16" s="163">
        <v>5.9089999999999998</v>
      </c>
      <c r="C16" s="155">
        <v>5.9089999999999998</v>
      </c>
      <c r="D16" s="167">
        <v>5.9089999999999998</v>
      </c>
      <c r="E16" s="7">
        <v>42.513599999999997</v>
      </c>
      <c r="F16" s="7">
        <v>61.406080000000003</v>
      </c>
      <c r="G16" s="7">
        <v>156.79035000000002</v>
      </c>
      <c r="H16" s="7">
        <v>38.484410000000004</v>
      </c>
      <c r="I16" s="7">
        <v>26.34796</v>
      </c>
      <c r="J16" s="7">
        <v>25.867759999999997</v>
      </c>
      <c r="K16" s="7">
        <v>34.764309999999995</v>
      </c>
      <c r="L16" s="7">
        <v>25.367919999999998</v>
      </c>
      <c r="M16" s="7">
        <v>-18.437729999999998</v>
      </c>
      <c r="N16" s="7">
        <v>9.6380599999999994</v>
      </c>
      <c r="O16" s="7">
        <v>21.706889999999998</v>
      </c>
      <c r="P16" s="7">
        <v>18.98912</v>
      </c>
      <c r="Q16" s="7">
        <v>6.7455100000000003</v>
      </c>
      <c r="R16" s="7">
        <v>10.561809999999999</v>
      </c>
      <c r="S16" s="7">
        <v>-4.5164900000000001</v>
      </c>
      <c r="T16" s="7">
        <v>13.6478</v>
      </c>
      <c r="U16" s="7">
        <v>14.380700000000001</v>
      </c>
      <c r="V16" s="7">
        <v>20.278509999999997</v>
      </c>
      <c r="W16" s="7">
        <v>24.106630000000003</v>
      </c>
      <c r="X16" s="7">
        <v>17.297810000000002</v>
      </c>
      <c r="Y16" s="7">
        <v>25.734249999999999</v>
      </c>
      <c r="Z16" s="7">
        <v>20.646380000000001</v>
      </c>
      <c r="AA16" s="7">
        <v>-2.8287300000000002</v>
      </c>
      <c r="AB16" s="7">
        <v>20.732980000000001</v>
      </c>
      <c r="AC16" s="7">
        <v>13.07884</v>
      </c>
      <c r="AD16" s="7">
        <v>22.115179999999999</v>
      </c>
      <c r="AE16" s="7">
        <v>10.55193</v>
      </c>
      <c r="AF16" s="7">
        <v>8.3118600000000011</v>
      </c>
      <c r="AG16" s="7">
        <v>-6.5306800000000003</v>
      </c>
      <c r="AH16" s="7">
        <v>42.96922</v>
      </c>
      <c r="AI16" s="7"/>
      <c r="AJ16" s="7"/>
      <c r="AK16" s="7"/>
      <c r="AL16" s="7"/>
      <c r="AM16" s="7"/>
    </row>
    <row r="17" spans="1:39" ht="14.45">
      <c r="A17" s="182">
        <f>YampaRiverInflow.TotalOutflow!A17</f>
        <v>46539</v>
      </c>
      <c r="B17" s="163">
        <v>14.849</v>
      </c>
      <c r="C17" s="155">
        <v>14.849</v>
      </c>
      <c r="D17" s="167">
        <v>14.849</v>
      </c>
      <c r="E17" s="7">
        <v>30.472930000000002</v>
      </c>
      <c r="F17" s="7">
        <v>41.87585</v>
      </c>
      <c r="G17" s="7">
        <v>162.57756000000001</v>
      </c>
      <c r="H17" s="7">
        <v>38.630720000000004</v>
      </c>
      <c r="I17" s="7">
        <v>28.58334</v>
      </c>
      <c r="J17" s="7">
        <v>31.828189999999999</v>
      </c>
      <c r="K17" s="7">
        <v>32.597670000000001</v>
      </c>
      <c r="L17" s="7">
        <v>24.753419999999998</v>
      </c>
      <c r="M17" s="7">
        <v>34.456029999999998</v>
      </c>
      <c r="N17" s="7">
        <v>44.059580000000004</v>
      </c>
      <c r="O17" s="7">
        <v>22.553609999999999</v>
      </c>
      <c r="P17" s="7">
        <v>11.884649999999999</v>
      </c>
      <c r="Q17" s="7">
        <v>3.4337300000000002</v>
      </c>
      <c r="R17" s="7">
        <v>10.73582</v>
      </c>
      <c r="S17" s="7">
        <v>-12.62983</v>
      </c>
      <c r="T17" s="7">
        <v>11.01207</v>
      </c>
      <c r="U17" s="7">
        <v>4.8791199999999995</v>
      </c>
      <c r="V17" s="7">
        <v>20.43703</v>
      </c>
      <c r="W17" s="7">
        <v>23.30864</v>
      </c>
      <c r="X17" s="7">
        <v>14.64692</v>
      </c>
      <c r="Y17" s="7">
        <v>10.02741</v>
      </c>
      <c r="Z17" s="7">
        <v>15.25596</v>
      </c>
      <c r="AA17" s="7">
        <v>10.849350000000001</v>
      </c>
      <c r="AB17" s="7">
        <v>19.483750000000001</v>
      </c>
      <c r="AC17" s="7">
        <v>18.53059</v>
      </c>
      <c r="AD17" s="7">
        <v>0.33273000000000003</v>
      </c>
      <c r="AE17" s="7">
        <v>6.2228399999999997</v>
      </c>
      <c r="AF17" s="7">
        <v>11.04167</v>
      </c>
      <c r="AG17" s="7">
        <v>-4.7700100000000001</v>
      </c>
      <c r="AH17" s="7">
        <v>47.769469999999998</v>
      </c>
      <c r="AI17" s="7"/>
      <c r="AJ17" s="7"/>
      <c r="AK17" s="7"/>
      <c r="AL17" s="7"/>
      <c r="AM17" s="7"/>
    </row>
    <row r="18" spans="1:39" ht="14.45">
      <c r="A18" s="182">
        <f>YampaRiverInflow.TotalOutflow!A18</f>
        <v>46569</v>
      </c>
      <c r="B18" s="163">
        <v>18.539000000000001</v>
      </c>
      <c r="C18" s="155">
        <v>18.539000000000001</v>
      </c>
      <c r="D18" s="167">
        <v>18.539000000000001</v>
      </c>
      <c r="E18" s="7">
        <v>61.744109999999999</v>
      </c>
      <c r="F18" s="7">
        <v>56.986440000000002</v>
      </c>
      <c r="G18" s="7">
        <v>176.79275000000001</v>
      </c>
      <c r="H18" s="7">
        <v>47.455460000000002</v>
      </c>
      <c r="I18" s="7">
        <v>34.655120000000004</v>
      </c>
      <c r="J18" s="7">
        <v>33.561260000000004</v>
      </c>
      <c r="K18" s="7">
        <v>28.150029999999997</v>
      </c>
      <c r="L18" s="7">
        <v>51.289180000000002</v>
      </c>
      <c r="M18" s="7">
        <v>41.384039999999999</v>
      </c>
      <c r="N18" s="7">
        <v>33.49259</v>
      </c>
      <c r="O18" s="7">
        <v>27.52253</v>
      </c>
      <c r="P18" s="7">
        <v>15.318239999999999</v>
      </c>
      <c r="Q18" s="7">
        <v>6.7752799999999995</v>
      </c>
      <c r="R18" s="7">
        <v>10.10783</v>
      </c>
      <c r="S18" s="7">
        <v>4.5903700000000001</v>
      </c>
      <c r="T18" s="7">
        <v>26.346730000000001</v>
      </c>
      <c r="U18" s="7">
        <v>12.034459999999999</v>
      </c>
      <c r="V18" s="7">
        <v>17.305540000000001</v>
      </c>
      <c r="W18" s="7">
        <v>17.516080000000002</v>
      </c>
      <c r="X18" s="7">
        <v>34.461320000000001</v>
      </c>
      <c r="Y18" s="7">
        <v>45.978550000000006</v>
      </c>
      <c r="Z18" s="7">
        <v>28.134409999999999</v>
      </c>
      <c r="AA18" s="7">
        <v>19.273779999999999</v>
      </c>
      <c r="AB18" s="7">
        <v>17.619880000000002</v>
      </c>
      <c r="AC18" s="7">
        <v>20.370249999999999</v>
      </c>
      <c r="AD18" s="7">
        <v>18.260590000000001</v>
      </c>
      <c r="AE18" s="7">
        <v>20.425439999999998</v>
      </c>
      <c r="AF18" s="7">
        <v>15.59191</v>
      </c>
      <c r="AG18" s="7">
        <v>2.5027699999999999</v>
      </c>
      <c r="AH18" s="7">
        <v>47.54383</v>
      </c>
      <c r="AI18" s="7"/>
      <c r="AJ18" s="7"/>
      <c r="AK18" s="7"/>
      <c r="AL18" s="7"/>
      <c r="AM18" s="7"/>
    </row>
    <row r="19" spans="1:39" ht="14.45">
      <c r="A19" s="182">
        <f>YampaRiverInflow.TotalOutflow!A19</f>
        <v>46600</v>
      </c>
      <c r="B19" s="163">
        <v>19.315000000000001</v>
      </c>
      <c r="C19" s="155">
        <v>19.315000000000001</v>
      </c>
      <c r="D19" s="167">
        <v>19.315000000000001</v>
      </c>
      <c r="E19" s="7">
        <v>61.622390000000003</v>
      </c>
      <c r="F19" s="7">
        <v>63.195419999999999</v>
      </c>
      <c r="G19" s="7">
        <v>55.473610000000001</v>
      </c>
      <c r="H19" s="7">
        <v>43.952150000000003</v>
      </c>
      <c r="I19" s="7">
        <v>35.973910000000004</v>
      </c>
      <c r="J19" s="7">
        <v>38.820389999999996</v>
      </c>
      <c r="K19" s="7">
        <v>44.411699999999996</v>
      </c>
      <c r="L19" s="7">
        <v>34.729699999999994</v>
      </c>
      <c r="M19" s="7">
        <v>47.307449999999996</v>
      </c>
      <c r="N19" s="7">
        <v>39.600670000000001</v>
      </c>
      <c r="O19" s="7">
        <v>28.68741</v>
      </c>
      <c r="P19" s="7">
        <v>23.301560000000002</v>
      </c>
      <c r="Q19" s="7">
        <v>11.3675</v>
      </c>
      <c r="R19" s="7">
        <v>31.263090000000002</v>
      </c>
      <c r="S19" s="7">
        <v>3.74146</v>
      </c>
      <c r="T19" s="7">
        <v>14.787049999999999</v>
      </c>
      <c r="U19" s="7">
        <v>25.305250000000001</v>
      </c>
      <c r="V19" s="7">
        <v>24.650939999999999</v>
      </c>
      <c r="W19" s="7">
        <v>21.208159999999999</v>
      </c>
      <c r="X19" s="7">
        <v>24.72842</v>
      </c>
      <c r="Y19" s="7">
        <v>25.745990000000003</v>
      </c>
      <c r="Z19" s="7">
        <v>37.131620000000005</v>
      </c>
      <c r="AA19" s="7">
        <v>26.087199999999999</v>
      </c>
      <c r="AB19" s="7">
        <v>15.61852</v>
      </c>
      <c r="AC19" s="7">
        <v>22.61469</v>
      </c>
      <c r="AD19" s="7">
        <v>11.924809999999999</v>
      </c>
      <c r="AE19" s="7">
        <v>21.49428</v>
      </c>
      <c r="AF19" s="7">
        <v>15.177059999999999</v>
      </c>
      <c r="AG19" s="7">
        <v>1.5323699999999998</v>
      </c>
      <c r="AH19" s="7">
        <v>55.200400000000002</v>
      </c>
      <c r="AI19" s="7"/>
      <c r="AJ19" s="7"/>
      <c r="AK19" s="7"/>
      <c r="AL19" s="7"/>
      <c r="AM19" s="7"/>
    </row>
    <row r="20" spans="1:39" ht="14.45">
      <c r="A20" s="182">
        <f>YampaRiverInflow.TotalOutflow!A20</f>
        <v>46631</v>
      </c>
      <c r="B20" s="163">
        <v>11.255000000000001</v>
      </c>
      <c r="C20" s="155">
        <v>11.255000000000001</v>
      </c>
      <c r="D20" s="167">
        <v>11.255000000000001</v>
      </c>
      <c r="E20" s="7">
        <v>44.243199999999995</v>
      </c>
      <c r="F20" s="7">
        <v>44.78087</v>
      </c>
      <c r="G20" s="7">
        <v>37.592089999999999</v>
      </c>
      <c r="H20" s="7">
        <v>39.71172</v>
      </c>
      <c r="I20" s="7">
        <v>31.901700000000002</v>
      </c>
      <c r="J20" s="7">
        <v>56.052810000000001</v>
      </c>
      <c r="K20" s="7">
        <v>39.031980000000004</v>
      </c>
      <c r="L20" s="7">
        <v>22.410490000000003</v>
      </c>
      <c r="M20" s="7">
        <v>25.424400000000002</v>
      </c>
      <c r="N20" s="7">
        <v>31.6371</v>
      </c>
      <c r="O20" s="7">
        <v>25.40353</v>
      </c>
      <c r="P20" s="7">
        <v>16.953939999999999</v>
      </c>
      <c r="Q20" s="7">
        <v>23.521319999999999</v>
      </c>
      <c r="R20" s="7">
        <v>6.1092299999999993</v>
      </c>
      <c r="S20" s="7">
        <v>5.1206000000000005</v>
      </c>
      <c r="T20" s="7">
        <v>18.619119999999999</v>
      </c>
      <c r="U20" s="7">
        <v>14.416780000000001</v>
      </c>
      <c r="V20" s="7">
        <v>21.239709999999999</v>
      </c>
      <c r="W20" s="7">
        <v>17.404430000000001</v>
      </c>
      <c r="X20" s="7">
        <v>30.471599999999999</v>
      </c>
      <c r="Y20" s="7">
        <v>31.308349999999997</v>
      </c>
      <c r="Z20" s="7">
        <v>23.010400000000001</v>
      </c>
      <c r="AA20" s="7">
        <v>13.297270000000001</v>
      </c>
      <c r="AB20" s="7">
        <v>19.103159999999999</v>
      </c>
      <c r="AC20" s="7">
        <v>13.49493</v>
      </c>
      <c r="AD20" s="7">
        <v>16.10501</v>
      </c>
      <c r="AE20" s="7">
        <v>9.4053100000000001</v>
      </c>
      <c r="AF20" s="7">
        <v>25.57864</v>
      </c>
      <c r="AG20" s="7">
        <v>3.7597700000000001</v>
      </c>
      <c r="AH20" s="7">
        <v>52.202289999999998</v>
      </c>
      <c r="AI20" s="7"/>
      <c r="AJ20" s="7"/>
      <c r="AK20" s="7"/>
      <c r="AL20" s="7"/>
      <c r="AM20" s="7"/>
    </row>
    <row r="21" spans="1:39" ht="14.45">
      <c r="A21" s="182">
        <f>YampaRiverInflow.TotalOutflow!A21</f>
        <v>46661</v>
      </c>
      <c r="B21" s="163">
        <v>17.218</v>
      </c>
      <c r="C21" s="155">
        <v>17.218</v>
      </c>
      <c r="D21" s="167">
        <v>17.218</v>
      </c>
      <c r="E21" s="7">
        <v>43.132330000000003</v>
      </c>
      <c r="F21" s="7">
        <v>33.980839999999993</v>
      </c>
      <c r="G21" s="7">
        <v>41.26681</v>
      </c>
      <c r="H21" s="7">
        <v>29.103630000000003</v>
      </c>
      <c r="I21" s="7">
        <v>25.964269999999999</v>
      </c>
      <c r="J21" s="7">
        <v>17.12565</v>
      </c>
      <c r="K21" s="7">
        <v>46.327440000000003</v>
      </c>
      <c r="L21" s="7">
        <v>-9.2141900000000003</v>
      </c>
      <c r="M21" s="7">
        <v>33.455199999999998</v>
      </c>
      <c r="N21" s="7">
        <v>17.611669999999997</v>
      </c>
      <c r="O21" s="7">
        <v>33.28969</v>
      </c>
      <c r="P21" s="7">
        <v>9.327</v>
      </c>
      <c r="Q21" s="7">
        <v>44.053580000000004</v>
      </c>
      <c r="R21" s="7">
        <v>22.421990000000001</v>
      </c>
      <c r="S21" s="7">
        <v>15.98033</v>
      </c>
      <c r="T21" s="7">
        <v>21.85923</v>
      </c>
      <c r="U21" s="7">
        <v>21.119289999999999</v>
      </c>
      <c r="V21" s="7">
        <v>17.553560000000001</v>
      </c>
      <c r="W21" s="7">
        <v>25.013810000000003</v>
      </c>
      <c r="X21" s="7">
        <v>30.83512</v>
      </c>
      <c r="Y21" s="7">
        <v>33.816769999999998</v>
      </c>
      <c r="Z21" s="7">
        <v>18.591950000000001</v>
      </c>
      <c r="AA21" s="7">
        <v>16.111409999999999</v>
      </c>
      <c r="AB21" s="7">
        <v>34.134349999999998</v>
      </c>
      <c r="AC21" s="7">
        <v>35.689430000000002</v>
      </c>
      <c r="AD21" s="7">
        <v>9.0004500000000007</v>
      </c>
      <c r="AE21" s="7">
        <v>22.628880000000002</v>
      </c>
      <c r="AF21" s="7">
        <v>18.034800000000001</v>
      </c>
      <c r="AG21" s="7">
        <v>21.008279999999999</v>
      </c>
      <c r="AH21" s="7">
        <v>41.361400000000003</v>
      </c>
      <c r="AI21" s="7"/>
      <c r="AJ21" s="7"/>
      <c r="AK21" s="7"/>
      <c r="AL21" s="7"/>
      <c r="AM21" s="7"/>
    </row>
    <row r="22" spans="1:39" ht="14.45">
      <c r="A22" s="182">
        <f>YampaRiverInflow.TotalOutflow!A22</f>
        <v>46692</v>
      </c>
      <c r="B22" s="163">
        <v>15.69</v>
      </c>
      <c r="C22" s="155">
        <v>15.69</v>
      </c>
      <c r="D22" s="167">
        <v>15.69</v>
      </c>
      <c r="E22" s="7">
        <v>31.051959999999998</v>
      </c>
      <c r="F22" s="7">
        <v>21.413790000000002</v>
      </c>
      <c r="G22" s="7">
        <v>37.118040000000001</v>
      </c>
      <c r="H22" s="7">
        <v>31.591099999999997</v>
      </c>
      <c r="I22" s="7">
        <v>21.961970000000001</v>
      </c>
      <c r="J22" s="7">
        <v>34.472559999999994</v>
      </c>
      <c r="K22" s="7">
        <v>17.06053</v>
      </c>
      <c r="L22" s="7">
        <v>26.185509999999997</v>
      </c>
      <c r="M22" s="7">
        <v>0.18277000000000002</v>
      </c>
      <c r="N22" s="7">
        <v>9.8123400000000007</v>
      </c>
      <c r="O22" s="7">
        <v>18.025740000000003</v>
      </c>
      <c r="P22" s="7">
        <v>18.855130000000003</v>
      </c>
      <c r="Q22" s="7">
        <v>52.820480000000003</v>
      </c>
      <c r="R22" s="7">
        <v>26.401889999999998</v>
      </c>
      <c r="S22" s="7">
        <v>7.4708800000000002</v>
      </c>
      <c r="T22" s="7">
        <v>17.074390000000001</v>
      </c>
      <c r="U22" s="7">
        <v>28.747880000000002</v>
      </c>
      <c r="V22" s="7">
        <v>31.614810000000002</v>
      </c>
      <c r="W22" s="7">
        <v>37.705529999999996</v>
      </c>
      <c r="X22" s="7">
        <v>37.451039999999999</v>
      </c>
      <c r="Y22" s="7">
        <v>26.642310000000002</v>
      </c>
      <c r="Z22" s="7">
        <v>24.678090000000001</v>
      </c>
      <c r="AA22" s="7">
        <v>8.9953899999999987</v>
      </c>
      <c r="AB22" s="7">
        <v>10.980259999999999</v>
      </c>
      <c r="AC22" s="7">
        <v>20.74005</v>
      </c>
      <c r="AD22" s="7">
        <v>12.02684</v>
      </c>
      <c r="AE22" s="7">
        <v>16.101219999999998</v>
      </c>
      <c r="AF22" s="7">
        <v>21.6662</v>
      </c>
      <c r="AG22" s="7">
        <v>20.032019999999999</v>
      </c>
      <c r="AH22" s="7">
        <v>39.997980000000005</v>
      </c>
      <c r="AI22" s="7"/>
      <c r="AJ22" s="7"/>
      <c r="AK22" s="7"/>
      <c r="AL22" s="7"/>
      <c r="AM22" s="7"/>
    </row>
    <row r="23" spans="1:39" ht="14.45">
      <c r="A23" s="182">
        <f>YampaRiverInflow.TotalOutflow!A23</f>
        <v>46722</v>
      </c>
      <c r="B23" s="163">
        <v>15.99</v>
      </c>
      <c r="C23" s="155">
        <v>15.99</v>
      </c>
      <c r="D23" s="167">
        <v>15.99</v>
      </c>
      <c r="E23" s="7">
        <v>42.822269999999996</v>
      </c>
      <c r="F23" s="7">
        <v>29.816050000000001</v>
      </c>
      <c r="G23" s="7">
        <v>44.606540000000003</v>
      </c>
      <c r="H23" s="7">
        <v>19.765080000000001</v>
      </c>
      <c r="I23" s="7">
        <v>7.7796599999999998</v>
      </c>
      <c r="J23" s="7">
        <v>13.676959999999999</v>
      </c>
      <c r="K23" s="7">
        <v>23.667650000000002</v>
      </c>
      <c r="L23" s="7">
        <v>37.513860000000001</v>
      </c>
      <c r="M23" s="7">
        <v>34.277999999999999</v>
      </c>
      <c r="N23" s="7">
        <v>20.094150000000003</v>
      </c>
      <c r="O23" s="7">
        <v>16.359249999999999</v>
      </c>
      <c r="P23" s="7">
        <v>19.779970000000002</v>
      </c>
      <c r="Q23" s="7">
        <v>32.128779999999999</v>
      </c>
      <c r="R23" s="7">
        <v>31.08907</v>
      </c>
      <c r="S23" s="7">
        <v>-1.11826</v>
      </c>
      <c r="T23" s="7">
        <v>19.982200000000002</v>
      </c>
      <c r="U23" s="7">
        <v>24.610099999999999</v>
      </c>
      <c r="V23" s="7">
        <v>25.219580000000001</v>
      </c>
      <c r="W23" s="7">
        <v>32.677639999999997</v>
      </c>
      <c r="X23" s="7">
        <v>27.849769999999999</v>
      </c>
      <c r="Y23" s="7">
        <v>19.783900000000003</v>
      </c>
      <c r="Z23" s="7">
        <v>7.2279200000000001</v>
      </c>
      <c r="AA23" s="7">
        <v>18.567619999999998</v>
      </c>
      <c r="AB23" s="7">
        <v>21.625409999999999</v>
      </c>
      <c r="AC23" s="7">
        <v>25.90841</v>
      </c>
      <c r="AD23" s="7">
        <v>17.129480000000001</v>
      </c>
      <c r="AE23" s="7">
        <v>26.609639999999999</v>
      </c>
      <c r="AF23" s="7">
        <v>19.80631</v>
      </c>
      <c r="AG23" s="7">
        <v>8.9451000000000001</v>
      </c>
      <c r="AH23" s="7">
        <v>31.987259999999999</v>
      </c>
      <c r="AI23" s="7"/>
      <c r="AJ23" s="7"/>
      <c r="AK23" s="7"/>
      <c r="AL23" s="7"/>
      <c r="AM23" s="7"/>
    </row>
    <row r="24" spans="1:39" ht="14.45">
      <c r="A24" s="182">
        <f>YampaRiverInflow.TotalOutflow!A24</f>
        <v>46753</v>
      </c>
      <c r="B24" s="163">
        <v>8.0239999999999991</v>
      </c>
      <c r="C24" s="155">
        <v>8.0239999999999991</v>
      </c>
      <c r="D24" s="167">
        <v>8.0239999999999991</v>
      </c>
      <c r="E24" s="7">
        <v>101.48094</v>
      </c>
      <c r="F24" s="7">
        <v>22.186250000000001</v>
      </c>
      <c r="G24" s="7">
        <v>31.44839</v>
      </c>
      <c r="H24" s="7">
        <v>12.870100000000001</v>
      </c>
      <c r="I24" s="7">
        <v>-2.4762600000000003</v>
      </c>
      <c r="J24" s="7">
        <v>17.852400000000003</v>
      </c>
      <c r="K24" s="7">
        <v>41.023440000000001</v>
      </c>
      <c r="L24" s="7">
        <v>32.832380000000001</v>
      </c>
      <c r="M24" s="7">
        <v>37.038040000000002</v>
      </c>
      <c r="N24" s="7">
        <v>4.0773999999999999</v>
      </c>
      <c r="O24" s="7">
        <v>8.4755500000000001</v>
      </c>
      <c r="P24" s="7">
        <v>7.35494</v>
      </c>
      <c r="Q24" s="7">
        <v>137.11972</v>
      </c>
      <c r="R24" s="7">
        <v>5.1303400000000003</v>
      </c>
      <c r="S24" s="7">
        <v>9.6627500000000008</v>
      </c>
      <c r="T24" s="7">
        <v>13.882709999999999</v>
      </c>
      <c r="U24" s="7">
        <v>3.5912800000000002</v>
      </c>
      <c r="V24" s="7">
        <v>41.677339999999994</v>
      </c>
      <c r="W24" s="7">
        <v>7.6143400000000003</v>
      </c>
      <c r="X24" s="7">
        <v>11.315340000000001</v>
      </c>
      <c r="Y24" s="7">
        <v>17.09442</v>
      </c>
      <c r="Z24" s="7">
        <v>12.350530000000001</v>
      </c>
      <c r="AA24" s="7">
        <v>17.26952</v>
      </c>
      <c r="AB24" s="7">
        <v>26.249689999999998</v>
      </c>
      <c r="AC24" s="7">
        <v>33.221690000000002</v>
      </c>
      <c r="AD24" s="7">
        <v>3.0476799999999997</v>
      </c>
      <c r="AE24" s="7">
        <v>19.352180000000001</v>
      </c>
      <c r="AF24" s="7">
        <v>1.2711300000000001</v>
      </c>
      <c r="AG24" s="7">
        <v>34.924039999999998</v>
      </c>
      <c r="AH24" s="7">
        <v>19.72597</v>
      </c>
      <c r="AI24" s="7"/>
      <c r="AJ24" s="7"/>
      <c r="AK24" s="7"/>
      <c r="AL24" s="7"/>
      <c r="AM24" s="7"/>
    </row>
    <row r="25" spans="1:39" ht="14.45">
      <c r="A25" s="182">
        <f>YampaRiverInflow.TotalOutflow!A25</f>
        <v>46784</v>
      </c>
      <c r="B25" s="163">
        <v>1.28</v>
      </c>
      <c r="C25" s="155">
        <v>1.28</v>
      </c>
      <c r="D25" s="167">
        <v>1.28</v>
      </c>
      <c r="E25" s="7">
        <v>223.49723</v>
      </c>
      <c r="F25" s="7">
        <v>12.69018</v>
      </c>
      <c r="G25" s="7">
        <v>90.418979999999991</v>
      </c>
      <c r="H25" s="7">
        <v>14.52515</v>
      </c>
      <c r="I25" s="7">
        <v>22.389509999999998</v>
      </c>
      <c r="J25" s="7">
        <v>37.958120000000001</v>
      </c>
      <c r="K25" s="7">
        <v>22.295439999999999</v>
      </c>
      <c r="L25" s="7">
        <v>16.79486</v>
      </c>
      <c r="M25" s="7">
        <v>22.422799999999999</v>
      </c>
      <c r="N25" s="7">
        <v>6.8791199999999995</v>
      </c>
      <c r="O25" s="7">
        <v>23.193290000000001</v>
      </c>
      <c r="P25" s="7">
        <v>13.382340000000001</v>
      </c>
      <c r="Q25" s="7">
        <v>174.80966000000001</v>
      </c>
      <c r="R25" s="7">
        <v>11.10446</v>
      </c>
      <c r="S25" s="7">
        <v>-5.5345800000000001</v>
      </c>
      <c r="T25" s="7">
        <v>2.9116999999999997</v>
      </c>
      <c r="U25" s="7">
        <v>14.60534</v>
      </c>
      <c r="V25" s="7">
        <v>8.7208299999999994</v>
      </c>
      <c r="W25" s="7">
        <v>14.52425</v>
      </c>
      <c r="X25" s="7">
        <v>10.423639999999999</v>
      </c>
      <c r="Y25" s="7">
        <v>3.61097</v>
      </c>
      <c r="Z25" s="7">
        <v>19.37181</v>
      </c>
      <c r="AA25" s="7">
        <v>9.0375899999999998</v>
      </c>
      <c r="AB25" s="7">
        <v>9.4203500000000009</v>
      </c>
      <c r="AC25" s="7">
        <v>14.485799999999999</v>
      </c>
      <c r="AD25" s="7">
        <v>2.4660500000000001</v>
      </c>
      <c r="AE25" s="7">
        <v>12.83705</v>
      </c>
      <c r="AF25" s="7">
        <v>-3.5236000000000001</v>
      </c>
      <c r="AG25" s="7">
        <v>48.393839999999997</v>
      </c>
      <c r="AH25" s="7">
        <v>31.827900000000003</v>
      </c>
      <c r="AI25" s="7"/>
      <c r="AJ25" s="7"/>
      <c r="AK25" s="7"/>
      <c r="AL25" s="7"/>
      <c r="AM25" s="7"/>
    </row>
    <row r="26" spans="1:39" ht="14.45">
      <c r="A26" s="182">
        <f>YampaRiverInflow.TotalOutflow!A26</f>
        <v>46813</v>
      </c>
      <c r="B26" s="163">
        <v>7.3979999999999997</v>
      </c>
      <c r="C26" s="155">
        <v>7.3979999999999997</v>
      </c>
      <c r="D26" s="167">
        <v>7.3979999999999997</v>
      </c>
      <c r="E26" s="7">
        <v>320.00678000000005</v>
      </c>
      <c r="F26" s="7">
        <v>37.884599999999999</v>
      </c>
      <c r="G26" s="7">
        <v>112.95494000000001</v>
      </c>
      <c r="H26" s="7">
        <v>11.05152</v>
      </c>
      <c r="I26" s="7">
        <v>29.335470000000001</v>
      </c>
      <c r="J26" s="7">
        <v>39.440980000000003</v>
      </c>
      <c r="K26" s="7">
        <v>28.53557</v>
      </c>
      <c r="L26" s="7">
        <v>11.616709999999999</v>
      </c>
      <c r="M26" s="7">
        <v>39.455980000000004</v>
      </c>
      <c r="N26" s="7">
        <v>14.638629999999999</v>
      </c>
      <c r="O26" s="7">
        <v>0.65770000000000006</v>
      </c>
      <c r="P26" s="7">
        <v>5.9991499999999993</v>
      </c>
      <c r="Q26" s="7">
        <v>168.58645999999999</v>
      </c>
      <c r="R26" s="7">
        <v>24.270910000000001</v>
      </c>
      <c r="S26" s="7">
        <v>15.905659999999999</v>
      </c>
      <c r="T26" s="7">
        <v>3.0453899999999998</v>
      </c>
      <c r="U26" s="7">
        <v>10.662570000000001</v>
      </c>
      <c r="V26" s="7">
        <v>54.882220000000004</v>
      </c>
      <c r="W26" s="7">
        <v>5.2403999999999993</v>
      </c>
      <c r="X26" s="7">
        <v>8.1280900000000003</v>
      </c>
      <c r="Y26" s="7">
        <v>7.5745200000000006</v>
      </c>
      <c r="Z26" s="7">
        <v>-3.1372800000000001</v>
      </c>
      <c r="AA26" s="7">
        <v>2.7688999999999999</v>
      </c>
      <c r="AB26" s="7">
        <v>17.607590000000002</v>
      </c>
      <c r="AC26" s="7">
        <v>10.797639999999999</v>
      </c>
      <c r="AD26" s="7">
        <v>-2.6914400000000001</v>
      </c>
      <c r="AE26" s="7">
        <v>-4.7191800000000006</v>
      </c>
      <c r="AF26" s="7">
        <v>15.227370000000001</v>
      </c>
      <c r="AG26" s="7">
        <v>42.540279999999996</v>
      </c>
      <c r="AH26" s="7">
        <v>65.722139999999996</v>
      </c>
      <c r="AI26" s="7"/>
      <c r="AJ26" s="7"/>
      <c r="AK26" s="7"/>
      <c r="AL26" s="7"/>
      <c r="AM26" s="7"/>
    </row>
    <row r="27" spans="1:39" ht="14.45">
      <c r="A27" s="182">
        <f>YampaRiverInflow.TotalOutflow!A27</f>
        <v>46844</v>
      </c>
      <c r="B27" s="163">
        <v>11.433</v>
      </c>
      <c r="C27" s="155">
        <v>11.433</v>
      </c>
      <c r="D27" s="167">
        <v>11.433</v>
      </c>
      <c r="E27" s="7">
        <v>46.897210000000001</v>
      </c>
      <c r="F27" s="7">
        <v>26.37837</v>
      </c>
      <c r="G27" s="7">
        <v>26.40803</v>
      </c>
      <c r="H27" s="7">
        <v>24.875400000000003</v>
      </c>
      <c r="I27" s="7">
        <v>18.278950000000002</v>
      </c>
      <c r="J27" s="7">
        <v>37.051639999999999</v>
      </c>
      <c r="K27" s="7">
        <v>17.816080000000003</v>
      </c>
      <c r="L27" s="7">
        <v>-60.419429999999998</v>
      </c>
      <c r="M27" s="7">
        <v>61.055440000000004</v>
      </c>
      <c r="N27" s="7">
        <v>14.78669</v>
      </c>
      <c r="O27" s="7">
        <v>22.411540000000002</v>
      </c>
      <c r="P27" s="7">
        <v>12.2781</v>
      </c>
      <c r="Q27" s="7">
        <v>16.633849999999999</v>
      </c>
      <c r="R27" s="7">
        <v>14.433149999999999</v>
      </c>
      <c r="S27" s="7">
        <v>15.62908</v>
      </c>
      <c r="T27" s="7">
        <v>11.950719999999999</v>
      </c>
      <c r="U27" s="7">
        <v>15.121379999999998</v>
      </c>
      <c r="V27" s="7">
        <v>34.073339999999995</v>
      </c>
      <c r="W27" s="7">
        <v>18.952660000000002</v>
      </c>
      <c r="X27" s="7">
        <v>23.953599999999998</v>
      </c>
      <c r="Y27" s="7">
        <v>14.33919</v>
      </c>
      <c r="Z27" s="7">
        <v>23.937049999999999</v>
      </c>
      <c r="AA27" s="7">
        <v>12.696009999999999</v>
      </c>
      <c r="AB27" s="7">
        <v>18.01211</v>
      </c>
      <c r="AC27" s="7">
        <v>12.86886</v>
      </c>
      <c r="AD27" s="7">
        <v>-8.04922</v>
      </c>
      <c r="AE27" s="7">
        <v>5.6169700000000002</v>
      </c>
      <c r="AF27" s="7">
        <v>28.85717</v>
      </c>
      <c r="AG27" s="7">
        <v>70.878419999999991</v>
      </c>
      <c r="AH27" s="7">
        <v>41.314720000000001</v>
      </c>
      <c r="AI27" s="7"/>
      <c r="AJ27" s="7"/>
      <c r="AK27" s="7"/>
      <c r="AL27" s="7"/>
      <c r="AM27" s="7"/>
    </row>
    <row r="28" spans="1:39" ht="14.45">
      <c r="A28" s="182">
        <f>YampaRiverInflow.TotalOutflow!A28</f>
        <v>46874</v>
      </c>
      <c r="B28" s="163">
        <v>5.9089999999999998</v>
      </c>
      <c r="C28" s="155">
        <v>5.9089999999999998</v>
      </c>
      <c r="D28" s="167">
        <v>5.9089999999999998</v>
      </c>
      <c r="E28" s="7">
        <v>61.406080000000003</v>
      </c>
      <c r="F28" s="7">
        <v>156.79035000000002</v>
      </c>
      <c r="G28" s="7">
        <v>38.484410000000004</v>
      </c>
      <c r="H28" s="7">
        <v>26.34796</v>
      </c>
      <c r="I28" s="7">
        <v>25.867759999999997</v>
      </c>
      <c r="J28" s="7">
        <v>34.764309999999995</v>
      </c>
      <c r="K28" s="7">
        <v>25.367919999999998</v>
      </c>
      <c r="L28" s="7">
        <v>-18.437729999999998</v>
      </c>
      <c r="M28" s="7">
        <v>9.6380599999999994</v>
      </c>
      <c r="N28" s="7">
        <v>21.706889999999998</v>
      </c>
      <c r="O28" s="7">
        <v>18.98912</v>
      </c>
      <c r="P28" s="7">
        <v>6.7455100000000003</v>
      </c>
      <c r="Q28" s="7">
        <v>10.561809999999999</v>
      </c>
      <c r="R28" s="7">
        <v>-4.5164900000000001</v>
      </c>
      <c r="S28" s="7">
        <v>13.6478</v>
      </c>
      <c r="T28" s="7">
        <v>14.380700000000001</v>
      </c>
      <c r="U28" s="7">
        <v>20.278509999999997</v>
      </c>
      <c r="V28" s="7">
        <v>24.106630000000003</v>
      </c>
      <c r="W28" s="7">
        <v>17.297810000000002</v>
      </c>
      <c r="X28" s="7">
        <v>25.734249999999999</v>
      </c>
      <c r="Y28" s="7">
        <v>20.646380000000001</v>
      </c>
      <c r="Z28" s="7">
        <v>-2.8287300000000002</v>
      </c>
      <c r="AA28" s="7">
        <v>20.732980000000001</v>
      </c>
      <c r="AB28" s="7">
        <v>13.07884</v>
      </c>
      <c r="AC28" s="7">
        <v>22.115179999999999</v>
      </c>
      <c r="AD28" s="7">
        <v>10.55193</v>
      </c>
      <c r="AE28" s="7">
        <v>8.3118600000000011</v>
      </c>
      <c r="AF28" s="7">
        <v>-6.5306800000000003</v>
      </c>
      <c r="AG28" s="7">
        <v>42.96922</v>
      </c>
      <c r="AH28" s="7">
        <v>42.513089999999998</v>
      </c>
      <c r="AI28" s="7"/>
      <c r="AJ28" s="7"/>
      <c r="AK28" s="7"/>
      <c r="AL28" s="7"/>
      <c r="AM28" s="7"/>
    </row>
    <row r="29" spans="1:39" ht="14.45">
      <c r="A29" s="182">
        <f>YampaRiverInflow.TotalOutflow!A29</f>
        <v>46905</v>
      </c>
      <c r="B29" s="163">
        <v>14.849</v>
      </c>
      <c r="C29" s="155">
        <v>14.849</v>
      </c>
      <c r="D29" s="167">
        <v>14.849</v>
      </c>
      <c r="E29" s="7">
        <v>41.87585</v>
      </c>
      <c r="F29" s="7">
        <v>162.57756000000001</v>
      </c>
      <c r="G29" s="7">
        <v>38.630720000000004</v>
      </c>
      <c r="H29" s="7">
        <v>28.58334</v>
      </c>
      <c r="I29" s="7">
        <v>31.828189999999999</v>
      </c>
      <c r="J29" s="7">
        <v>32.597670000000001</v>
      </c>
      <c r="K29" s="7">
        <v>24.753419999999998</v>
      </c>
      <c r="L29" s="7">
        <v>34.456029999999998</v>
      </c>
      <c r="M29" s="7">
        <v>44.059580000000004</v>
      </c>
      <c r="N29" s="7">
        <v>22.553609999999999</v>
      </c>
      <c r="O29" s="7">
        <v>11.884649999999999</v>
      </c>
      <c r="P29" s="7">
        <v>3.4337300000000002</v>
      </c>
      <c r="Q29" s="7">
        <v>10.73582</v>
      </c>
      <c r="R29" s="7">
        <v>-12.62983</v>
      </c>
      <c r="S29" s="7">
        <v>11.01207</v>
      </c>
      <c r="T29" s="7">
        <v>4.8791199999999995</v>
      </c>
      <c r="U29" s="7">
        <v>20.43703</v>
      </c>
      <c r="V29" s="7">
        <v>23.30864</v>
      </c>
      <c r="W29" s="7">
        <v>14.64692</v>
      </c>
      <c r="X29" s="7">
        <v>10.02741</v>
      </c>
      <c r="Y29" s="7">
        <v>15.25596</v>
      </c>
      <c r="Z29" s="7">
        <v>10.849350000000001</v>
      </c>
      <c r="AA29" s="7">
        <v>19.483750000000001</v>
      </c>
      <c r="AB29" s="7">
        <v>18.53059</v>
      </c>
      <c r="AC29" s="7">
        <v>0.33273000000000003</v>
      </c>
      <c r="AD29" s="7">
        <v>6.2228399999999997</v>
      </c>
      <c r="AE29" s="7">
        <v>11.04167</v>
      </c>
      <c r="AF29" s="7">
        <v>-4.7700100000000001</v>
      </c>
      <c r="AG29" s="7">
        <v>47.769469999999998</v>
      </c>
      <c r="AH29" s="7">
        <v>30.468389999999999</v>
      </c>
      <c r="AI29" s="7"/>
      <c r="AJ29" s="7"/>
      <c r="AK29" s="7"/>
      <c r="AL29" s="7"/>
      <c r="AM29" s="7"/>
    </row>
    <row r="30" spans="1:39" ht="14.45">
      <c r="A30" s="182">
        <f>YampaRiverInflow.TotalOutflow!A30</f>
        <v>46935</v>
      </c>
      <c r="B30" s="163">
        <v>18.539000000000001</v>
      </c>
      <c r="C30" s="155">
        <v>18.539000000000001</v>
      </c>
      <c r="D30" s="167">
        <v>18.539000000000001</v>
      </c>
      <c r="E30" s="7">
        <v>56.986440000000002</v>
      </c>
      <c r="F30" s="7">
        <v>176.79275000000001</v>
      </c>
      <c r="G30" s="7">
        <v>47.455460000000002</v>
      </c>
      <c r="H30" s="7">
        <v>34.655120000000004</v>
      </c>
      <c r="I30" s="7">
        <v>33.561260000000004</v>
      </c>
      <c r="J30" s="7">
        <v>28.150029999999997</v>
      </c>
      <c r="K30" s="7">
        <v>51.289180000000002</v>
      </c>
      <c r="L30" s="7">
        <v>41.384039999999999</v>
      </c>
      <c r="M30" s="7">
        <v>33.49259</v>
      </c>
      <c r="N30" s="7">
        <v>27.52253</v>
      </c>
      <c r="O30" s="7">
        <v>15.318239999999999</v>
      </c>
      <c r="P30" s="7">
        <v>6.7752799999999995</v>
      </c>
      <c r="Q30" s="7">
        <v>10.10783</v>
      </c>
      <c r="R30" s="7">
        <v>4.5903700000000001</v>
      </c>
      <c r="S30" s="7">
        <v>26.346730000000001</v>
      </c>
      <c r="T30" s="7">
        <v>12.034459999999999</v>
      </c>
      <c r="U30" s="7">
        <v>17.305540000000001</v>
      </c>
      <c r="V30" s="7">
        <v>17.516080000000002</v>
      </c>
      <c r="W30" s="7">
        <v>34.461320000000001</v>
      </c>
      <c r="X30" s="7">
        <v>45.978550000000006</v>
      </c>
      <c r="Y30" s="7">
        <v>28.134409999999999</v>
      </c>
      <c r="Z30" s="7">
        <v>19.273779999999999</v>
      </c>
      <c r="AA30" s="7">
        <v>17.619880000000002</v>
      </c>
      <c r="AB30" s="7">
        <v>20.370249999999999</v>
      </c>
      <c r="AC30" s="7">
        <v>18.260590000000001</v>
      </c>
      <c r="AD30" s="7">
        <v>20.425439999999998</v>
      </c>
      <c r="AE30" s="7">
        <v>15.59191</v>
      </c>
      <c r="AF30" s="7">
        <v>2.5027699999999999</v>
      </c>
      <c r="AG30" s="7">
        <v>47.54383</v>
      </c>
      <c r="AH30" s="7">
        <v>61.736230000000006</v>
      </c>
      <c r="AI30" s="7"/>
      <c r="AJ30" s="7"/>
      <c r="AK30" s="7"/>
      <c r="AL30" s="7"/>
      <c r="AM30" s="7"/>
    </row>
    <row r="31" spans="1:39" ht="14.45">
      <c r="A31" s="182">
        <f>YampaRiverInflow.TotalOutflow!A31</f>
        <v>46966</v>
      </c>
      <c r="B31" s="163">
        <v>19.315000000000001</v>
      </c>
      <c r="C31" s="155">
        <v>19.315000000000001</v>
      </c>
      <c r="D31" s="167">
        <v>19.315000000000001</v>
      </c>
      <c r="E31" s="7">
        <v>63.195419999999999</v>
      </c>
      <c r="F31" s="7">
        <v>55.473610000000001</v>
      </c>
      <c r="G31" s="7">
        <v>43.952150000000003</v>
      </c>
      <c r="H31" s="7">
        <v>35.973910000000004</v>
      </c>
      <c r="I31" s="7">
        <v>38.820389999999996</v>
      </c>
      <c r="J31" s="7">
        <v>44.411699999999996</v>
      </c>
      <c r="K31" s="7">
        <v>34.729699999999994</v>
      </c>
      <c r="L31" s="7">
        <v>47.307449999999996</v>
      </c>
      <c r="M31" s="7">
        <v>39.600670000000001</v>
      </c>
      <c r="N31" s="7">
        <v>28.68741</v>
      </c>
      <c r="O31" s="7">
        <v>23.301560000000002</v>
      </c>
      <c r="P31" s="7">
        <v>11.3675</v>
      </c>
      <c r="Q31" s="7">
        <v>31.263090000000002</v>
      </c>
      <c r="R31" s="7">
        <v>3.74146</v>
      </c>
      <c r="S31" s="7">
        <v>14.787049999999999</v>
      </c>
      <c r="T31" s="7">
        <v>25.305250000000001</v>
      </c>
      <c r="U31" s="7">
        <v>24.650939999999999</v>
      </c>
      <c r="V31" s="7">
        <v>21.208159999999999</v>
      </c>
      <c r="W31" s="7">
        <v>24.72842</v>
      </c>
      <c r="X31" s="7">
        <v>25.745990000000003</v>
      </c>
      <c r="Y31" s="7">
        <v>37.131620000000005</v>
      </c>
      <c r="Z31" s="7">
        <v>26.087199999999999</v>
      </c>
      <c r="AA31" s="7">
        <v>15.61852</v>
      </c>
      <c r="AB31" s="7">
        <v>22.61469</v>
      </c>
      <c r="AC31" s="7">
        <v>11.924809999999999</v>
      </c>
      <c r="AD31" s="7">
        <v>21.49428</v>
      </c>
      <c r="AE31" s="7">
        <v>15.177059999999999</v>
      </c>
      <c r="AF31" s="7">
        <v>1.5323699999999998</v>
      </c>
      <c r="AG31" s="7">
        <v>55.200400000000002</v>
      </c>
      <c r="AH31" s="7">
        <v>61.601279999999996</v>
      </c>
      <c r="AI31" s="7"/>
      <c r="AJ31" s="7"/>
      <c r="AK31" s="7"/>
      <c r="AL31" s="7"/>
      <c r="AM31" s="7"/>
    </row>
    <row r="32" spans="1:39" ht="14.45">
      <c r="A32" s="182">
        <f>YampaRiverInflow.TotalOutflow!A32</f>
        <v>46997</v>
      </c>
      <c r="B32" s="163">
        <v>11.255000000000001</v>
      </c>
      <c r="C32" s="155">
        <v>11.255000000000001</v>
      </c>
      <c r="D32" s="167">
        <v>11.255000000000001</v>
      </c>
      <c r="E32" s="7">
        <v>44.78087</v>
      </c>
      <c r="F32" s="7">
        <v>37.592089999999999</v>
      </c>
      <c r="G32" s="7">
        <v>39.71172</v>
      </c>
      <c r="H32" s="7">
        <v>31.901700000000002</v>
      </c>
      <c r="I32" s="7">
        <v>56.052810000000001</v>
      </c>
      <c r="J32" s="7">
        <v>39.031980000000004</v>
      </c>
      <c r="K32" s="7">
        <v>22.410490000000003</v>
      </c>
      <c r="L32" s="7">
        <v>25.424400000000002</v>
      </c>
      <c r="M32" s="7">
        <v>31.6371</v>
      </c>
      <c r="N32" s="7">
        <v>25.40353</v>
      </c>
      <c r="O32" s="7">
        <v>16.953939999999999</v>
      </c>
      <c r="P32" s="7">
        <v>23.521319999999999</v>
      </c>
      <c r="Q32" s="7">
        <v>6.1092299999999993</v>
      </c>
      <c r="R32" s="7">
        <v>5.1206000000000005</v>
      </c>
      <c r="S32" s="7">
        <v>18.619119999999999</v>
      </c>
      <c r="T32" s="7">
        <v>14.416780000000001</v>
      </c>
      <c r="U32" s="7">
        <v>21.239709999999999</v>
      </c>
      <c r="V32" s="7">
        <v>17.404430000000001</v>
      </c>
      <c r="W32" s="7">
        <v>30.471599999999999</v>
      </c>
      <c r="X32" s="7">
        <v>31.308349999999997</v>
      </c>
      <c r="Y32" s="7">
        <v>23.010400000000001</v>
      </c>
      <c r="Z32" s="7">
        <v>13.297270000000001</v>
      </c>
      <c r="AA32" s="7">
        <v>19.103159999999999</v>
      </c>
      <c r="AB32" s="7">
        <v>13.49493</v>
      </c>
      <c r="AC32" s="7">
        <v>16.10501</v>
      </c>
      <c r="AD32" s="7">
        <v>9.4053100000000001</v>
      </c>
      <c r="AE32" s="7">
        <v>25.57864</v>
      </c>
      <c r="AF32" s="7">
        <v>3.7597700000000001</v>
      </c>
      <c r="AG32" s="7">
        <v>52.202289999999998</v>
      </c>
      <c r="AH32" s="7">
        <v>44.245980000000003</v>
      </c>
      <c r="AI32" s="7"/>
      <c r="AJ32" s="7"/>
      <c r="AK32" s="7"/>
      <c r="AL32" s="7"/>
      <c r="AM32" s="7"/>
    </row>
    <row r="33" spans="1:39" ht="14.45">
      <c r="A33" s="182">
        <f>YampaRiverInflow.TotalOutflow!A33</f>
        <v>47027</v>
      </c>
      <c r="B33" s="163">
        <v>17.218</v>
      </c>
      <c r="C33" s="155">
        <v>17.218</v>
      </c>
      <c r="D33" s="167">
        <v>17.218</v>
      </c>
      <c r="E33" s="7">
        <v>33.980839999999993</v>
      </c>
      <c r="F33" s="7">
        <v>41.26681</v>
      </c>
      <c r="G33" s="7">
        <v>29.103630000000003</v>
      </c>
      <c r="H33" s="7">
        <v>25.964269999999999</v>
      </c>
      <c r="I33" s="7">
        <v>17.12565</v>
      </c>
      <c r="J33" s="7">
        <v>46.327440000000003</v>
      </c>
      <c r="K33" s="7">
        <v>-9.2141900000000003</v>
      </c>
      <c r="L33" s="7">
        <v>33.455199999999998</v>
      </c>
      <c r="M33" s="7">
        <v>17.611669999999997</v>
      </c>
      <c r="N33" s="7">
        <v>33.28969</v>
      </c>
      <c r="O33" s="7">
        <v>9.327</v>
      </c>
      <c r="P33" s="7">
        <v>44.053580000000004</v>
      </c>
      <c r="Q33" s="7">
        <v>22.421990000000001</v>
      </c>
      <c r="R33" s="7">
        <v>15.98033</v>
      </c>
      <c r="S33" s="7">
        <v>21.85923</v>
      </c>
      <c r="T33" s="7">
        <v>21.119289999999999</v>
      </c>
      <c r="U33" s="7">
        <v>17.553560000000001</v>
      </c>
      <c r="V33" s="7">
        <v>25.013810000000003</v>
      </c>
      <c r="W33" s="7">
        <v>30.83512</v>
      </c>
      <c r="X33" s="7">
        <v>33.816769999999998</v>
      </c>
      <c r="Y33" s="7">
        <v>18.591950000000001</v>
      </c>
      <c r="Z33" s="7">
        <v>16.111409999999999</v>
      </c>
      <c r="AA33" s="7">
        <v>34.134349999999998</v>
      </c>
      <c r="AB33" s="7">
        <v>35.689430000000002</v>
      </c>
      <c r="AC33" s="7">
        <v>9.0004500000000007</v>
      </c>
      <c r="AD33" s="7">
        <v>22.628880000000002</v>
      </c>
      <c r="AE33" s="7">
        <v>18.034800000000001</v>
      </c>
      <c r="AF33" s="7">
        <v>21.008279999999999</v>
      </c>
      <c r="AG33" s="7">
        <v>41.361400000000003</v>
      </c>
      <c r="AH33" s="7">
        <v>43.124980000000001</v>
      </c>
      <c r="AI33" s="7"/>
      <c r="AJ33" s="7"/>
      <c r="AK33" s="7"/>
      <c r="AL33" s="7"/>
      <c r="AM33" s="7"/>
    </row>
    <row r="34" spans="1:39" ht="14.45">
      <c r="A34" s="182">
        <f>YampaRiverInflow.TotalOutflow!A34</f>
        <v>47058</v>
      </c>
      <c r="B34" s="163">
        <v>15.69</v>
      </c>
      <c r="C34" s="155">
        <v>15.69</v>
      </c>
      <c r="D34" s="167">
        <v>15.69</v>
      </c>
      <c r="E34" s="7">
        <v>21.413790000000002</v>
      </c>
      <c r="F34" s="7">
        <v>37.118040000000001</v>
      </c>
      <c r="G34" s="7">
        <v>31.591099999999997</v>
      </c>
      <c r="H34" s="7">
        <v>21.961970000000001</v>
      </c>
      <c r="I34" s="7">
        <v>34.472559999999994</v>
      </c>
      <c r="J34" s="7">
        <v>17.06053</v>
      </c>
      <c r="K34" s="7">
        <v>26.185509999999997</v>
      </c>
      <c r="L34" s="7">
        <v>0.18277000000000002</v>
      </c>
      <c r="M34" s="7">
        <v>9.8123400000000007</v>
      </c>
      <c r="N34" s="7">
        <v>18.025740000000003</v>
      </c>
      <c r="O34" s="7">
        <v>18.855130000000003</v>
      </c>
      <c r="P34" s="7">
        <v>52.820480000000003</v>
      </c>
      <c r="Q34" s="7">
        <v>26.401889999999998</v>
      </c>
      <c r="R34" s="7">
        <v>7.4708800000000002</v>
      </c>
      <c r="S34" s="7">
        <v>17.074390000000001</v>
      </c>
      <c r="T34" s="7">
        <v>28.747880000000002</v>
      </c>
      <c r="U34" s="7">
        <v>31.614810000000002</v>
      </c>
      <c r="V34" s="7">
        <v>37.705529999999996</v>
      </c>
      <c r="W34" s="7">
        <v>37.451039999999999</v>
      </c>
      <c r="X34" s="7">
        <v>26.642310000000002</v>
      </c>
      <c r="Y34" s="7">
        <v>24.678090000000001</v>
      </c>
      <c r="Z34" s="7">
        <v>8.9953899999999987</v>
      </c>
      <c r="AA34" s="7">
        <v>10.980259999999999</v>
      </c>
      <c r="AB34" s="7">
        <v>20.74005</v>
      </c>
      <c r="AC34" s="7">
        <v>12.02684</v>
      </c>
      <c r="AD34" s="7">
        <v>16.101219999999998</v>
      </c>
      <c r="AE34" s="7">
        <v>21.6662</v>
      </c>
      <c r="AF34" s="7">
        <v>20.032019999999999</v>
      </c>
      <c r="AG34" s="7">
        <v>39.997980000000005</v>
      </c>
      <c r="AH34" s="7">
        <v>31.045729999999999</v>
      </c>
      <c r="AI34" s="7"/>
      <c r="AJ34" s="7"/>
      <c r="AK34" s="7"/>
      <c r="AL34" s="7"/>
      <c r="AM34" s="7"/>
    </row>
    <row r="35" spans="1:39" ht="14.45">
      <c r="A35" s="182">
        <f>YampaRiverInflow.TotalOutflow!A35</f>
        <v>47088</v>
      </c>
      <c r="B35" s="163">
        <v>15.99</v>
      </c>
      <c r="C35" s="155">
        <v>15.99</v>
      </c>
      <c r="D35" s="167">
        <v>15.99</v>
      </c>
      <c r="E35" s="7">
        <v>29.816050000000001</v>
      </c>
      <c r="F35" s="7">
        <v>44.606540000000003</v>
      </c>
      <c r="G35" s="7">
        <v>19.765080000000001</v>
      </c>
      <c r="H35" s="7">
        <v>7.7796599999999998</v>
      </c>
      <c r="I35" s="7">
        <v>13.676959999999999</v>
      </c>
      <c r="J35" s="7">
        <v>23.667650000000002</v>
      </c>
      <c r="K35" s="7">
        <v>37.513860000000001</v>
      </c>
      <c r="L35" s="7">
        <v>34.277999999999999</v>
      </c>
      <c r="M35" s="7">
        <v>20.094150000000003</v>
      </c>
      <c r="N35" s="7">
        <v>16.359249999999999</v>
      </c>
      <c r="O35" s="7">
        <v>19.779970000000002</v>
      </c>
      <c r="P35" s="7">
        <v>32.128779999999999</v>
      </c>
      <c r="Q35" s="7">
        <v>31.08907</v>
      </c>
      <c r="R35" s="7">
        <v>-1.11826</v>
      </c>
      <c r="S35" s="7">
        <v>19.982200000000002</v>
      </c>
      <c r="T35" s="7">
        <v>24.610099999999999</v>
      </c>
      <c r="U35" s="7">
        <v>25.219580000000001</v>
      </c>
      <c r="V35" s="7">
        <v>32.677639999999997</v>
      </c>
      <c r="W35" s="7">
        <v>27.849769999999999</v>
      </c>
      <c r="X35" s="7">
        <v>19.783900000000003</v>
      </c>
      <c r="Y35" s="7">
        <v>7.2279200000000001</v>
      </c>
      <c r="Z35" s="7">
        <v>18.567619999999998</v>
      </c>
      <c r="AA35" s="7">
        <v>21.625409999999999</v>
      </c>
      <c r="AB35" s="7">
        <v>25.90841</v>
      </c>
      <c r="AC35" s="7">
        <v>17.129480000000001</v>
      </c>
      <c r="AD35" s="7">
        <v>26.609639999999999</v>
      </c>
      <c r="AE35" s="7">
        <v>19.80631</v>
      </c>
      <c r="AF35" s="7">
        <v>8.9451000000000001</v>
      </c>
      <c r="AG35" s="7">
        <v>31.987259999999999</v>
      </c>
      <c r="AH35" s="7">
        <v>42.814999999999998</v>
      </c>
      <c r="AI35" s="7"/>
      <c r="AJ35" s="7"/>
      <c r="AK35" s="7"/>
      <c r="AL35" s="7"/>
      <c r="AM35" s="7"/>
    </row>
    <row r="36" spans="1:39" ht="14.45">
      <c r="A36" s="182">
        <f>YampaRiverInflow.TotalOutflow!A36</f>
        <v>47119</v>
      </c>
      <c r="B36" s="163">
        <v>8.0239999999999991</v>
      </c>
      <c r="C36" s="155">
        <v>8.0239999999999991</v>
      </c>
      <c r="D36" s="167">
        <v>8.0239999999999991</v>
      </c>
      <c r="E36" s="7">
        <v>22.186250000000001</v>
      </c>
      <c r="F36" s="7">
        <v>31.44839</v>
      </c>
      <c r="G36" s="7">
        <v>12.870100000000001</v>
      </c>
      <c r="H36" s="7">
        <v>-2.4762600000000003</v>
      </c>
      <c r="I36" s="7">
        <v>17.852400000000003</v>
      </c>
      <c r="J36" s="7">
        <v>41.023440000000001</v>
      </c>
      <c r="K36" s="7">
        <v>32.832380000000001</v>
      </c>
      <c r="L36" s="7">
        <v>37.038040000000002</v>
      </c>
      <c r="M36" s="7">
        <v>4.0773999999999999</v>
      </c>
      <c r="N36" s="7">
        <v>8.4755500000000001</v>
      </c>
      <c r="O36" s="7">
        <v>7.35494</v>
      </c>
      <c r="P36" s="7">
        <v>137.11972</v>
      </c>
      <c r="Q36" s="7">
        <v>5.1303400000000003</v>
      </c>
      <c r="R36" s="7">
        <v>9.6627500000000008</v>
      </c>
      <c r="S36" s="7">
        <v>13.882709999999999</v>
      </c>
      <c r="T36" s="7">
        <v>3.5912800000000002</v>
      </c>
      <c r="U36" s="7">
        <v>41.677339999999994</v>
      </c>
      <c r="V36" s="7">
        <v>7.6143400000000003</v>
      </c>
      <c r="W36" s="7">
        <v>11.315340000000001</v>
      </c>
      <c r="X36" s="7">
        <v>17.09442</v>
      </c>
      <c r="Y36" s="7">
        <v>12.350530000000001</v>
      </c>
      <c r="Z36" s="7">
        <v>17.26952</v>
      </c>
      <c r="AA36" s="7">
        <v>26.249689999999998</v>
      </c>
      <c r="AB36" s="7">
        <v>33.221690000000002</v>
      </c>
      <c r="AC36" s="7">
        <v>3.0476799999999997</v>
      </c>
      <c r="AD36" s="7">
        <v>19.352180000000001</v>
      </c>
      <c r="AE36" s="7">
        <v>1.2711300000000001</v>
      </c>
      <c r="AF36" s="7">
        <v>34.924039999999998</v>
      </c>
      <c r="AG36" s="7">
        <v>19.72597</v>
      </c>
      <c r="AH36" s="7">
        <v>101.47150999999999</v>
      </c>
      <c r="AI36" s="7"/>
      <c r="AJ36" s="7"/>
      <c r="AK36" s="7"/>
      <c r="AL36" s="7"/>
      <c r="AM36" s="7"/>
    </row>
    <row r="37" spans="1:39" ht="14.45">
      <c r="A37" s="182">
        <f>YampaRiverInflow.TotalOutflow!A37</f>
        <v>47150</v>
      </c>
      <c r="B37" s="163">
        <v>1.28</v>
      </c>
      <c r="C37" s="155">
        <v>1.28</v>
      </c>
      <c r="D37" s="167">
        <v>1.28</v>
      </c>
      <c r="E37" s="7">
        <v>12.69018</v>
      </c>
      <c r="F37" s="7">
        <v>90.418979999999991</v>
      </c>
      <c r="G37" s="7">
        <v>14.52515</v>
      </c>
      <c r="H37" s="7">
        <v>22.389509999999998</v>
      </c>
      <c r="I37" s="7">
        <v>37.958120000000001</v>
      </c>
      <c r="J37" s="7">
        <v>22.295439999999999</v>
      </c>
      <c r="K37" s="7">
        <v>16.79486</v>
      </c>
      <c r="L37" s="7">
        <v>22.422799999999999</v>
      </c>
      <c r="M37" s="7">
        <v>6.8791199999999995</v>
      </c>
      <c r="N37" s="7">
        <v>23.193290000000001</v>
      </c>
      <c r="O37" s="7">
        <v>13.382340000000001</v>
      </c>
      <c r="P37" s="7">
        <v>174.80966000000001</v>
      </c>
      <c r="Q37" s="7">
        <v>11.10446</v>
      </c>
      <c r="R37" s="7">
        <v>-5.5345800000000001</v>
      </c>
      <c r="S37" s="7">
        <v>2.9116999999999997</v>
      </c>
      <c r="T37" s="7">
        <v>14.60534</v>
      </c>
      <c r="U37" s="7">
        <v>8.7208299999999994</v>
      </c>
      <c r="V37" s="7">
        <v>14.52425</v>
      </c>
      <c r="W37" s="7">
        <v>10.423639999999999</v>
      </c>
      <c r="X37" s="7">
        <v>3.61097</v>
      </c>
      <c r="Y37" s="7">
        <v>19.37181</v>
      </c>
      <c r="Z37" s="7">
        <v>9.0375899999999998</v>
      </c>
      <c r="AA37" s="7">
        <v>9.4203500000000009</v>
      </c>
      <c r="AB37" s="7">
        <v>14.485799999999999</v>
      </c>
      <c r="AC37" s="7">
        <v>2.4660500000000001</v>
      </c>
      <c r="AD37" s="7">
        <v>12.83705</v>
      </c>
      <c r="AE37" s="7">
        <v>-3.5236000000000001</v>
      </c>
      <c r="AF37" s="7">
        <v>48.393839999999997</v>
      </c>
      <c r="AG37" s="7">
        <v>31.827900000000003</v>
      </c>
      <c r="AH37" s="7">
        <v>223.49332999999999</v>
      </c>
      <c r="AI37" s="7"/>
      <c r="AJ37" s="7"/>
      <c r="AK37" s="7"/>
      <c r="AL37" s="7"/>
      <c r="AM37" s="7"/>
    </row>
    <row r="38" spans="1:39" ht="14.45">
      <c r="A38" s="182">
        <f>YampaRiverInflow.TotalOutflow!A38</f>
        <v>47178</v>
      </c>
      <c r="B38" s="163">
        <v>7.3979999999999997</v>
      </c>
      <c r="C38" s="155">
        <v>7.3979999999999997</v>
      </c>
      <c r="D38" s="167">
        <v>7.3979999999999997</v>
      </c>
      <c r="E38" s="7">
        <v>37.884599999999999</v>
      </c>
      <c r="F38" s="7">
        <v>112.95494000000001</v>
      </c>
      <c r="G38" s="7">
        <v>11.05152</v>
      </c>
      <c r="H38" s="7">
        <v>29.335470000000001</v>
      </c>
      <c r="I38" s="7">
        <v>39.440980000000003</v>
      </c>
      <c r="J38" s="7">
        <v>28.53557</v>
      </c>
      <c r="K38" s="7">
        <v>11.616709999999999</v>
      </c>
      <c r="L38" s="7">
        <v>39.455980000000004</v>
      </c>
      <c r="M38" s="7">
        <v>14.638629999999999</v>
      </c>
      <c r="N38" s="7">
        <v>0.65770000000000006</v>
      </c>
      <c r="O38" s="7">
        <v>5.9991499999999993</v>
      </c>
      <c r="P38" s="7">
        <v>168.58645999999999</v>
      </c>
      <c r="Q38" s="7">
        <v>24.270910000000001</v>
      </c>
      <c r="R38" s="7">
        <v>15.905659999999999</v>
      </c>
      <c r="S38" s="7">
        <v>3.0453899999999998</v>
      </c>
      <c r="T38" s="7">
        <v>10.662570000000001</v>
      </c>
      <c r="U38" s="7">
        <v>54.882220000000004</v>
      </c>
      <c r="V38" s="7">
        <v>5.2403999999999993</v>
      </c>
      <c r="W38" s="7">
        <v>8.1280900000000003</v>
      </c>
      <c r="X38" s="7">
        <v>7.5745200000000006</v>
      </c>
      <c r="Y38" s="7">
        <v>-3.1372800000000001</v>
      </c>
      <c r="Z38" s="7">
        <v>2.7688999999999999</v>
      </c>
      <c r="AA38" s="7">
        <v>17.607590000000002</v>
      </c>
      <c r="AB38" s="7">
        <v>10.797639999999999</v>
      </c>
      <c r="AC38" s="7">
        <v>-2.6914400000000001</v>
      </c>
      <c r="AD38" s="7">
        <v>-4.7191800000000006</v>
      </c>
      <c r="AE38" s="7">
        <v>15.227370000000001</v>
      </c>
      <c r="AF38" s="7">
        <v>42.540279999999996</v>
      </c>
      <c r="AG38" s="7">
        <v>65.722139999999996</v>
      </c>
      <c r="AH38" s="7">
        <v>320.00659999999999</v>
      </c>
      <c r="AI38" s="7"/>
      <c r="AJ38" s="7"/>
      <c r="AK38" s="7"/>
      <c r="AL38" s="7"/>
      <c r="AM38" s="7"/>
    </row>
    <row r="39" spans="1:39" ht="14.45">
      <c r="A39" s="182">
        <f>YampaRiverInflow.TotalOutflow!A39</f>
        <v>47209</v>
      </c>
      <c r="B39" s="163">
        <v>11.433</v>
      </c>
      <c r="C39" s="155">
        <v>11.433</v>
      </c>
      <c r="D39" s="167">
        <v>11.433</v>
      </c>
      <c r="E39" s="7">
        <v>26.37837</v>
      </c>
      <c r="F39" s="7">
        <v>26.40803</v>
      </c>
      <c r="G39" s="7">
        <v>24.875400000000003</v>
      </c>
      <c r="H39" s="7">
        <v>18.278950000000002</v>
      </c>
      <c r="I39" s="7">
        <v>37.051639999999999</v>
      </c>
      <c r="J39" s="7">
        <v>17.816080000000003</v>
      </c>
      <c r="K39" s="7">
        <v>-60.419429999999998</v>
      </c>
      <c r="L39" s="7">
        <v>61.055440000000004</v>
      </c>
      <c r="M39" s="7">
        <v>14.78669</v>
      </c>
      <c r="N39" s="7">
        <v>22.411540000000002</v>
      </c>
      <c r="O39" s="7">
        <v>12.2781</v>
      </c>
      <c r="P39" s="7">
        <v>16.633849999999999</v>
      </c>
      <c r="Q39" s="7">
        <v>14.433149999999999</v>
      </c>
      <c r="R39" s="7">
        <v>15.62908</v>
      </c>
      <c r="S39" s="7">
        <v>11.950719999999999</v>
      </c>
      <c r="T39" s="7">
        <v>15.121379999999998</v>
      </c>
      <c r="U39" s="7">
        <v>34.073339999999995</v>
      </c>
      <c r="V39" s="7">
        <v>18.952660000000002</v>
      </c>
      <c r="W39" s="7">
        <v>23.953599999999998</v>
      </c>
      <c r="X39" s="7">
        <v>14.33919</v>
      </c>
      <c r="Y39" s="7">
        <v>23.937049999999999</v>
      </c>
      <c r="Z39" s="7">
        <v>12.696009999999999</v>
      </c>
      <c r="AA39" s="7">
        <v>18.01211</v>
      </c>
      <c r="AB39" s="7">
        <v>12.86886</v>
      </c>
      <c r="AC39" s="7">
        <v>-8.04922</v>
      </c>
      <c r="AD39" s="7">
        <v>5.6169700000000002</v>
      </c>
      <c r="AE39" s="7">
        <v>28.85717</v>
      </c>
      <c r="AF39" s="7">
        <v>70.878419999999991</v>
      </c>
      <c r="AG39" s="7">
        <v>41.314720000000001</v>
      </c>
      <c r="AH39" s="7">
        <v>46.898789999999998</v>
      </c>
      <c r="AI39" s="7"/>
      <c r="AJ39" s="7"/>
      <c r="AK39" s="7"/>
      <c r="AL39" s="7"/>
      <c r="AM39" s="7"/>
    </row>
    <row r="40" spans="1:39" ht="14.45">
      <c r="A40" s="182">
        <f>YampaRiverInflow.TotalOutflow!A40</f>
        <v>47239</v>
      </c>
      <c r="B40" s="163">
        <v>5.9089999999999998</v>
      </c>
      <c r="C40" s="155">
        <v>5.9089999999999998</v>
      </c>
      <c r="D40" s="167">
        <v>5.9089999999999998</v>
      </c>
      <c r="E40" s="7">
        <v>156.79035000000002</v>
      </c>
      <c r="F40" s="7">
        <v>38.484410000000004</v>
      </c>
      <c r="G40" s="7">
        <v>26.34796</v>
      </c>
      <c r="H40" s="7">
        <v>25.867759999999997</v>
      </c>
      <c r="I40" s="7">
        <v>34.764309999999995</v>
      </c>
      <c r="J40" s="7">
        <v>25.367919999999998</v>
      </c>
      <c r="K40" s="7">
        <v>-18.437729999999998</v>
      </c>
      <c r="L40" s="7">
        <v>9.6380599999999994</v>
      </c>
      <c r="M40" s="7">
        <v>21.706889999999998</v>
      </c>
      <c r="N40" s="7">
        <v>18.98912</v>
      </c>
      <c r="O40" s="7">
        <v>6.7455100000000003</v>
      </c>
      <c r="P40" s="7">
        <v>10.561809999999999</v>
      </c>
      <c r="Q40" s="7">
        <v>-4.5164900000000001</v>
      </c>
      <c r="R40" s="7">
        <v>13.6478</v>
      </c>
      <c r="S40" s="7">
        <v>14.380700000000001</v>
      </c>
      <c r="T40" s="7">
        <v>20.278509999999997</v>
      </c>
      <c r="U40" s="7">
        <v>24.106630000000003</v>
      </c>
      <c r="V40" s="7">
        <v>17.297810000000002</v>
      </c>
      <c r="W40" s="7">
        <v>25.734249999999999</v>
      </c>
      <c r="X40" s="7">
        <v>20.646380000000001</v>
      </c>
      <c r="Y40" s="7">
        <v>-2.8287300000000002</v>
      </c>
      <c r="Z40" s="7">
        <v>20.732980000000001</v>
      </c>
      <c r="AA40" s="7">
        <v>13.07884</v>
      </c>
      <c r="AB40" s="7">
        <v>22.115179999999999</v>
      </c>
      <c r="AC40" s="7">
        <v>10.55193</v>
      </c>
      <c r="AD40" s="7">
        <v>8.3118600000000011</v>
      </c>
      <c r="AE40" s="7">
        <v>-6.5306800000000003</v>
      </c>
      <c r="AF40" s="7">
        <v>42.96922</v>
      </c>
      <c r="AG40" s="7">
        <v>42.513089999999998</v>
      </c>
      <c r="AH40" s="7">
        <v>61.397860000000001</v>
      </c>
      <c r="AI40" s="7"/>
      <c r="AJ40" s="7"/>
      <c r="AK40" s="7"/>
      <c r="AL40" s="7"/>
      <c r="AM40" s="7"/>
    </row>
    <row r="41" spans="1:39" ht="14.45">
      <c r="A41" s="182">
        <f>YampaRiverInflow.TotalOutflow!A41</f>
        <v>47270</v>
      </c>
      <c r="B41" s="163">
        <v>14.849</v>
      </c>
      <c r="C41" s="155">
        <v>14.849</v>
      </c>
      <c r="D41" s="167">
        <v>14.849</v>
      </c>
      <c r="E41" s="7">
        <v>162.57756000000001</v>
      </c>
      <c r="F41" s="7">
        <v>38.630720000000004</v>
      </c>
      <c r="G41" s="7">
        <v>28.58334</v>
      </c>
      <c r="H41" s="7">
        <v>31.828189999999999</v>
      </c>
      <c r="I41" s="7">
        <v>32.597670000000001</v>
      </c>
      <c r="J41" s="7">
        <v>24.753419999999998</v>
      </c>
      <c r="K41" s="7">
        <v>34.456029999999998</v>
      </c>
      <c r="L41" s="7">
        <v>44.059580000000004</v>
      </c>
      <c r="M41" s="7">
        <v>22.553609999999999</v>
      </c>
      <c r="N41" s="7">
        <v>11.884649999999999</v>
      </c>
      <c r="O41" s="7">
        <v>3.4337300000000002</v>
      </c>
      <c r="P41" s="7">
        <v>10.73582</v>
      </c>
      <c r="Q41" s="7">
        <v>-12.62983</v>
      </c>
      <c r="R41" s="7">
        <v>11.01207</v>
      </c>
      <c r="S41" s="7">
        <v>4.8791199999999995</v>
      </c>
      <c r="T41" s="7">
        <v>20.43703</v>
      </c>
      <c r="U41" s="7">
        <v>23.30864</v>
      </c>
      <c r="V41" s="7">
        <v>14.64692</v>
      </c>
      <c r="W41" s="7">
        <v>10.02741</v>
      </c>
      <c r="X41" s="7">
        <v>15.25596</v>
      </c>
      <c r="Y41" s="7">
        <v>10.849350000000001</v>
      </c>
      <c r="Z41" s="7">
        <v>19.483750000000001</v>
      </c>
      <c r="AA41" s="7">
        <v>18.53059</v>
      </c>
      <c r="AB41" s="7">
        <v>0.33273000000000003</v>
      </c>
      <c r="AC41" s="7">
        <v>6.2228399999999997</v>
      </c>
      <c r="AD41" s="7">
        <v>11.04167</v>
      </c>
      <c r="AE41" s="7">
        <v>-4.7700100000000001</v>
      </c>
      <c r="AF41" s="7">
        <v>47.769469999999998</v>
      </c>
      <c r="AG41" s="7">
        <v>30.468389999999999</v>
      </c>
      <c r="AH41" s="7">
        <v>41.864040000000003</v>
      </c>
      <c r="AI41" s="7"/>
      <c r="AJ41" s="7"/>
      <c r="AK41" s="7"/>
      <c r="AL41" s="7"/>
      <c r="AM41" s="7"/>
    </row>
    <row r="42" spans="1:39" ht="14.45">
      <c r="A42" s="182">
        <f>YampaRiverInflow.TotalOutflow!A42</f>
        <v>47300</v>
      </c>
      <c r="B42" s="163">
        <v>18.539000000000001</v>
      </c>
      <c r="C42" s="155">
        <v>18.539000000000001</v>
      </c>
      <c r="D42" s="167">
        <v>18.539000000000001</v>
      </c>
      <c r="E42" s="7">
        <v>176.79275000000001</v>
      </c>
      <c r="F42" s="7">
        <v>47.455460000000002</v>
      </c>
      <c r="G42" s="7">
        <v>34.655120000000004</v>
      </c>
      <c r="H42" s="7">
        <v>33.561260000000004</v>
      </c>
      <c r="I42" s="7">
        <v>28.150029999999997</v>
      </c>
      <c r="J42" s="7">
        <v>51.289180000000002</v>
      </c>
      <c r="K42" s="7">
        <v>41.384039999999999</v>
      </c>
      <c r="L42" s="7">
        <v>33.49259</v>
      </c>
      <c r="M42" s="7">
        <v>27.52253</v>
      </c>
      <c r="N42" s="7">
        <v>15.318239999999999</v>
      </c>
      <c r="O42" s="7">
        <v>6.7752799999999995</v>
      </c>
      <c r="P42" s="7">
        <v>10.10783</v>
      </c>
      <c r="Q42" s="7">
        <v>4.5903700000000001</v>
      </c>
      <c r="R42" s="7">
        <v>26.346730000000001</v>
      </c>
      <c r="S42" s="7">
        <v>12.034459999999999</v>
      </c>
      <c r="T42" s="7">
        <v>17.305540000000001</v>
      </c>
      <c r="U42" s="7">
        <v>17.516080000000002</v>
      </c>
      <c r="V42" s="7">
        <v>34.461320000000001</v>
      </c>
      <c r="W42" s="7">
        <v>45.978550000000006</v>
      </c>
      <c r="X42" s="7">
        <v>28.134409999999999</v>
      </c>
      <c r="Y42" s="7">
        <v>19.273779999999999</v>
      </c>
      <c r="Z42" s="7">
        <v>17.619880000000002</v>
      </c>
      <c r="AA42" s="7">
        <v>20.370249999999999</v>
      </c>
      <c r="AB42" s="7">
        <v>18.260590000000001</v>
      </c>
      <c r="AC42" s="7">
        <v>20.425439999999998</v>
      </c>
      <c r="AD42" s="7">
        <v>15.59191</v>
      </c>
      <c r="AE42" s="7">
        <v>2.5027699999999999</v>
      </c>
      <c r="AF42" s="7">
        <v>47.54383</v>
      </c>
      <c r="AG42" s="7">
        <v>61.736230000000006</v>
      </c>
      <c r="AH42" s="7">
        <v>56.987910000000007</v>
      </c>
      <c r="AI42" s="7"/>
      <c r="AJ42" s="7"/>
      <c r="AK42" s="7"/>
      <c r="AL42" s="7"/>
      <c r="AM42" s="7"/>
    </row>
    <row r="43" spans="1:39" ht="14.45">
      <c r="A43" s="182">
        <f>YampaRiverInflow.TotalOutflow!A43</f>
        <v>47331</v>
      </c>
      <c r="B43" s="163">
        <v>19.315000000000001</v>
      </c>
      <c r="C43" s="155">
        <v>19.315000000000001</v>
      </c>
      <c r="D43" s="167">
        <v>19.315000000000001</v>
      </c>
      <c r="E43" s="7">
        <v>55.473610000000001</v>
      </c>
      <c r="F43" s="7">
        <v>43.952150000000003</v>
      </c>
      <c r="G43" s="7">
        <v>35.973910000000004</v>
      </c>
      <c r="H43" s="7">
        <v>38.820389999999996</v>
      </c>
      <c r="I43" s="7">
        <v>44.411699999999996</v>
      </c>
      <c r="J43" s="7">
        <v>34.729699999999994</v>
      </c>
      <c r="K43" s="7">
        <v>47.307449999999996</v>
      </c>
      <c r="L43" s="7">
        <v>39.600670000000001</v>
      </c>
      <c r="M43" s="7">
        <v>28.68741</v>
      </c>
      <c r="N43" s="7">
        <v>23.301560000000002</v>
      </c>
      <c r="O43" s="7">
        <v>11.3675</v>
      </c>
      <c r="P43" s="7">
        <v>31.263090000000002</v>
      </c>
      <c r="Q43" s="7">
        <v>3.74146</v>
      </c>
      <c r="R43" s="7">
        <v>14.787049999999999</v>
      </c>
      <c r="S43" s="7">
        <v>25.305250000000001</v>
      </c>
      <c r="T43" s="7">
        <v>24.650939999999999</v>
      </c>
      <c r="U43" s="7">
        <v>21.208159999999999</v>
      </c>
      <c r="V43" s="7">
        <v>24.72842</v>
      </c>
      <c r="W43" s="7">
        <v>25.745990000000003</v>
      </c>
      <c r="X43" s="7">
        <v>37.131620000000005</v>
      </c>
      <c r="Y43" s="7">
        <v>26.087199999999999</v>
      </c>
      <c r="Z43" s="7">
        <v>15.61852</v>
      </c>
      <c r="AA43" s="7">
        <v>22.61469</v>
      </c>
      <c r="AB43" s="7">
        <v>11.924809999999999</v>
      </c>
      <c r="AC43" s="7">
        <v>21.49428</v>
      </c>
      <c r="AD43" s="7">
        <v>15.177059999999999</v>
      </c>
      <c r="AE43" s="7">
        <v>1.5323699999999998</v>
      </c>
      <c r="AF43" s="7">
        <v>55.200400000000002</v>
      </c>
      <c r="AG43" s="7">
        <v>61.601279999999996</v>
      </c>
      <c r="AH43" s="7">
        <v>63.181809999999999</v>
      </c>
      <c r="AI43" s="7"/>
      <c r="AJ43" s="7"/>
      <c r="AK43" s="7"/>
      <c r="AL43" s="7"/>
      <c r="AM43" s="7"/>
    </row>
    <row r="44" spans="1:39" ht="14.45">
      <c r="A44" s="182">
        <f>YampaRiverInflow.TotalOutflow!A44</f>
        <v>47362</v>
      </c>
      <c r="B44" s="163">
        <v>11.255000000000001</v>
      </c>
      <c r="C44" s="155">
        <v>11.255000000000001</v>
      </c>
      <c r="D44" s="167">
        <v>11.255000000000001</v>
      </c>
      <c r="E44" s="7">
        <v>37.592089999999999</v>
      </c>
      <c r="F44" s="7">
        <v>39.71172</v>
      </c>
      <c r="G44" s="7">
        <v>31.901700000000002</v>
      </c>
      <c r="H44" s="7">
        <v>56.052810000000001</v>
      </c>
      <c r="I44" s="7">
        <v>39.031980000000004</v>
      </c>
      <c r="J44" s="7">
        <v>22.410490000000003</v>
      </c>
      <c r="K44" s="7">
        <v>25.424400000000002</v>
      </c>
      <c r="L44" s="7">
        <v>31.6371</v>
      </c>
      <c r="M44" s="7">
        <v>25.40353</v>
      </c>
      <c r="N44" s="7">
        <v>16.953939999999999</v>
      </c>
      <c r="O44" s="7">
        <v>23.521319999999999</v>
      </c>
      <c r="P44" s="7">
        <v>6.1092299999999993</v>
      </c>
      <c r="Q44" s="7">
        <v>5.1206000000000005</v>
      </c>
      <c r="R44" s="7">
        <v>18.619119999999999</v>
      </c>
      <c r="S44" s="7">
        <v>14.416780000000001</v>
      </c>
      <c r="T44" s="7">
        <v>21.239709999999999</v>
      </c>
      <c r="U44" s="7">
        <v>17.404430000000001</v>
      </c>
      <c r="V44" s="7">
        <v>30.471599999999999</v>
      </c>
      <c r="W44" s="7">
        <v>31.308349999999997</v>
      </c>
      <c r="X44" s="7">
        <v>23.010400000000001</v>
      </c>
      <c r="Y44" s="7">
        <v>13.297270000000001</v>
      </c>
      <c r="Z44" s="7">
        <v>19.103159999999999</v>
      </c>
      <c r="AA44" s="7">
        <v>13.49493</v>
      </c>
      <c r="AB44" s="7">
        <v>16.10501</v>
      </c>
      <c r="AC44" s="7">
        <v>9.4053100000000001</v>
      </c>
      <c r="AD44" s="7">
        <v>25.57864</v>
      </c>
      <c r="AE44" s="7">
        <v>3.7597700000000001</v>
      </c>
      <c r="AF44" s="7">
        <v>52.202289999999998</v>
      </c>
      <c r="AG44" s="7">
        <v>44.245980000000003</v>
      </c>
      <c r="AH44" s="7">
        <v>44.766109999999998</v>
      </c>
      <c r="AI44" s="7"/>
      <c r="AJ44" s="7"/>
      <c r="AK44" s="7"/>
      <c r="AL44" s="7"/>
      <c r="AM44" s="7"/>
    </row>
    <row r="45" spans="1:39" ht="14.45">
      <c r="A45" s="182">
        <f>YampaRiverInflow.TotalOutflow!A45</f>
        <v>47392</v>
      </c>
      <c r="B45" s="163">
        <v>17.218</v>
      </c>
      <c r="C45" s="155">
        <v>17.218</v>
      </c>
      <c r="D45" s="167">
        <v>17.218</v>
      </c>
      <c r="E45" s="7">
        <v>41.26681</v>
      </c>
      <c r="F45" s="7">
        <v>29.103630000000003</v>
      </c>
      <c r="G45" s="7">
        <v>25.964269999999999</v>
      </c>
      <c r="H45" s="7">
        <v>17.12565</v>
      </c>
      <c r="I45" s="7">
        <v>46.327440000000003</v>
      </c>
      <c r="J45" s="7">
        <v>-9.2141900000000003</v>
      </c>
      <c r="K45" s="7">
        <v>33.455199999999998</v>
      </c>
      <c r="L45" s="7">
        <v>17.611669999999997</v>
      </c>
      <c r="M45" s="7">
        <v>33.28969</v>
      </c>
      <c r="N45" s="7">
        <v>9.327</v>
      </c>
      <c r="O45" s="7">
        <v>44.053580000000004</v>
      </c>
      <c r="P45" s="7">
        <v>22.421990000000001</v>
      </c>
      <c r="Q45" s="7">
        <v>15.98033</v>
      </c>
      <c r="R45" s="7">
        <v>21.85923</v>
      </c>
      <c r="S45" s="7">
        <v>21.119289999999999</v>
      </c>
      <c r="T45" s="7">
        <v>17.553560000000001</v>
      </c>
      <c r="U45" s="7">
        <v>25.013810000000003</v>
      </c>
      <c r="V45" s="7">
        <v>30.83512</v>
      </c>
      <c r="W45" s="7">
        <v>33.816769999999998</v>
      </c>
      <c r="X45" s="7">
        <v>18.591950000000001</v>
      </c>
      <c r="Y45" s="7">
        <v>16.111409999999999</v>
      </c>
      <c r="Z45" s="7">
        <v>34.134349999999998</v>
      </c>
      <c r="AA45" s="7">
        <v>35.689430000000002</v>
      </c>
      <c r="AB45" s="7">
        <v>9.0004500000000007</v>
      </c>
      <c r="AC45" s="7">
        <v>22.628880000000002</v>
      </c>
      <c r="AD45" s="7">
        <v>18.034800000000001</v>
      </c>
      <c r="AE45" s="7">
        <v>21.008279999999999</v>
      </c>
      <c r="AF45" s="7">
        <v>41.361400000000003</v>
      </c>
      <c r="AG45" s="7">
        <v>43.124980000000001</v>
      </c>
      <c r="AH45" s="7">
        <v>33.977460000000001</v>
      </c>
      <c r="AI45" s="7"/>
      <c r="AJ45" s="7"/>
      <c r="AK45" s="7"/>
      <c r="AL45" s="7"/>
      <c r="AM45" s="7"/>
    </row>
    <row r="46" spans="1:39" ht="14.45">
      <c r="A46" s="182">
        <f>YampaRiverInflow.TotalOutflow!A46</f>
        <v>47423</v>
      </c>
      <c r="B46" s="163">
        <v>15.69</v>
      </c>
      <c r="C46" s="155">
        <v>15.69</v>
      </c>
      <c r="D46" s="167">
        <v>15.69</v>
      </c>
      <c r="E46" s="7">
        <v>37.118040000000001</v>
      </c>
      <c r="F46" s="7">
        <v>31.591099999999997</v>
      </c>
      <c r="G46" s="7">
        <v>21.961970000000001</v>
      </c>
      <c r="H46" s="7">
        <v>34.472559999999994</v>
      </c>
      <c r="I46" s="7">
        <v>17.06053</v>
      </c>
      <c r="J46" s="7">
        <v>26.185509999999997</v>
      </c>
      <c r="K46" s="7">
        <v>0.18277000000000002</v>
      </c>
      <c r="L46" s="7">
        <v>9.8123400000000007</v>
      </c>
      <c r="M46" s="7">
        <v>18.025740000000003</v>
      </c>
      <c r="N46" s="7">
        <v>18.855130000000003</v>
      </c>
      <c r="O46" s="7">
        <v>52.820480000000003</v>
      </c>
      <c r="P46" s="7">
        <v>26.401889999999998</v>
      </c>
      <c r="Q46" s="7">
        <v>7.4708800000000002</v>
      </c>
      <c r="R46" s="7">
        <v>17.074390000000001</v>
      </c>
      <c r="S46" s="7">
        <v>28.747880000000002</v>
      </c>
      <c r="T46" s="7">
        <v>31.614810000000002</v>
      </c>
      <c r="U46" s="7">
        <v>37.705529999999996</v>
      </c>
      <c r="V46" s="7">
        <v>37.451039999999999</v>
      </c>
      <c r="W46" s="7">
        <v>26.642310000000002</v>
      </c>
      <c r="X46" s="7">
        <v>24.678090000000001</v>
      </c>
      <c r="Y46" s="7">
        <v>8.9953899999999987</v>
      </c>
      <c r="Z46" s="7">
        <v>10.980259999999999</v>
      </c>
      <c r="AA46" s="7">
        <v>20.74005</v>
      </c>
      <c r="AB46" s="7">
        <v>12.02684</v>
      </c>
      <c r="AC46" s="7">
        <v>16.101219999999998</v>
      </c>
      <c r="AD46" s="7">
        <v>21.6662</v>
      </c>
      <c r="AE46" s="7">
        <v>20.032019999999999</v>
      </c>
      <c r="AF46" s="7">
        <v>39.997980000000005</v>
      </c>
      <c r="AG46" s="7">
        <v>31.045729999999999</v>
      </c>
      <c r="AH46" s="7">
        <v>21.412279999999999</v>
      </c>
      <c r="AI46" s="7"/>
      <c r="AJ46" s="7"/>
      <c r="AK46" s="7"/>
      <c r="AL46" s="7"/>
      <c r="AM46" s="7"/>
    </row>
    <row r="47" spans="1:39" ht="14.45">
      <c r="A47" s="182">
        <f>YampaRiverInflow.TotalOutflow!A47</f>
        <v>47453</v>
      </c>
      <c r="B47" s="163">
        <v>15.99</v>
      </c>
      <c r="C47" s="155">
        <v>15.99</v>
      </c>
      <c r="D47" s="167">
        <v>15.99</v>
      </c>
      <c r="E47" s="7">
        <v>44.606540000000003</v>
      </c>
      <c r="F47" s="7">
        <v>19.765080000000001</v>
      </c>
      <c r="G47" s="7">
        <v>7.7796599999999998</v>
      </c>
      <c r="H47" s="7">
        <v>13.676959999999999</v>
      </c>
      <c r="I47" s="7">
        <v>23.667650000000002</v>
      </c>
      <c r="J47" s="7">
        <v>37.513860000000001</v>
      </c>
      <c r="K47" s="7">
        <v>34.277999999999999</v>
      </c>
      <c r="L47" s="7">
        <v>20.094150000000003</v>
      </c>
      <c r="M47" s="7">
        <v>16.359249999999999</v>
      </c>
      <c r="N47" s="7">
        <v>19.779970000000002</v>
      </c>
      <c r="O47" s="7">
        <v>32.128779999999999</v>
      </c>
      <c r="P47" s="7">
        <v>31.08907</v>
      </c>
      <c r="Q47" s="7">
        <v>-1.11826</v>
      </c>
      <c r="R47" s="7">
        <v>19.982200000000002</v>
      </c>
      <c r="S47" s="7">
        <v>24.610099999999999</v>
      </c>
      <c r="T47" s="7">
        <v>25.219580000000001</v>
      </c>
      <c r="U47" s="7">
        <v>32.677639999999997</v>
      </c>
      <c r="V47" s="7">
        <v>27.849769999999999</v>
      </c>
      <c r="W47" s="7">
        <v>19.783900000000003</v>
      </c>
      <c r="X47" s="7">
        <v>7.2279200000000001</v>
      </c>
      <c r="Y47" s="7">
        <v>18.567619999999998</v>
      </c>
      <c r="Z47" s="7">
        <v>21.625409999999999</v>
      </c>
      <c r="AA47" s="7">
        <v>25.90841</v>
      </c>
      <c r="AB47" s="7">
        <v>17.129480000000001</v>
      </c>
      <c r="AC47" s="7">
        <v>26.609639999999999</v>
      </c>
      <c r="AD47" s="7">
        <v>19.80631</v>
      </c>
      <c r="AE47" s="7">
        <v>8.9451000000000001</v>
      </c>
      <c r="AF47" s="7">
        <v>31.987259999999999</v>
      </c>
      <c r="AG47" s="7">
        <v>42.814999999999998</v>
      </c>
      <c r="AH47" s="7">
        <v>29.805150000000001</v>
      </c>
      <c r="AI47" s="7"/>
      <c r="AJ47" s="7"/>
      <c r="AK47" s="7"/>
      <c r="AL47" s="7"/>
      <c r="AM47" s="7"/>
    </row>
    <row r="48" spans="1:39" ht="14.45">
      <c r="A48" s="182">
        <f>YampaRiverInflow.TotalOutflow!A48</f>
        <v>47484</v>
      </c>
      <c r="B48" s="163">
        <v>8.0239999999999991</v>
      </c>
      <c r="C48" s="155">
        <v>8.0239999999999991</v>
      </c>
      <c r="D48" s="167">
        <v>8.0239999999999991</v>
      </c>
      <c r="E48" s="7">
        <v>31.44839</v>
      </c>
      <c r="F48" s="7">
        <v>12.870100000000001</v>
      </c>
      <c r="G48" s="7">
        <v>-2.4762600000000003</v>
      </c>
      <c r="H48" s="7">
        <v>17.852400000000003</v>
      </c>
      <c r="I48" s="7">
        <v>41.023440000000001</v>
      </c>
      <c r="J48" s="7">
        <v>32.832380000000001</v>
      </c>
      <c r="K48" s="7">
        <v>37.038040000000002</v>
      </c>
      <c r="L48" s="7">
        <v>4.0773999999999999</v>
      </c>
      <c r="M48" s="7">
        <v>8.4755500000000001</v>
      </c>
      <c r="N48" s="7">
        <v>7.35494</v>
      </c>
      <c r="O48" s="7">
        <v>137.11972</v>
      </c>
      <c r="P48" s="7">
        <v>5.1303400000000003</v>
      </c>
      <c r="Q48" s="7">
        <v>9.6627500000000008</v>
      </c>
      <c r="R48" s="7">
        <v>13.882709999999999</v>
      </c>
      <c r="S48" s="7">
        <v>3.5912800000000002</v>
      </c>
      <c r="T48" s="7">
        <v>41.677339999999994</v>
      </c>
      <c r="U48" s="7">
        <v>7.6143400000000003</v>
      </c>
      <c r="V48" s="7">
        <v>11.315340000000001</v>
      </c>
      <c r="W48" s="7">
        <v>17.09442</v>
      </c>
      <c r="X48" s="7">
        <v>12.350530000000001</v>
      </c>
      <c r="Y48" s="7">
        <v>17.26952</v>
      </c>
      <c r="Z48" s="7">
        <v>26.249689999999998</v>
      </c>
      <c r="AA48" s="7">
        <v>33.221690000000002</v>
      </c>
      <c r="AB48" s="7">
        <v>3.0476799999999997</v>
      </c>
      <c r="AC48" s="7">
        <v>19.352180000000001</v>
      </c>
      <c r="AD48" s="7">
        <v>1.2711300000000001</v>
      </c>
      <c r="AE48" s="7">
        <v>34.924039999999998</v>
      </c>
      <c r="AF48" s="7">
        <v>19.72597</v>
      </c>
      <c r="AG48" s="7">
        <v>101.47150999999999</v>
      </c>
      <c r="AH48" s="7">
        <v>22.186130000000002</v>
      </c>
      <c r="AI48" s="7"/>
      <c r="AJ48" s="7"/>
      <c r="AK48" s="7"/>
      <c r="AL48" s="7"/>
      <c r="AM48" s="7"/>
    </row>
    <row r="49" spans="1:1005" ht="14.45">
      <c r="A49" s="182">
        <f>YampaRiverInflow.TotalOutflow!A49</f>
        <v>47515</v>
      </c>
      <c r="B49" s="163">
        <v>1.28</v>
      </c>
      <c r="C49" s="155">
        <v>1.28</v>
      </c>
      <c r="D49" s="167">
        <v>1.28</v>
      </c>
      <c r="E49" s="7">
        <v>90.418979999999991</v>
      </c>
      <c r="F49" s="7">
        <v>14.52515</v>
      </c>
      <c r="G49" s="7">
        <v>22.389509999999998</v>
      </c>
      <c r="H49" s="7">
        <v>37.958120000000001</v>
      </c>
      <c r="I49" s="7">
        <v>22.295439999999999</v>
      </c>
      <c r="J49" s="7">
        <v>16.79486</v>
      </c>
      <c r="K49" s="7">
        <v>22.422799999999999</v>
      </c>
      <c r="L49" s="7">
        <v>6.8791199999999995</v>
      </c>
      <c r="M49" s="7">
        <v>23.193290000000001</v>
      </c>
      <c r="N49" s="7">
        <v>13.382340000000001</v>
      </c>
      <c r="O49" s="7">
        <v>174.80966000000001</v>
      </c>
      <c r="P49" s="7">
        <v>11.10446</v>
      </c>
      <c r="Q49" s="7">
        <v>-5.5345800000000001</v>
      </c>
      <c r="R49" s="7">
        <v>2.9116999999999997</v>
      </c>
      <c r="S49" s="7">
        <v>14.60534</v>
      </c>
      <c r="T49" s="7">
        <v>8.7208299999999994</v>
      </c>
      <c r="U49" s="7">
        <v>14.52425</v>
      </c>
      <c r="V49" s="7">
        <v>10.423639999999999</v>
      </c>
      <c r="W49" s="7">
        <v>3.61097</v>
      </c>
      <c r="X49" s="7">
        <v>19.37181</v>
      </c>
      <c r="Y49" s="7">
        <v>9.0375899999999998</v>
      </c>
      <c r="Z49" s="7">
        <v>9.4203500000000009</v>
      </c>
      <c r="AA49" s="7">
        <v>14.485799999999999</v>
      </c>
      <c r="AB49" s="7">
        <v>2.4660500000000001</v>
      </c>
      <c r="AC49" s="7">
        <v>12.83705</v>
      </c>
      <c r="AD49" s="7">
        <v>-3.5236000000000001</v>
      </c>
      <c r="AE49" s="7">
        <v>48.393839999999997</v>
      </c>
      <c r="AF49" s="7">
        <v>31.827900000000003</v>
      </c>
      <c r="AG49" s="7">
        <v>223.49332999999999</v>
      </c>
      <c r="AH49" s="7">
        <v>12.69746</v>
      </c>
      <c r="AI49" s="7"/>
      <c r="AJ49" s="7"/>
      <c r="AK49" s="7"/>
      <c r="AL49" s="7"/>
      <c r="AM49" s="7"/>
    </row>
    <row r="50" spans="1:1005" ht="14.45">
      <c r="A50" s="182">
        <f>YampaRiverInflow.TotalOutflow!A50</f>
        <v>47543</v>
      </c>
      <c r="B50" s="163">
        <v>7.3979999999999997</v>
      </c>
      <c r="C50" s="155">
        <v>7.3979999999999997</v>
      </c>
      <c r="D50" s="167">
        <v>7.3979999999999997</v>
      </c>
      <c r="E50" s="7">
        <v>112.95494000000001</v>
      </c>
      <c r="F50" s="7">
        <v>11.05152</v>
      </c>
      <c r="G50" s="7">
        <v>29.335470000000001</v>
      </c>
      <c r="H50" s="7">
        <v>39.440980000000003</v>
      </c>
      <c r="I50" s="7">
        <v>28.53557</v>
      </c>
      <c r="J50" s="7">
        <v>11.616709999999999</v>
      </c>
      <c r="K50" s="7">
        <v>39.455980000000004</v>
      </c>
      <c r="L50" s="7">
        <v>14.638629999999999</v>
      </c>
      <c r="M50" s="7">
        <v>0.65770000000000006</v>
      </c>
      <c r="N50" s="7">
        <v>5.9991499999999993</v>
      </c>
      <c r="O50" s="7">
        <v>168.58645999999999</v>
      </c>
      <c r="P50" s="7">
        <v>24.270910000000001</v>
      </c>
      <c r="Q50" s="7">
        <v>15.905659999999999</v>
      </c>
      <c r="R50" s="7">
        <v>3.0453899999999998</v>
      </c>
      <c r="S50" s="7">
        <v>10.662570000000001</v>
      </c>
      <c r="T50" s="7">
        <v>54.882220000000004</v>
      </c>
      <c r="U50" s="7">
        <v>5.2403999999999993</v>
      </c>
      <c r="V50" s="7">
        <v>8.1280900000000003</v>
      </c>
      <c r="W50" s="7">
        <v>7.5745200000000006</v>
      </c>
      <c r="X50" s="7">
        <v>-3.1372800000000001</v>
      </c>
      <c r="Y50" s="7">
        <v>2.7688999999999999</v>
      </c>
      <c r="Z50" s="7">
        <v>17.607590000000002</v>
      </c>
      <c r="AA50" s="7">
        <v>10.797639999999999</v>
      </c>
      <c r="AB50" s="7">
        <v>-2.6914400000000001</v>
      </c>
      <c r="AC50" s="7">
        <v>-4.7191800000000006</v>
      </c>
      <c r="AD50" s="7">
        <v>15.227370000000001</v>
      </c>
      <c r="AE50" s="7">
        <v>42.540279999999996</v>
      </c>
      <c r="AF50" s="7">
        <v>65.722139999999996</v>
      </c>
      <c r="AG50" s="7">
        <v>320.00659999999999</v>
      </c>
      <c r="AH50" s="7">
        <v>37.874559999999995</v>
      </c>
      <c r="AI50" s="7"/>
      <c r="AJ50" s="7"/>
      <c r="AK50" s="7"/>
      <c r="AL50" s="7"/>
      <c r="AM50" s="7"/>
    </row>
    <row r="51" spans="1:1005" ht="14.45">
      <c r="A51" s="182">
        <f>YampaRiverInflow.TotalOutflow!A51</f>
        <v>47574</v>
      </c>
      <c r="B51" s="163">
        <v>11.433</v>
      </c>
      <c r="C51" s="155">
        <v>11.433</v>
      </c>
      <c r="D51" s="167">
        <v>11.433</v>
      </c>
      <c r="E51" s="7">
        <v>26.40803</v>
      </c>
      <c r="F51" s="7">
        <v>24.875400000000003</v>
      </c>
      <c r="G51" s="7">
        <v>18.278950000000002</v>
      </c>
      <c r="H51" s="7">
        <v>37.051639999999999</v>
      </c>
      <c r="I51" s="7">
        <v>17.816080000000003</v>
      </c>
      <c r="J51" s="7">
        <v>-60.419429999999998</v>
      </c>
      <c r="K51" s="7">
        <v>61.055440000000004</v>
      </c>
      <c r="L51" s="7">
        <v>14.78669</v>
      </c>
      <c r="M51" s="7">
        <v>22.411540000000002</v>
      </c>
      <c r="N51" s="7">
        <v>12.2781</v>
      </c>
      <c r="O51" s="7">
        <v>16.633849999999999</v>
      </c>
      <c r="P51" s="7">
        <v>14.433149999999999</v>
      </c>
      <c r="Q51" s="7">
        <v>15.62908</v>
      </c>
      <c r="R51" s="7">
        <v>11.950719999999999</v>
      </c>
      <c r="S51" s="7">
        <v>15.121379999999998</v>
      </c>
      <c r="T51" s="7">
        <v>34.073339999999995</v>
      </c>
      <c r="U51" s="7">
        <v>18.952660000000002</v>
      </c>
      <c r="V51" s="7">
        <v>23.953599999999998</v>
      </c>
      <c r="W51" s="7">
        <v>14.33919</v>
      </c>
      <c r="X51" s="7">
        <v>23.937049999999999</v>
      </c>
      <c r="Y51" s="7">
        <v>12.696009999999999</v>
      </c>
      <c r="Z51" s="7">
        <v>18.01211</v>
      </c>
      <c r="AA51" s="7">
        <v>12.86886</v>
      </c>
      <c r="AB51" s="7">
        <v>-8.04922</v>
      </c>
      <c r="AC51" s="7">
        <v>5.6169700000000002</v>
      </c>
      <c r="AD51" s="7">
        <v>28.85717</v>
      </c>
      <c r="AE51" s="7">
        <v>70.878419999999991</v>
      </c>
      <c r="AF51" s="7">
        <v>41.314720000000001</v>
      </c>
      <c r="AG51" s="7">
        <v>46.898789999999998</v>
      </c>
      <c r="AH51" s="7">
        <v>26.364360000000001</v>
      </c>
      <c r="AI51" s="7"/>
      <c r="AJ51" s="7"/>
      <c r="AK51" s="7"/>
      <c r="AL51" s="7"/>
      <c r="AM51" s="7"/>
    </row>
    <row r="52" spans="1:1005" ht="14.45">
      <c r="A52" s="182">
        <f>YampaRiverInflow.TotalOutflow!A52</f>
        <v>47604</v>
      </c>
      <c r="B52" s="163">
        <v>5.9089999999999998</v>
      </c>
      <c r="C52" s="155">
        <v>5.9089999999999998</v>
      </c>
      <c r="D52" s="167">
        <v>5.9089999999999998</v>
      </c>
      <c r="E52" s="7">
        <v>38.484410000000004</v>
      </c>
      <c r="F52" s="7">
        <v>26.34796</v>
      </c>
      <c r="G52" s="7">
        <v>25.867759999999997</v>
      </c>
      <c r="H52" s="7">
        <v>34.764309999999995</v>
      </c>
      <c r="I52" s="7">
        <v>25.367919999999998</v>
      </c>
      <c r="J52" s="7">
        <v>-18.437729999999998</v>
      </c>
      <c r="K52" s="7">
        <v>9.6380599999999994</v>
      </c>
      <c r="L52" s="7">
        <v>21.706889999999998</v>
      </c>
      <c r="M52" s="7">
        <v>18.98912</v>
      </c>
      <c r="N52" s="7">
        <v>6.7455100000000003</v>
      </c>
      <c r="O52" s="7">
        <v>10.561809999999999</v>
      </c>
      <c r="P52" s="7">
        <v>-4.5164900000000001</v>
      </c>
      <c r="Q52" s="7">
        <v>13.6478</v>
      </c>
      <c r="R52" s="7">
        <v>14.380700000000001</v>
      </c>
      <c r="S52" s="7">
        <v>20.278509999999997</v>
      </c>
      <c r="T52" s="7">
        <v>24.106630000000003</v>
      </c>
      <c r="U52" s="7">
        <v>17.297810000000002</v>
      </c>
      <c r="V52" s="7">
        <v>25.734249999999999</v>
      </c>
      <c r="W52" s="7">
        <v>20.646380000000001</v>
      </c>
      <c r="X52" s="7">
        <v>-2.8287300000000002</v>
      </c>
      <c r="Y52" s="7">
        <v>20.732980000000001</v>
      </c>
      <c r="Z52" s="7">
        <v>13.07884</v>
      </c>
      <c r="AA52" s="7">
        <v>22.115179999999999</v>
      </c>
      <c r="AB52" s="7">
        <v>10.55193</v>
      </c>
      <c r="AC52" s="7">
        <v>8.3118600000000011</v>
      </c>
      <c r="AD52" s="7">
        <v>-6.5306800000000003</v>
      </c>
      <c r="AE52" s="7">
        <v>42.96922</v>
      </c>
      <c r="AF52" s="7">
        <v>42.513089999999998</v>
      </c>
      <c r="AG52" s="7">
        <v>61.397860000000001</v>
      </c>
      <c r="AH52" s="7">
        <v>156.79410000000001</v>
      </c>
      <c r="AI52" s="7"/>
      <c r="AJ52" s="7"/>
      <c r="AK52" s="7"/>
      <c r="AL52" s="7"/>
      <c r="AM52" s="7"/>
    </row>
    <row r="53" spans="1:1005" ht="14.45">
      <c r="A53" s="182">
        <f>YampaRiverInflow.TotalOutflow!A53</f>
        <v>47635</v>
      </c>
      <c r="B53" s="163">
        <v>14.849</v>
      </c>
      <c r="C53" s="155">
        <v>14.849</v>
      </c>
      <c r="D53" s="167">
        <v>14.849</v>
      </c>
      <c r="E53" s="7">
        <v>38.630720000000004</v>
      </c>
      <c r="F53" s="7">
        <v>28.58334</v>
      </c>
      <c r="G53" s="7">
        <v>31.828189999999999</v>
      </c>
      <c r="H53" s="7">
        <v>32.597670000000001</v>
      </c>
      <c r="I53" s="7">
        <v>24.753419999999998</v>
      </c>
      <c r="J53" s="7">
        <v>34.456029999999998</v>
      </c>
      <c r="K53" s="7">
        <v>44.059580000000004</v>
      </c>
      <c r="L53" s="7">
        <v>22.553609999999999</v>
      </c>
      <c r="M53" s="7">
        <v>11.884649999999999</v>
      </c>
      <c r="N53" s="7">
        <v>3.4337300000000002</v>
      </c>
      <c r="O53" s="7">
        <v>10.73582</v>
      </c>
      <c r="P53" s="7">
        <v>-12.62983</v>
      </c>
      <c r="Q53" s="7">
        <v>11.01207</v>
      </c>
      <c r="R53" s="7">
        <v>4.8791199999999995</v>
      </c>
      <c r="S53" s="7">
        <v>20.43703</v>
      </c>
      <c r="T53" s="7">
        <v>23.30864</v>
      </c>
      <c r="U53" s="7">
        <v>14.64692</v>
      </c>
      <c r="V53" s="7">
        <v>10.02741</v>
      </c>
      <c r="W53" s="7">
        <v>15.25596</v>
      </c>
      <c r="X53" s="7">
        <v>10.849350000000001</v>
      </c>
      <c r="Y53" s="7">
        <v>19.483750000000001</v>
      </c>
      <c r="Z53" s="7">
        <v>18.53059</v>
      </c>
      <c r="AA53" s="7">
        <v>0.33273000000000003</v>
      </c>
      <c r="AB53" s="7">
        <v>6.2228399999999997</v>
      </c>
      <c r="AC53" s="7">
        <v>11.04167</v>
      </c>
      <c r="AD53" s="7">
        <v>-4.7700100000000001</v>
      </c>
      <c r="AE53" s="7">
        <v>47.769469999999998</v>
      </c>
      <c r="AF53" s="7">
        <v>30.468389999999999</v>
      </c>
      <c r="AG53" s="7">
        <v>41.864040000000003</v>
      </c>
      <c r="AH53" s="7">
        <v>162.56730999999999</v>
      </c>
      <c r="AI53" s="7"/>
      <c r="AJ53" s="7"/>
      <c r="AK53" s="7"/>
      <c r="AL53" s="7"/>
      <c r="AM53" s="7"/>
    </row>
    <row r="54" spans="1:1005" ht="14.45">
      <c r="A54" s="182">
        <f>YampaRiverInflow.TotalOutflow!A54</f>
        <v>47665</v>
      </c>
      <c r="B54" s="163">
        <v>18.539000000000001</v>
      </c>
      <c r="C54" s="155">
        <v>18.539000000000001</v>
      </c>
      <c r="D54" s="167">
        <v>18.539000000000001</v>
      </c>
      <c r="E54" s="7">
        <v>47.455460000000002</v>
      </c>
      <c r="F54" s="7">
        <v>34.655120000000004</v>
      </c>
      <c r="G54" s="7">
        <v>33.561260000000004</v>
      </c>
      <c r="H54" s="7">
        <v>28.150029999999997</v>
      </c>
      <c r="I54" s="7">
        <v>51.289180000000002</v>
      </c>
      <c r="J54" s="7">
        <v>41.384039999999999</v>
      </c>
      <c r="K54" s="7">
        <v>33.49259</v>
      </c>
      <c r="L54" s="7">
        <v>27.52253</v>
      </c>
      <c r="M54" s="7">
        <v>15.318239999999999</v>
      </c>
      <c r="N54" s="7">
        <v>6.7752799999999995</v>
      </c>
      <c r="O54" s="7">
        <v>10.10783</v>
      </c>
      <c r="P54" s="7">
        <v>4.5903700000000001</v>
      </c>
      <c r="Q54" s="7">
        <v>26.346730000000001</v>
      </c>
      <c r="R54" s="7">
        <v>12.034459999999999</v>
      </c>
      <c r="S54" s="7">
        <v>17.305540000000001</v>
      </c>
      <c r="T54" s="7">
        <v>17.516080000000002</v>
      </c>
      <c r="U54" s="7">
        <v>34.461320000000001</v>
      </c>
      <c r="V54" s="7">
        <v>45.978550000000006</v>
      </c>
      <c r="W54" s="7">
        <v>28.134409999999999</v>
      </c>
      <c r="X54" s="7">
        <v>19.273779999999999</v>
      </c>
      <c r="Y54" s="7">
        <v>17.619880000000002</v>
      </c>
      <c r="Z54" s="7">
        <v>20.370249999999999</v>
      </c>
      <c r="AA54" s="7">
        <v>18.260590000000001</v>
      </c>
      <c r="AB54" s="7">
        <v>20.425439999999998</v>
      </c>
      <c r="AC54" s="7">
        <v>15.59191</v>
      </c>
      <c r="AD54" s="7">
        <v>2.5027699999999999</v>
      </c>
      <c r="AE54" s="7">
        <v>47.54383</v>
      </c>
      <c r="AF54" s="7">
        <v>61.736230000000006</v>
      </c>
      <c r="AG54" s="7">
        <v>56.987910000000007</v>
      </c>
      <c r="AH54" s="7">
        <v>176.79157000000001</v>
      </c>
      <c r="AI54" s="7"/>
      <c r="AJ54" s="7"/>
      <c r="AK54" s="7"/>
      <c r="AL54" s="7"/>
      <c r="AM54" s="7"/>
    </row>
    <row r="55" spans="1:1005" ht="14.45">
      <c r="A55" s="182">
        <f>YampaRiverInflow.TotalOutflow!A55</f>
        <v>47696</v>
      </c>
      <c r="B55" s="163">
        <v>19.315000000000001</v>
      </c>
      <c r="C55" s="155">
        <v>19.315000000000001</v>
      </c>
      <c r="D55" s="167">
        <v>19.315000000000001</v>
      </c>
      <c r="E55" s="7">
        <v>43.952150000000003</v>
      </c>
      <c r="F55" s="7">
        <v>35.973910000000004</v>
      </c>
      <c r="G55" s="7">
        <v>38.820389999999996</v>
      </c>
      <c r="H55" s="7">
        <v>44.411699999999996</v>
      </c>
      <c r="I55" s="7">
        <v>34.729699999999994</v>
      </c>
      <c r="J55" s="7">
        <v>47.307449999999996</v>
      </c>
      <c r="K55" s="7">
        <v>39.600670000000001</v>
      </c>
      <c r="L55" s="7">
        <v>28.68741</v>
      </c>
      <c r="M55" s="7">
        <v>23.301560000000002</v>
      </c>
      <c r="N55" s="7">
        <v>11.3675</v>
      </c>
      <c r="O55" s="7">
        <v>31.263090000000002</v>
      </c>
      <c r="P55" s="7">
        <v>3.74146</v>
      </c>
      <c r="Q55" s="7">
        <v>14.787049999999999</v>
      </c>
      <c r="R55" s="7">
        <v>25.305250000000001</v>
      </c>
      <c r="S55" s="7">
        <v>24.650939999999999</v>
      </c>
      <c r="T55" s="7">
        <v>21.208159999999999</v>
      </c>
      <c r="U55" s="7">
        <v>24.72842</v>
      </c>
      <c r="V55" s="7">
        <v>25.745990000000003</v>
      </c>
      <c r="W55" s="7">
        <v>37.131620000000005</v>
      </c>
      <c r="X55" s="7">
        <v>26.087199999999999</v>
      </c>
      <c r="Y55" s="7">
        <v>15.61852</v>
      </c>
      <c r="Z55" s="7">
        <v>22.61469</v>
      </c>
      <c r="AA55" s="7">
        <v>11.924809999999999</v>
      </c>
      <c r="AB55" s="7">
        <v>21.49428</v>
      </c>
      <c r="AC55" s="7">
        <v>15.177059999999999</v>
      </c>
      <c r="AD55" s="7">
        <v>1.5323699999999998</v>
      </c>
      <c r="AE55" s="7">
        <v>55.200400000000002</v>
      </c>
      <c r="AF55" s="7">
        <v>61.601279999999996</v>
      </c>
      <c r="AG55" s="7">
        <v>63.181809999999999</v>
      </c>
      <c r="AH55" s="7">
        <v>55.461550000000003</v>
      </c>
      <c r="AI55" s="7"/>
      <c r="AJ55" s="7"/>
      <c r="AK55" s="7"/>
      <c r="AL55" s="7"/>
      <c r="AM55" s="7"/>
    </row>
    <row r="56" spans="1:1005" ht="14.45">
      <c r="A56" s="182">
        <f>YampaRiverInflow.TotalOutflow!A56</f>
        <v>47727</v>
      </c>
      <c r="B56" s="163">
        <v>11.255000000000001</v>
      </c>
      <c r="C56" s="155">
        <v>11.255000000000001</v>
      </c>
      <c r="D56" s="167">
        <v>11.255000000000001</v>
      </c>
      <c r="E56" s="7">
        <v>39.71172</v>
      </c>
      <c r="F56" s="7">
        <v>31.901700000000002</v>
      </c>
      <c r="G56" s="7">
        <v>56.052810000000001</v>
      </c>
      <c r="H56" s="7">
        <v>39.031980000000004</v>
      </c>
      <c r="I56" s="7">
        <v>22.410490000000003</v>
      </c>
      <c r="J56" s="7">
        <v>25.424400000000002</v>
      </c>
      <c r="K56" s="7">
        <v>31.6371</v>
      </c>
      <c r="L56" s="7">
        <v>25.40353</v>
      </c>
      <c r="M56" s="7">
        <v>16.953939999999999</v>
      </c>
      <c r="N56" s="7">
        <v>23.521319999999999</v>
      </c>
      <c r="O56" s="7">
        <v>6.1092299999999993</v>
      </c>
      <c r="P56" s="7">
        <v>5.1206000000000005</v>
      </c>
      <c r="Q56" s="7">
        <v>18.619119999999999</v>
      </c>
      <c r="R56" s="7">
        <v>14.416780000000001</v>
      </c>
      <c r="S56" s="7">
        <v>21.239709999999999</v>
      </c>
      <c r="T56" s="7">
        <v>17.404430000000001</v>
      </c>
      <c r="U56" s="7">
        <v>30.471599999999999</v>
      </c>
      <c r="V56" s="7">
        <v>31.308349999999997</v>
      </c>
      <c r="W56" s="7">
        <v>23.010400000000001</v>
      </c>
      <c r="X56" s="7">
        <v>13.297270000000001</v>
      </c>
      <c r="Y56" s="7">
        <v>19.103159999999999</v>
      </c>
      <c r="Z56" s="7">
        <v>13.49493</v>
      </c>
      <c r="AA56" s="7">
        <v>16.10501</v>
      </c>
      <c r="AB56" s="7">
        <v>9.4053100000000001</v>
      </c>
      <c r="AC56" s="7">
        <v>25.57864</v>
      </c>
      <c r="AD56" s="7">
        <v>3.7597700000000001</v>
      </c>
      <c r="AE56" s="7">
        <v>52.202289999999998</v>
      </c>
      <c r="AF56" s="7">
        <v>44.245980000000003</v>
      </c>
      <c r="AG56" s="7">
        <v>44.766109999999998</v>
      </c>
      <c r="AH56" s="7">
        <v>37.570160000000001</v>
      </c>
      <c r="AI56" s="7"/>
      <c r="AJ56" s="7"/>
      <c r="AK56" s="7"/>
      <c r="AL56" s="7"/>
      <c r="AM56" s="7"/>
    </row>
    <row r="57" spans="1:1005" ht="14.45">
      <c r="A57" s="182">
        <f>YampaRiverInflow.TotalOutflow!A57</f>
        <v>47757</v>
      </c>
      <c r="B57" s="163">
        <v>17.218</v>
      </c>
      <c r="C57" s="155">
        <v>17.218</v>
      </c>
      <c r="D57" s="167">
        <v>17.218</v>
      </c>
      <c r="E57" s="7">
        <v>29.103630000000003</v>
      </c>
      <c r="F57" s="7">
        <v>25.964269999999999</v>
      </c>
      <c r="G57" s="7">
        <v>17.12565</v>
      </c>
      <c r="H57" s="7">
        <v>46.327440000000003</v>
      </c>
      <c r="I57" s="7">
        <v>-9.2141900000000003</v>
      </c>
      <c r="J57" s="7">
        <v>33.455199999999998</v>
      </c>
      <c r="K57" s="7">
        <v>17.611669999999997</v>
      </c>
      <c r="L57" s="7">
        <v>33.28969</v>
      </c>
      <c r="M57" s="7">
        <v>9.327</v>
      </c>
      <c r="N57" s="7">
        <v>44.053580000000004</v>
      </c>
      <c r="O57" s="7">
        <v>22.421990000000001</v>
      </c>
      <c r="P57" s="7">
        <v>15.98033</v>
      </c>
      <c r="Q57" s="7">
        <v>21.85923</v>
      </c>
      <c r="R57" s="7">
        <v>21.119289999999999</v>
      </c>
      <c r="S57" s="7">
        <v>17.553560000000001</v>
      </c>
      <c r="T57" s="7">
        <v>25.013810000000003</v>
      </c>
      <c r="U57" s="7">
        <v>30.83512</v>
      </c>
      <c r="V57" s="7">
        <v>33.816769999999998</v>
      </c>
      <c r="W57" s="7">
        <v>18.591950000000001</v>
      </c>
      <c r="X57" s="7">
        <v>16.111409999999999</v>
      </c>
      <c r="Y57" s="7">
        <v>34.134349999999998</v>
      </c>
      <c r="Z57" s="7">
        <v>35.689430000000002</v>
      </c>
      <c r="AA57" s="7">
        <v>9.0004500000000007</v>
      </c>
      <c r="AB57" s="7">
        <v>22.628880000000002</v>
      </c>
      <c r="AC57" s="7">
        <v>18.034800000000001</v>
      </c>
      <c r="AD57" s="7">
        <v>21.008279999999999</v>
      </c>
      <c r="AE57" s="7">
        <v>41.361400000000003</v>
      </c>
      <c r="AF57" s="7">
        <v>43.124980000000001</v>
      </c>
      <c r="AG57" s="7">
        <v>33.977460000000001</v>
      </c>
      <c r="AH57" s="7">
        <v>41.269359999999999</v>
      </c>
      <c r="AI57" s="7"/>
      <c r="AJ57" s="7"/>
      <c r="AK57" s="7"/>
      <c r="AL57" s="7"/>
      <c r="AM57" s="7"/>
    </row>
    <row r="58" spans="1:1005" ht="14.45">
      <c r="A58" s="182">
        <f>YampaRiverInflow.TotalOutflow!A58</f>
        <v>47788</v>
      </c>
      <c r="B58" s="163">
        <v>15.69</v>
      </c>
      <c r="C58" s="155">
        <v>15.69</v>
      </c>
      <c r="D58" s="167">
        <v>15.69</v>
      </c>
      <c r="E58" s="7">
        <v>31.591099999999997</v>
      </c>
      <c r="F58" s="7">
        <v>21.961970000000001</v>
      </c>
      <c r="G58" s="7">
        <v>34.472559999999994</v>
      </c>
      <c r="H58" s="7">
        <v>17.06053</v>
      </c>
      <c r="I58" s="7">
        <v>26.185509999999997</v>
      </c>
      <c r="J58" s="7">
        <v>0.18277000000000002</v>
      </c>
      <c r="K58" s="7">
        <v>9.8123400000000007</v>
      </c>
      <c r="L58" s="7">
        <v>18.025740000000003</v>
      </c>
      <c r="M58" s="7">
        <v>18.855130000000003</v>
      </c>
      <c r="N58" s="7">
        <v>52.820480000000003</v>
      </c>
      <c r="O58" s="7">
        <v>26.401889999999998</v>
      </c>
      <c r="P58" s="7">
        <v>7.4708800000000002</v>
      </c>
      <c r="Q58" s="7">
        <v>17.074390000000001</v>
      </c>
      <c r="R58" s="7">
        <v>28.747880000000002</v>
      </c>
      <c r="S58" s="7">
        <v>31.614810000000002</v>
      </c>
      <c r="T58" s="7">
        <v>37.705529999999996</v>
      </c>
      <c r="U58" s="7">
        <v>37.451039999999999</v>
      </c>
      <c r="V58" s="7">
        <v>26.642310000000002</v>
      </c>
      <c r="W58" s="7">
        <v>24.678090000000001</v>
      </c>
      <c r="X58" s="7">
        <v>8.9953899999999987</v>
      </c>
      <c r="Y58" s="7">
        <v>10.980259999999999</v>
      </c>
      <c r="Z58" s="7">
        <v>20.74005</v>
      </c>
      <c r="AA58" s="7">
        <v>12.02684</v>
      </c>
      <c r="AB58" s="7">
        <v>16.101219999999998</v>
      </c>
      <c r="AC58" s="7">
        <v>21.6662</v>
      </c>
      <c r="AD58" s="7">
        <v>20.032019999999999</v>
      </c>
      <c r="AE58" s="7">
        <v>39.997980000000005</v>
      </c>
      <c r="AF58" s="7">
        <v>31.045729999999999</v>
      </c>
      <c r="AG58" s="7">
        <v>21.412279999999999</v>
      </c>
      <c r="AH58" s="7">
        <v>37.10445</v>
      </c>
      <c r="AI58" s="7"/>
      <c r="AJ58" s="7"/>
      <c r="AK58" s="7"/>
      <c r="AL58" s="7"/>
      <c r="AM58" s="7"/>
    </row>
    <row r="59" spans="1:1005" ht="14.45">
      <c r="A59" s="182">
        <f>YampaRiverInflow.TotalOutflow!A59</f>
        <v>47818</v>
      </c>
      <c r="B59" s="163">
        <v>15.99</v>
      </c>
      <c r="C59" s="155">
        <v>15.99</v>
      </c>
      <c r="D59" s="167">
        <v>15.99</v>
      </c>
      <c r="E59" s="7">
        <v>19.765080000000001</v>
      </c>
      <c r="F59" s="7">
        <v>7.7796599999999998</v>
      </c>
      <c r="G59" s="7">
        <v>13.676959999999999</v>
      </c>
      <c r="H59" s="7">
        <v>23.667650000000002</v>
      </c>
      <c r="I59" s="7">
        <v>37.513860000000001</v>
      </c>
      <c r="J59" s="7">
        <v>34.277999999999999</v>
      </c>
      <c r="K59" s="7">
        <v>20.094150000000003</v>
      </c>
      <c r="L59" s="7">
        <v>16.359249999999999</v>
      </c>
      <c r="M59" s="7">
        <v>19.779970000000002</v>
      </c>
      <c r="N59" s="7">
        <v>32.128779999999999</v>
      </c>
      <c r="O59" s="7">
        <v>31.08907</v>
      </c>
      <c r="P59" s="7">
        <v>-1.11826</v>
      </c>
      <c r="Q59" s="7">
        <v>19.982200000000002</v>
      </c>
      <c r="R59" s="7">
        <v>24.610099999999999</v>
      </c>
      <c r="S59" s="7">
        <v>25.219580000000001</v>
      </c>
      <c r="T59" s="7">
        <v>32.677639999999997</v>
      </c>
      <c r="U59" s="7">
        <v>27.849769999999999</v>
      </c>
      <c r="V59" s="7">
        <v>19.783900000000003</v>
      </c>
      <c r="W59" s="7">
        <v>7.2279200000000001</v>
      </c>
      <c r="X59" s="7">
        <v>18.567619999999998</v>
      </c>
      <c r="Y59" s="7">
        <v>21.625409999999999</v>
      </c>
      <c r="Z59" s="7">
        <v>25.90841</v>
      </c>
      <c r="AA59" s="7">
        <v>17.129480000000001</v>
      </c>
      <c r="AB59" s="7">
        <v>26.609639999999999</v>
      </c>
      <c r="AC59" s="7">
        <v>19.80631</v>
      </c>
      <c r="AD59" s="7">
        <v>8.9451000000000001</v>
      </c>
      <c r="AE59" s="7">
        <v>31.987259999999999</v>
      </c>
      <c r="AF59" s="7">
        <v>42.814999999999998</v>
      </c>
      <c r="AG59" s="7">
        <v>29.805150000000001</v>
      </c>
      <c r="AH59" s="7">
        <v>44.609569999999998</v>
      </c>
      <c r="AI59" s="7"/>
      <c r="AJ59" s="7"/>
      <c r="AK59" s="7"/>
      <c r="AL59" s="7"/>
      <c r="AM59" s="7"/>
    </row>
    <row r="60" spans="1:1005" ht="14.45">
      <c r="A60" s="182">
        <f>YampaRiverInflow.TotalOutflow!A60</f>
        <v>47849</v>
      </c>
      <c r="B60" s="163">
        <v>8.0239999999999991</v>
      </c>
      <c r="C60" s="155">
        <v>8.0239999999999991</v>
      </c>
      <c r="D60" s="167">
        <v>8.0239999999999991</v>
      </c>
      <c r="E60" s="7">
        <v>12.870100000000001</v>
      </c>
      <c r="F60" s="7">
        <v>-2.4762600000000003</v>
      </c>
      <c r="G60" s="7">
        <v>17.852400000000003</v>
      </c>
      <c r="H60" s="7">
        <v>41.023440000000001</v>
      </c>
      <c r="I60" s="7">
        <v>32.832380000000001</v>
      </c>
      <c r="J60" s="7">
        <v>37.038040000000002</v>
      </c>
      <c r="K60" s="7">
        <v>4.0773999999999999</v>
      </c>
      <c r="L60" s="7">
        <v>8.4755500000000001</v>
      </c>
      <c r="M60" s="7">
        <v>7.35494</v>
      </c>
      <c r="N60" s="7">
        <v>137.11972</v>
      </c>
      <c r="O60" s="7">
        <v>5.1303400000000003</v>
      </c>
      <c r="P60" s="7">
        <v>9.6627500000000008</v>
      </c>
      <c r="Q60" s="7">
        <v>13.882709999999999</v>
      </c>
      <c r="R60" s="7">
        <v>3.5912800000000002</v>
      </c>
      <c r="S60" s="7">
        <v>41.677339999999994</v>
      </c>
      <c r="T60" s="7">
        <v>7.6143400000000003</v>
      </c>
      <c r="U60" s="7">
        <v>11.315340000000001</v>
      </c>
      <c r="V60" s="7">
        <v>17.09442</v>
      </c>
      <c r="W60" s="7">
        <v>12.350530000000001</v>
      </c>
      <c r="X60" s="7">
        <v>17.26952</v>
      </c>
      <c r="Y60" s="7">
        <v>26.249689999999998</v>
      </c>
      <c r="Z60" s="7">
        <v>33.221690000000002</v>
      </c>
      <c r="AA60" s="7">
        <v>3.0476799999999997</v>
      </c>
      <c r="AB60" s="7">
        <v>19.352180000000001</v>
      </c>
      <c r="AC60" s="7">
        <v>1.2711300000000001</v>
      </c>
      <c r="AD60" s="7">
        <v>34.924039999999998</v>
      </c>
      <c r="AE60" s="7">
        <v>19.72597</v>
      </c>
      <c r="AF60" s="7">
        <v>101.47150999999999</v>
      </c>
      <c r="AG60" s="7">
        <v>22.186130000000002</v>
      </c>
      <c r="AH60" s="7">
        <v>31.444290000000002</v>
      </c>
      <c r="AI60" s="7"/>
      <c r="AJ60" s="7"/>
      <c r="AK60" s="7"/>
      <c r="AL60" s="7"/>
      <c r="AM60" s="7"/>
    </row>
    <row r="61" spans="1:1005" ht="14.45">
      <c r="A61" s="182">
        <f>YampaRiverInflow.TotalOutflow!A61</f>
        <v>47880</v>
      </c>
      <c r="B61" s="163">
        <v>1.28</v>
      </c>
      <c r="C61" s="155">
        <v>1.28</v>
      </c>
      <c r="D61" s="167">
        <v>1.28</v>
      </c>
      <c r="E61" s="7">
        <v>14.52515</v>
      </c>
      <c r="F61" s="7">
        <v>22.389509999999998</v>
      </c>
      <c r="G61" s="7">
        <v>37.958120000000001</v>
      </c>
      <c r="H61" s="7">
        <v>22.295439999999999</v>
      </c>
      <c r="I61" s="7">
        <v>16.79486</v>
      </c>
      <c r="J61" s="7">
        <v>22.422799999999999</v>
      </c>
      <c r="K61" s="7">
        <v>6.8791199999999995</v>
      </c>
      <c r="L61" s="7">
        <v>23.193290000000001</v>
      </c>
      <c r="M61" s="7">
        <v>13.382340000000001</v>
      </c>
      <c r="N61" s="7">
        <v>174.80966000000001</v>
      </c>
      <c r="O61" s="7">
        <v>11.10446</v>
      </c>
      <c r="P61" s="7">
        <v>-5.5345800000000001</v>
      </c>
      <c r="Q61" s="7">
        <v>2.9116999999999997</v>
      </c>
      <c r="R61" s="7">
        <v>14.60534</v>
      </c>
      <c r="S61" s="7">
        <v>8.7208299999999994</v>
      </c>
      <c r="T61" s="7">
        <v>14.52425</v>
      </c>
      <c r="U61" s="7">
        <v>10.423639999999999</v>
      </c>
      <c r="V61" s="7">
        <v>3.61097</v>
      </c>
      <c r="W61" s="7">
        <v>19.37181</v>
      </c>
      <c r="X61" s="7">
        <v>9.0375899999999998</v>
      </c>
      <c r="Y61" s="7">
        <v>9.4203500000000009</v>
      </c>
      <c r="Z61" s="7">
        <v>14.485799999999999</v>
      </c>
      <c r="AA61" s="7">
        <v>2.4660500000000001</v>
      </c>
      <c r="AB61" s="7">
        <v>12.83705</v>
      </c>
      <c r="AC61" s="7">
        <v>-3.5236000000000001</v>
      </c>
      <c r="AD61" s="7">
        <v>48.393839999999997</v>
      </c>
      <c r="AE61" s="7">
        <v>31.827900000000003</v>
      </c>
      <c r="AF61" s="7">
        <v>223.49332999999999</v>
      </c>
      <c r="AG61" s="7">
        <v>12.69746</v>
      </c>
      <c r="AH61" s="7">
        <v>90.409829999999999</v>
      </c>
      <c r="AI61" s="7"/>
      <c r="AJ61" s="7"/>
      <c r="AK61" s="7"/>
      <c r="AL61" s="7"/>
      <c r="AM61" s="7"/>
    </row>
    <row r="62" spans="1:1005" ht="14.45">
      <c r="A62" s="182">
        <f>YampaRiverInflow.TotalOutflow!A62</f>
        <v>47908</v>
      </c>
      <c r="B62" s="163">
        <v>7.3979999999999997</v>
      </c>
      <c r="C62" s="155">
        <v>7.3979999999999997</v>
      </c>
      <c r="D62" s="167">
        <v>7.3979999999999997</v>
      </c>
      <c r="E62" s="7">
        <v>11.05152</v>
      </c>
      <c r="F62" s="7">
        <v>29.335470000000001</v>
      </c>
      <c r="G62" s="7">
        <v>39.440980000000003</v>
      </c>
      <c r="H62" s="7">
        <v>28.53557</v>
      </c>
      <c r="I62" s="7">
        <v>11.616709999999999</v>
      </c>
      <c r="J62" s="7">
        <v>39.455980000000004</v>
      </c>
      <c r="K62" s="7">
        <v>14.638629999999999</v>
      </c>
      <c r="L62" s="7">
        <v>0.65770000000000006</v>
      </c>
      <c r="M62" s="7">
        <v>5.9991499999999993</v>
      </c>
      <c r="N62" s="7">
        <v>168.58645999999999</v>
      </c>
      <c r="O62" s="7">
        <v>24.270910000000001</v>
      </c>
      <c r="P62" s="7">
        <v>15.905659999999999</v>
      </c>
      <c r="Q62" s="7">
        <v>3.0453899999999998</v>
      </c>
      <c r="R62" s="7">
        <v>10.662570000000001</v>
      </c>
      <c r="S62" s="7">
        <v>54.882220000000004</v>
      </c>
      <c r="T62" s="7">
        <v>5.2403999999999993</v>
      </c>
      <c r="U62" s="7">
        <v>8.1280900000000003</v>
      </c>
      <c r="V62" s="7">
        <v>7.5745200000000006</v>
      </c>
      <c r="W62" s="7">
        <v>-3.1372800000000001</v>
      </c>
      <c r="X62" s="7">
        <v>2.7688999999999999</v>
      </c>
      <c r="Y62" s="7">
        <v>17.607590000000002</v>
      </c>
      <c r="Z62" s="7">
        <v>10.797639999999999</v>
      </c>
      <c r="AA62" s="7">
        <v>-2.6914400000000001</v>
      </c>
      <c r="AB62" s="7">
        <v>-4.7191800000000006</v>
      </c>
      <c r="AC62" s="7">
        <v>15.227370000000001</v>
      </c>
      <c r="AD62" s="7">
        <v>42.540279999999996</v>
      </c>
      <c r="AE62" s="7">
        <v>65.722139999999996</v>
      </c>
      <c r="AF62" s="7">
        <v>320.00659999999999</v>
      </c>
      <c r="AG62" s="7">
        <v>37.874559999999995</v>
      </c>
      <c r="AH62" s="7">
        <v>112.96099000000001</v>
      </c>
      <c r="AI62" s="7"/>
      <c r="AJ62" s="7"/>
      <c r="AK62" s="7"/>
      <c r="AL62" s="7"/>
      <c r="AM62" s="7"/>
    </row>
    <row r="63" spans="1:1005" ht="14.45">
      <c r="A63" s="182">
        <f>YampaRiverInflow.TotalOutflow!A63</f>
        <v>47939</v>
      </c>
      <c r="B63" s="163">
        <v>11.433</v>
      </c>
      <c r="C63" s="155">
        <v>11.433</v>
      </c>
      <c r="D63" s="167">
        <v>11.433</v>
      </c>
      <c r="E63" s="7">
        <v>24.875400000000003</v>
      </c>
      <c r="F63" s="7">
        <v>18.278950000000002</v>
      </c>
      <c r="G63" s="7">
        <v>37.051639999999999</v>
      </c>
      <c r="H63" s="7">
        <v>17.816080000000003</v>
      </c>
      <c r="I63" s="7">
        <v>-60.419429999999998</v>
      </c>
      <c r="J63" s="7">
        <v>61.055440000000004</v>
      </c>
      <c r="K63" s="7">
        <v>14.78669</v>
      </c>
      <c r="L63" s="7">
        <v>22.411540000000002</v>
      </c>
      <c r="M63" s="7">
        <v>12.2781</v>
      </c>
      <c r="N63" s="7">
        <v>16.633849999999999</v>
      </c>
      <c r="O63" s="7">
        <v>14.433149999999999</v>
      </c>
      <c r="P63" s="7">
        <v>15.62908</v>
      </c>
      <c r="Q63" s="7">
        <v>11.950719999999999</v>
      </c>
      <c r="R63" s="7">
        <v>15.121379999999998</v>
      </c>
      <c r="S63" s="7">
        <v>34.073339999999995</v>
      </c>
      <c r="T63" s="7">
        <v>18.952660000000002</v>
      </c>
      <c r="U63" s="7">
        <v>23.953599999999998</v>
      </c>
      <c r="V63" s="7">
        <v>14.33919</v>
      </c>
      <c r="W63" s="7">
        <v>23.937049999999999</v>
      </c>
      <c r="X63" s="7">
        <v>12.696009999999999</v>
      </c>
      <c r="Y63" s="7">
        <v>18.01211</v>
      </c>
      <c r="Z63" s="7">
        <v>12.86886</v>
      </c>
      <c r="AA63" s="7">
        <v>-8.04922</v>
      </c>
      <c r="AB63" s="7">
        <v>5.6169700000000002</v>
      </c>
      <c r="AC63" s="7">
        <v>28.85717</v>
      </c>
      <c r="AD63" s="7">
        <v>70.878419999999991</v>
      </c>
      <c r="AE63" s="7">
        <v>41.314720000000001</v>
      </c>
      <c r="AF63" s="7">
        <v>46.898789999999998</v>
      </c>
      <c r="AG63" s="7">
        <v>26.364360000000001</v>
      </c>
      <c r="AH63" s="7">
        <v>26.398060000000001</v>
      </c>
      <c r="AI63" s="7"/>
      <c r="AJ63" s="7"/>
      <c r="AK63" s="7"/>
      <c r="AL63" s="7"/>
      <c r="AM63" s="7"/>
    </row>
    <row r="64" spans="1:1005" ht="14.45">
      <c r="A64" s="182">
        <f>YampaRiverInflow.TotalOutflow!A64</f>
        <v>47969</v>
      </c>
      <c r="B64" s="163">
        <v>5.9089999999999998</v>
      </c>
      <c r="C64" s="155">
        <v>5.9089999999999998</v>
      </c>
      <c r="D64" s="167">
        <v>5.9089999999999998</v>
      </c>
      <c r="E64" s="7">
        <v>26.34796</v>
      </c>
      <c r="F64" s="7">
        <v>25.867759999999997</v>
      </c>
      <c r="G64" s="7">
        <v>34.764309999999995</v>
      </c>
      <c r="H64" s="7">
        <v>25.367919999999998</v>
      </c>
      <c r="I64" s="7">
        <v>-18.437729999999998</v>
      </c>
      <c r="J64" s="7">
        <v>9.6380599999999994</v>
      </c>
      <c r="K64" s="7">
        <v>21.706889999999998</v>
      </c>
      <c r="L64" s="7">
        <v>18.98912</v>
      </c>
      <c r="M64" s="7">
        <v>6.7455100000000003</v>
      </c>
      <c r="N64" s="7">
        <v>10.561809999999999</v>
      </c>
      <c r="O64" s="7">
        <v>-4.5164900000000001</v>
      </c>
      <c r="P64" s="7">
        <v>13.6478</v>
      </c>
      <c r="Q64" s="7">
        <v>14.380700000000001</v>
      </c>
      <c r="R64" s="7">
        <v>20.278509999999997</v>
      </c>
      <c r="S64" s="7">
        <v>24.106630000000003</v>
      </c>
      <c r="T64" s="7">
        <v>17.297810000000002</v>
      </c>
      <c r="U64" s="7">
        <v>25.734249999999999</v>
      </c>
      <c r="V64" s="7">
        <v>20.646380000000001</v>
      </c>
      <c r="W64" s="7">
        <v>-2.8287300000000002</v>
      </c>
      <c r="X64" s="7">
        <v>20.732980000000001</v>
      </c>
      <c r="Y64" s="7">
        <v>13.07884</v>
      </c>
      <c r="Z64" s="7">
        <v>22.115179999999999</v>
      </c>
      <c r="AA64" s="7">
        <v>10.55193</v>
      </c>
      <c r="AB64" s="7">
        <v>8.3118600000000011</v>
      </c>
      <c r="AC64" s="7">
        <v>-6.5306800000000003</v>
      </c>
      <c r="AD64" s="7">
        <v>42.96922</v>
      </c>
      <c r="AE64" s="7">
        <v>42.513089999999998</v>
      </c>
      <c r="AF64" s="7">
        <v>61.397860000000001</v>
      </c>
      <c r="AG64" s="7">
        <v>156.79410000000001</v>
      </c>
      <c r="AH64" s="7">
        <v>38.484809999999996</v>
      </c>
      <c r="AI64" s="7"/>
      <c r="AJ64" s="7"/>
      <c r="AK64" s="7"/>
      <c r="AL64" s="7"/>
      <c r="AM64" s="7"/>
      <c r="ALQ64" t="e">
        <v>#N/A</v>
      </c>
    </row>
    <row r="65" spans="1:1005" ht="14.45">
      <c r="A65" s="182">
        <f>YampaRiverInflow.TotalOutflow!A65</f>
        <v>48000</v>
      </c>
      <c r="B65" s="163">
        <v>14.849</v>
      </c>
      <c r="C65" s="155">
        <v>14.849</v>
      </c>
      <c r="D65" s="167">
        <v>14.849</v>
      </c>
      <c r="E65" s="7">
        <v>28.58334</v>
      </c>
      <c r="F65" s="7">
        <v>31.828189999999999</v>
      </c>
      <c r="G65" s="7">
        <v>32.597670000000001</v>
      </c>
      <c r="H65" s="7">
        <v>24.753419999999998</v>
      </c>
      <c r="I65" s="7">
        <v>34.456029999999998</v>
      </c>
      <c r="J65" s="7">
        <v>44.059580000000004</v>
      </c>
      <c r="K65" s="7">
        <v>22.553609999999999</v>
      </c>
      <c r="L65" s="7">
        <v>11.884649999999999</v>
      </c>
      <c r="M65" s="7">
        <v>3.4337300000000002</v>
      </c>
      <c r="N65" s="7">
        <v>10.73582</v>
      </c>
      <c r="O65" s="7">
        <v>-12.62983</v>
      </c>
      <c r="P65" s="7">
        <v>11.01207</v>
      </c>
      <c r="Q65" s="7">
        <v>4.8791199999999995</v>
      </c>
      <c r="R65" s="7">
        <v>20.43703</v>
      </c>
      <c r="S65" s="7">
        <v>23.30864</v>
      </c>
      <c r="T65" s="7">
        <v>14.64692</v>
      </c>
      <c r="U65" s="7">
        <v>10.02741</v>
      </c>
      <c r="V65" s="7">
        <v>15.25596</v>
      </c>
      <c r="W65" s="7">
        <v>10.849350000000001</v>
      </c>
      <c r="X65" s="7">
        <v>19.483750000000001</v>
      </c>
      <c r="Y65" s="7">
        <v>18.53059</v>
      </c>
      <c r="Z65" s="7">
        <v>0.33273000000000003</v>
      </c>
      <c r="AA65" s="7">
        <v>6.2228399999999997</v>
      </c>
      <c r="AB65" s="7">
        <v>11.04167</v>
      </c>
      <c r="AC65" s="7">
        <v>-4.7700100000000001</v>
      </c>
      <c r="AD65" s="7">
        <v>47.769469999999998</v>
      </c>
      <c r="AE65" s="7">
        <v>30.468389999999999</v>
      </c>
      <c r="AF65" s="7">
        <v>41.864040000000003</v>
      </c>
      <c r="AG65" s="7">
        <v>162.56730999999999</v>
      </c>
      <c r="AH65" s="7">
        <v>38.62424</v>
      </c>
      <c r="AI65" s="7"/>
      <c r="AJ65" s="7"/>
      <c r="AK65" s="7"/>
      <c r="AL65" s="7"/>
      <c r="AM65" s="7"/>
      <c r="ALQ65" t="e">
        <v>#N/A</v>
      </c>
    </row>
    <row r="66" spans="1:1005" ht="14.45">
      <c r="A66" s="182">
        <f>YampaRiverInflow.TotalOutflow!A66</f>
        <v>48030</v>
      </c>
      <c r="B66" s="163">
        <v>18.539000000000001</v>
      </c>
      <c r="C66" s="155">
        <v>18.539000000000001</v>
      </c>
      <c r="D66" s="167">
        <v>18.539000000000001</v>
      </c>
      <c r="E66" s="7">
        <v>34.655120000000004</v>
      </c>
      <c r="F66" s="7">
        <v>33.561260000000004</v>
      </c>
      <c r="G66" s="7">
        <v>28.150029999999997</v>
      </c>
      <c r="H66" s="7">
        <v>51.289180000000002</v>
      </c>
      <c r="I66" s="7">
        <v>41.384039999999999</v>
      </c>
      <c r="J66" s="7">
        <v>33.49259</v>
      </c>
      <c r="K66" s="7">
        <v>27.52253</v>
      </c>
      <c r="L66" s="7">
        <v>15.318239999999999</v>
      </c>
      <c r="M66" s="7">
        <v>6.7752799999999995</v>
      </c>
      <c r="N66" s="7">
        <v>10.10783</v>
      </c>
      <c r="O66" s="7">
        <v>4.5903700000000001</v>
      </c>
      <c r="P66" s="7">
        <v>26.346730000000001</v>
      </c>
      <c r="Q66" s="7">
        <v>12.034459999999999</v>
      </c>
      <c r="R66" s="7">
        <v>17.305540000000001</v>
      </c>
      <c r="S66" s="7">
        <v>17.516080000000002</v>
      </c>
      <c r="T66" s="7">
        <v>34.461320000000001</v>
      </c>
      <c r="U66" s="7">
        <v>45.978550000000006</v>
      </c>
      <c r="V66" s="7">
        <v>28.134409999999999</v>
      </c>
      <c r="W66" s="7">
        <v>19.273779999999999</v>
      </c>
      <c r="X66" s="7">
        <v>17.619880000000002</v>
      </c>
      <c r="Y66" s="7">
        <v>20.370249999999999</v>
      </c>
      <c r="Z66" s="7">
        <v>18.260590000000001</v>
      </c>
      <c r="AA66" s="7">
        <v>20.425439999999998</v>
      </c>
      <c r="AB66" s="7">
        <v>15.59191</v>
      </c>
      <c r="AC66" s="7">
        <v>2.5027699999999999</v>
      </c>
      <c r="AD66" s="7">
        <v>47.54383</v>
      </c>
      <c r="AE66" s="7">
        <v>61.736230000000006</v>
      </c>
      <c r="AF66" s="7">
        <v>56.987910000000007</v>
      </c>
      <c r="AG66" s="7">
        <v>176.79157000000001</v>
      </c>
      <c r="AH66" s="7">
        <v>47.437570000000001</v>
      </c>
      <c r="AI66" s="7"/>
      <c r="AJ66" s="7"/>
      <c r="AK66" s="7"/>
      <c r="AL66" s="7"/>
      <c r="AM66" s="7"/>
      <c r="ALQ66" t="e">
        <v>#N/A</v>
      </c>
    </row>
    <row r="67" spans="1:1005" ht="14.45">
      <c r="A67" s="182">
        <f>YampaRiverInflow.TotalOutflow!A67</f>
        <v>48061</v>
      </c>
      <c r="B67" s="163">
        <v>19.315000000000001</v>
      </c>
      <c r="C67" s="155">
        <v>19.315000000000001</v>
      </c>
      <c r="D67" s="167">
        <v>19.315000000000001</v>
      </c>
      <c r="E67" s="7">
        <v>35.973910000000004</v>
      </c>
      <c r="F67" s="7">
        <v>38.820389999999996</v>
      </c>
      <c r="G67" s="7">
        <v>44.411699999999996</v>
      </c>
      <c r="H67" s="7">
        <v>34.729699999999994</v>
      </c>
      <c r="I67" s="7">
        <v>47.307449999999996</v>
      </c>
      <c r="J67" s="7">
        <v>39.600670000000001</v>
      </c>
      <c r="K67" s="7">
        <v>28.68741</v>
      </c>
      <c r="L67" s="7">
        <v>23.301560000000002</v>
      </c>
      <c r="M67" s="7">
        <v>11.3675</v>
      </c>
      <c r="N67" s="7">
        <v>31.263090000000002</v>
      </c>
      <c r="O67" s="7">
        <v>3.74146</v>
      </c>
      <c r="P67" s="7">
        <v>14.787049999999999</v>
      </c>
      <c r="Q67" s="7">
        <v>25.305250000000001</v>
      </c>
      <c r="R67" s="7">
        <v>24.650939999999999</v>
      </c>
      <c r="S67" s="7">
        <v>21.208159999999999</v>
      </c>
      <c r="T67" s="7">
        <v>24.72842</v>
      </c>
      <c r="U67" s="7">
        <v>25.745990000000003</v>
      </c>
      <c r="V67" s="7">
        <v>37.131620000000005</v>
      </c>
      <c r="W67" s="7">
        <v>26.087199999999999</v>
      </c>
      <c r="X67" s="7">
        <v>15.61852</v>
      </c>
      <c r="Y67" s="7">
        <v>22.61469</v>
      </c>
      <c r="Z67" s="7">
        <v>11.924809999999999</v>
      </c>
      <c r="AA67" s="7">
        <v>21.49428</v>
      </c>
      <c r="AB67" s="7">
        <v>15.177059999999999</v>
      </c>
      <c r="AC67" s="7">
        <v>1.5323699999999998</v>
      </c>
      <c r="AD67" s="7">
        <v>55.200400000000002</v>
      </c>
      <c r="AE67" s="7">
        <v>61.601279999999996</v>
      </c>
      <c r="AF67" s="7">
        <v>63.181809999999999</v>
      </c>
      <c r="AG67" s="7">
        <v>55.461550000000003</v>
      </c>
      <c r="AH67" s="7">
        <v>43.947000000000003</v>
      </c>
      <c r="AI67" s="7"/>
      <c r="AJ67" s="7"/>
      <c r="AK67" s="7"/>
      <c r="AL67" s="7"/>
      <c r="AM67" s="7"/>
      <c r="ALQ67" t="e">
        <v>#N/A</v>
      </c>
    </row>
    <row r="68" spans="1:1005" ht="14.45">
      <c r="A68" s="182">
        <f>YampaRiverInflow.TotalOutflow!A68</f>
        <v>48092</v>
      </c>
      <c r="B68" s="163">
        <v>11.255000000000001</v>
      </c>
      <c r="C68" s="155">
        <v>11.255000000000001</v>
      </c>
      <c r="D68" s="167">
        <v>11.255000000000001</v>
      </c>
      <c r="E68" s="7">
        <v>31.901700000000002</v>
      </c>
      <c r="F68" s="7">
        <v>56.052810000000001</v>
      </c>
      <c r="G68" s="7">
        <v>39.031980000000004</v>
      </c>
      <c r="H68" s="7">
        <v>22.410490000000003</v>
      </c>
      <c r="I68" s="7">
        <v>25.424400000000002</v>
      </c>
      <c r="J68" s="7">
        <v>31.6371</v>
      </c>
      <c r="K68" s="7">
        <v>25.40353</v>
      </c>
      <c r="L68" s="7">
        <v>16.953939999999999</v>
      </c>
      <c r="M68" s="7">
        <v>23.521319999999999</v>
      </c>
      <c r="N68" s="7">
        <v>6.1092299999999993</v>
      </c>
      <c r="O68" s="7">
        <v>5.1206000000000005</v>
      </c>
      <c r="P68" s="7">
        <v>18.619119999999999</v>
      </c>
      <c r="Q68" s="7">
        <v>14.416780000000001</v>
      </c>
      <c r="R68" s="7">
        <v>21.239709999999999</v>
      </c>
      <c r="S68" s="7">
        <v>17.404430000000001</v>
      </c>
      <c r="T68" s="7">
        <v>30.471599999999999</v>
      </c>
      <c r="U68" s="7">
        <v>31.308349999999997</v>
      </c>
      <c r="V68" s="7">
        <v>23.010400000000001</v>
      </c>
      <c r="W68" s="7">
        <v>13.297270000000001</v>
      </c>
      <c r="X68" s="7">
        <v>19.103159999999999</v>
      </c>
      <c r="Y68" s="7">
        <v>13.49493</v>
      </c>
      <c r="Z68" s="7">
        <v>16.10501</v>
      </c>
      <c r="AA68" s="7">
        <v>9.4053100000000001</v>
      </c>
      <c r="AB68" s="7">
        <v>25.57864</v>
      </c>
      <c r="AC68" s="7">
        <v>3.7597700000000001</v>
      </c>
      <c r="AD68" s="7">
        <v>52.202289999999998</v>
      </c>
      <c r="AE68" s="7">
        <v>44.245980000000003</v>
      </c>
      <c r="AF68" s="7">
        <v>44.766109999999998</v>
      </c>
      <c r="AG68" s="7">
        <v>37.570160000000001</v>
      </c>
      <c r="AH68" s="7">
        <v>39.705730000000003</v>
      </c>
      <c r="AI68" s="7"/>
      <c r="AJ68" s="7"/>
      <c r="AK68" s="7"/>
      <c r="AL68" s="7"/>
      <c r="AM68" s="7"/>
      <c r="ALQ68" t="e">
        <v>#N/A</v>
      </c>
    </row>
    <row r="69" spans="1:1005" ht="14.45">
      <c r="A69" s="182"/>
      <c r="B69" s="163"/>
      <c r="C69" s="155"/>
      <c r="D69" s="16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c r="AL69" s="7"/>
      <c r="AM69" s="7"/>
      <c r="ALQ69" t="e">
        <v>#N/A</v>
      </c>
    </row>
    <row r="70" spans="1:1005" ht="14.45">
      <c r="A70" s="182"/>
      <c r="B70" s="163"/>
      <c r="C70" s="155"/>
      <c r="D70" s="16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c r="AL70" s="7"/>
      <c r="AM70" s="7"/>
      <c r="ALQ70" t="e">
        <v>#N/A</v>
      </c>
    </row>
    <row r="71" spans="1:1005" ht="14.45">
      <c r="A71" s="182"/>
      <c r="B71" s="163"/>
      <c r="C71" s="155"/>
      <c r="D71" s="16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c r="AL71" s="7"/>
      <c r="AM71" s="7"/>
      <c r="ALQ71" t="e">
        <v>#N/A</v>
      </c>
    </row>
    <row r="72" spans="1:1005" ht="12.75" customHeight="1">
      <c r="A72" s="182"/>
      <c r="B72" s="162"/>
      <c r="C72" s="154"/>
      <c r="D72" s="158"/>
      <c r="AI72" s="7"/>
      <c r="AJ72" s="7"/>
      <c r="AK72" s="7"/>
      <c r="AL72" s="7"/>
      <c r="AM72" s="7"/>
      <c r="ALQ72" t="e">
        <v>#N/A</v>
      </c>
    </row>
    <row r="73" spans="1:1005" ht="12.75" customHeight="1">
      <c r="A73" s="182"/>
      <c r="B73" s="162"/>
      <c r="C73" s="154"/>
      <c r="D73" s="158"/>
      <c r="E73" s="7"/>
      <c r="AI73" s="7"/>
      <c r="AJ73" s="7"/>
      <c r="AK73" s="7"/>
      <c r="AL73" s="7"/>
      <c r="AM73" s="7"/>
    </row>
    <row r="74" spans="1:1005" ht="12.75" customHeight="1">
      <c r="A74" s="182"/>
      <c r="B74" s="162"/>
      <c r="C74" s="154"/>
      <c r="D74" s="158"/>
      <c r="AI74" s="7"/>
      <c r="AJ74" s="7"/>
      <c r="AK74" s="7"/>
      <c r="AL74" s="7"/>
      <c r="AM74" s="7"/>
    </row>
    <row r="75" spans="1:1005" ht="12.75" customHeight="1">
      <c r="A75" s="182"/>
      <c r="B75" s="162"/>
      <c r="C75" s="154"/>
      <c r="D75" s="158"/>
      <c r="AI75" s="7"/>
      <c r="AJ75" s="7"/>
      <c r="AK75" s="7"/>
      <c r="AL75" s="7"/>
      <c r="AM75" s="7"/>
    </row>
    <row r="76" spans="1:1005" ht="12.75" customHeight="1">
      <c r="A76" s="182"/>
      <c r="B76" s="162"/>
      <c r="C76" s="154"/>
      <c r="D76" s="158"/>
      <c r="AI76" s="7"/>
      <c r="AJ76" s="7"/>
      <c r="AK76" s="7"/>
      <c r="AL76" s="7"/>
      <c r="AM76" s="7"/>
    </row>
    <row r="77" spans="1:1005" ht="12.75" customHeight="1">
      <c r="A77" s="182"/>
      <c r="B77" s="162"/>
      <c r="C77" s="154"/>
      <c r="D77" s="158"/>
      <c r="AI77" s="7"/>
      <c r="AJ77" s="7"/>
      <c r="AK77" s="7"/>
      <c r="AL77" s="7"/>
      <c r="AM77" s="7"/>
    </row>
    <row r="78" spans="1:1005" ht="12.75" customHeight="1">
      <c r="A78" s="182"/>
      <c r="B78" s="162"/>
      <c r="C78" s="154"/>
      <c r="D78" s="158"/>
      <c r="AI78" s="7"/>
      <c r="AJ78" s="7"/>
      <c r="AK78" s="7"/>
      <c r="AL78" s="7"/>
      <c r="AM78" s="7"/>
    </row>
    <row r="79" spans="1:1005" ht="12.75" customHeight="1">
      <c r="A79" s="182"/>
      <c r="B79" s="162"/>
      <c r="C79" s="154"/>
      <c r="D79" s="158"/>
      <c r="AI79" s="7"/>
      <c r="AJ79" s="7"/>
      <c r="AK79" s="7"/>
      <c r="AL79" s="7"/>
      <c r="AM79" s="7"/>
    </row>
    <row r="80" spans="1:1005" ht="12.75" customHeight="1">
      <c r="A80" s="182"/>
      <c r="B80" s="162"/>
      <c r="C80" s="154"/>
      <c r="D80" s="158"/>
      <c r="AI80" s="7"/>
      <c r="AJ80" s="7"/>
      <c r="AK80" s="7"/>
      <c r="AL80" s="7"/>
      <c r="AM80" s="7"/>
    </row>
    <row r="81" spans="1:39" ht="12.75" customHeight="1">
      <c r="A81" s="182"/>
      <c r="B81" s="162"/>
      <c r="C81" s="154"/>
      <c r="D81" s="158"/>
      <c r="AI81" s="7"/>
      <c r="AJ81" s="7"/>
      <c r="AK81" s="7"/>
      <c r="AL81" s="7"/>
      <c r="AM81" s="7"/>
    </row>
    <row r="82" spans="1:39" ht="12.75" customHeight="1">
      <c r="A82" s="182"/>
      <c r="B82" s="162"/>
      <c r="C82" s="154"/>
      <c r="D82" s="158"/>
      <c r="AI82" s="7"/>
      <c r="AJ82" s="7"/>
      <c r="AK82" s="7"/>
      <c r="AL82" s="7"/>
      <c r="AM82" s="7"/>
    </row>
    <row r="83" spans="1:39" ht="12.75" customHeight="1">
      <c r="A83" s="182"/>
      <c r="B83" s="162"/>
      <c r="C83" s="154"/>
      <c r="D83" s="158"/>
      <c r="AI83" s="7"/>
      <c r="AJ83" s="7"/>
      <c r="AK83" s="7"/>
      <c r="AL83" s="7"/>
      <c r="AM83" s="7"/>
    </row>
    <row r="84" spans="1:39" ht="12.75" customHeight="1">
      <c r="A84" s="182"/>
      <c r="B84" s="162"/>
      <c r="C84" s="154"/>
      <c r="D84" s="158"/>
      <c r="AI84" s="7"/>
      <c r="AJ84" s="7"/>
      <c r="AK84" s="7"/>
      <c r="AL84" s="7"/>
      <c r="AM84" s="7"/>
    </row>
    <row r="85" spans="1:39" ht="12.75" customHeight="1">
      <c r="AI85" s="7"/>
      <c r="AJ85" s="7"/>
      <c r="AK85" s="7"/>
      <c r="AL85" s="7"/>
      <c r="AM85" s="7"/>
    </row>
    <row r="86" spans="1:39" ht="12.75" customHeight="1">
      <c r="AI86" s="7"/>
      <c r="AJ86" s="7"/>
      <c r="AK86" s="7"/>
      <c r="AL86" s="7"/>
      <c r="AM86" s="7"/>
    </row>
    <row r="87" spans="1:39" ht="12.75" customHeight="1">
      <c r="AI87" s="7"/>
      <c r="AJ87" s="7"/>
      <c r="AK87" s="7"/>
      <c r="AL87" s="7"/>
      <c r="AM87" s="7"/>
    </row>
    <row r="88" spans="1:39" ht="12.75" customHeight="1">
      <c r="AI88" s="7"/>
      <c r="AJ88" s="7"/>
      <c r="AK88" s="7"/>
      <c r="AL88" s="7"/>
      <c r="AM88" s="7"/>
    </row>
    <row r="89" spans="1:39" ht="12.75" customHeight="1">
      <c r="AI89" s="7"/>
      <c r="AJ89" s="7"/>
      <c r="AK89" s="7"/>
      <c r="AL89" s="7"/>
      <c r="AM89" s="7"/>
    </row>
    <row r="90" spans="1:39" ht="12.75" customHeight="1">
      <c r="AI90" s="7"/>
      <c r="AJ90" s="7"/>
      <c r="AK90" s="7"/>
      <c r="AL90" s="7"/>
      <c r="AM90" s="7"/>
    </row>
    <row r="91" spans="1:39" ht="12.75" customHeight="1">
      <c r="AI91" s="7"/>
      <c r="AJ91" s="7"/>
      <c r="AK91" s="7"/>
      <c r="AL91" s="7"/>
      <c r="AM91" s="7"/>
    </row>
    <row r="92" spans="1:39" ht="12.75" customHeight="1">
      <c r="AI92" s="7"/>
      <c r="AJ92" s="7"/>
      <c r="AK92" s="7"/>
      <c r="AL92" s="7"/>
      <c r="AM92" s="7"/>
    </row>
    <row r="93" spans="1:39" ht="12.75" customHeight="1">
      <c r="AI93" s="7"/>
      <c r="AJ93" s="7"/>
      <c r="AK93" s="7"/>
      <c r="AL93" s="7"/>
      <c r="AM93" s="7"/>
    </row>
    <row r="94" spans="1:39" ht="12.75" customHeight="1">
      <c r="AI94" s="7"/>
      <c r="AJ94" s="7"/>
      <c r="AK94" s="7"/>
      <c r="AL94" s="7"/>
      <c r="AM94" s="7"/>
    </row>
    <row r="95" spans="1:39" ht="12.75" customHeight="1">
      <c r="AI95" s="7"/>
      <c r="AJ95" s="7"/>
      <c r="AK95" s="7"/>
      <c r="AL95" s="7"/>
      <c r="AM95" s="7"/>
    </row>
    <row r="96" spans="1:39" ht="12.75" customHeight="1">
      <c r="AI96" s="7"/>
      <c r="AJ96" s="7"/>
      <c r="AK96" s="7"/>
      <c r="AL96" s="7"/>
      <c r="AM96" s="7"/>
    </row>
    <row r="97" spans="35:39" ht="12.75" customHeight="1">
      <c r="AI97" s="7"/>
      <c r="AJ97" s="7"/>
      <c r="AK97" s="7"/>
      <c r="AL97" s="7"/>
      <c r="AM97" s="7"/>
    </row>
    <row r="98" spans="35:39" ht="12.75" customHeight="1">
      <c r="AI98" s="7"/>
      <c r="AJ98" s="7"/>
      <c r="AK98" s="7"/>
      <c r="AL98" s="7"/>
      <c r="AM98" s="7"/>
    </row>
    <row r="99" spans="35:39" ht="12.75" customHeight="1">
      <c r="AI99" s="7"/>
      <c r="AJ99" s="7"/>
      <c r="AK99" s="7"/>
      <c r="AL99" s="7"/>
      <c r="AM99" s="7"/>
    </row>
    <row r="100" spans="35:39" ht="12.75" customHeight="1">
      <c r="AI100" s="7"/>
      <c r="AJ100" s="7"/>
      <c r="AK100" s="7"/>
      <c r="AL100" s="7"/>
      <c r="AM100" s="7"/>
    </row>
    <row r="101" spans="35:39" ht="12.75" customHeight="1">
      <c r="AI101" s="7"/>
      <c r="AJ101" s="7"/>
      <c r="AK101" s="7"/>
      <c r="AL101" s="7"/>
      <c r="AM101" s="7"/>
    </row>
    <row r="102" spans="35:39" ht="12.75" customHeight="1">
      <c r="AI102" s="7"/>
      <c r="AJ102" s="7"/>
      <c r="AK102" s="7"/>
      <c r="AL102" s="7"/>
      <c r="AM102" s="7"/>
    </row>
    <row r="103" spans="35:39" ht="12.75" customHeight="1">
      <c r="AI103" s="7"/>
      <c r="AJ103" s="7"/>
      <c r="AK103" s="7"/>
      <c r="AL103" s="7"/>
      <c r="AM103" s="7"/>
    </row>
    <row r="104" spans="35:39" ht="12.75" customHeight="1">
      <c r="AI104" s="7"/>
      <c r="AJ104" s="7"/>
      <c r="AK104" s="7"/>
      <c r="AL104" s="7"/>
      <c r="AM104" s="7"/>
    </row>
    <row r="105" spans="35:39" ht="12.75" customHeight="1">
      <c r="AI105" s="7"/>
      <c r="AJ105" s="7"/>
      <c r="AK105" s="7"/>
      <c r="AL105" s="7"/>
      <c r="AM105" s="7"/>
    </row>
    <row r="106" spans="35:39" ht="12.75" customHeight="1">
      <c r="AI106" s="7"/>
      <c r="AJ106" s="7"/>
      <c r="AK106" s="7"/>
      <c r="AL106" s="7"/>
      <c r="AM106" s="7"/>
    </row>
    <row r="107" spans="35:39" ht="12.75" customHeight="1">
      <c r="AI107" s="7"/>
      <c r="AJ107" s="7"/>
      <c r="AK107" s="7"/>
      <c r="AL107" s="7"/>
      <c r="AM107" s="7"/>
    </row>
    <row r="108" spans="35:39" ht="12.75" customHeight="1">
      <c r="AI108" s="7"/>
      <c r="AJ108" s="7"/>
      <c r="AK108" s="7"/>
      <c r="AL108" s="7"/>
      <c r="AM108" s="7"/>
    </row>
    <row r="109" spans="35:39" ht="12.75" customHeight="1">
      <c r="AI109" s="7"/>
      <c r="AJ109" s="7"/>
      <c r="AK109" s="7"/>
      <c r="AL109" s="7"/>
      <c r="AM109" s="7"/>
    </row>
    <row r="110" spans="35:39" ht="12.75" customHeight="1">
      <c r="AI110" s="7"/>
      <c r="AJ110" s="7"/>
      <c r="AK110" s="7"/>
      <c r="AL110" s="7"/>
      <c r="AM110" s="7"/>
    </row>
    <row r="111" spans="35:39" ht="12.75" customHeight="1">
      <c r="AI111" s="7"/>
      <c r="AJ111" s="7"/>
      <c r="AK111" s="7"/>
      <c r="AL111" s="7"/>
      <c r="AM111" s="7"/>
    </row>
    <row r="112" spans="35:39" ht="12.75" customHeight="1">
      <c r="AI112" s="7"/>
      <c r="AJ112" s="7"/>
      <c r="AK112" s="7"/>
      <c r="AL112" s="7"/>
      <c r="AM112" s="7"/>
    </row>
    <row r="113" spans="35:39" ht="12.75" customHeight="1">
      <c r="AI113" s="7"/>
      <c r="AJ113" s="7"/>
      <c r="AK113" s="7"/>
      <c r="AL113" s="7"/>
      <c r="AM113" s="7"/>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B1:BC60"/>
  <sheetViews>
    <sheetView workbookViewId="0">
      <selection activeCell="A4" sqref="A4:A71"/>
    </sheetView>
  </sheetViews>
  <sheetFormatPr defaultColWidth="18.5703125" defaultRowHeight="12.75" customHeight="1"/>
  <cols>
    <col min="1" max="1" width="9.42578125" customWidth="1"/>
    <col min="2" max="2" width="5" customWidth="1"/>
    <col min="3" max="3" width="32" bestFit="1" customWidth="1"/>
    <col min="4" max="4" width="16.42578125" bestFit="1" customWidth="1"/>
    <col min="5" max="5" width="5.5703125" customWidth="1"/>
    <col min="6" max="6" width="9.42578125" customWidth="1"/>
    <col min="7" max="7" width="9.5703125" bestFit="1" customWidth="1"/>
    <col min="8" max="8" width="5.42578125" customWidth="1"/>
    <col min="9" max="9" width="3" bestFit="1" customWidth="1"/>
    <col min="10" max="10" width="11.42578125" bestFit="1" customWidth="1"/>
    <col min="11" max="11" width="9.42578125" bestFit="1" customWidth="1"/>
    <col min="12" max="12" width="16.5703125" bestFit="1" customWidth="1"/>
    <col min="13" max="13" width="5.5703125" customWidth="1"/>
    <col min="14" max="14" width="31.42578125" customWidth="1"/>
    <col min="15" max="15" width="24.5703125" customWidth="1"/>
    <col min="16" max="16" width="12.5703125" customWidth="1"/>
    <col min="17" max="40" width="9.42578125" customWidth="1"/>
    <col min="41" max="42" width="17.42578125" customWidth="1"/>
    <col min="43" max="49" width="9.42578125" customWidth="1"/>
    <col min="50" max="50" width="11.42578125" customWidth="1"/>
    <col min="51" max="51" width="12.5703125" customWidth="1"/>
    <col min="52" max="53" width="9.42578125" customWidth="1"/>
    <col min="54" max="55" width="10.5703125" customWidth="1"/>
  </cols>
  <sheetData>
    <row r="1" spans="2:55" ht="14.45">
      <c r="B1" s="233" t="s">
        <v>47</v>
      </c>
      <c r="C1" s="233"/>
      <c r="D1" s="233"/>
      <c r="F1" s="233" t="s">
        <v>48</v>
      </c>
      <c r="G1" s="233"/>
      <c r="I1" s="233" t="s">
        <v>49</v>
      </c>
      <c r="J1" s="233"/>
      <c r="K1" s="233"/>
      <c r="L1" s="233"/>
      <c r="N1" s="233" t="s">
        <v>50</v>
      </c>
      <c r="O1" s="233"/>
      <c r="P1" s="8"/>
      <c r="R1" s="235" t="s">
        <v>51</v>
      </c>
      <c r="S1" s="235"/>
      <c r="X1">
        <v>2</v>
      </c>
      <c r="Y1" t="s">
        <v>52</v>
      </c>
    </row>
    <row r="2" spans="2:55" ht="15" thickBot="1">
      <c r="B2" s="5" t="s">
        <v>53</v>
      </c>
      <c r="C2" s="5" t="s">
        <v>54</v>
      </c>
      <c r="D2" s="5" t="s">
        <v>55</v>
      </c>
      <c r="E2">
        <f>COUNTA(C3:C30)</f>
        <v>19</v>
      </c>
      <c r="F2" s="5" t="s">
        <v>53</v>
      </c>
      <c r="G2" s="5" t="s">
        <v>56</v>
      </c>
      <c r="I2" s="5" t="s">
        <v>53</v>
      </c>
      <c r="J2" s="5" t="s">
        <v>57</v>
      </c>
      <c r="K2" s="5" t="s">
        <v>58</v>
      </c>
      <c r="L2" s="5" t="s">
        <v>59</v>
      </c>
      <c r="N2" s="209" t="s">
        <v>60</v>
      </c>
      <c r="O2" s="8"/>
      <c r="P2" s="8"/>
      <c r="R2" s="209" t="s">
        <v>61</v>
      </c>
      <c r="S2" s="209" t="s">
        <v>62</v>
      </c>
      <c r="X2">
        <v>3</v>
      </c>
      <c r="Y2" t="s">
        <v>63</v>
      </c>
    </row>
    <row r="3" spans="2:55" ht="15" thickBot="1">
      <c r="B3" s="208">
        <v>1</v>
      </c>
      <c r="C3" s="3" t="s">
        <v>52</v>
      </c>
      <c r="D3" s="3" t="s">
        <v>64</v>
      </c>
      <c r="F3" s="209" t="s">
        <v>2</v>
      </c>
      <c r="G3" s="3" t="s">
        <v>2</v>
      </c>
      <c r="I3" s="208">
        <v>1</v>
      </c>
      <c r="J3" s="3" t="s">
        <v>65</v>
      </c>
      <c r="K3" s="3">
        <v>2009</v>
      </c>
      <c r="L3" s="3"/>
      <c r="N3" s="5" t="s">
        <v>66</v>
      </c>
      <c r="O3" s="5" t="s">
        <v>67</v>
      </c>
      <c r="P3" s="5" t="s">
        <v>68</v>
      </c>
      <c r="R3" s="87">
        <v>50</v>
      </c>
      <c r="S3" s="88">
        <v>100</v>
      </c>
      <c r="X3">
        <v>4</v>
      </c>
      <c r="Y3" t="s">
        <v>69</v>
      </c>
    </row>
    <row r="4" spans="2:55" ht="14.45">
      <c r="B4" s="208">
        <v>2</v>
      </c>
      <c r="C4" s="3" t="s">
        <v>63</v>
      </c>
      <c r="D4" s="3" t="s">
        <v>70</v>
      </c>
      <c r="F4" s="209" t="s">
        <v>1</v>
      </c>
      <c r="G4" s="3" t="s">
        <v>1</v>
      </c>
      <c r="I4" s="208">
        <v>2</v>
      </c>
      <c r="J4" s="3" t="s">
        <v>71</v>
      </c>
      <c r="K4" s="3">
        <v>2010</v>
      </c>
      <c r="L4" s="3">
        <v>60</v>
      </c>
      <c r="N4" s="3" t="s">
        <v>52</v>
      </c>
      <c r="O4" s="3" t="s">
        <v>72</v>
      </c>
      <c r="P4" s="3">
        <v>2</v>
      </c>
      <c r="R4" s="235" t="s">
        <v>73</v>
      </c>
      <c r="S4" s="235"/>
      <c r="X4">
        <v>5</v>
      </c>
      <c r="Y4" t="s">
        <v>74</v>
      </c>
      <c r="AZ4">
        <v>2</v>
      </c>
    </row>
    <row r="5" spans="2:55" ht="15" thickBot="1">
      <c r="B5" s="208">
        <v>3</v>
      </c>
      <c r="C5" s="3" t="s">
        <v>69</v>
      </c>
      <c r="D5" s="3" t="s">
        <v>75</v>
      </c>
      <c r="F5" s="209" t="s">
        <v>3</v>
      </c>
      <c r="G5" s="3" t="s">
        <v>3</v>
      </c>
      <c r="I5" s="208">
        <v>3</v>
      </c>
      <c r="J5" s="3" t="s">
        <v>76</v>
      </c>
      <c r="K5" s="3">
        <v>2011</v>
      </c>
      <c r="L5" s="3">
        <v>61</v>
      </c>
      <c r="N5" s="3" t="s">
        <v>63</v>
      </c>
      <c r="O5" s="3" t="s">
        <v>77</v>
      </c>
      <c r="P5" s="3">
        <v>3</v>
      </c>
      <c r="R5" s="209" t="s">
        <v>61</v>
      </c>
      <c r="S5" s="209" t="s">
        <v>62</v>
      </c>
      <c r="X5">
        <v>6</v>
      </c>
      <c r="Y5" t="s">
        <v>78</v>
      </c>
      <c r="AD5" s="234" t="s">
        <v>79</v>
      </c>
      <c r="AE5" s="234"/>
      <c r="AF5" s="234"/>
      <c r="AG5" s="234"/>
      <c r="AH5" s="234"/>
      <c r="AI5" s="234"/>
      <c r="AK5" s="234" t="s">
        <v>80</v>
      </c>
      <c r="AL5" s="234"/>
      <c r="AO5" s="234" t="s">
        <v>81</v>
      </c>
      <c r="AP5" s="234"/>
      <c r="AX5" s="234" t="s">
        <v>82</v>
      </c>
      <c r="AY5" s="234"/>
      <c r="AZ5" s="234"/>
      <c r="BB5" t="s">
        <v>83</v>
      </c>
      <c r="BC5" t="s">
        <v>84</v>
      </c>
    </row>
    <row r="6" spans="2:55" ht="15" thickBot="1">
      <c r="B6" s="208">
        <v>4</v>
      </c>
      <c r="C6" s="3" t="s">
        <v>74</v>
      </c>
      <c r="D6" s="3" t="s">
        <v>85</v>
      </c>
      <c r="F6" s="208">
        <v>1</v>
      </c>
      <c r="G6" s="3">
        <v>1991</v>
      </c>
      <c r="I6" s="208">
        <v>4</v>
      </c>
      <c r="J6" s="3" t="s">
        <v>86</v>
      </c>
      <c r="K6" s="3">
        <v>2012</v>
      </c>
      <c r="L6" s="3">
        <v>62</v>
      </c>
      <c r="N6" s="3" t="s">
        <v>69</v>
      </c>
      <c r="O6" s="3" t="s">
        <v>87</v>
      </c>
      <c r="P6" s="3">
        <v>4</v>
      </c>
      <c r="R6" s="92">
        <v>30</v>
      </c>
      <c r="S6" s="93">
        <f>Comparison!$C$3</f>
        <v>65</v>
      </c>
      <c r="X6">
        <v>7</v>
      </c>
      <c r="Y6" t="s">
        <v>88</v>
      </c>
      <c r="AD6" s="33"/>
      <c r="AE6" s="34"/>
      <c r="AF6" s="34" t="s">
        <v>89</v>
      </c>
      <c r="AG6" s="34" t="s">
        <v>90</v>
      </c>
      <c r="AH6" s="34" t="s">
        <v>91</v>
      </c>
      <c r="AI6" s="35" t="s">
        <v>92</v>
      </c>
      <c r="AK6" s="232" t="s">
        <v>93</v>
      </c>
      <c r="AL6" s="232"/>
      <c r="AO6" s="232" t="s">
        <v>94</v>
      </c>
      <c r="AP6" s="232"/>
      <c r="AX6">
        <v>1</v>
      </c>
      <c r="AY6" t="s">
        <v>65</v>
      </c>
      <c r="AZ6">
        <f>IF($AZ$4=1,24,60)</f>
        <v>60</v>
      </c>
      <c r="BB6">
        <v>24</v>
      </c>
      <c r="BC6">
        <v>60</v>
      </c>
    </row>
    <row r="7" spans="2:55" ht="14.45">
      <c r="B7" s="208">
        <v>5</v>
      </c>
      <c r="C7" s="3" t="s">
        <v>78</v>
      </c>
      <c r="D7" s="3" t="s">
        <v>95</v>
      </c>
      <c r="F7" s="208">
        <v>2</v>
      </c>
      <c r="G7" s="3">
        <v>1992</v>
      </c>
      <c r="I7" s="208">
        <v>5</v>
      </c>
      <c r="J7" s="3" t="s">
        <v>96</v>
      </c>
      <c r="K7" s="3">
        <v>2013</v>
      </c>
      <c r="L7" s="3">
        <v>63</v>
      </c>
      <c r="N7" s="3" t="s">
        <v>74</v>
      </c>
      <c r="O7" s="3" t="s">
        <v>97</v>
      </c>
      <c r="P7" s="3">
        <v>5</v>
      </c>
      <c r="X7">
        <v>8</v>
      </c>
      <c r="Y7" t="s">
        <v>98</v>
      </c>
      <c r="AD7" s="36">
        <v>1991</v>
      </c>
      <c r="AE7" s="56"/>
      <c r="AF7" s="37">
        <v>179</v>
      </c>
      <c r="AG7" s="37">
        <v>254</v>
      </c>
      <c r="AH7" s="37">
        <v>122</v>
      </c>
      <c r="AI7" s="38">
        <v>1</v>
      </c>
      <c r="AK7" s="232" t="s">
        <v>99</v>
      </c>
      <c r="AL7" s="232"/>
      <c r="AO7" s="232" t="s">
        <v>100</v>
      </c>
      <c r="AP7" s="232"/>
      <c r="AX7">
        <v>2</v>
      </c>
      <c r="AY7" t="s">
        <v>71</v>
      </c>
      <c r="AZ7">
        <f>IF($AZ$4=1,32,68)</f>
        <v>68</v>
      </c>
      <c r="BB7">
        <v>32</v>
      </c>
      <c r="BC7">
        <v>68</v>
      </c>
    </row>
    <row r="8" spans="2:55" ht="14.45">
      <c r="B8" s="208">
        <v>6</v>
      </c>
      <c r="C8" s="3" t="s">
        <v>88</v>
      </c>
      <c r="D8" s="3" t="s">
        <v>101</v>
      </c>
      <c r="F8" s="208">
        <v>3</v>
      </c>
      <c r="G8" s="3">
        <v>1993</v>
      </c>
      <c r="I8" s="208">
        <v>6</v>
      </c>
      <c r="J8" s="3" t="s">
        <v>102</v>
      </c>
      <c r="K8" s="3">
        <v>2014</v>
      </c>
      <c r="L8" s="3">
        <v>64</v>
      </c>
      <c r="N8" s="3" t="s">
        <v>78</v>
      </c>
      <c r="O8" s="3" t="s">
        <v>103</v>
      </c>
      <c r="P8" s="3">
        <v>6</v>
      </c>
      <c r="X8">
        <v>9</v>
      </c>
      <c r="Y8" t="s">
        <v>104</v>
      </c>
      <c r="AD8" s="36">
        <v>1992</v>
      </c>
      <c r="AE8" s="57"/>
      <c r="AF8" s="37">
        <v>137</v>
      </c>
      <c r="AG8" s="37">
        <v>231</v>
      </c>
      <c r="AH8" s="37">
        <v>137</v>
      </c>
      <c r="AI8" s="38">
        <v>2</v>
      </c>
      <c r="AK8" s="232" t="s">
        <v>105</v>
      </c>
      <c r="AL8" s="232"/>
      <c r="AO8" s="232" t="s">
        <v>106</v>
      </c>
      <c r="AP8" s="232"/>
      <c r="AX8">
        <v>3</v>
      </c>
      <c r="AY8" t="s">
        <v>76</v>
      </c>
      <c r="AZ8">
        <f>IF($AZ$4=1,31,67)</f>
        <v>67</v>
      </c>
      <c r="BB8">
        <v>31</v>
      </c>
      <c r="BC8">
        <v>67</v>
      </c>
    </row>
    <row r="9" spans="2:55" ht="14.45">
      <c r="B9" s="208">
        <v>7</v>
      </c>
      <c r="C9" s="3" t="s">
        <v>98</v>
      </c>
      <c r="D9" s="3" t="s">
        <v>107</v>
      </c>
      <c r="F9" s="208">
        <v>4</v>
      </c>
      <c r="G9" s="3">
        <v>1994</v>
      </c>
      <c r="I9" s="208">
        <v>7</v>
      </c>
      <c r="J9" s="3" t="s">
        <v>108</v>
      </c>
      <c r="K9" s="3">
        <v>2015</v>
      </c>
      <c r="L9" s="3">
        <v>65</v>
      </c>
      <c r="N9" s="3" t="s">
        <v>88</v>
      </c>
      <c r="O9" s="3" t="s">
        <v>109</v>
      </c>
      <c r="P9" s="3">
        <v>7</v>
      </c>
      <c r="X9">
        <v>10</v>
      </c>
      <c r="Y9" t="s">
        <v>110</v>
      </c>
      <c r="AD9" s="36">
        <v>1993</v>
      </c>
      <c r="AE9" s="58"/>
      <c r="AF9" s="37">
        <v>224</v>
      </c>
      <c r="AG9" s="37">
        <v>252</v>
      </c>
      <c r="AH9" s="37">
        <v>216</v>
      </c>
      <c r="AI9" s="38">
        <v>3</v>
      </c>
      <c r="AO9" s="232" t="s">
        <v>111</v>
      </c>
      <c r="AP9" s="232"/>
      <c r="AX9">
        <v>4</v>
      </c>
      <c r="AY9" t="s">
        <v>86</v>
      </c>
      <c r="AZ9">
        <f>IF($AZ$4=1,30,66)</f>
        <v>66</v>
      </c>
      <c r="BB9">
        <v>30</v>
      </c>
      <c r="BC9">
        <v>66</v>
      </c>
    </row>
    <row r="10" spans="2:55" ht="14.45">
      <c r="B10" s="208">
        <v>8</v>
      </c>
      <c r="C10" s="3" t="s">
        <v>104</v>
      </c>
      <c r="D10" s="3" t="s">
        <v>112</v>
      </c>
      <c r="F10" s="208">
        <v>5</v>
      </c>
      <c r="G10" s="3">
        <v>1995</v>
      </c>
      <c r="I10" s="208">
        <v>8</v>
      </c>
      <c r="J10" s="3" t="s">
        <v>113</v>
      </c>
      <c r="K10" s="3">
        <v>2016</v>
      </c>
      <c r="L10" s="3">
        <v>66</v>
      </c>
      <c r="N10" s="3" t="s">
        <v>98</v>
      </c>
      <c r="O10" s="3" t="s">
        <v>114</v>
      </c>
      <c r="P10" s="3">
        <v>8</v>
      </c>
      <c r="X10">
        <v>11</v>
      </c>
      <c r="Y10" t="s">
        <v>115</v>
      </c>
      <c r="AD10" s="36">
        <v>1994</v>
      </c>
      <c r="AE10" s="39"/>
      <c r="AF10" s="37">
        <v>137</v>
      </c>
      <c r="AG10" s="37">
        <v>189</v>
      </c>
      <c r="AH10" s="37">
        <v>138</v>
      </c>
      <c r="AI10" s="38">
        <v>8</v>
      </c>
      <c r="AO10" s="232" t="s">
        <v>116</v>
      </c>
      <c r="AP10" s="232"/>
      <c r="AX10">
        <v>5</v>
      </c>
      <c r="AY10" t="s">
        <v>96</v>
      </c>
      <c r="AZ10">
        <f>IF($AZ$4=1,29,65)</f>
        <v>65</v>
      </c>
      <c r="BB10">
        <v>29</v>
      </c>
      <c r="BC10">
        <v>65</v>
      </c>
    </row>
    <row r="11" spans="2:55" ht="14.45">
      <c r="B11" s="208">
        <v>9</v>
      </c>
      <c r="C11" s="3" t="s">
        <v>110</v>
      </c>
      <c r="D11" s="3" t="s">
        <v>117</v>
      </c>
      <c r="F11" s="208">
        <v>6</v>
      </c>
      <c r="G11" s="3">
        <v>1996</v>
      </c>
      <c r="I11" s="208">
        <v>9</v>
      </c>
      <c r="J11" s="3" t="s">
        <v>118</v>
      </c>
      <c r="K11" s="3">
        <v>2017</v>
      </c>
      <c r="L11" s="3">
        <v>67</v>
      </c>
      <c r="N11" s="3" t="s">
        <v>104</v>
      </c>
      <c r="O11" s="3" t="s">
        <v>119</v>
      </c>
      <c r="P11" s="3">
        <v>9</v>
      </c>
      <c r="X11">
        <v>12</v>
      </c>
      <c r="Y11" t="s">
        <v>120</v>
      </c>
      <c r="AD11" s="36">
        <v>1995</v>
      </c>
      <c r="AE11" s="40"/>
      <c r="AF11" s="37">
        <v>96</v>
      </c>
      <c r="AG11" s="37">
        <v>200</v>
      </c>
      <c r="AH11" s="37">
        <v>98</v>
      </c>
      <c r="AI11" s="38">
        <v>1</v>
      </c>
      <c r="AO11" s="232" t="s">
        <v>121</v>
      </c>
      <c r="AP11" s="232"/>
      <c r="AX11">
        <v>6</v>
      </c>
      <c r="AY11" t="s">
        <v>102</v>
      </c>
      <c r="AZ11">
        <f>IF($AZ$4=1,28,64)</f>
        <v>64</v>
      </c>
      <c r="BB11">
        <v>28</v>
      </c>
      <c r="BC11">
        <v>64</v>
      </c>
    </row>
    <row r="12" spans="2:55" ht="14.45">
      <c r="B12" s="208">
        <v>10</v>
      </c>
      <c r="C12" s="3" t="s">
        <v>115</v>
      </c>
      <c r="D12" s="3" t="s">
        <v>122</v>
      </c>
      <c r="F12" s="208">
        <v>7</v>
      </c>
      <c r="G12" s="3">
        <v>1997</v>
      </c>
      <c r="I12" s="208">
        <v>10</v>
      </c>
      <c r="J12" s="3" t="s">
        <v>123</v>
      </c>
      <c r="K12" s="3">
        <v>2018</v>
      </c>
      <c r="L12" s="3">
        <v>68</v>
      </c>
      <c r="N12" s="3" t="s">
        <v>110</v>
      </c>
      <c r="O12" s="3" t="s">
        <v>124</v>
      </c>
      <c r="P12" s="3">
        <v>10</v>
      </c>
      <c r="X12">
        <v>13</v>
      </c>
      <c r="Y12" t="s">
        <v>125</v>
      </c>
      <c r="AD12" s="36">
        <v>1996</v>
      </c>
      <c r="AE12" s="41"/>
      <c r="AF12" s="37">
        <v>69</v>
      </c>
      <c r="AG12" s="37">
        <v>223</v>
      </c>
      <c r="AH12" s="37">
        <v>131</v>
      </c>
      <c r="AI12" s="38">
        <v>2</v>
      </c>
      <c r="AO12" s="232" t="s">
        <v>126</v>
      </c>
      <c r="AP12" s="232"/>
      <c r="AX12">
        <v>7</v>
      </c>
      <c r="AY12" t="s">
        <v>108</v>
      </c>
      <c r="AZ12">
        <f>IF($AZ$4=1,27,63)</f>
        <v>63</v>
      </c>
      <c r="BB12">
        <v>27</v>
      </c>
      <c r="BC12">
        <v>63</v>
      </c>
    </row>
    <row r="13" spans="2:55" ht="14.45">
      <c r="B13" s="208">
        <v>11</v>
      </c>
      <c r="C13" s="3" t="s">
        <v>120</v>
      </c>
      <c r="D13" s="3" t="s">
        <v>127</v>
      </c>
      <c r="F13" s="208">
        <v>8</v>
      </c>
      <c r="G13" s="3">
        <v>1998</v>
      </c>
      <c r="I13" s="208">
        <v>11</v>
      </c>
      <c r="J13" s="3" t="s">
        <v>128</v>
      </c>
      <c r="K13" s="3">
        <v>2019</v>
      </c>
      <c r="L13" s="3">
        <v>33</v>
      </c>
      <c r="N13" s="3" t="s">
        <v>115</v>
      </c>
      <c r="O13" s="3" t="s">
        <v>129</v>
      </c>
      <c r="P13" s="3">
        <v>11</v>
      </c>
      <c r="X13">
        <v>14</v>
      </c>
      <c r="Y13" t="s">
        <v>130</v>
      </c>
      <c r="AD13" s="36">
        <v>1997</v>
      </c>
      <c r="AE13" s="59"/>
      <c r="AF13" s="37">
        <v>203</v>
      </c>
      <c r="AG13" s="37">
        <v>250</v>
      </c>
      <c r="AH13" s="37">
        <v>190</v>
      </c>
      <c r="AI13" s="38">
        <v>3</v>
      </c>
      <c r="AO13" s="232" t="s">
        <v>131</v>
      </c>
      <c r="AP13" s="232"/>
      <c r="AX13">
        <v>8</v>
      </c>
      <c r="AY13" t="s">
        <v>113</v>
      </c>
      <c r="AZ13">
        <f>IF($AZ$4=1,26,62)</f>
        <v>62</v>
      </c>
      <c r="BB13">
        <v>26</v>
      </c>
      <c r="BC13">
        <v>62</v>
      </c>
    </row>
    <row r="14" spans="2:55" ht="14.45">
      <c r="B14" s="208">
        <v>12</v>
      </c>
      <c r="C14" s="3" t="s">
        <v>125</v>
      </c>
      <c r="D14" s="3" t="s">
        <v>132</v>
      </c>
      <c r="F14" s="208">
        <v>9</v>
      </c>
      <c r="G14" s="3">
        <v>1999</v>
      </c>
      <c r="I14" s="208">
        <v>12</v>
      </c>
      <c r="J14" s="3" t="s">
        <v>133</v>
      </c>
      <c r="K14" s="3">
        <v>2020</v>
      </c>
      <c r="L14" s="3">
        <v>34</v>
      </c>
      <c r="N14" s="3" t="s">
        <v>120</v>
      </c>
      <c r="O14" s="3" t="s">
        <v>134</v>
      </c>
      <c r="P14" s="3">
        <v>12</v>
      </c>
      <c r="X14">
        <v>15</v>
      </c>
      <c r="Y14" t="s">
        <v>135</v>
      </c>
      <c r="AD14" s="36">
        <v>1998</v>
      </c>
      <c r="AE14" s="60"/>
      <c r="AF14" s="37">
        <v>127</v>
      </c>
      <c r="AG14" s="37">
        <v>238</v>
      </c>
      <c r="AH14" s="37">
        <v>118</v>
      </c>
      <c r="AI14" s="38">
        <v>8</v>
      </c>
      <c r="AO14" s="232" t="s">
        <v>136</v>
      </c>
      <c r="AP14" s="232"/>
      <c r="AX14">
        <v>9</v>
      </c>
      <c r="AY14" t="s">
        <v>118</v>
      </c>
      <c r="AZ14">
        <f>IF($AZ$4=1,25,61)</f>
        <v>61</v>
      </c>
      <c r="BB14">
        <v>25</v>
      </c>
      <c r="BC14">
        <v>61</v>
      </c>
    </row>
    <row r="15" spans="2:55" ht="14.45">
      <c r="B15" s="208">
        <v>13</v>
      </c>
      <c r="C15" s="3" t="s">
        <v>130</v>
      </c>
      <c r="D15" s="3" t="s">
        <v>137</v>
      </c>
      <c r="F15" s="208">
        <v>10</v>
      </c>
      <c r="G15" s="3">
        <v>2000</v>
      </c>
      <c r="I15" s="208">
        <v>13</v>
      </c>
      <c r="J15" s="3"/>
      <c r="K15" s="3">
        <v>2021</v>
      </c>
      <c r="L15" s="3">
        <v>35</v>
      </c>
      <c r="N15" s="3" t="s">
        <v>125</v>
      </c>
      <c r="O15" s="3" t="s">
        <v>138</v>
      </c>
      <c r="P15" s="3">
        <v>13</v>
      </c>
      <c r="X15">
        <v>16</v>
      </c>
      <c r="Y15" t="s">
        <v>139</v>
      </c>
      <c r="AD15" s="36">
        <v>1999</v>
      </c>
      <c r="AE15" s="61"/>
      <c r="AF15" s="37">
        <v>217</v>
      </c>
      <c r="AG15" s="37">
        <v>255</v>
      </c>
      <c r="AH15" s="37">
        <v>217</v>
      </c>
      <c r="AI15" s="38">
        <v>1</v>
      </c>
      <c r="AO15" s="232" t="s">
        <v>140</v>
      </c>
      <c r="AP15" s="232"/>
      <c r="AX15">
        <v>10</v>
      </c>
      <c r="AY15" t="s">
        <v>123</v>
      </c>
      <c r="AZ15">
        <f>IF($AZ$4=1,24,60)</f>
        <v>60</v>
      </c>
      <c r="BB15">
        <v>24</v>
      </c>
      <c r="BC15">
        <v>60</v>
      </c>
    </row>
    <row r="16" spans="2:55" ht="14.45">
      <c r="B16" s="208">
        <v>14</v>
      </c>
      <c r="C16" s="3" t="s">
        <v>135</v>
      </c>
      <c r="D16" s="3" t="s">
        <v>141</v>
      </c>
      <c r="F16" s="208">
        <v>11</v>
      </c>
      <c r="G16" s="3">
        <v>2001</v>
      </c>
      <c r="I16" s="208">
        <v>14</v>
      </c>
      <c r="J16" s="3"/>
      <c r="K16" s="3">
        <v>2022</v>
      </c>
      <c r="L16" s="3">
        <v>36</v>
      </c>
      <c r="N16" s="3" t="s">
        <v>130</v>
      </c>
      <c r="O16" s="3" t="s">
        <v>137</v>
      </c>
      <c r="P16" s="3">
        <v>14</v>
      </c>
      <c r="X16">
        <v>17</v>
      </c>
      <c r="Y16" t="s">
        <v>142</v>
      </c>
      <c r="AD16" s="36">
        <v>2000</v>
      </c>
      <c r="AE16" s="42"/>
      <c r="AF16" s="37">
        <v>198</v>
      </c>
      <c r="AG16" s="37">
        <v>190</v>
      </c>
      <c r="AH16" s="37">
        <v>254</v>
      </c>
      <c r="AI16" s="38">
        <v>2</v>
      </c>
      <c r="AO16" s="232" t="s">
        <v>143</v>
      </c>
      <c r="AP16" s="232"/>
      <c r="AX16">
        <v>11</v>
      </c>
      <c r="AY16" t="s">
        <v>128</v>
      </c>
      <c r="AZ16">
        <f>IF($AZ$4=1,24,60)</f>
        <v>60</v>
      </c>
      <c r="BB16">
        <v>24</v>
      </c>
      <c r="BC16">
        <v>60</v>
      </c>
    </row>
    <row r="17" spans="2:55" ht="14.45">
      <c r="B17" s="208">
        <v>15</v>
      </c>
      <c r="C17" s="4" t="s">
        <v>139</v>
      </c>
      <c r="D17" s="3" t="s">
        <v>144</v>
      </c>
      <c r="F17" s="208">
        <v>12</v>
      </c>
      <c r="G17" s="3">
        <v>2002</v>
      </c>
      <c r="I17" s="208">
        <v>15</v>
      </c>
      <c r="J17" s="3"/>
      <c r="K17" s="3">
        <v>2023</v>
      </c>
      <c r="L17" s="3">
        <v>37</v>
      </c>
      <c r="N17" s="3" t="s">
        <v>135</v>
      </c>
      <c r="O17" s="3" t="s">
        <v>141</v>
      </c>
      <c r="P17" s="3">
        <v>15</v>
      </c>
      <c r="X17">
        <v>18</v>
      </c>
      <c r="Y17" t="s">
        <v>145</v>
      </c>
      <c r="AD17" s="36">
        <v>2001</v>
      </c>
      <c r="AE17" s="43"/>
      <c r="AF17" s="37">
        <v>117</v>
      </c>
      <c r="AG17" s="37">
        <v>99</v>
      </c>
      <c r="AH17" s="37">
        <v>253</v>
      </c>
      <c r="AI17" s="38">
        <v>3</v>
      </c>
      <c r="AO17" s="232" t="s">
        <v>146</v>
      </c>
      <c r="AP17" s="232"/>
      <c r="AX17">
        <v>12</v>
      </c>
      <c r="AY17" t="s">
        <v>133</v>
      </c>
      <c r="AZ17">
        <f>IF($AZ$4=1,24,60)</f>
        <v>60</v>
      </c>
      <c r="BB17">
        <v>24</v>
      </c>
      <c r="BC17">
        <v>60</v>
      </c>
    </row>
    <row r="18" spans="2:55" ht="14.45">
      <c r="B18" s="208">
        <v>16</v>
      </c>
      <c r="C18" s="3" t="s">
        <v>142</v>
      </c>
      <c r="D18" s="3" t="s">
        <v>43</v>
      </c>
      <c r="F18" s="208">
        <v>13</v>
      </c>
      <c r="G18" s="3">
        <v>2003</v>
      </c>
      <c r="I18" s="208">
        <v>16</v>
      </c>
      <c r="J18" s="3"/>
      <c r="K18" s="3">
        <v>2024</v>
      </c>
      <c r="L18" s="3">
        <v>38</v>
      </c>
      <c r="N18" s="3" t="s">
        <v>139</v>
      </c>
      <c r="O18" s="3" t="s">
        <v>144</v>
      </c>
      <c r="P18" s="3">
        <v>16</v>
      </c>
      <c r="X18">
        <v>19</v>
      </c>
      <c r="Y18" t="s">
        <v>147</v>
      </c>
      <c r="AD18" s="36">
        <v>2002</v>
      </c>
      <c r="AE18" s="62"/>
      <c r="AF18" s="37">
        <v>203</v>
      </c>
      <c r="AG18" s="37">
        <v>247</v>
      </c>
      <c r="AH18" s="37">
        <v>253</v>
      </c>
      <c r="AI18" s="38">
        <v>8</v>
      </c>
      <c r="AO18" s="232" t="s">
        <v>148</v>
      </c>
      <c r="AP18" s="232"/>
    </row>
    <row r="19" spans="2:55" ht="14.45">
      <c r="B19" s="208">
        <v>17</v>
      </c>
      <c r="C19" s="3" t="s">
        <v>145</v>
      </c>
      <c r="D19" s="3" t="s">
        <v>44</v>
      </c>
      <c r="F19" s="208">
        <v>14</v>
      </c>
      <c r="G19" s="3">
        <v>2004</v>
      </c>
      <c r="I19" s="208">
        <v>17</v>
      </c>
      <c r="J19" s="3"/>
      <c r="K19" s="3">
        <v>2025</v>
      </c>
      <c r="L19" s="3">
        <v>39</v>
      </c>
      <c r="N19" s="3" t="s">
        <v>142</v>
      </c>
      <c r="O19" s="3" t="s">
        <v>43</v>
      </c>
      <c r="P19" s="3">
        <v>17</v>
      </c>
      <c r="X19">
        <v>20</v>
      </c>
      <c r="Y19" t="s">
        <v>149</v>
      </c>
      <c r="AD19" s="36">
        <v>2003</v>
      </c>
      <c r="AE19" s="63"/>
      <c r="AF19" s="37">
        <v>178</v>
      </c>
      <c r="AG19" s="37">
        <v>168</v>
      </c>
      <c r="AH19" s="37">
        <v>254</v>
      </c>
      <c r="AI19" s="38">
        <v>1</v>
      </c>
      <c r="AO19" s="232" t="s">
        <v>150</v>
      </c>
      <c r="AP19" s="232"/>
    </row>
    <row r="20" spans="2:55" ht="14.45">
      <c r="B20" s="208">
        <v>18</v>
      </c>
      <c r="C20" s="3" t="s">
        <v>147</v>
      </c>
      <c r="D20" s="3" t="s">
        <v>45</v>
      </c>
      <c r="F20" s="208">
        <v>15</v>
      </c>
      <c r="G20" s="3">
        <v>2005</v>
      </c>
      <c r="I20" s="208">
        <v>18</v>
      </c>
      <c r="J20" s="3"/>
      <c r="K20" s="3">
        <v>2026</v>
      </c>
      <c r="L20" s="3">
        <v>40</v>
      </c>
      <c r="N20" s="3" t="s">
        <v>145</v>
      </c>
      <c r="O20" s="3" t="s">
        <v>44</v>
      </c>
      <c r="P20" s="3">
        <v>18</v>
      </c>
      <c r="X20">
        <v>24</v>
      </c>
      <c r="Y20" t="s">
        <v>131</v>
      </c>
      <c r="AD20" s="36">
        <v>2004</v>
      </c>
      <c r="AE20" s="64"/>
      <c r="AF20" s="37">
        <v>146</v>
      </c>
      <c r="AG20" s="37">
        <v>131</v>
      </c>
      <c r="AH20" s="37">
        <v>253</v>
      </c>
      <c r="AI20" s="38">
        <v>2</v>
      </c>
      <c r="AO20" s="232"/>
      <c r="AP20" s="232"/>
    </row>
    <row r="21" spans="2:55" ht="14.45">
      <c r="B21" s="208">
        <v>19</v>
      </c>
      <c r="C21" s="3" t="s">
        <v>149</v>
      </c>
      <c r="D21" s="3" t="s">
        <v>46</v>
      </c>
      <c r="F21" s="208">
        <v>16</v>
      </c>
      <c r="G21" s="3">
        <v>2006</v>
      </c>
      <c r="I21" s="208">
        <v>19</v>
      </c>
      <c r="J21" s="3"/>
      <c r="K21" s="3">
        <v>2027</v>
      </c>
      <c r="L21" s="3">
        <v>41</v>
      </c>
      <c r="N21" s="3" t="s">
        <v>147</v>
      </c>
      <c r="O21" s="3" t="s">
        <v>45</v>
      </c>
      <c r="P21" s="3">
        <v>19</v>
      </c>
      <c r="AD21" s="36">
        <v>2005</v>
      </c>
      <c r="AE21" s="44"/>
      <c r="AF21" s="37">
        <v>194</v>
      </c>
      <c r="AG21" s="37">
        <v>217</v>
      </c>
      <c r="AH21" s="37">
        <v>228</v>
      </c>
      <c r="AI21" s="38">
        <v>3</v>
      </c>
    </row>
    <row r="22" spans="2:55" ht="14.45">
      <c r="F22" s="208">
        <v>17</v>
      </c>
      <c r="G22" s="3">
        <v>2007</v>
      </c>
      <c r="I22" s="208">
        <v>20</v>
      </c>
      <c r="J22" s="3"/>
      <c r="K22" s="3">
        <v>2028</v>
      </c>
      <c r="L22" s="3">
        <v>42</v>
      </c>
      <c r="N22" s="3" t="s">
        <v>149</v>
      </c>
      <c r="O22" s="3" t="s">
        <v>46</v>
      </c>
      <c r="P22" s="3">
        <v>20</v>
      </c>
      <c r="AD22" s="36">
        <v>2006</v>
      </c>
      <c r="AE22" s="45"/>
      <c r="AF22" s="37">
        <v>127</v>
      </c>
      <c r="AG22" s="37">
        <v>177</v>
      </c>
      <c r="AH22" s="37">
        <v>199</v>
      </c>
      <c r="AI22" s="38">
        <v>8</v>
      </c>
    </row>
    <row r="23" spans="2:55" ht="14.45">
      <c r="F23" s="208">
        <v>18</v>
      </c>
      <c r="G23" s="3">
        <v>2008</v>
      </c>
      <c r="I23" s="208">
        <v>21</v>
      </c>
      <c r="J23" s="3"/>
      <c r="K23" s="3">
        <v>2029</v>
      </c>
      <c r="L23" s="3">
        <v>43</v>
      </c>
      <c r="N23" s="3" t="s">
        <v>131</v>
      </c>
      <c r="O23" s="3" t="s">
        <v>151</v>
      </c>
      <c r="P23" s="3">
        <v>24</v>
      </c>
      <c r="AD23" s="36">
        <v>2007</v>
      </c>
      <c r="AE23" s="46"/>
      <c r="AF23" s="37">
        <v>68</v>
      </c>
      <c r="AG23" s="37">
        <v>130</v>
      </c>
      <c r="AH23" s="37">
        <v>158</v>
      </c>
      <c r="AI23" s="38">
        <v>1</v>
      </c>
    </row>
    <row r="24" spans="2:55" ht="14.45">
      <c r="F24" s="208">
        <v>19</v>
      </c>
      <c r="G24" s="3">
        <v>2009</v>
      </c>
      <c r="I24" s="208">
        <v>22</v>
      </c>
      <c r="J24" s="3"/>
      <c r="K24" s="3">
        <v>2030</v>
      </c>
      <c r="L24" s="3">
        <v>44</v>
      </c>
      <c r="N24" s="3" t="s">
        <v>152</v>
      </c>
      <c r="O24" s="3" t="s">
        <v>153</v>
      </c>
      <c r="P24" s="3">
        <v>25</v>
      </c>
      <c r="AD24" s="36">
        <v>2008</v>
      </c>
      <c r="AE24" s="65"/>
      <c r="AF24" s="37">
        <v>151</v>
      </c>
      <c r="AG24" s="37">
        <v>191</v>
      </c>
      <c r="AH24" s="37">
        <v>209</v>
      </c>
      <c r="AI24" s="38">
        <v>2</v>
      </c>
    </row>
    <row r="25" spans="2:55" ht="14.45">
      <c r="F25" s="208">
        <v>20</v>
      </c>
      <c r="G25" s="3">
        <v>2010</v>
      </c>
      <c r="I25" s="208">
        <v>23</v>
      </c>
      <c r="J25" s="3"/>
      <c r="K25" s="3"/>
      <c r="L25" s="3">
        <v>45</v>
      </c>
      <c r="AD25" s="36">
        <v>2009</v>
      </c>
      <c r="AE25" s="47"/>
      <c r="AF25" s="37">
        <v>76</v>
      </c>
      <c r="AG25" s="37">
        <v>70</v>
      </c>
      <c r="AH25" s="37">
        <v>160</v>
      </c>
      <c r="AI25" s="38">
        <v>3</v>
      </c>
    </row>
    <row r="26" spans="2:55" ht="14.45">
      <c r="F26" s="208">
        <v>21</v>
      </c>
      <c r="G26" s="3">
        <v>2011</v>
      </c>
      <c r="I26" s="208">
        <v>24</v>
      </c>
      <c r="J26" s="3"/>
      <c r="K26" s="3"/>
      <c r="L26" s="3">
        <v>46</v>
      </c>
      <c r="AD26" s="36">
        <v>2010</v>
      </c>
      <c r="AE26" s="66"/>
      <c r="AF26" s="37">
        <v>232</v>
      </c>
      <c r="AG26" s="37">
        <v>190</v>
      </c>
      <c r="AH26" s="37">
        <v>232</v>
      </c>
      <c r="AI26" s="38">
        <v>8</v>
      </c>
    </row>
    <row r="27" spans="2:55" ht="14.45">
      <c r="F27" s="208">
        <v>22</v>
      </c>
      <c r="G27" s="3">
        <v>2012</v>
      </c>
      <c r="I27" s="208">
        <v>25</v>
      </c>
      <c r="J27" s="3"/>
      <c r="K27" s="3"/>
      <c r="L27" s="3">
        <v>47</v>
      </c>
      <c r="AD27" s="36">
        <v>2011</v>
      </c>
      <c r="AE27" s="48"/>
      <c r="AF27" s="37">
        <v>210</v>
      </c>
      <c r="AG27" s="37">
        <v>132</v>
      </c>
      <c r="AH27" s="37">
        <v>210</v>
      </c>
      <c r="AI27" s="38">
        <v>1</v>
      </c>
    </row>
    <row r="28" spans="2:55" ht="14.45">
      <c r="F28" s="208">
        <v>23</v>
      </c>
      <c r="G28" s="3">
        <v>2013</v>
      </c>
      <c r="I28" s="208">
        <v>26</v>
      </c>
      <c r="J28" s="3"/>
      <c r="K28" s="3"/>
      <c r="L28" s="3">
        <v>48</v>
      </c>
      <c r="AD28" s="36">
        <v>2012</v>
      </c>
      <c r="AE28" s="49"/>
      <c r="AF28" s="37">
        <v>229</v>
      </c>
      <c r="AG28" s="37">
        <v>105</v>
      </c>
      <c r="AH28" s="37">
        <v>210</v>
      </c>
      <c r="AI28" s="38">
        <v>2</v>
      </c>
    </row>
    <row r="29" spans="2:55" ht="14.45">
      <c r="F29" s="208">
        <v>24</v>
      </c>
      <c r="G29" s="3">
        <v>2014</v>
      </c>
      <c r="I29" s="208">
        <v>27</v>
      </c>
      <c r="J29" s="3"/>
      <c r="K29" s="3"/>
      <c r="L29" s="3">
        <v>49</v>
      </c>
      <c r="AD29" s="36">
        <v>2013</v>
      </c>
      <c r="AE29" s="67"/>
      <c r="AF29" s="37">
        <v>245</v>
      </c>
      <c r="AG29" s="37">
        <v>199</v>
      </c>
      <c r="AH29" s="37">
        <v>238</v>
      </c>
      <c r="AI29" s="38">
        <v>3</v>
      </c>
    </row>
    <row r="30" spans="2:55" ht="14.45">
      <c r="F30" s="208">
        <v>25</v>
      </c>
      <c r="G30" s="3">
        <v>2015</v>
      </c>
      <c r="I30" s="208">
        <v>28</v>
      </c>
      <c r="J30" s="3"/>
      <c r="K30" s="3"/>
      <c r="L30" s="3">
        <v>50</v>
      </c>
      <c r="AD30" s="36">
        <v>2014</v>
      </c>
      <c r="AE30" s="50"/>
      <c r="AF30" s="37">
        <v>243</v>
      </c>
      <c r="AG30" s="37">
        <v>103</v>
      </c>
      <c r="AH30" s="37">
        <v>133</v>
      </c>
      <c r="AI30" s="38">
        <v>8</v>
      </c>
    </row>
    <row r="31" spans="2:55" ht="14.45">
      <c r="F31" s="208">
        <v>26</v>
      </c>
      <c r="G31" s="3">
        <v>2016</v>
      </c>
      <c r="I31" s="208">
        <v>29</v>
      </c>
      <c r="J31" s="3"/>
      <c r="K31" s="3"/>
      <c r="L31" s="3">
        <v>51</v>
      </c>
      <c r="AD31" s="36">
        <v>2015</v>
      </c>
      <c r="AE31" s="68"/>
      <c r="AF31" s="37">
        <v>246</v>
      </c>
      <c r="AG31" s="37">
        <v>134</v>
      </c>
      <c r="AH31" s="37">
        <v>158</v>
      </c>
      <c r="AI31" s="38">
        <v>1</v>
      </c>
    </row>
    <row r="32" spans="2:55" ht="14.45">
      <c r="F32" s="208">
        <v>27</v>
      </c>
      <c r="G32" s="3">
        <v>2017</v>
      </c>
      <c r="I32" s="208">
        <v>30</v>
      </c>
      <c r="J32" s="4"/>
      <c r="K32" s="4"/>
      <c r="L32" s="3">
        <v>52</v>
      </c>
      <c r="AD32" s="36">
        <v>2016</v>
      </c>
      <c r="AE32" s="50"/>
      <c r="AF32" s="37">
        <v>243</v>
      </c>
      <c r="AG32" s="37">
        <v>103</v>
      </c>
      <c r="AH32" s="37">
        <v>133</v>
      </c>
      <c r="AI32" s="38">
        <v>2</v>
      </c>
    </row>
    <row r="33" spans="6:35" ht="14.45">
      <c r="F33" s="208">
        <v>28</v>
      </c>
      <c r="G33" s="3">
        <v>2018</v>
      </c>
      <c r="I33" s="208">
        <v>31</v>
      </c>
      <c r="J33" s="4"/>
      <c r="K33" s="4"/>
      <c r="L33" s="3">
        <v>53</v>
      </c>
      <c r="AD33" s="36">
        <v>2017</v>
      </c>
      <c r="AE33" s="71"/>
      <c r="AF33" s="37">
        <v>241</v>
      </c>
      <c r="AG33" s="37">
        <v>133</v>
      </c>
      <c r="AH33" s="37">
        <v>115</v>
      </c>
      <c r="AI33" s="38">
        <v>3</v>
      </c>
    </row>
    <row r="34" spans="6:35" ht="14.45">
      <c r="F34" s="208">
        <v>29</v>
      </c>
      <c r="G34" s="3">
        <v>2019</v>
      </c>
      <c r="I34" s="208">
        <v>32</v>
      </c>
      <c r="J34" s="4"/>
      <c r="K34" s="4"/>
      <c r="L34" s="3">
        <v>54</v>
      </c>
      <c r="AD34" s="36">
        <v>2018</v>
      </c>
      <c r="AE34" s="72"/>
      <c r="AF34" s="37">
        <v>251</v>
      </c>
      <c r="AG34" s="37">
        <v>182</v>
      </c>
      <c r="AH34" s="37">
        <v>125</v>
      </c>
      <c r="AI34" s="38">
        <v>8</v>
      </c>
    </row>
    <row r="35" spans="6:35" ht="14.45">
      <c r="F35" s="208">
        <v>30</v>
      </c>
      <c r="G35" s="3">
        <v>2020</v>
      </c>
      <c r="I35" s="208">
        <v>33</v>
      </c>
      <c r="J35" s="4"/>
      <c r="K35" s="4"/>
      <c r="L35" s="3">
        <v>55</v>
      </c>
      <c r="AD35" s="36">
        <v>2019</v>
      </c>
      <c r="AE35" s="69"/>
      <c r="AF35" s="37">
        <v>255</v>
      </c>
      <c r="AG35" s="37">
        <v>225</v>
      </c>
      <c r="AH35" s="37">
        <v>225</v>
      </c>
      <c r="AI35" s="38">
        <v>1</v>
      </c>
    </row>
    <row r="36" spans="6:35" ht="14.45">
      <c r="F36" s="208">
        <v>31</v>
      </c>
      <c r="G36" s="3"/>
      <c r="I36" s="208">
        <v>34</v>
      </c>
      <c r="J36" s="4"/>
      <c r="K36" s="4"/>
      <c r="L36" s="3">
        <v>56</v>
      </c>
      <c r="AD36" s="36">
        <v>2020</v>
      </c>
      <c r="AE36" s="70"/>
      <c r="AF36" s="37">
        <v>254</v>
      </c>
      <c r="AG36" s="37">
        <v>197</v>
      </c>
      <c r="AH36" s="37">
        <v>140</v>
      </c>
      <c r="AI36" s="38">
        <v>2</v>
      </c>
    </row>
    <row r="37" spans="6:35" ht="14.45">
      <c r="F37" s="208">
        <v>32</v>
      </c>
      <c r="G37" s="3"/>
      <c r="I37" s="208">
        <v>35</v>
      </c>
      <c r="J37" s="4"/>
      <c r="K37" s="4"/>
      <c r="L37" s="3">
        <v>57</v>
      </c>
      <c r="AD37" s="36" t="s">
        <v>2</v>
      </c>
      <c r="AE37" s="51"/>
      <c r="AF37" s="37">
        <v>0</v>
      </c>
      <c r="AG37" s="37">
        <v>0</v>
      </c>
      <c r="AH37" s="37">
        <v>0</v>
      </c>
      <c r="AI37" s="38">
        <v>-4142</v>
      </c>
    </row>
    <row r="38" spans="6:35" ht="14.45">
      <c r="F38" s="208">
        <v>33</v>
      </c>
      <c r="G38" s="3"/>
      <c r="I38" s="208">
        <v>36</v>
      </c>
      <c r="J38" s="4"/>
      <c r="K38" s="4"/>
      <c r="L38" s="3">
        <v>58</v>
      </c>
      <c r="AD38" s="36" t="s">
        <v>1</v>
      </c>
      <c r="AE38" s="51"/>
      <c r="AF38" s="37">
        <v>0</v>
      </c>
      <c r="AG38" s="37">
        <v>0</v>
      </c>
      <c r="AH38" s="37">
        <v>0</v>
      </c>
      <c r="AI38" s="38">
        <v>-4142</v>
      </c>
    </row>
    <row r="39" spans="6:35" ht="15" thickBot="1">
      <c r="F39" s="208">
        <v>34</v>
      </c>
      <c r="G39" s="3"/>
      <c r="I39" s="208">
        <v>37</v>
      </c>
      <c r="J39" s="4"/>
      <c r="K39" s="4"/>
      <c r="L39" s="3">
        <v>59</v>
      </c>
      <c r="AD39" s="52" t="s">
        <v>3</v>
      </c>
      <c r="AE39" s="53"/>
      <c r="AF39" s="54">
        <v>0</v>
      </c>
      <c r="AG39" s="54">
        <v>0</v>
      </c>
      <c r="AH39" s="54">
        <v>0</v>
      </c>
      <c r="AI39" s="55">
        <v>-4142</v>
      </c>
    </row>
    <row r="40" spans="6:35" ht="14.45">
      <c r="F40" s="208">
        <v>35</v>
      </c>
      <c r="G40" s="3"/>
      <c r="I40" s="208">
        <v>38</v>
      </c>
      <c r="J40" s="4"/>
      <c r="K40" s="4"/>
      <c r="L40" s="3">
        <v>60</v>
      </c>
    </row>
    <row r="41" spans="6:35" ht="14.45">
      <c r="F41" s="208">
        <v>36</v>
      </c>
      <c r="G41" s="4"/>
      <c r="I41" s="208">
        <v>39</v>
      </c>
      <c r="J41" s="4"/>
      <c r="K41" s="4"/>
      <c r="L41" s="4"/>
    </row>
    <row r="42" spans="6:35" ht="14.45">
      <c r="F42" s="208">
        <v>37</v>
      </c>
      <c r="G42" s="4"/>
      <c r="I42" s="208">
        <v>40</v>
      </c>
      <c r="J42" s="4"/>
      <c r="K42" s="4"/>
      <c r="L42" s="4"/>
    </row>
    <row r="43" spans="6:35" ht="14.45">
      <c r="F43" s="208">
        <v>38</v>
      </c>
      <c r="G43" s="4"/>
      <c r="I43" s="208">
        <v>41</v>
      </c>
      <c r="J43" s="4"/>
      <c r="K43" s="4"/>
      <c r="L43" s="4"/>
    </row>
    <row r="44" spans="6:35" ht="14.45">
      <c r="F44" s="208">
        <v>39</v>
      </c>
      <c r="G44" s="4"/>
      <c r="I44" s="208">
        <v>42</v>
      </c>
      <c r="J44" s="4"/>
      <c r="K44" s="4"/>
      <c r="L44" s="4"/>
    </row>
    <row r="45" spans="6:35" ht="14.45">
      <c r="F45" s="208">
        <v>40</v>
      </c>
      <c r="G45" s="4"/>
      <c r="I45" s="208">
        <v>43</v>
      </c>
      <c r="J45" s="4"/>
      <c r="K45" s="4"/>
      <c r="L45" s="4"/>
    </row>
    <row r="46" spans="6:35" ht="14.45">
      <c r="F46" s="208">
        <v>41</v>
      </c>
      <c r="G46" s="4"/>
      <c r="I46" s="208">
        <v>44</v>
      </c>
      <c r="J46" s="4"/>
      <c r="K46" s="4"/>
      <c r="L46" s="4"/>
    </row>
    <row r="47" spans="6:35" ht="14.45">
      <c r="F47" s="208">
        <v>42</v>
      </c>
      <c r="G47" s="4"/>
      <c r="I47" s="208">
        <v>45</v>
      </c>
      <c r="J47" s="4"/>
      <c r="K47" s="4"/>
      <c r="L47" s="4"/>
    </row>
    <row r="48" spans="6:35" ht="14.45">
      <c r="F48" s="208">
        <v>43</v>
      </c>
      <c r="G48" s="4"/>
      <c r="I48" s="208">
        <v>46</v>
      </c>
      <c r="J48" s="4"/>
      <c r="K48" s="4"/>
      <c r="L48" s="4"/>
    </row>
    <row r="49" spans="6:12" ht="14.45">
      <c r="F49" s="208">
        <v>44</v>
      </c>
      <c r="G49" s="4"/>
      <c r="I49" s="208">
        <v>47</v>
      </c>
      <c r="J49" s="4"/>
      <c r="K49" s="4"/>
      <c r="L49" s="4"/>
    </row>
    <row r="50" spans="6:12" ht="14.45">
      <c r="F50" s="208">
        <v>45</v>
      </c>
      <c r="G50" s="4"/>
      <c r="I50" s="208">
        <v>48</v>
      </c>
      <c r="J50" s="4"/>
      <c r="K50" s="4"/>
      <c r="L50" s="4"/>
    </row>
    <row r="51" spans="6:12" ht="14.45">
      <c r="F51" s="208">
        <v>46</v>
      </c>
      <c r="G51" s="4"/>
      <c r="I51" s="208">
        <v>49</v>
      </c>
      <c r="J51" s="4"/>
      <c r="K51" s="4"/>
      <c r="L51" s="4"/>
    </row>
    <row r="52" spans="6:12" ht="14.45">
      <c r="F52" s="208">
        <v>47</v>
      </c>
      <c r="G52" s="4"/>
      <c r="I52" s="208">
        <v>50</v>
      </c>
      <c r="J52" s="4"/>
      <c r="K52" s="4"/>
      <c r="L52" s="4"/>
    </row>
    <row r="53" spans="6:12" ht="14.45">
      <c r="F53" s="208">
        <v>48</v>
      </c>
      <c r="G53" s="4"/>
    </row>
    <row r="54" spans="6:12" ht="14.45">
      <c r="F54" s="208">
        <v>49</v>
      </c>
      <c r="G54" s="4"/>
    </row>
    <row r="55" spans="6:12" ht="14.45">
      <c r="F55" s="208">
        <v>50</v>
      </c>
      <c r="G55" s="4"/>
    </row>
    <row r="56" spans="6:12" ht="14.45"/>
    <row r="57" spans="6:12" ht="14.45"/>
    <row r="58" spans="6:12" ht="14.45"/>
    <row r="59" spans="6:12" ht="14.45"/>
    <row r="60" spans="6:12" ht="14.45"/>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63500</xdr:colOff>
                    <xdr:row>2</xdr:row>
                    <xdr:rowOff>25400</xdr:rowOff>
                  </from>
                  <to>
                    <xdr:col>50</xdr:col>
                    <xdr:colOff>101600</xdr:colOff>
                    <xdr:row>3</xdr:row>
                    <xdr:rowOff>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222250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A4" sqref="A4:A71"/>
    </sheetView>
  </sheetViews>
  <sheetFormatPr defaultColWidth="18.5703125" defaultRowHeight="12.75" customHeight="1"/>
  <cols>
    <col min="1" max="1" width="8.42578125" style="151" bestFit="1" customWidth="1"/>
    <col min="2" max="2" width="7.85546875" bestFit="1" customWidth="1"/>
    <col min="3" max="3" width="6.42578125" bestFit="1" customWidth="1"/>
    <col min="4" max="6" width="7.85546875" bestFit="1" customWidth="1"/>
    <col min="7" max="7" width="6.85546875" bestFit="1" customWidth="1"/>
    <col min="8" max="10" width="7.85546875" bestFit="1" customWidth="1"/>
    <col min="11" max="11" width="6.85546875" bestFit="1" customWidth="1"/>
    <col min="12" max="14" width="7.85546875" bestFit="1" customWidth="1"/>
    <col min="15" max="15" width="6.85546875" bestFit="1" customWidth="1"/>
    <col min="16" max="18" width="7.85546875" bestFit="1" customWidth="1"/>
    <col min="19" max="19" width="6.85546875" bestFit="1" customWidth="1"/>
    <col min="20" max="31" width="7.85546875" bestFit="1" customWidth="1"/>
    <col min="32" max="36" width="8" bestFit="1" customWidth="1"/>
  </cols>
  <sheetData>
    <row r="1" spans="2:31" ht="14.45"/>
    <row r="2" spans="2:31" ht="14.45"/>
    <row r="3" spans="2:31" ht="14.45"/>
    <row r="4" spans="2:31" ht="14.45">
      <c r="R4" s="142"/>
    </row>
    <row r="5" spans="2:31" ht="14.45">
      <c r="C5" s="143"/>
      <c r="K5" s="143"/>
      <c r="O5" s="143"/>
      <c r="S5" s="143"/>
      <c r="W5" s="143"/>
      <c r="AA5" s="143"/>
    </row>
    <row r="6" spans="2:31" ht="14.45">
      <c r="C6" s="143"/>
      <c r="G6" s="143"/>
      <c r="K6" s="143"/>
      <c r="O6" s="143"/>
      <c r="S6" s="143"/>
      <c r="W6" s="143"/>
    </row>
    <row r="7" spans="2:31" ht="14.45">
      <c r="C7" s="143"/>
      <c r="G7" s="143"/>
      <c r="K7" s="143"/>
      <c r="O7" s="143"/>
      <c r="S7" s="143"/>
      <c r="W7" s="143"/>
      <c r="AA7" s="143"/>
    </row>
    <row r="8" spans="2:31" ht="14.45">
      <c r="C8" s="143"/>
      <c r="G8" s="143"/>
      <c r="K8" s="143"/>
      <c r="O8" s="143"/>
      <c r="S8" s="143"/>
      <c r="W8" s="143"/>
      <c r="AA8" s="143"/>
    </row>
    <row r="9" spans="2:31" ht="14.45">
      <c r="C9" s="143"/>
      <c r="G9" s="143"/>
      <c r="K9" s="143"/>
      <c r="M9" s="143"/>
      <c r="O9" s="143"/>
      <c r="T9" s="143"/>
      <c r="W9" s="143"/>
      <c r="AA9" s="143"/>
    </row>
    <row r="10" spans="2:31" ht="14.45">
      <c r="B10" s="143"/>
      <c r="C10" s="143"/>
      <c r="E10" s="143"/>
      <c r="F10" s="143"/>
      <c r="G10" s="143"/>
      <c r="H10" s="143"/>
      <c r="J10" s="143"/>
      <c r="L10" s="143"/>
      <c r="N10" s="143"/>
      <c r="P10" s="143"/>
      <c r="R10" s="143"/>
      <c r="S10" s="143"/>
      <c r="T10" s="143"/>
      <c r="U10" s="143"/>
      <c r="V10" s="143"/>
      <c r="Y10" s="143"/>
      <c r="Z10" s="143"/>
      <c r="AC10" s="143"/>
    </row>
    <row r="11" spans="2:31" ht="14.45">
      <c r="B11" s="143"/>
      <c r="C11" s="143"/>
      <c r="D11" s="143"/>
      <c r="E11" s="143"/>
      <c r="F11" s="143"/>
      <c r="G11" s="143"/>
      <c r="I11" s="143"/>
      <c r="J11" s="143"/>
      <c r="K11" s="143"/>
      <c r="L11" s="143"/>
      <c r="M11" s="143"/>
      <c r="N11" s="143"/>
      <c r="O11" s="143"/>
      <c r="P11" s="143"/>
      <c r="Q11" s="143"/>
      <c r="S11" s="143"/>
      <c r="T11" s="143"/>
      <c r="U11" s="143"/>
      <c r="V11" s="143"/>
      <c r="W11" s="143"/>
      <c r="Y11" s="143"/>
      <c r="Z11" s="143"/>
      <c r="AA11" s="143"/>
      <c r="AB11" s="143"/>
      <c r="AE11" s="143"/>
    </row>
    <row r="12" spans="2:31" ht="14.45">
      <c r="B12" s="143"/>
      <c r="C12" s="143"/>
      <c r="D12" s="143"/>
      <c r="E12" s="143"/>
      <c r="F12" s="143"/>
      <c r="G12" s="143"/>
      <c r="I12" s="143"/>
      <c r="J12" s="143"/>
      <c r="K12" s="143"/>
      <c r="L12" s="143"/>
      <c r="M12" s="143"/>
      <c r="N12" s="143"/>
      <c r="O12" s="143"/>
      <c r="Q12" s="143"/>
      <c r="R12" s="143"/>
      <c r="S12" s="143"/>
      <c r="T12" s="143"/>
      <c r="U12" s="143"/>
      <c r="V12" s="143"/>
      <c r="W12" s="143"/>
      <c r="X12" s="143"/>
      <c r="Y12" s="143"/>
      <c r="Z12" s="143"/>
      <c r="AA12" s="143"/>
      <c r="AB12" s="143"/>
    </row>
    <row r="13" spans="2:31" ht="14.45">
      <c r="B13" s="143"/>
      <c r="C13" s="143"/>
      <c r="D13" s="143"/>
      <c r="E13" s="143"/>
      <c r="I13" s="143"/>
      <c r="J13" s="143"/>
      <c r="L13" s="143"/>
      <c r="M13" s="143"/>
      <c r="N13" s="143"/>
      <c r="O13" s="143"/>
      <c r="V13" s="143"/>
      <c r="W13" s="143"/>
      <c r="X13" s="143"/>
      <c r="Y13" s="143"/>
      <c r="Z13" s="143"/>
      <c r="AA13" s="143"/>
      <c r="AC13" s="143"/>
    </row>
    <row r="14" spans="2:31" ht="14.45">
      <c r="B14" s="143"/>
      <c r="C14" s="143"/>
      <c r="E14" s="143"/>
      <c r="G14" s="143"/>
      <c r="J14" s="143"/>
      <c r="K14" s="143"/>
      <c r="M14" s="143"/>
      <c r="N14" s="143"/>
      <c r="O14" s="143"/>
      <c r="S14" s="143"/>
      <c r="W14" s="143"/>
      <c r="AA14" s="143"/>
    </row>
    <row r="15" spans="2:31" ht="14.45">
      <c r="B15" s="143"/>
      <c r="C15" s="143"/>
      <c r="G15" s="143"/>
      <c r="K15" s="143"/>
      <c r="O15" s="143"/>
      <c r="S15" s="143"/>
      <c r="W15" s="143"/>
      <c r="AA15" s="143"/>
    </row>
    <row r="16" spans="2:31" ht="14.45">
      <c r="C16" s="143"/>
      <c r="E16" s="143"/>
      <c r="G16" s="143"/>
      <c r="K16" s="143"/>
      <c r="O16" s="143"/>
      <c r="S16" s="143"/>
      <c r="X16" s="143"/>
      <c r="AB16" s="143"/>
    </row>
    <row r="17" spans="2:30" ht="14.45">
      <c r="C17" s="143"/>
      <c r="G17" s="143"/>
      <c r="K17" s="143"/>
      <c r="O17" s="143"/>
      <c r="S17" s="143"/>
      <c r="W17" s="143"/>
      <c r="AA17" s="143"/>
    </row>
    <row r="18" spans="2:30" ht="14.45">
      <c r="C18" s="143"/>
      <c r="G18" s="143"/>
      <c r="K18" s="143"/>
      <c r="O18" s="143"/>
      <c r="S18" s="143"/>
      <c r="W18" s="143"/>
      <c r="AA18" s="143"/>
    </row>
    <row r="19" spans="2:30" ht="14.45">
      <c r="C19" s="143"/>
      <c r="G19" s="143"/>
      <c r="K19" s="143"/>
      <c r="O19" s="143"/>
      <c r="S19" s="143"/>
      <c r="W19" s="143"/>
      <c r="AA19" s="143"/>
    </row>
    <row r="20" spans="2:30" ht="14.45">
      <c r="C20" s="143"/>
      <c r="G20" s="143"/>
      <c r="K20" s="143"/>
      <c r="O20" s="143"/>
      <c r="S20" s="143"/>
      <c r="W20" s="143"/>
      <c r="AA20" s="143"/>
    </row>
    <row r="21" spans="2:30" ht="14.45">
      <c r="B21" s="143"/>
      <c r="C21" s="143"/>
      <c r="E21" s="143"/>
      <c r="G21" s="143"/>
      <c r="K21" s="143"/>
      <c r="L21" s="143"/>
      <c r="O21" s="143"/>
      <c r="Q21" s="143"/>
      <c r="R21" s="143"/>
      <c r="S21" s="143"/>
      <c r="W21" s="143"/>
      <c r="AA21" s="143"/>
    </row>
    <row r="22" spans="2:30" ht="14.45">
      <c r="B22" s="143"/>
      <c r="C22" s="143"/>
      <c r="E22" s="143"/>
      <c r="F22" s="143"/>
      <c r="G22" s="143"/>
      <c r="I22" s="143"/>
      <c r="J22" s="143"/>
      <c r="K22" s="143"/>
      <c r="M22" s="143"/>
      <c r="N22" s="143"/>
      <c r="O22" s="143"/>
      <c r="Q22" s="143"/>
      <c r="R22" s="143"/>
      <c r="S22" s="143"/>
      <c r="T22" s="143"/>
      <c r="U22" s="143"/>
      <c r="V22" s="143"/>
      <c r="W22" s="143"/>
      <c r="X22" s="143"/>
      <c r="Y22" s="143"/>
      <c r="AA22" s="143"/>
      <c r="AC22" s="143"/>
      <c r="AD22" s="143"/>
    </row>
    <row r="23" spans="2:30" ht="14.45">
      <c r="C23" s="143"/>
      <c r="D23" s="143"/>
      <c r="E23" s="143"/>
      <c r="F23" s="143"/>
      <c r="G23" s="143"/>
      <c r="I23" s="143"/>
      <c r="J23" s="143"/>
      <c r="K23" s="143"/>
      <c r="L23" s="143"/>
      <c r="M23" s="143"/>
      <c r="N23" s="143"/>
      <c r="O23" s="143"/>
      <c r="R23" s="143"/>
      <c r="S23" s="143"/>
      <c r="T23" s="143"/>
      <c r="U23" s="143"/>
      <c r="V23" s="143"/>
      <c r="W23" s="143"/>
      <c r="X23" s="143"/>
      <c r="Y23" s="143"/>
      <c r="Z23" s="143"/>
      <c r="AA23" s="143"/>
      <c r="AB23" s="143"/>
      <c r="AC23" s="143"/>
    </row>
    <row r="24" spans="2:30" ht="14.45">
      <c r="B24" s="143"/>
      <c r="C24" s="143"/>
      <c r="D24" s="143"/>
      <c r="E24" s="143"/>
      <c r="F24" s="143"/>
      <c r="G24" s="143"/>
      <c r="J24" s="143"/>
      <c r="K24" s="143"/>
      <c r="M24" s="143"/>
      <c r="N24" s="143"/>
      <c r="O24" s="143"/>
      <c r="R24" s="143"/>
      <c r="S24" s="143"/>
      <c r="T24" s="143"/>
      <c r="U24" s="143"/>
      <c r="V24" s="143"/>
      <c r="W24" s="143"/>
      <c r="X24" s="143"/>
      <c r="Z24" s="143"/>
      <c r="AA24" s="143"/>
      <c r="AB24" s="143"/>
      <c r="AC24" s="143"/>
      <c r="AD24" s="143"/>
    </row>
    <row r="25" spans="2:30" ht="14.45">
      <c r="B25" s="143"/>
      <c r="C25" s="143"/>
      <c r="D25" s="143"/>
      <c r="E25" s="143"/>
      <c r="I25" s="143"/>
      <c r="J25" s="143"/>
      <c r="K25" s="143"/>
      <c r="L25" s="143"/>
      <c r="M25" s="143"/>
      <c r="P25" s="143"/>
      <c r="Q25" s="143"/>
      <c r="R25" s="143"/>
      <c r="T25" s="143"/>
      <c r="U25" s="143"/>
      <c r="W25" s="143"/>
      <c r="Z25" s="143"/>
    </row>
    <row r="26" spans="2:30" ht="14.45">
      <c r="C26" s="143"/>
      <c r="D26" s="143"/>
      <c r="H26" s="143"/>
      <c r="K26" s="143"/>
      <c r="L26" s="143"/>
      <c r="N26" s="143"/>
      <c r="P26" s="143"/>
      <c r="T26" s="143"/>
      <c r="U26" s="143"/>
      <c r="X26" s="143"/>
      <c r="Y26" s="143"/>
      <c r="AB26" s="143"/>
      <c r="AC26" s="143"/>
    </row>
    <row r="27" spans="2:30" ht="14.45">
      <c r="C27" s="143"/>
      <c r="G27" s="143"/>
      <c r="K27" s="143"/>
      <c r="L27" s="143"/>
      <c r="O27" s="143"/>
      <c r="S27" s="143"/>
      <c r="W27" s="143"/>
      <c r="AA27" s="143"/>
    </row>
    <row r="28" spans="2:30" ht="14.45">
      <c r="C28" s="143"/>
      <c r="G28" s="143"/>
      <c r="K28" s="143"/>
      <c r="O28" s="143"/>
      <c r="S28" s="143"/>
      <c r="X28" s="143"/>
      <c r="AB28" s="143"/>
    </row>
    <row r="29" spans="2:30" ht="14.45">
      <c r="C29" s="143"/>
      <c r="G29" s="143"/>
      <c r="K29" s="143"/>
      <c r="O29" s="143"/>
      <c r="S29" s="143"/>
      <c r="W29" s="143"/>
      <c r="AA29" s="143"/>
    </row>
    <row r="30" spans="2:30" ht="14.45">
      <c r="C30" s="143"/>
      <c r="G30" s="143"/>
      <c r="K30" s="143"/>
      <c r="O30" s="143"/>
      <c r="S30" s="143"/>
      <c r="W30" s="143"/>
      <c r="AA30" s="143"/>
    </row>
    <row r="31" spans="2:30" ht="14.45">
      <c r="C31" s="143"/>
      <c r="G31" s="143"/>
      <c r="K31" s="143"/>
      <c r="O31" s="143"/>
      <c r="S31" s="143"/>
      <c r="W31" s="143"/>
      <c r="AA31" s="143"/>
    </row>
    <row r="32" spans="2:30" ht="14.45">
      <c r="C32" s="143"/>
      <c r="G32" s="143"/>
      <c r="K32" s="143"/>
      <c r="O32" s="143"/>
      <c r="S32" s="143"/>
      <c r="W32" s="143"/>
      <c r="AA32" s="143"/>
    </row>
    <row r="33" spans="2:31" ht="14.45">
      <c r="C33" s="143"/>
      <c r="G33" s="143"/>
      <c r="H33" s="143"/>
      <c r="K33" s="143"/>
      <c r="L33" s="143"/>
      <c r="P33" s="143"/>
      <c r="S33" s="143"/>
      <c r="T33" s="143"/>
      <c r="X33" s="143"/>
      <c r="AB33" s="143"/>
    </row>
    <row r="34" spans="2:31" ht="14.45">
      <c r="C34" s="143"/>
      <c r="D34" s="143"/>
      <c r="F34" s="143"/>
      <c r="G34" s="143"/>
      <c r="I34" s="143"/>
      <c r="J34" s="143"/>
      <c r="K34" s="143"/>
      <c r="M34" s="143"/>
      <c r="N34" s="143"/>
      <c r="O34" s="143"/>
      <c r="S34" s="143"/>
      <c r="T34" s="143"/>
      <c r="U34" s="143"/>
      <c r="V34" s="143"/>
      <c r="W34" s="143"/>
      <c r="X34" s="143"/>
      <c r="Y34" s="143"/>
      <c r="Z34" s="143"/>
      <c r="AA34" s="143"/>
      <c r="AD34" s="143"/>
    </row>
    <row r="35" spans="2:31" ht="14.45">
      <c r="C35" s="143"/>
      <c r="D35" s="143"/>
      <c r="E35" s="143"/>
      <c r="F35" s="143"/>
      <c r="G35" s="143"/>
      <c r="I35" s="143"/>
      <c r="J35" s="143"/>
      <c r="K35" s="143"/>
      <c r="L35" s="143"/>
      <c r="M35" s="143"/>
      <c r="N35" s="143"/>
      <c r="O35" s="143"/>
      <c r="Q35" s="143"/>
      <c r="R35" s="143"/>
      <c r="S35" s="143"/>
      <c r="T35" s="143"/>
      <c r="U35" s="143"/>
      <c r="V35" s="143"/>
      <c r="W35" s="143"/>
      <c r="Z35" s="143"/>
      <c r="AA35" s="143"/>
      <c r="AB35" s="143"/>
      <c r="AC35" s="143"/>
    </row>
    <row r="36" spans="2:31" ht="14.45">
      <c r="C36" s="143"/>
      <c r="D36" s="143"/>
      <c r="E36" s="143"/>
      <c r="G36" s="143"/>
      <c r="H36" s="143"/>
      <c r="J36" s="143"/>
      <c r="K36" s="143"/>
      <c r="M36" s="143"/>
      <c r="N36" s="143"/>
      <c r="O36" s="143"/>
      <c r="Q36" s="143"/>
      <c r="R36" s="143"/>
      <c r="S36" s="143"/>
      <c r="T36" s="143"/>
      <c r="U36" s="143"/>
      <c r="V36" s="143"/>
      <c r="W36" s="143"/>
      <c r="Z36" s="143"/>
      <c r="AA36" s="143"/>
      <c r="AB36" s="143"/>
      <c r="AC36" s="143"/>
      <c r="AD36" s="143"/>
      <c r="AE36" s="143"/>
    </row>
    <row r="37" spans="2:31" ht="14.45">
      <c r="C37" s="143"/>
      <c r="D37" s="143"/>
      <c r="E37" s="143"/>
      <c r="F37" s="143"/>
      <c r="I37" s="143"/>
      <c r="J37" s="143"/>
      <c r="K37" s="143"/>
      <c r="L37" s="143"/>
      <c r="M37" s="143"/>
      <c r="P37" s="143"/>
      <c r="Q37" s="143"/>
      <c r="R37" s="143"/>
      <c r="T37" s="143"/>
      <c r="U37" s="143"/>
      <c r="W37" s="143"/>
      <c r="Z37" s="143"/>
      <c r="AA37" s="143"/>
    </row>
    <row r="38" spans="2:31" ht="14.45">
      <c r="B38" s="143"/>
      <c r="D38" s="143"/>
      <c r="H38" s="143"/>
      <c r="J38" s="143"/>
      <c r="K38" s="143"/>
      <c r="L38" s="143"/>
      <c r="P38" s="143"/>
      <c r="T38" s="143"/>
      <c r="V38" s="143"/>
      <c r="X38" s="143"/>
      <c r="Z38" s="143"/>
      <c r="AB38" s="143"/>
      <c r="AC38" s="143"/>
    </row>
    <row r="39" spans="2:31" ht="14.45">
      <c r="C39" s="143"/>
      <c r="G39" s="143"/>
      <c r="K39" s="143"/>
      <c r="O39" s="143"/>
      <c r="S39" s="143"/>
      <c r="W39" s="143"/>
      <c r="AA39" s="143"/>
    </row>
    <row r="40" spans="2:31" ht="14.45">
      <c r="C40" s="143"/>
      <c r="G40" s="143"/>
      <c r="K40" s="143"/>
      <c r="O40" s="143"/>
      <c r="R40" s="143"/>
      <c r="S40" s="143"/>
      <c r="T40" s="143"/>
      <c r="X40" s="143"/>
      <c r="AB40" s="143"/>
    </row>
    <row r="41" spans="2:31" ht="14.45">
      <c r="C41" s="143"/>
      <c r="G41" s="143"/>
      <c r="K41" s="143"/>
      <c r="O41" s="143"/>
      <c r="S41" s="143"/>
      <c r="W41" s="143"/>
      <c r="AA41" s="143"/>
    </row>
    <row r="42" spans="2:31" ht="14.45">
      <c r="C42" s="143"/>
      <c r="G42" s="143"/>
      <c r="K42" s="143"/>
      <c r="O42" s="143"/>
      <c r="S42" s="143"/>
      <c r="W42" s="143"/>
      <c r="AA42" s="143"/>
    </row>
    <row r="43" spans="2:31" ht="14.45">
      <c r="C43" s="143"/>
      <c r="G43" s="143"/>
      <c r="O43" s="143"/>
      <c r="S43" s="143"/>
      <c r="W43" s="143"/>
      <c r="AA43" s="143"/>
    </row>
    <row r="44" spans="2:31" ht="14.45">
      <c r="C44" s="143"/>
      <c r="G44" s="143"/>
      <c r="K44" s="143"/>
      <c r="O44" s="143"/>
      <c r="S44" s="143"/>
      <c r="W44" s="143"/>
      <c r="AA44" s="143"/>
    </row>
    <row r="45" spans="2:31" ht="14.45">
      <c r="B45" s="143"/>
      <c r="C45" s="143"/>
      <c r="E45" s="143"/>
      <c r="G45" s="143"/>
      <c r="H45" s="143"/>
      <c r="K45" s="143"/>
      <c r="L45" s="143"/>
      <c r="P45" s="143"/>
      <c r="S45" s="143"/>
      <c r="T45" s="143"/>
      <c r="X45" s="143"/>
      <c r="AB45" s="143"/>
    </row>
    <row r="46" spans="2:31" ht="14.45">
      <c r="B46" s="143"/>
      <c r="C46" s="143"/>
      <c r="D46" s="143"/>
      <c r="E46" s="143"/>
      <c r="F46" s="143"/>
      <c r="G46" s="143"/>
      <c r="H46" s="143"/>
      <c r="I46" s="143"/>
      <c r="J46" s="143"/>
      <c r="K46" s="143"/>
      <c r="N46" s="143"/>
      <c r="O46" s="143"/>
      <c r="P46" s="143"/>
      <c r="Q46" s="143"/>
      <c r="S46" s="143"/>
      <c r="T46" s="143"/>
      <c r="U46" s="143"/>
      <c r="V46" s="143"/>
      <c r="W46" s="143"/>
      <c r="Z46" s="143"/>
      <c r="AA46" s="143"/>
      <c r="AB46" s="143"/>
      <c r="AD46" s="143"/>
    </row>
    <row r="47" spans="2:31" ht="14.45">
      <c r="B47" s="143"/>
      <c r="C47" s="143"/>
      <c r="D47" s="143"/>
      <c r="E47" s="143"/>
      <c r="F47" s="143"/>
      <c r="G47" s="143"/>
      <c r="I47" s="143"/>
      <c r="J47" s="143"/>
      <c r="K47" s="143"/>
      <c r="L47" s="143"/>
      <c r="M47" s="143"/>
      <c r="N47" s="143"/>
      <c r="O47" s="143"/>
      <c r="R47" s="143"/>
      <c r="S47" s="143"/>
      <c r="T47" s="143"/>
      <c r="U47" s="143"/>
      <c r="V47" s="143"/>
      <c r="W47" s="143"/>
      <c r="Y47" s="143"/>
      <c r="Z47" s="143"/>
      <c r="AA47" s="143"/>
      <c r="AB47" s="143"/>
      <c r="AC47" s="143"/>
    </row>
    <row r="48" spans="2:31" ht="14.45">
      <c r="C48" s="143"/>
      <c r="D48" s="143"/>
      <c r="E48" s="143"/>
      <c r="F48" s="143"/>
      <c r="G48" s="143"/>
      <c r="H48" s="143"/>
      <c r="J48" s="143"/>
      <c r="K48" s="143"/>
      <c r="M48" s="143"/>
      <c r="N48" s="143"/>
      <c r="O48" s="143"/>
      <c r="Q48" s="143"/>
      <c r="R48" s="143"/>
      <c r="S48" s="143"/>
      <c r="T48" s="143"/>
      <c r="U48" s="143"/>
      <c r="V48" s="143"/>
      <c r="W48" s="143"/>
      <c r="Y48" s="143"/>
      <c r="Z48" s="143"/>
      <c r="AA48" s="143"/>
      <c r="AB48" s="143"/>
      <c r="AC48" s="143"/>
      <c r="AD48" s="143"/>
      <c r="AE48" s="143"/>
    </row>
    <row r="49" spans="2:31" ht="14.45">
      <c r="B49" s="143"/>
      <c r="C49" s="143"/>
      <c r="D49" s="143"/>
      <c r="E49" s="143"/>
      <c r="F49" s="143"/>
      <c r="H49" s="143"/>
      <c r="I49" s="143"/>
      <c r="K49" s="143"/>
      <c r="L49" s="143"/>
      <c r="M49" s="143"/>
      <c r="P49" s="143"/>
      <c r="Q49" s="143"/>
      <c r="S49" s="143"/>
      <c r="T49" s="143"/>
      <c r="U49" s="143"/>
      <c r="X49" s="143"/>
      <c r="Y49" s="143"/>
      <c r="Z49" s="143"/>
      <c r="AA49" s="143"/>
      <c r="AD49" s="143"/>
    </row>
    <row r="50" spans="2:31" ht="14.45">
      <c r="C50" s="143"/>
      <c r="G50" s="143"/>
      <c r="K50" s="143"/>
      <c r="L50" s="143"/>
      <c r="P50" s="143"/>
      <c r="T50" s="143"/>
      <c r="U50" s="143"/>
      <c r="X50" s="143"/>
      <c r="Z50" s="143"/>
      <c r="AB50" s="143"/>
    </row>
    <row r="51" spans="2:31" ht="14.45">
      <c r="C51" s="143"/>
      <c r="G51" s="143"/>
      <c r="K51" s="143"/>
      <c r="O51" s="143"/>
      <c r="S51" s="143"/>
      <c r="W51" s="143"/>
      <c r="AA51" s="143"/>
    </row>
    <row r="52" spans="2:31" ht="14.45">
      <c r="C52" s="143"/>
      <c r="G52" s="143"/>
      <c r="K52" s="143"/>
      <c r="O52" s="143"/>
      <c r="Q52" s="143"/>
      <c r="S52" s="143"/>
      <c r="T52" s="143"/>
      <c r="X52" s="143"/>
      <c r="AB52" s="143"/>
    </row>
    <row r="53" spans="2:31" ht="14.45">
      <c r="C53" s="143"/>
      <c r="G53" s="143"/>
      <c r="K53" s="143"/>
      <c r="O53" s="143"/>
      <c r="S53" s="143"/>
      <c r="W53" s="143"/>
      <c r="AA53" s="143"/>
    </row>
    <row r="54" spans="2:31" ht="14.45">
      <c r="C54" s="143"/>
      <c r="G54" s="143"/>
      <c r="K54" s="143"/>
      <c r="O54" s="143"/>
      <c r="S54" s="143"/>
      <c r="W54" s="143"/>
      <c r="AA54" s="143"/>
    </row>
    <row r="55" spans="2:31" ht="14.45">
      <c r="C55" s="143"/>
      <c r="G55" s="143"/>
      <c r="K55" s="143"/>
      <c r="O55" s="143"/>
      <c r="S55" s="143"/>
      <c r="W55" s="143"/>
      <c r="AA55" s="143"/>
    </row>
    <row r="56" spans="2:31" ht="14.45">
      <c r="B56" s="143"/>
      <c r="C56" s="143"/>
      <c r="G56" s="143"/>
      <c r="K56" s="143"/>
      <c r="O56" s="143"/>
      <c r="S56" s="143"/>
      <c r="W56" s="143"/>
      <c r="AA56" s="143"/>
    </row>
    <row r="57" spans="2:31" ht="14.45">
      <c r="B57" s="143"/>
      <c r="C57" s="143"/>
      <c r="G57" s="143"/>
      <c r="H57" s="143"/>
      <c r="L57" s="143"/>
      <c r="P57" s="143"/>
      <c r="Q57" s="143"/>
      <c r="T57" s="143"/>
      <c r="U57" s="143"/>
      <c r="X57" s="143"/>
      <c r="AB57" s="143"/>
    </row>
    <row r="58" spans="2:31" ht="14.45">
      <c r="B58" s="143"/>
      <c r="C58" s="143"/>
      <c r="D58" s="143"/>
      <c r="E58" s="143"/>
      <c r="F58" s="143"/>
      <c r="G58" s="143"/>
      <c r="I58" s="143"/>
      <c r="J58" s="143"/>
      <c r="K58" s="143"/>
      <c r="N58" s="143"/>
      <c r="O58" s="143"/>
      <c r="Q58" s="143"/>
      <c r="S58" s="143"/>
      <c r="T58" s="143"/>
      <c r="U58" s="143"/>
      <c r="V58" s="143"/>
      <c r="W58" s="143"/>
      <c r="X58" s="143"/>
      <c r="Z58" s="143"/>
      <c r="AA58" s="143"/>
      <c r="AB58" s="143"/>
      <c r="AD58" s="143"/>
    </row>
    <row r="59" spans="2:31" ht="14.45">
      <c r="C59" s="143"/>
      <c r="D59" s="143"/>
      <c r="E59" s="143"/>
      <c r="F59" s="143"/>
      <c r="G59" s="143"/>
      <c r="I59" s="143"/>
      <c r="J59" s="143"/>
      <c r="K59" s="143"/>
      <c r="L59" s="143"/>
      <c r="M59" s="143"/>
      <c r="N59" s="143"/>
      <c r="O59" s="143"/>
      <c r="P59" s="143"/>
      <c r="R59" s="143"/>
      <c r="S59" s="143"/>
      <c r="T59" s="143"/>
      <c r="U59" s="143"/>
      <c r="V59" s="143"/>
      <c r="W59" s="143"/>
      <c r="Y59" s="143"/>
      <c r="Z59" s="143"/>
      <c r="AA59" s="143"/>
      <c r="AB59" s="143"/>
    </row>
    <row r="60" spans="2:31" ht="14.45">
      <c r="C60" s="143"/>
      <c r="D60" s="143"/>
      <c r="E60" s="143"/>
      <c r="F60" s="143"/>
      <c r="G60" s="143"/>
      <c r="J60" s="143"/>
      <c r="K60" s="143"/>
      <c r="M60" s="143"/>
      <c r="N60" s="143"/>
      <c r="O60" s="143"/>
      <c r="P60" s="143"/>
      <c r="Q60" s="143"/>
      <c r="R60" s="143"/>
      <c r="S60" s="143"/>
      <c r="T60" s="143"/>
      <c r="U60" s="143"/>
      <c r="V60" s="143"/>
      <c r="W60" s="143"/>
      <c r="Y60" s="143"/>
      <c r="Z60" s="143"/>
      <c r="AA60" s="143"/>
      <c r="AB60" s="143"/>
      <c r="AC60" s="143"/>
      <c r="AD60" s="143"/>
      <c r="AE60" s="143"/>
    </row>
    <row r="61" spans="2:31" ht="14.45">
      <c r="B61" s="143"/>
      <c r="C61" s="143"/>
      <c r="D61" s="143"/>
      <c r="E61" s="143"/>
      <c r="F61" s="143"/>
      <c r="G61" s="143"/>
      <c r="H61" s="143"/>
      <c r="I61" s="143"/>
      <c r="J61" s="143"/>
      <c r="K61" s="143"/>
      <c r="L61" s="143"/>
      <c r="O61" s="143"/>
      <c r="P61" s="143"/>
      <c r="S61" s="143"/>
      <c r="T61" s="143"/>
      <c r="U61" s="143"/>
      <c r="W61" s="143"/>
      <c r="X61" s="143"/>
      <c r="Y61" s="143"/>
      <c r="Z61" s="143"/>
      <c r="AA61" s="143"/>
      <c r="AD61" s="143"/>
    </row>
    <row r="62" spans="2:31" ht="14.45">
      <c r="B62" s="143"/>
      <c r="C62" s="143"/>
      <c r="G62" s="143"/>
      <c r="J62" s="143"/>
      <c r="K62" s="143"/>
      <c r="O62" s="143"/>
      <c r="P62" s="143"/>
      <c r="S62" s="143"/>
      <c r="W62" s="143"/>
      <c r="X62" s="143"/>
      <c r="AA62" s="143"/>
      <c r="AB62" s="143"/>
    </row>
    <row r="63" spans="2:31" ht="14.45">
      <c r="C63" s="143"/>
      <c r="G63" s="143"/>
      <c r="K63" s="143"/>
      <c r="O63" s="143"/>
      <c r="S63" s="143"/>
      <c r="W63" s="143"/>
      <c r="AA63" s="143"/>
    </row>
    <row r="64" spans="2:31" ht="14.45">
      <c r="C64" s="143"/>
      <c r="G64" s="143"/>
      <c r="J64" s="143"/>
      <c r="K64" s="143"/>
      <c r="O64" s="143"/>
      <c r="T64" s="143"/>
      <c r="X64" s="143"/>
      <c r="AB64" s="143"/>
    </row>
    <row r="65" ht="14.4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32" workbookViewId="0">
      <selection activeCell="R39" sqref="R39"/>
    </sheetView>
  </sheetViews>
  <sheetFormatPr defaultColWidth="18.5703125" defaultRowHeight="12.75" customHeight="1"/>
  <cols>
    <col min="1" max="1" width="14" style="190" customWidth="1"/>
    <col min="2" max="3" width="12.5703125" customWidth="1"/>
    <col min="4" max="4" width="15.42578125" bestFit="1" customWidth="1"/>
    <col min="5" max="13" width="12.5703125" customWidth="1"/>
    <col min="14" max="15" width="22.5703125" bestFit="1" customWidth="1"/>
    <col min="16" max="16" width="19.42578125" bestFit="1" customWidth="1"/>
    <col min="17" max="17" width="26.42578125" bestFit="1" customWidth="1"/>
    <col min="18" max="18" width="25.5703125" bestFit="1" customWidth="1"/>
    <col min="19" max="19" width="26" bestFit="1" customWidth="1"/>
    <col min="20" max="20" width="12.5703125" customWidth="1"/>
  </cols>
  <sheetData>
    <row r="1" spans="1:20" ht="14.45"/>
    <row r="2" spans="1:20" ht="14.45"/>
    <row r="3" spans="1:20" ht="14.45">
      <c r="A3" s="190" t="s">
        <v>154</v>
      </c>
      <c r="B3">
        <v>3319</v>
      </c>
    </row>
    <row r="4" spans="1:20" ht="14.45">
      <c r="A4" s="190" t="s">
        <v>155</v>
      </c>
      <c r="B4">
        <v>3318</v>
      </c>
    </row>
    <row r="5" spans="1:20" ht="14.45">
      <c r="A5" s="190" t="s">
        <v>156</v>
      </c>
      <c r="B5">
        <v>3317</v>
      </c>
    </row>
    <row r="6" spans="1:20" ht="14.45"/>
    <row r="7" spans="1:20" ht="14.45">
      <c r="A7" s="190" t="s">
        <v>157</v>
      </c>
      <c r="B7" s="31">
        <f ca="1">MIN(BlueMesaInflow.Unregulated!A4:'BlueMesaInflow.Unregulated'!A35)</f>
        <v>46143</v>
      </c>
    </row>
    <row r="8" spans="1:20" ht="14.45">
      <c r="A8" s="190" t="s">
        <v>158</v>
      </c>
      <c r="B8" s="31">
        <f ca="1">EDATE(B7,IF(AND(MONTH(B7)&gt;1,MONTH(B7)&lt;10),33-MONTH(B7),23))</f>
        <v>46997</v>
      </c>
    </row>
    <row r="9" spans="1:20" ht="14.45">
      <c r="B9">
        <v>1000</v>
      </c>
    </row>
    <row r="10" spans="1:20" ht="14.45">
      <c r="B10" t="s">
        <v>159</v>
      </c>
      <c r="C10" t="s">
        <v>159</v>
      </c>
      <c r="D10" t="s">
        <v>159</v>
      </c>
      <c r="E10" t="s">
        <v>159</v>
      </c>
      <c r="F10" t="s">
        <v>159</v>
      </c>
      <c r="G10" t="s">
        <v>159</v>
      </c>
      <c r="H10" t="s">
        <v>159</v>
      </c>
      <c r="I10" t="s">
        <v>159</v>
      </c>
      <c r="J10" t="s">
        <v>159</v>
      </c>
      <c r="K10" t="s">
        <v>159</v>
      </c>
      <c r="L10" t="s">
        <v>159</v>
      </c>
      <c r="M10" t="s">
        <v>159</v>
      </c>
      <c r="N10" t="s">
        <v>160</v>
      </c>
      <c r="O10" t="s">
        <v>160</v>
      </c>
      <c r="P10" t="s">
        <v>159</v>
      </c>
      <c r="Q10" t="s">
        <v>160</v>
      </c>
      <c r="R10" t="s">
        <v>160</v>
      </c>
      <c r="S10" t="s">
        <v>160</v>
      </c>
      <c r="T10" t="s">
        <v>160</v>
      </c>
    </row>
    <row r="11" spans="1:20" ht="14.45">
      <c r="A11" s="190" t="s">
        <v>1</v>
      </c>
      <c r="B11">
        <v>1852</v>
      </c>
      <c r="C11">
        <v>1854</v>
      </c>
      <c r="D11">
        <v>1838</v>
      </c>
      <c r="E11">
        <v>1856</v>
      </c>
      <c r="F11">
        <v>1855</v>
      </c>
      <c r="G11">
        <v>1853</v>
      </c>
      <c r="H11">
        <v>2388</v>
      </c>
      <c r="I11">
        <v>1834</v>
      </c>
      <c r="J11">
        <v>2255</v>
      </c>
      <c r="K11">
        <v>23054</v>
      </c>
      <c r="L11">
        <v>1591</v>
      </c>
      <c r="M11">
        <v>23409</v>
      </c>
      <c r="N11">
        <v>21327</v>
      </c>
      <c r="O11">
        <v>21323</v>
      </c>
      <c r="P11">
        <v>21884</v>
      </c>
      <c r="Q11">
        <v>23316</v>
      </c>
      <c r="R11">
        <v>2094</v>
      </c>
      <c r="S11">
        <v>23317</v>
      </c>
      <c r="T11">
        <v>2095</v>
      </c>
    </row>
    <row r="12" spans="1:20" ht="14.45">
      <c r="A12" s="190" t="s">
        <v>161</v>
      </c>
      <c r="B12" t="s">
        <v>162</v>
      </c>
      <c r="C12" t="s">
        <v>163</v>
      </c>
      <c r="D12" t="s">
        <v>164</v>
      </c>
      <c r="E12" t="s">
        <v>165</v>
      </c>
      <c r="F12" t="s">
        <v>166</v>
      </c>
      <c r="G12" t="s">
        <v>167</v>
      </c>
      <c r="H12" t="s">
        <v>168</v>
      </c>
      <c r="I12" t="s">
        <v>169</v>
      </c>
      <c r="J12" t="s">
        <v>170</v>
      </c>
      <c r="K12" t="s">
        <v>171</v>
      </c>
      <c r="L12" t="s">
        <v>172</v>
      </c>
      <c r="M12" t="s">
        <v>173</v>
      </c>
      <c r="N12" t="s">
        <v>174</v>
      </c>
      <c r="O12" t="s">
        <v>175</v>
      </c>
      <c r="P12" t="s">
        <v>176</v>
      </c>
      <c r="Q12" t="s">
        <v>177</v>
      </c>
      <c r="R12" t="s">
        <v>178</v>
      </c>
      <c r="S12" t="s">
        <v>179</v>
      </c>
      <c r="T12" t="s">
        <v>180</v>
      </c>
    </row>
    <row r="13" spans="1:20" ht="14.45">
      <c r="A13" s="191">
        <v>46143</v>
      </c>
      <c r="B13" s="85">
        <v>104</v>
      </c>
      <c r="C13" s="85">
        <v>126</v>
      </c>
      <c r="D13" s="85">
        <v>116</v>
      </c>
      <c r="E13" s="85">
        <v>517</v>
      </c>
      <c r="F13" s="85">
        <v>127</v>
      </c>
      <c r="G13" s="85">
        <v>113</v>
      </c>
      <c r="H13" s="85">
        <v>172</v>
      </c>
      <c r="I13" s="85">
        <v>17</v>
      </c>
      <c r="J13" s="85">
        <v>53</v>
      </c>
      <c r="K13" s="85">
        <v>365</v>
      </c>
      <c r="L13" s="85">
        <v>98</v>
      </c>
      <c r="M13" s="85">
        <v>70</v>
      </c>
      <c r="N13" s="85">
        <v>63.396000000000001</v>
      </c>
      <c r="O13" s="85">
        <v>32.805999999999997</v>
      </c>
      <c r="P13" s="85">
        <v>7.88</v>
      </c>
      <c r="Q13" s="85">
        <v>-6.407</v>
      </c>
      <c r="R13" s="85">
        <v>-10.058</v>
      </c>
      <c r="S13" s="85">
        <v>-44.896000000000001</v>
      </c>
      <c r="T13" s="85">
        <v>5.9089999999999998</v>
      </c>
    </row>
    <row r="14" spans="1:20" ht="14.45">
      <c r="A14" s="191">
        <v>46174</v>
      </c>
      <c r="B14" s="85">
        <v>79</v>
      </c>
      <c r="C14" s="85">
        <v>87</v>
      </c>
      <c r="D14" s="85">
        <v>293</v>
      </c>
      <c r="E14" s="85">
        <v>631</v>
      </c>
      <c r="F14" s="85">
        <v>319</v>
      </c>
      <c r="G14" s="85">
        <v>82</v>
      </c>
      <c r="H14" s="85">
        <v>27</v>
      </c>
      <c r="I14" s="85">
        <v>13</v>
      </c>
      <c r="J14" s="85">
        <v>23</v>
      </c>
      <c r="K14" s="85">
        <v>132</v>
      </c>
      <c r="L14" s="85">
        <v>64</v>
      </c>
      <c r="M14" s="85">
        <v>73</v>
      </c>
      <c r="N14" s="85">
        <v>25.91</v>
      </c>
      <c r="O14" s="85">
        <v>13.407999999999999</v>
      </c>
      <c r="P14" s="85">
        <v>3.2210000000000001</v>
      </c>
      <c r="Q14" s="85">
        <v>0.91400000000000003</v>
      </c>
      <c r="R14" s="85">
        <v>-13.593999999999999</v>
      </c>
      <c r="S14" s="85">
        <v>-39.107999999999997</v>
      </c>
      <c r="T14" s="85">
        <v>14.849</v>
      </c>
    </row>
    <row r="15" spans="1:20" ht="14.45">
      <c r="A15" s="191">
        <v>46204</v>
      </c>
      <c r="B15" s="85">
        <v>40</v>
      </c>
      <c r="C15" s="85">
        <v>45</v>
      </c>
      <c r="D15" s="85">
        <v>140</v>
      </c>
      <c r="E15" s="85">
        <v>80</v>
      </c>
      <c r="F15" s="85">
        <v>153</v>
      </c>
      <c r="G15" s="85">
        <v>42</v>
      </c>
      <c r="H15" s="85">
        <v>-17</v>
      </c>
      <c r="I15" s="85">
        <v>8</v>
      </c>
      <c r="J15" s="85">
        <v>10</v>
      </c>
      <c r="K15" s="85">
        <v>7</v>
      </c>
      <c r="L15" s="85">
        <v>26</v>
      </c>
      <c r="M15" s="85">
        <v>31</v>
      </c>
      <c r="N15" s="85">
        <v>40.694000000000003</v>
      </c>
      <c r="O15" s="85">
        <v>21.058</v>
      </c>
      <c r="P15" s="85">
        <v>5.0590000000000002</v>
      </c>
      <c r="Q15" s="85">
        <v>-9.2409999999999997</v>
      </c>
      <c r="R15" s="85">
        <v>-18.728999999999999</v>
      </c>
      <c r="S15" s="85">
        <v>-23.524999999999999</v>
      </c>
      <c r="T15" s="85">
        <v>18.539000000000001</v>
      </c>
    </row>
    <row r="16" spans="1:20" ht="14.45">
      <c r="A16" s="191">
        <v>46235</v>
      </c>
      <c r="B16" s="85">
        <v>38</v>
      </c>
      <c r="C16" s="85">
        <v>43</v>
      </c>
      <c r="D16" s="85">
        <v>60</v>
      </c>
      <c r="E16" s="85">
        <v>181</v>
      </c>
      <c r="F16" s="85">
        <v>68</v>
      </c>
      <c r="G16" s="85">
        <v>38</v>
      </c>
      <c r="H16" s="85">
        <v>2</v>
      </c>
      <c r="I16" s="85">
        <v>5</v>
      </c>
      <c r="J16" s="85">
        <v>11</v>
      </c>
      <c r="K16" s="85">
        <v>9</v>
      </c>
      <c r="L16" s="85">
        <v>23</v>
      </c>
      <c r="M16" s="85">
        <v>41</v>
      </c>
      <c r="N16" s="85">
        <v>81.248000000000005</v>
      </c>
      <c r="O16" s="85">
        <v>42.043999999999997</v>
      </c>
      <c r="P16" s="85">
        <v>10.1</v>
      </c>
      <c r="Q16" s="85">
        <v>-6.3780000000000001</v>
      </c>
      <c r="R16" s="85">
        <v>-12.797000000000001</v>
      </c>
      <c r="S16" s="85">
        <v>-12.019</v>
      </c>
      <c r="T16" s="85">
        <v>19.315000000000001</v>
      </c>
    </row>
    <row r="17" spans="1:20" ht="14.45">
      <c r="A17" s="191">
        <v>46266</v>
      </c>
      <c r="B17" s="85">
        <v>31</v>
      </c>
      <c r="C17" s="85">
        <v>38</v>
      </c>
      <c r="D17" s="85">
        <v>42</v>
      </c>
      <c r="E17" s="85">
        <v>273</v>
      </c>
      <c r="F17" s="85">
        <v>47</v>
      </c>
      <c r="G17" s="85">
        <v>33</v>
      </c>
      <c r="H17" s="85">
        <v>22</v>
      </c>
      <c r="I17" s="85">
        <v>6</v>
      </c>
      <c r="J17" s="85">
        <v>17</v>
      </c>
      <c r="K17" s="85">
        <v>11</v>
      </c>
      <c r="L17" s="85">
        <v>27</v>
      </c>
      <c r="M17" s="85">
        <v>62</v>
      </c>
      <c r="N17" s="85">
        <v>64.629000000000005</v>
      </c>
      <c r="O17" s="85">
        <v>33.444000000000003</v>
      </c>
      <c r="P17" s="85">
        <v>8.0340000000000007</v>
      </c>
      <c r="Q17" s="85">
        <v>0.28000000000000003</v>
      </c>
      <c r="R17" s="85">
        <v>-3.5750000000000002</v>
      </c>
      <c r="S17" s="85">
        <v>-6.0039999999999996</v>
      </c>
      <c r="T17" s="85">
        <v>11.255000000000001</v>
      </c>
    </row>
    <row r="18" spans="1:20" ht="14.45">
      <c r="A18" s="191">
        <v>46296</v>
      </c>
      <c r="B18" s="85">
        <v>40</v>
      </c>
      <c r="C18" s="85">
        <v>48</v>
      </c>
      <c r="D18" s="85">
        <v>51</v>
      </c>
      <c r="E18" s="85">
        <v>516</v>
      </c>
      <c r="F18" s="85">
        <v>61</v>
      </c>
      <c r="G18" s="85">
        <v>42</v>
      </c>
      <c r="H18" s="85">
        <v>47</v>
      </c>
      <c r="I18" s="85">
        <v>7</v>
      </c>
      <c r="J18" s="85">
        <v>17</v>
      </c>
      <c r="K18" s="85">
        <v>32</v>
      </c>
      <c r="L18" s="85">
        <v>30</v>
      </c>
      <c r="M18" s="85">
        <v>84</v>
      </c>
      <c r="N18" s="85">
        <v>51.898000000000003</v>
      </c>
      <c r="O18" s="85">
        <v>26.856000000000002</v>
      </c>
      <c r="P18" s="85">
        <v>6.4509999999999996</v>
      </c>
      <c r="Q18" s="85">
        <v>0.73499999999999999</v>
      </c>
      <c r="R18" s="85">
        <v>-6.3259999999999996</v>
      </c>
      <c r="S18" s="85">
        <v>-4.306</v>
      </c>
      <c r="T18" s="85">
        <v>17.218</v>
      </c>
    </row>
    <row r="19" spans="1:20" ht="14.45">
      <c r="A19" s="191">
        <v>46327</v>
      </c>
      <c r="B19" s="85">
        <v>31</v>
      </c>
      <c r="C19" s="85">
        <v>38</v>
      </c>
      <c r="D19" s="85">
        <v>45</v>
      </c>
      <c r="E19" s="85">
        <v>456</v>
      </c>
      <c r="F19" s="85">
        <v>55</v>
      </c>
      <c r="G19" s="85">
        <v>33</v>
      </c>
      <c r="H19" s="85">
        <v>31</v>
      </c>
      <c r="I19" s="85">
        <v>5</v>
      </c>
      <c r="J19" s="85">
        <v>9</v>
      </c>
      <c r="K19" s="85">
        <v>31</v>
      </c>
      <c r="L19" s="85">
        <v>18</v>
      </c>
      <c r="M19" s="85">
        <v>52</v>
      </c>
      <c r="N19" s="85">
        <v>25.907</v>
      </c>
      <c r="O19" s="85">
        <v>13.406000000000001</v>
      </c>
      <c r="P19" s="85">
        <v>3.22</v>
      </c>
      <c r="Q19" s="85">
        <v>-5.5279999999999996</v>
      </c>
      <c r="R19" s="85">
        <v>-7.3849999999999998</v>
      </c>
      <c r="S19" s="85">
        <v>21.308</v>
      </c>
      <c r="T19" s="85">
        <v>15.69</v>
      </c>
    </row>
    <row r="20" spans="1:20" ht="14.45">
      <c r="A20" s="191">
        <v>46357</v>
      </c>
      <c r="B20" s="85">
        <v>26</v>
      </c>
      <c r="C20" s="85">
        <v>32</v>
      </c>
      <c r="D20" s="85">
        <v>34</v>
      </c>
      <c r="E20" s="85">
        <v>354</v>
      </c>
      <c r="F20" s="85">
        <v>37</v>
      </c>
      <c r="G20" s="85">
        <v>28</v>
      </c>
      <c r="H20" s="85">
        <v>23</v>
      </c>
      <c r="I20" s="85">
        <v>5</v>
      </c>
      <c r="J20" s="85">
        <v>6</v>
      </c>
      <c r="K20" s="85">
        <v>24</v>
      </c>
      <c r="L20" s="85">
        <v>15</v>
      </c>
      <c r="M20" s="85">
        <v>40</v>
      </c>
      <c r="N20" s="85">
        <v>40.94</v>
      </c>
      <c r="O20" s="85">
        <v>21.186</v>
      </c>
      <c r="P20" s="85">
        <v>5.0890000000000004</v>
      </c>
      <c r="Q20" s="85">
        <v>-4.2699999999999996</v>
      </c>
      <c r="R20" s="85">
        <v>-2.0270000000000001</v>
      </c>
      <c r="S20" s="85">
        <v>17.788</v>
      </c>
      <c r="T20" s="85">
        <v>15.99</v>
      </c>
    </row>
    <row r="21" spans="1:20" ht="14.45">
      <c r="A21" s="191">
        <v>46388</v>
      </c>
      <c r="B21" s="85">
        <v>25</v>
      </c>
      <c r="C21" s="85">
        <v>30</v>
      </c>
      <c r="D21" s="85">
        <v>33</v>
      </c>
      <c r="E21" s="85">
        <v>364</v>
      </c>
      <c r="F21" s="85">
        <v>45</v>
      </c>
      <c r="G21" s="85">
        <v>26</v>
      </c>
      <c r="H21" s="85">
        <v>21</v>
      </c>
      <c r="I21" s="85">
        <v>5</v>
      </c>
      <c r="J21" s="85">
        <v>6</v>
      </c>
      <c r="K21" s="85">
        <v>25</v>
      </c>
      <c r="L21" s="85">
        <v>13</v>
      </c>
      <c r="M21" s="85">
        <v>34</v>
      </c>
      <c r="N21" s="85">
        <v>37.787999999999997</v>
      </c>
      <c r="O21" s="85">
        <v>19.553999999999998</v>
      </c>
      <c r="P21" s="85">
        <v>4.6970000000000001</v>
      </c>
      <c r="Q21" s="85">
        <v>1.958</v>
      </c>
      <c r="R21" s="85">
        <v>-4.968</v>
      </c>
      <c r="S21" s="85">
        <v>1.1200000000000001</v>
      </c>
      <c r="T21" s="85">
        <v>8.0239999999999991</v>
      </c>
    </row>
    <row r="22" spans="1:20" ht="14.45">
      <c r="A22" s="191">
        <v>46419</v>
      </c>
      <c r="B22" s="85">
        <v>23</v>
      </c>
      <c r="C22" s="85">
        <v>28</v>
      </c>
      <c r="D22" s="85">
        <v>31</v>
      </c>
      <c r="E22" s="85">
        <v>398</v>
      </c>
      <c r="F22" s="85">
        <v>50</v>
      </c>
      <c r="G22" s="85">
        <v>25</v>
      </c>
      <c r="H22" s="85">
        <v>31</v>
      </c>
      <c r="I22" s="85">
        <v>4</v>
      </c>
      <c r="J22" s="85">
        <v>5</v>
      </c>
      <c r="K22" s="85">
        <v>26</v>
      </c>
      <c r="L22" s="85">
        <v>12</v>
      </c>
      <c r="M22" s="85">
        <v>31</v>
      </c>
      <c r="N22" s="85">
        <v>32.042000000000002</v>
      </c>
      <c r="O22" s="85">
        <v>16.581</v>
      </c>
      <c r="P22" s="85">
        <v>3.9830000000000001</v>
      </c>
      <c r="Q22" s="85">
        <v>0.82399999999999995</v>
      </c>
      <c r="R22" s="85">
        <v>-14.456</v>
      </c>
      <c r="S22" s="85">
        <v>-29.684000000000001</v>
      </c>
      <c r="T22" s="85">
        <v>1.28</v>
      </c>
    </row>
    <row r="23" spans="1:20" ht="14.45">
      <c r="A23" s="191">
        <v>46447</v>
      </c>
      <c r="B23" s="85">
        <v>41</v>
      </c>
      <c r="C23" s="85">
        <v>50</v>
      </c>
      <c r="D23" s="85">
        <v>64</v>
      </c>
      <c r="E23" s="85">
        <v>660</v>
      </c>
      <c r="F23" s="85">
        <v>120</v>
      </c>
      <c r="G23" s="85">
        <v>43</v>
      </c>
      <c r="H23" s="85">
        <v>102</v>
      </c>
      <c r="I23" s="85">
        <v>5</v>
      </c>
      <c r="J23" s="85">
        <v>11</v>
      </c>
      <c r="K23" s="85">
        <v>83</v>
      </c>
      <c r="L23" s="85">
        <v>26</v>
      </c>
      <c r="M23" s="85">
        <v>55</v>
      </c>
      <c r="N23" s="85">
        <v>33.389000000000003</v>
      </c>
      <c r="O23" s="85">
        <v>17.277999999999999</v>
      </c>
      <c r="P23" s="85">
        <v>4.1500000000000004</v>
      </c>
      <c r="Q23" s="85">
        <v>-0.621</v>
      </c>
      <c r="R23" s="85">
        <v>-14.478</v>
      </c>
      <c r="S23" s="85">
        <v>-43.48</v>
      </c>
      <c r="T23" s="85">
        <v>7.3979999999999997</v>
      </c>
    </row>
    <row r="24" spans="1:20" ht="14.45">
      <c r="A24" s="191">
        <v>46478</v>
      </c>
      <c r="B24" s="85">
        <v>93</v>
      </c>
      <c r="C24" s="85">
        <v>117</v>
      </c>
      <c r="D24" s="85">
        <v>97</v>
      </c>
      <c r="E24" s="85">
        <v>1106</v>
      </c>
      <c r="F24" s="85">
        <v>146</v>
      </c>
      <c r="G24" s="85">
        <v>105</v>
      </c>
      <c r="H24" s="85">
        <v>185</v>
      </c>
      <c r="I24" s="85">
        <v>10</v>
      </c>
      <c r="J24" s="85">
        <v>28</v>
      </c>
      <c r="K24" s="85">
        <v>246</v>
      </c>
      <c r="L24" s="85">
        <v>61</v>
      </c>
      <c r="M24" s="85">
        <v>146</v>
      </c>
      <c r="N24" s="85">
        <v>43.63</v>
      </c>
      <c r="O24" s="85">
        <v>22.577000000000002</v>
      </c>
      <c r="P24" s="85">
        <v>5.423</v>
      </c>
      <c r="Q24" s="85">
        <v>-2.9449999999999998</v>
      </c>
      <c r="R24" s="85">
        <v>-18.241</v>
      </c>
      <c r="S24" s="85">
        <v>-47.68</v>
      </c>
      <c r="T24" s="85">
        <v>11.433</v>
      </c>
    </row>
    <row r="25" spans="1:20" ht="14.45">
      <c r="A25" s="191">
        <v>46508</v>
      </c>
      <c r="B25" s="85">
        <v>247</v>
      </c>
      <c r="C25" s="85">
        <v>308</v>
      </c>
      <c r="D25" s="85">
        <v>224</v>
      </c>
      <c r="E25" s="85">
        <v>2555</v>
      </c>
      <c r="F25" s="85">
        <v>318</v>
      </c>
      <c r="G25" s="85">
        <v>274</v>
      </c>
      <c r="H25" s="85">
        <v>307</v>
      </c>
      <c r="I25" s="85">
        <v>30</v>
      </c>
      <c r="J25" s="85">
        <v>78</v>
      </c>
      <c r="K25" s="85">
        <v>619</v>
      </c>
      <c r="L25" s="85">
        <v>158</v>
      </c>
      <c r="M25" s="85">
        <v>278</v>
      </c>
      <c r="N25" s="85">
        <v>13.391999999999999</v>
      </c>
      <c r="O25" s="85">
        <v>6.93</v>
      </c>
      <c r="P25" s="85">
        <v>1.665</v>
      </c>
      <c r="Q25" s="85">
        <v>-6.407</v>
      </c>
      <c r="R25" s="85">
        <v>-10.058</v>
      </c>
      <c r="S25" s="85">
        <v>-44.896000000000001</v>
      </c>
      <c r="T25" s="85">
        <v>5.9089999999999998</v>
      </c>
    </row>
    <row r="26" spans="1:20" ht="14.45">
      <c r="A26" s="191">
        <v>46539</v>
      </c>
      <c r="B26" s="85">
        <v>335</v>
      </c>
      <c r="C26" s="85">
        <v>398</v>
      </c>
      <c r="D26" s="85">
        <v>404</v>
      </c>
      <c r="E26" s="85">
        <v>3265</v>
      </c>
      <c r="F26" s="85">
        <v>525</v>
      </c>
      <c r="G26" s="85">
        <v>358</v>
      </c>
      <c r="H26" s="85">
        <v>272</v>
      </c>
      <c r="I26" s="85">
        <v>51</v>
      </c>
      <c r="J26" s="85">
        <v>84</v>
      </c>
      <c r="K26" s="85">
        <v>546</v>
      </c>
      <c r="L26" s="85">
        <v>186</v>
      </c>
      <c r="M26" s="85">
        <v>206</v>
      </c>
      <c r="N26" s="85">
        <v>17.173999999999999</v>
      </c>
      <c r="O26" s="85">
        <v>8.8870000000000005</v>
      </c>
      <c r="P26" s="85">
        <v>2.1349999999999998</v>
      </c>
      <c r="Q26" s="85">
        <v>0.91400000000000003</v>
      </c>
      <c r="R26" s="85">
        <v>-13.593999999999999</v>
      </c>
      <c r="S26" s="85">
        <v>-39.107999999999997</v>
      </c>
      <c r="T26" s="85">
        <v>14.849</v>
      </c>
    </row>
    <row r="27" spans="1:20" ht="14.45">
      <c r="A27" s="191">
        <v>46569</v>
      </c>
      <c r="B27" s="85">
        <v>140</v>
      </c>
      <c r="C27" s="85">
        <v>163</v>
      </c>
      <c r="D27" s="85">
        <v>223</v>
      </c>
      <c r="E27" s="85">
        <v>1366</v>
      </c>
      <c r="F27" s="85">
        <v>270</v>
      </c>
      <c r="G27" s="85">
        <v>147</v>
      </c>
      <c r="H27" s="85">
        <v>71</v>
      </c>
      <c r="I27" s="85">
        <v>24</v>
      </c>
      <c r="J27" s="85">
        <v>33</v>
      </c>
      <c r="K27" s="85">
        <v>135</v>
      </c>
      <c r="L27" s="85">
        <v>79</v>
      </c>
      <c r="M27" s="85">
        <v>83</v>
      </c>
      <c r="N27" s="85">
        <v>38.847000000000001</v>
      </c>
      <c r="O27" s="85">
        <v>20.102</v>
      </c>
      <c r="P27" s="85">
        <v>4.8289999999999997</v>
      </c>
      <c r="Q27" s="85">
        <v>-9.2409999999999997</v>
      </c>
      <c r="R27" s="85">
        <v>-18.728999999999999</v>
      </c>
      <c r="S27" s="85">
        <v>-23.524999999999999</v>
      </c>
      <c r="T27" s="85">
        <v>18.539000000000001</v>
      </c>
    </row>
    <row r="28" spans="1:20" ht="14.45">
      <c r="A28" s="191">
        <v>46600</v>
      </c>
      <c r="B28" s="85">
        <v>69</v>
      </c>
      <c r="C28" s="85">
        <v>79</v>
      </c>
      <c r="D28" s="85">
        <v>80</v>
      </c>
      <c r="E28" s="85">
        <v>520</v>
      </c>
      <c r="F28" s="85">
        <v>92</v>
      </c>
      <c r="G28" s="85">
        <v>71</v>
      </c>
      <c r="H28" s="85">
        <v>48</v>
      </c>
      <c r="I28" s="85">
        <v>11</v>
      </c>
      <c r="J28" s="85">
        <v>20</v>
      </c>
      <c r="K28" s="85">
        <v>27</v>
      </c>
      <c r="L28" s="85">
        <v>39</v>
      </c>
      <c r="M28" s="85">
        <v>60</v>
      </c>
      <c r="N28" s="85">
        <v>62.316000000000003</v>
      </c>
      <c r="O28" s="85">
        <v>32.247</v>
      </c>
      <c r="P28" s="85">
        <v>7.7460000000000004</v>
      </c>
      <c r="Q28" s="85">
        <v>-6.3780000000000001</v>
      </c>
      <c r="R28" s="85">
        <v>-12.797000000000001</v>
      </c>
      <c r="S28" s="85">
        <v>-12.019</v>
      </c>
      <c r="T28" s="85">
        <v>19.315000000000001</v>
      </c>
    </row>
    <row r="29" spans="1:20" ht="14.45">
      <c r="A29" s="191">
        <v>46631</v>
      </c>
      <c r="B29" s="85">
        <v>41</v>
      </c>
      <c r="C29" s="85">
        <v>49</v>
      </c>
      <c r="D29" s="85">
        <v>46</v>
      </c>
      <c r="E29" s="85">
        <v>427</v>
      </c>
      <c r="F29" s="85">
        <v>56</v>
      </c>
      <c r="G29" s="85">
        <v>43</v>
      </c>
      <c r="H29" s="85">
        <v>48</v>
      </c>
      <c r="I29" s="85">
        <v>8</v>
      </c>
      <c r="J29" s="85">
        <v>19</v>
      </c>
      <c r="K29" s="85">
        <v>22</v>
      </c>
      <c r="L29" s="85">
        <v>33</v>
      </c>
      <c r="M29" s="85">
        <v>71</v>
      </c>
      <c r="N29" s="85">
        <v>65.421999999999997</v>
      </c>
      <c r="O29" s="85">
        <v>33.854999999999997</v>
      </c>
      <c r="P29" s="85">
        <v>8.1319999999999997</v>
      </c>
      <c r="Q29" s="85">
        <v>0.28000000000000003</v>
      </c>
      <c r="R29" s="85">
        <v>-3.5750000000000002</v>
      </c>
      <c r="S29" s="85">
        <v>-6.0039999999999996</v>
      </c>
      <c r="T29" s="85">
        <v>11.255000000000001</v>
      </c>
    </row>
    <row r="30" spans="1:20" ht="14.45">
      <c r="A30" s="191">
        <v>46661</v>
      </c>
      <c r="B30" s="85">
        <v>40</v>
      </c>
      <c r="C30" s="85">
        <v>48</v>
      </c>
      <c r="D30" s="85">
        <v>50</v>
      </c>
      <c r="E30" s="85">
        <v>515</v>
      </c>
      <c r="F30" s="85">
        <v>62</v>
      </c>
      <c r="G30" s="85">
        <v>42</v>
      </c>
      <c r="H30" s="85">
        <v>48</v>
      </c>
      <c r="I30" s="85">
        <v>8</v>
      </c>
      <c r="J30" s="85">
        <v>15</v>
      </c>
      <c r="K30" s="85">
        <v>38</v>
      </c>
      <c r="L30" s="85">
        <v>27</v>
      </c>
      <c r="M30" s="85">
        <v>82</v>
      </c>
      <c r="N30" s="85">
        <v>44.052999999999997</v>
      </c>
      <c r="O30" s="85">
        <v>23.17</v>
      </c>
      <c r="P30" s="85">
        <v>4.0090000000000003</v>
      </c>
      <c r="Q30" s="85">
        <v>0.73499999999999999</v>
      </c>
      <c r="R30" s="85">
        <v>-6.3259999999999996</v>
      </c>
      <c r="S30" s="85">
        <v>-4.306</v>
      </c>
      <c r="T30" s="85">
        <v>17.218</v>
      </c>
    </row>
    <row r="31" spans="1:20" ht="14.45">
      <c r="A31" s="191">
        <v>46692</v>
      </c>
      <c r="B31" s="85">
        <v>33</v>
      </c>
      <c r="C31" s="85">
        <v>39</v>
      </c>
      <c r="D31" s="85">
        <v>45</v>
      </c>
      <c r="E31" s="85">
        <v>503</v>
      </c>
      <c r="F31" s="85">
        <v>55</v>
      </c>
      <c r="G31" s="85">
        <v>34</v>
      </c>
      <c r="H31" s="85">
        <v>35</v>
      </c>
      <c r="I31" s="85">
        <v>5</v>
      </c>
      <c r="J31" s="85">
        <v>10</v>
      </c>
      <c r="K31" s="85">
        <v>37</v>
      </c>
      <c r="L31" s="85">
        <v>20</v>
      </c>
      <c r="M31" s="85">
        <v>53</v>
      </c>
      <c r="N31" s="85">
        <v>26.126000000000001</v>
      </c>
      <c r="O31" s="85">
        <v>17.687000000000001</v>
      </c>
      <c r="P31" s="85">
        <v>0.72299999999999998</v>
      </c>
      <c r="Q31" s="85">
        <v>-5.5279999999999996</v>
      </c>
      <c r="R31" s="85">
        <v>-7.3849999999999998</v>
      </c>
      <c r="S31" s="85">
        <v>21.308</v>
      </c>
      <c r="T31" s="85">
        <v>15.69</v>
      </c>
    </row>
    <row r="32" spans="1:20" ht="14.45">
      <c r="A32" s="191">
        <v>46722</v>
      </c>
      <c r="B32" s="85">
        <v>26</v>
      </c>
      <c r="C32" s="85">
        <v>32</v>
      </c>
      <c r="D32" s="85">
        <v>32</v>
      </c>
      <c r="E32" s="85">
        <v>361</v>
      </c>
      <c r="F32" s="85">
        <v>34</v>
      </c>
      <c r="G32" s="85">
        <v>27</v>
      </c>
      <c r="H32" s="85">
        <v>24</v>
      </c>
      <c r="I32" s="85">
        <v>4</v>
      </c>
      <c r="J32" s="85">
        <v>7</v>
      </c>
      <c r="K32" s="85">
        <v>25</v>
      </c>
      <c r="L32" s="85">
        <v>15</v>
      </c>
      <c r="M32" s="85">
        <v>40</v>
      </c>
      <c r="N32" s="85">
        <v>27.3</v>
      </c>
      <c r="O32" s="85">
        <v>39.872999999999998</v>
      </c>
      <c r="P32" s="85">
        <v>2.6349999999999998</v>
      </c>
      <c r="Q32" s="85">
        <v>-4.2699999999999996</v>
      </c>
      <c r="R32" s="85">
        <v>-2.0270000000000001</v>
      </c>
      <c r="S32" s="85">
        <v>17.788</v>
      </c>
      <c r="T32" s="85">
        <v>15.99</v>
      </c>
    </row>
    <row r="33" spans="1:20" ht="14.45">
      <c r="A33" s="191">
        <v>46753</v>
      </c>
      <c r="B33" s="85">
        <v>25</v>
      </c>
      <c r="C33" s="85">
        <v>31</v>
      </c>
      <c r="D33" s="85">
        <v>31</v>
      </c>
      <c r="E33" s="85">
        <v>350</v>
      </c>
      <c r="F33" s="85">
        <v>42</v>
      </c>
      <c r="G33" s="85">
        <v>26</v>
      </c>
      <c r="H33" s="85">
        <v>22</v>
      </c>
      <c r="I33" s="85">
        <v>5</v>
      </c>
      <c r="J33" s="85">
        <v>6</v>
      </c>
      <c r="K33" s="85">
        <v>25</v>
      </c>
      <c r="L33" s="85">
        <v>13</v>
      </c>
      <c r="M33" s="85">
        <v>34</v>
      </c>
      <c r="N33" s="85">
        <v>25.349</v>
      </c>
      <c r="O33" s="85">
        <v>38.064</v>
      </c>
      <c r="P33" s="85">
        <v>3.6709999999999998</v>
      </c>
      <c r="Q33" s="85">
        <v>1.958</v>
      </c>
      <c r="R33" s="85">
        <v>-4.968</v>
      </c>
      <c r="S33" s="85">
        <v>1.1200000000000001</v>
      </c>
      <c r="T33" s="85">
        <v>8.0239999999999991</v>
      </c>
    </row>
    <row r="34" spans="1:20" ht="14.45">
      <c r="A34" s="191">
        <v>46784</v>
      </c>
      <c r="B34" s="85">
        <v>23</v>
      </c>
      <c r="C34" s="85">
        <v>29</v>
      </c>
      <c r="D34" s="85">
        <v>29</v>
      </c>
      <c r="E34" s="85">
        <v>397</v>
      </c>
      <c r="F34" s="85">
        <v>43</v>
      </c>
      <c r="G34" s="85">
        <v>25</v>
      </c>
      <c r="H34" s="85">
        <v>29</v>
      </c>
      <c r="I34" s="85">
        <v>4</v>
      </c>
      <c r="J34" s="85">
        <v>5</v>
      </c>
      <c r="K34" s="85">
        <v>25</v>
      </c>
      <c r="L34" s="85">
        <v>12</v>
      </c>
      <c r="M34" s="85">
        <v>30</v>
      </c>
      <c r="N34" s="85">
        <v>23.047999999999998</v>
      </c>
      <c r="O34" s="85">
        <v>28.969000000000001</v>
      </c>
      <c r="P34" s="85">
        <v>7.7359999999999998</v>
      </c>
      <c r="Q34" s="85">
        <v>0.82399999999999995</v>
      </c>
      <c r="R34" s="85">
        <v>-14.456</v>
      </c>
      <c r="S34" s="85">
        <v>-29.684000000000001</v>
      </c>
      <c r="T34" s="85">
        <v>1.28</v>
      </c>
    </row>
    <row r="35" spans="1:20" ht="14.45">
      <c r="A35" s="191">
        <v>46813</v>
      </c>
      <c r="B35" s="85">
        <v>38</v>
      </c>
      <c r="C35" s="85">
        <v>46</v>
      </c>
      <c r="D35" s="85">
        <v>51</v>
      </c>
      <c r="E35" s="85">
        <v>614</v>
      </c>
      <c r="F35" s="85">
        <v>85</v>
      </c>
      <c r="G35" s="85">
        <v>40</v>
      </c>
      <c r="H35" s="85">
        <v>92</v>
      </c>
      <c r="I35" s="85">
        <v>5</v>
      </c>
      <c r="J35" s="85">
        <v>10</v>
      </c>
      <c r="K35" s="85">
        <v>74</v>
      </c>
      <c r="L35" s="85">
        <v>23</v>
      </c>
      <c r="M35" s="85">
        <v>47</v>
      </c>
      <c r="N35" s="85">
        <v>52.097999999999999</v>
      </c>
      <c r="O35" s="85">
        <v>20.625</v>
      </c>
      <c r="P35" s="85">
        <v>7.1230000000000002</v>
      </c>
      <c r="Q35" s="85">
        <v>-0.621</v>
      </c>
      <c r="R35" s="85">
        <v>-14.478</v>
      </c>
      <c r="S35" s="85">
        <v>-43.48</v>
      </c>
      <c r="T35" s="85">
        <v>7.3979999999999997</v>
      </c>
    </row>
    <row r="36" spans="1:20" ht="14.45">
      <c r="A36" s="191">
        <v>46844</v>
      </c>
      <c r="B36" s="85">
        <v>78</v>
      </c>
      <c r="C36" s="85">
        <v>100</v>
      </c>
      <c r="D36" s="85">
        <v>77</v>
      </c>
      <c r="E36" s="85">
        <v>920</v>
      </c>
      <c r="F36" s="85">
        <v>111</v>
      </c>
      <c r="G36" s="85">
        <v>89</v>
      </c>
      <c r="H36" s="85">
        <v>147</v>
      </c>
      <c r="I36" s="85">
        <v>9</v>
      </c>
      <c r="J36" s="85">
        <v>23</v>
      </c>
      <c r="K36" s="85">
        <v>203</v>
      </c>
      <c r="L36" s="85">
        <v>51</v>
      </c>
      <c r="M36" s="85">
        <v>120</v>
      </c>
      <c r="N36" s="85">
        <v>53.308</v>
      </c>
      <c r="O36" s="85">
        <v>19.73</v>
      </c>
      <c r="P36" s="85">
        <v>9.7159999999999993</v>
      </c>
      <c r="Q36" s="85">
        <v>-2.9449999999999998</v>
      </c>
      <c r="R36" s="85">
        <v>-18.241</v>
      </c>
      <c r="S36" s="85">
        <v>-47.68</v>
      </c>
      <c r="T36" s="85">
        <v>11.433</v>
      </c>
    </row>
    <row r="37" spans="1:20" ht="14.45">
      <c r="A37" s="191">
        <v>46874</v>
      </c>
      <c r="B37" s="84">
        <v>204</v>
      </c>
      <c r="C37" s="84">
        <v>251</v>
      </c>
      <c r="D37" s="84">
        <v>166</v>
      </c>
      <c r="E37" s="84">
        <v>2060</v>
      </c>
      <c r="F37" s="84">
        <v>239</v>
      </c>
      <c r="G37" s="84">
        <v>226</v>
      </c>
      <c r="H37" s="84">
        <v>251</v>
      </c>
      <c r="I37" s="84">
        <v>26</v>
      </c>
      <c r="J37" s="84">
        <v>68</v>
      </c>
      <c r="K37" s="84">
        <v>513</v>
      </c>
      <c r="L37" s="84">
        <v>135</v>
      </c>
      <c r="M37" s="84">
        <v>202</v>
      </c>
      <c r="N37" s="84">
        <v>24.817</v>
      </c>
      <c r="O37" s="84">
        <v>11.801</v>
      </c>
      <c r="P37" s="84">
        <v>13.552</v>
      </c>
      <c r="Q37" s="84">
        <v>-6.407</v>
      </c>
      <c r="R37" s="84">
        <v>-10.058</v>
      </c>
      <c r="S37" s="84">
        <v>-44.896000000000001</v>
      </c>
      <c r="T37" s="84">
        <v>5.9089999999999998</v>
      </c>
    </row>
    <row r="38" spans="1:20" ht="14.45">
      <c r="A38" s="191">
        <v>46905</v>
      </c>
      <c r="B38" s="84">
        <v>251</v>
      </c>
      <c r="C38" s="84">
        <v>293</v>
      </c>
      <c r="D38" s="84">
        <v>301</v>
      </c>
      <c r="E38" s="84">
        <v>2423</v>
      </c>
      <c r="F38" s="84">
        <v>389</v>
      </c>
      <c r="G38" s="84">
        <v>265</v>
      </c>
      <c r="H38" s="84">
        <v>187</v>
      </c>
      <c r="I38" s="84">
        <v>40</v>
      </c>
      <c r="J38" s="84">
        <v>62</v>
      </c>
      <c r="K38" s="84">
        <v>367</v>
      </c>
      <c r="L38" s="84">
        <v>144</v>
      </c>
      <c r="M38" s="84">
        <v>132</v>
      </c>
      <c r="N38" s="84">
        <v>27.518999999999998</v>
      </c>
      <c r="O38" s="84">
        <v>-17.097999999999999</v>
      </c>
      <c r="P38" s="84">
        <v>9.6039999999999992</v>
      </c>
      <c r="Q38" s="84">
        <v>0.91400000000000003</v>
      </c>
      <c r="R38" s="84">
        <v>-13.593999999999999</v>
      </c>
      <c r="S38" s="84">
        <v>-39.107999999999997</v>
      </c>
      <c r="T38" s="84">
        <v>14.849</v>
      </c>
    </row>
    <row r="39" spans="1:20" ht="14.45">
      <c r="A39" s="191">
        <v>46935</v>
      </c>
      <c r="B39" s="84">
        <v>86</v>
      </c>
      <c r="C39" s="84">
        <v>98</v>
      </c>
      <c r="D39" s="84">
        <v>146</v>
      </c>
      <c r="E39" s="84">
        <v>711</v>
      </c>
      <c r="F39" s="84">
        <v>161</v>
      </c>
      <c r="G39" s="84">
        <v>90</v>
      </c>
      <c r="H39" s="84">
        <v>33</v>
      </c>
      <c r="I39" s="84">
        <v>15</v>
      </c>
      <c r="J39" s="84">
        <v>21</v>
      </c>
      <c r="K39" s="84">
        <v>60</v>
      </c>
      <c r="L39" s="84">
        <v>51</v>
      </c>
      <c r="M39" s="84">
        <v>49</v>
      </c>
      <c r="N39" s="84">
        <v>40.78</v>
      </c>
      <c r="O39" s="84">
        <v>9.3360000000000003</v>
      </c>
      <c r="P39" s="84">
        <v>2.758</v>
      </c>
      <c r="Q39" s="84">
        <v>-9.2409999999999997</v>
      </c>
      <c r="R39" s="84">
        <v>-18.728999999999999</v>
      </c>
      <c r="S39" s="84">
        <v>-23.524999999999999</v>
      </c>
      <c r="T39" s="84">
        <v>18.539000000000001</v>
      </c>
    </row>
    <row r="40" spans="1:20" ht="14.45">
      <c r="A40" s="192">
        <v>46966</v>
      </c>
      <c r="B40" s="85">
        <v>55</v>
      </c>
      <c r="C40" s="85">
        <v>63</v>
      </c>
      <c r="D40" s="85">
        <v>59</v>
      </c>
      <c r="E40" s="85">
        <v>371</v>
      </c>
      <c r="F40" s="85">
        <v>66</v>
      </c>
      <c r="G40" s="85">
        <v>56</v>
      </c>
      <c r="H40" s="85">
        <v>24</v>
      </c>
      <c r="I40" s="85">
        <v>8</v>
      </c>
      <c r="J40" s="85">
        <v>15</v>
      </c>
      <c r="K40" s="85">
        <v>19</v>
      </c>
      <c r="L40" s="85">
        <v>29</v>
      </c>
      <c r="M40" s="85">
        <v>52</v>
      </c>
      <c r="N40" s="85">
        <v>66.072999999999993</v>
      </c>
      <c r="O40" s="85">
        <v>37.031999999999996</v>
      </c>
      <c r="P40" s="85">
        <v>-1.341</v>
      </c>
      <c r="Q40" s="85">
        <v>-6.3780000000000001</v>
      </c>
      <c r="R40" s="85">
        <v>-12.797000000000001</v>
      </c>
      <c r="S40" s="85">
        <v>-12.019</v>
      </c>
      <c r="T40" s="85">
        <v>19.315000000000001</v>
      </c>
    </row>
    <row r="41" spans="1:20" ht="14.45">
      <c r="A41" s="191">
        <v>46997</v>
      </c>
      <c r="B41" s="84">
        <v>35</v>
      </c>
      <c r="C41" s="84">
        <v>42</v>
      </c>
      <c r="D41" s="84">
        <v>39</v>
      </c>
      <c r="E41" s="84">
        <v>316</v>
      </c>
      <c r="F41" s="84">
        <v>43</v>
      </c>
      <c r="G41" s="84">
        <v>36</v>
      </c>
      <c r="H41" s="84">
        <v>31</v>
      </c>
      <c r="I41" s="84">
        <v>7</v>
      </c>
      <c r="J41" s="84">
        <v>16</v>
      </c>
      <c r="K41" s="84">
        <v>13</v>
      </c>
      <c r="L41" s="84">
        <v>26</v>
      </c>
      <c r="M41" s="84">
        <v>67</v>
      </c>
      <c r="N41" s="84">
        <v>42.307000000000002</v>
      </c>
      <c r="O41" s="84">
        <v>43.808999999999997</v>
      </c>
      <c r="P41" s="84">
        <v>5.1230000000000002</v>
      </c>
      <c r="Q41" s="84">
        <v>0.28000000000000003</v>
      </c>
      <c r="R41" s="84">
        <v>-3.5750000000000002</v>
      </c>
      <c r="S41" s="84">
        <v>-6.0039999999999996</v>
      </c>
      <c r="T41" s="84">
        <v>11.255000000000001</v>
      </c>
    </row>
    <row r="42" spans="1:20" ht="14.45">
      <c r="A42" s="191"/>
      <c r="B42" s="84"/>
      <c r="C42" s="84"/>
      <c r="D42" s="84"/>
      <c r="E42" s="84"/>
      <c r="F42" s="84"/>
      <c r="G42" s="84"/>
      <c r="H42" s="84"/>
      <c r="I42" s="84"/>
      <c r="J42" s="84"/>
      <c r="K42" s="84"/>
      <c r="L42" s="84"/>
      <c r="M42" s="84"/>
      <c r="N42" s="84"/>
      <c r="O42" s="84"/>
      <c r="P42" s="84"/>
      <c r="Q42" s="84"/>
      <c r="R42" s="84"/>
      <c r="S42" s="84"/>
      <c r="T42" s="84"/>
    </row>
    <row r="43" spans="1:20" ht="14.45">
      <c r="A43" s="192"/>
      <c r="B43" s="85"/>
      <c r="C43" s="85"/>
      <c r="D43" s="85"/>
      <c r="E43" s="85"/>
      <c r="F43" s="85"/>
      <c r="G43" s="85"/>
      <c r="H43" s="85"/>
      <c r="I43" s="85"/>
      <c r="J43" s="85"/>
      <c r="K43" s="85"/>
      <c r="L43" s="85"/>
      <c r="M43" s="85"/>
      <c r="N43" s="85"/>
      <c r="O43" s="85"/>
      <c r="P43" s="85"/>
      <c r="Q43" s="85"/>
      <c r="R43" s="85"/>
      <c r="S43" s="85"/>
      <c r="T43" s="85"/>
    </row>
    <row r="44" spans="1:20" ht="14.45">
      <c r="A44" s="191"/>
      <c r="B44" s="84"/>
      <c r="C44" s="84"/>
      <c r="D44" s="84"/>
      <c r="E44" s="84"/>
      <c r="F44" s="84"/>
      <c r="G44" s="84"/>
      <c r="H44" s="84"/>
      <c r="I44" s="84"/>
      <c r="J44" s="84"/>
      <c r="K44" s="84"/>
      <c r="L44" s="84"/>
      <c r="M44" s="84"/>
      <c r="N44" s="84"/>
      <c r="O44" s="84"/>
      <c r="P44" s="84"/>
      <c r="Q44" s="84"/>
      <c r="R44" s="84"/>
      <c r="S44" s="84"/>
      <c r="T44" s="84"/>
    </row>
    <row r="45" spans="1:20" ht="14.45"/>
    <row r="46" spans="1:20" ht="14.45"/>
    <row r="47" spans="1:20" ht="14.45"/>
    <row r="48" spans="1:20" ht="14.45"/>
    <row r="49" spans="1:20" ht="14.45">
      <c r="A49" s="191">
        <v>46143</v>
      </c>
      <c r="B49" s="84">
        <v>34</v>
      </c>
      <c r="C49" s="84">
        <v>43</v>
      </c>
      <c r="D49" s="84">
        <v>31</v>
      </c>
      <c r="E49" s="84">
        <v>54</v>
      </c>
      <c r="F49" s="84">
        <v>32</v>
      </c>
      <c r="G49" s="84">
        <v>39</v>
      </c>
      <c r="H49" s="84">
        <v>47</v>
      </c>
      <c r="I49" s="84">
        <v>8</v>
      </c>
      <c r="J49" s="84">
        <v>26</v>
      </c>
      <c r="K49" s="84">
        <v>75</v>
      </c>
      <c r="L49" s="84">
        <v>46</v>
      </c>
      <c r="M49" s="84">
        <v>29</v>
      </c>
      <c r="N49" s="84">
        <v>7.5309999999999997</v>
      </c>
      <c r="O49" s="84">
        <v>3.8969999999999998</v>
      </c>
      <c r="P49" s="84">
        <v>0.93600000000000005</v>
      </c>
      <c r="Q49" s="84">
        <v>-6.407</v>
      </c>
      <c r="R49" s="84">
        <v>-10.058</v>
      </c>
      <c r="S49" s="84">
        <v>-44.896000000000001</v>
      </c>
      <c r="T49" s="84">
        <v>5.9089999999999998</v>
      </c>
    </row>
    <row r="50" spans="1:20" ht="14.45">
      <c r="A50" s="191">
        <v>46174</v>
      </c>
      <c r="B50" s="84">
        <v>26</v>
      </c>
      <c r="C50" s="84">
        <v>30</v>
      </c>
      <c r="D50" s="84">
        <v>77</v>
      </c>
      <c r="E50" s="84">
        <v>66</v>
      </c>
      <c r="F50" s="84">
        <v>79</v>
      </c>
      <c r="G50" s="84">
        <v>28</v>
      </c>
      <c r="H50" s="84">
        <v>7</v>
      </c>
      <c r="I50" s="84">
        <v>6</v>
      </c>
      <c r="J50" s="84">
        <v>12</v>
      </c>
      <c r="K50" s="84">
        <v>27</v>
      </c>
      <c r="L50" s="84">
        <v>30</v>
      </c>
      <c r="M50" s="84">
        <v>30</v>
      </c>
      <c r="N50" s="84">
        <v>-9.2720000000000002</v>
      </c>
      <c r="O50" s="84">
        <v>-4.798</v>
      </c>
      <c r="P50" s="84">
        <v>-1.153</v>
      </c>
      <c r="Q50" s="84">
        <v>0.91400000000000003</v>
      </c>
      <c r="R50" s="84">
        <v>-13.593999999999999</v>
      </c>
      <c r="S50" s="84">
        <v>-39.107999999999997</v>
      </c>
      <c r="T50" s="84">
        <v>14.849</v>
      </c>
    </row>
    <row r="51" spans="1:20" ht="14.45">
      <c r="A51" s="191">
        <v>46204</v>
      </c>
      <c r="B51" s="84">
        <v>13</v>
      </c>
      <c r="C51" s="84">
        <v>16</v>
      </c>
      <c r="D51" s="84">
        <v>37</v>
      </c>
      <c r="E51" s="84">
        <v>8</v>
      </c>
      <c r="F51" s="84">
        <v>38</v>
      </c>
      <c r="G51" s="84">
        <v>14</v>
      </c>
      <c r="H51" s="84">
        <v>-5</v>
      </c>
      <c r="I51" s="84">
        <v>4</v>
      </c>
      <c r="J51" s="84">
        <v>5</v>
      </c>
      <c r="K51" s="84">
        <v>1</v>
      </c>
      <c r="L51" s="84">
        <v>12</v>
      </c>
      <c r="M51" s="84">
        <v>13</v>
      </c>
      <c r="N51" s="84">
        <v>21.297000000000001</v>
      </c>
      <c r="O51" s="84">
        <v>11.021000000000001</v>
      </c>
      <c r="P51" s="84">
        <v>2.6469999999999998</v>
      </c>
      <c r="Q51" s="84">
        <v>-9.2409999999999997</v>
      </c>
      <c r="R51" s="84">
        <v>-18.728999999999999</v>
      </c>
      <c r="S51" s="84">
        <v>-23.524999999999999</v>
      </c>
      <c r="T51" s="84">
        <v>18.539000000000001</v>
      </c>
    </row>
    <row r="52" spans="1:20" ht="14.45">
      <c r="A52" s="191">
        <v>46235</v>
      </c>
      <c r="B52" s="84">
        <v>22</v>
      </c>
      <c r="C52" s="84">
        <v>25</v>
      </c>
      <c r="D52" s="84">
        <v>27</v>
      </c>
      <c r="E52" s="84">
        <v>107</v>
      </c>
      <c r="F52" s="84">
        <v>29</v>
      </c>
      <c r="G52" s="84">
        <v>23</v>
      </c>
      <c r="H52" s="84">
        <v>3</v>
      </c>
      <c r="I52" s="84">
        <v>4</v>
      </c>
      <c r="J52" s="84">
        <v>6</v>
      </c>
      <c r="K52" s="84">
        <v>6</v>
      </c>
      <c r="L52" s="84">
        <v>12</v>
      </c>
      <c r="M52" s="84">
        <v>25</v>
      </c>
      <c r="N52" s="84">
        <v>54.869</v>
      </c>
      <c r="O52" s="84">
        <v>28.393999999999998</v>
      </c>
      <c r="P52" s="84">
        <v>6.8209999999999997</v>
      </c>
      <c r="Q52" s="84">
        <v>-6.3780000000000001</v>
      </c>
      <c r="R52" s="84">
        <v>-12.797000000000001</v>
      </c>
      <c r="S52" s="84">
        <v>-12.019</v>
      </c>
      <c r="T52" s="84">
        <v>19.315000000000001</v>
      </c>
    </row>
    <row r="53" spans="1:20" ht="14.45">
      <c r="A53" s="191">
        <v>46266</v>
      </c>
      <c r="B53" s="84">
        <v>23</v>
      </c>
      <c r="C53" s="84">
        <v>27</v>
      </c>
      <c r="D53" s="84">
        <v>26</v>
      </c>
      <c r="E53" s="84">
        <v>178</v>
      </c>
      <c r="F53" s="84">
        <v>28</v>
      </c>
      <c r="G53" s="84">
        <v>23</v>
      </c>
      <c r="H53" s="84">
        <v>13</v>
      </c>
      <c r="I53" s="84">
        <v>5</v>
      </c>
      <c r="J53" s="84">
        <v>10</v>
      </c>
      <c r="K53" s="84">
        <v>7</v>
      </c>
      <c r="L53" s="84">
        <v>15</v>
      </c>
      <c r="M53" s="84">
        <v>47</v>
      </c>
      <c r="N53" s="84">
        <v>48.220999999999997</v>
      </c>
      <c r="O53" s="84">
        <v>24.954000000000001</v>
      </c>
      <c r="P53" s="84">
        <v>5.9939999999999998</v>
      </c>
      <c r="Q53" s="84">
        <v>0.28000000000000003</v>
      </c>
      <c r="R53" s="84">
        <v>-3.5750000000000002</v>
      </c>
      <c r="S53" s="84">
        <v>-6.0039999999999996</v>
      </c>
      <c r="T53" s="84">
        <v>11.255000000000001</v>
      </c>
    </row>
    <row r="54" spans="1:20" ht="14.45">
      <c r="A54" s="191">
        <v>46296</v>
      </c>
      <c r="B54" s="84">
        <v>32</v>
      </c>
      <c r="C54" s="84">
        <v>38</v>
      </c>
      <c r="D54" s="84">
        <v>39</v>
      </c>
      <c r="E54" s="84">
        <v>350</v>
      </c>
      <c r="F54" s="84">
        <v>44</v>
      </c>
      <c r="G54" s="84">
        <v>33</v>
      </c>
      <c r="H54" s="84">
        <v>25</v>
      </c>
      <c r="I54" s="84">
        <v>6</v>
      </c>
      <c r="J54" s="84">
        <v>10</v>
      </c>
      <c r="K54" s="84">
        <v>22</v>
      </c>
      <c r="L54" s="84">
        <v>17</v>
      </c>
      <c r="M54" s="84">
        <v>72</v>
      </c>
      <c r="N54" s="84">
        <v>34.402999999999999</v>
      </c>
      <c r="O54" s="84">
        <v>17.803000000000001</v>
      </c>
      <c r="P54" s="84">
        <v>4.2770000000000001</v>
      </c>
      <c r="Q54" s="84">
        <v>0.73499999999999999</v>
      </c>
      <c r="R54" s="84">
        <v>-6.3259999999999996</v>
      </c>
      <c r="S54" s="84">
        <v>-4.306</v>
      </c>
      <c r="T54" s="84">
        <v>17.218</v>
      </c>
    </row>
    <row r="55" spans="1:20" ht="14.45">
      <c r="A55" s="191">
        <v>46327</v>
      </c>
      <c r="B55" s="84">
        <v>29</v>
      </c>
      <c r="C55" s="84">
        <v>35</v>
      </c>
      <c r="D55" s="84">
        <v>39</v>
      </c>
      <c r="E55" s="84">
        <v>429</v>
      </c>
      <c r="F55" s="84">
        <v>46</v>
      </c>
      <c r="G55" s="84">
        <v>31</v>
      </c>
      <c r="H55" s="84">
        <v>29</v>
      </c>
      <c r="I55" s="84">
        <v>4</v>
      </c>
      <c r="J55" s="84">
        <v>8</v>
      </c>
      <c r="K55" s="84">
        <v>28</v>
      </c>
      <c r="L55" s="84">
        <v>16</v>
      </c>
      <c r="M55" s="84">
        <v>49</v>
      </c>
      <c r="N55" s="84">
        <v>29.670999999999999</v>
      </c>
      <c r="O55" s="84">
        <v>15.353999999999999</v>
      </c>
      <c r="P55" s="84">
        <v>3.6880000000000002</v>
      </c>
      <c r="Q55" s="84">
        <v>-5.5279999999999996</v>
      </c>
      <c r="R55" s="84">
        <v>-7.3849999999999998</v>
      </c>
      <c r="S55" s="84">
        <v>21.308</v>
      </c>
      <c r="T55" s="84">
        <v>15.69</v>
      </c>
    </row>
    <row r="56" spans="1:20" ht="14.45">
      <c r="A56" s="191">
        <v>46357</v>
      </c>
      <c r="B56" s="84">
        <v>25</v>
      </c>
      <c r="C56" s="84">
        <v>31</v>
      </c>
      <c r="D56" s="84">
        <v>32</v>
      </c>
      <c r="E56" s="84">
        <v>347</v>
      </c>
      <c r="F56" s="84">
        <v>33</v>
      </c>
      <c r="G56" s="84">
        <v>27</v>
      </c>
      <c r="H56" s="84">
        <v>24</v>
      </c>
      <c r="I56" s="84">
        <v>4</v>
      </c>
      <c r="J56" s="84">
        <v>6</v>
      </c>
      <c r="K56" s="84">
        <v>25</v>
      </c>
      <c r="L56" s="84">
        <v>14</v>
      </c>
      <c r="M56" s="84">
        <v>38</v>
      </c>
      <c r="N56" s="84">
        <v>46.996000000000002</v>
      </c>
      <c r="O56" s="84">
        <v>24.32</v>
      </c>
      <c r="P56" s="84">
        <v>5.8419999999999996</v>
      </c>
      <c r="Q56" s="84">
        <v>-4.2699999999999996</v>
      </c>
      <c r="R56" s="84">
        <v>-2.0270000000000001</v>
      </c>
      <c r="S56" s="84">
        <v>17.788</v>
      </c>
      <c r="T56" s="84">
        <v>15.99</v>
      </c>
    </row>
    <row r="57" spans="1:20" ht="14.45">
      <c r="A57" s="191">
        <v>46388</v>
      </c>
      <c r="B57" s="84">
        <v>24</v>
      </c>
      <c r="C57" s="84">
        <v>30</v>
      </c>
      <c r="D57" s="84">
        <v>29</v>
      </c>
      <c r="E57" s="84">
        <v>333</v>
      </c>
      <c r="F57" s="84">
        <v>40</v>
      </c>
      <c r="G57" s="84">
        <v>26</v>
      </c>
      <c r="H57" s="84">
        <v>24</v>
      </c>
      <c r="I57" s="84">
        <v>4</v>
      </c>
      <c r="J57" s="84">
        <v>6</v>
      </c>
      <c r="K57" s="84">
        <v>25</v>
      </c>
      <c r="L57" s="84">
        <v>13</v>
      </c>
      <c r="M57" s="84">
        <v>33</v>
      </c>
      <c r="N57" s="84">
        <v>44.08</v>
      </c>
      <c r="O57" s="84">
        <v>22.81</v>
      </c>
      <c r="P57" s="84">
        <v>5.4790000000000001</v>
      </c>
      <c r="Q57" s="84">
        <v>1.958</v>
      </c>
      <c r="R57" s="84">
        <v>-4.968</v>
      </c>
      <c r="S57" s="84">
        <v>1.1200000000000001</v>
      </c>
      <c r="T57" s="84">
        <v>8.0239999999999991</v>
      </c>
    </row>
    <row r="58" spans="1:20" ht="14.45">
      <c r="A58" s="191">
        <v>46419</v>
      </c>
      <c r="B58" s="84">
        <v>23</v>
      </c>
      <c r="C58" s="84">
        <v>28</v>
      </c>
      <c r="D58" s="84">
        <v>27</v>
      </c>
      <c r="E58" s="84">
        <v>378</v>
      </c>
      <c r="F58" s="84">
        <v>42</v>
      </c>
      <c r="G58" s="84">
        <v>25</v>
      </c>
      <c r="H58" s="84">
        <v>27</v>
      </c>
      <c r="I58" s="84">
        <v>4</v>
      </c>
      <c r="J58" s="84">
        <v>5</v>
      </c>
      <c r="K58" s="84">
        <v>25</v>
      </c>
      <c r="L58" s="84">
        <v>12</v>
      </c>
      <c r="M58" s="84">
        <v>28</v>
      </c>
      <c r="N58" s="84">
        <v>37.771000000000001</v>
      </c>
      <c r="O58" s="84">
        <v>19.545999999999999</v>
      </c>
      <c r="P58" s="84">
        <v>4.6950000000000003</v>
      </c>
      <c r="Q58" s="84">
        <v>0.82399999999999995</v>
      </c>
      <c r="R58" s="84">
        <v>-14.456</v>
      </c>
      <c r="S58" s="84">
        <v>-29.684000000000001</v>
      </c>
      <c r="T58" s="84">
        <v>1.28</v>
      </c>
    </row>
    <row r="59" spans="1:20" ht="14.45">
      <c r="A59" s="191">
        <v>46447</v>
      </c>
      <c r="B59" s="84">
        <v>35</v>
      </c>
      <c r="C59" s="84">
        <v>42</v>
      </c>
      <c r="D59" s="84">
        <v>43</v>
      </c>
      <c r="E59" s="84">
        <v>564</v>
      </c>
      <c r="F59" s="84">
        <v>68</v>
      </c>
      <c r="G59" s="84">
        <v>37</v>
      </c>
      <c r="H59" s="84">
        <v>74</v>
      </c>
      <c r="I59" s="84">
        <v>4</v>
      </c>
      <c r="J59" s="84">
        <v>8</v>
      </c>
      <c r="K59" s="84">
        <v>65</v>
      </c>
      <c r="L59" s="84">
        <v>18</v>
      </c>
      <c r="M59" s="84">
        <v>39</v>
      </c>
      <c r="N59" s="84">
        <v>30.36</v>
      </c>
      <c r="O59" s="84">
        <v>15.711</v>
      </c>
      <c r="P59" s="84">
        <v>3.774</v>
      </c>
      <c r="Q59" s="84">
        <v>-0.621</v>
      </c>
      <c r="R59" s="84">
        <v>-14.478</v>
      </c>
      <c r="S59" s="84">
        <v>-43.48</v>
      </c>
      <c r="T59" s="84">
        <v>7.3979999999999997</v>
      </c>
    </row>
    <row r="60" spans="1:20" ht="14.45">
      <c r="A60" s="191">
        <v>46478</v>
      </c>
      <c r="B60" s="84">
        <v>64</v>
      </c>
      <c r="C60" s="84">
        <v>82</v>
      </c>
      <c r="D60" s="84">
        <v>65</v>
      </c>
      <c r="E60" s="84">
        <v>716</v>
      </c>
      <c r="F60" s="84">
        <v>91</v>
      </c>
      <c r="G60" s="84">
        <v>72</v>
      </c>
      <c r="H60" s="84">
        <v>110</v>
      </c>
      <c r="I60" s="84">
        <v>8</v>
      </c>
      <c r="J60" s="84">
        <v>20</v>
      </c>
      <c r="K60" s="84">
        <v>165</v>
      </c>
      <c r="L60" s="84">
        <v>40</v>
      </c>
      <c r="M60" s="84">
        <v>88</v>
      </c>
      <c r="N60" s="84">
        <v>22.321999999999999</v>
      </c>
      <c r="O60" s="84">
        <v>11.551</v>
      </c>
      <c r="P60" s="84">
        <v>2.7749999999999999</v>
      </c>
      <c r="Q60" s="84">
        <v>-2.9449999999999998</v>
      </c>
      <c r="R60" s="84">
        <v>-18.241</v>
      </c>
      <c r="S60" s="84">
        <v>-47.68</v>
      </c>
      <c r="T60" s="84">
        <v>11.433</v>
      </c>
    </row>
    <row r="61" spans="1:20" ht="14.45">
      <c r="A61" s="191">
        <v>46508</v>
      </c>
      <c r="B61" s="84">
        <v>159</v>
      </c>
      <c r="C61" s="84">
        <v>195</v>
      </c>
      <c r="D61" s="84">
        <v>116</v>
      </c>
      <c r="E61" s="84">
        <v>1552</v>
      </c>
      <c r="F61" s="84">
        <v>165</v>
      </c>
      <c r="G61" s="84">
        <v>176</v>
      </c>
      <c r="H61" s="84">
        <v>190</v>
      </c>
      <c r="I61" s="84">
        <v>23</v>
      </c>
      <c r="J61" s="84">
        <v>56</v>
      </c>
      <c r="K61" s="84">
        <v>412</v>
      </c>
      <c r="L61" s="84">
        <v>112</v>
      </c>
      <c r="M61" s="84">
        <v>136</v>
      </c>
      <c r="N61" s="84">
        <v>7.6790000000000003</v>
      </c>
      <c r="O61" s="84">
        <v>3.9740000000000002</v>
      </c>
      <c r="P61" s="84">
        <v>0.95499999999999996</v>
      </c>
      <c r="Q61" s="84">
        <v>-6.407</v>
      </c>
      <c r="R61" s="84">
        <v>-10.058</v>
      </c>
      <c r="S61" s="84">
        <v>-44.896000000000001</v>
      </c>
      <c r="T61" s="84">
        <v>5.9089999999999998</v>
      </c>
    </row>
    <row r="62" spans="1:20" ht="14.45">
      <c r="A62" s="191">
        <v>46539</v>
      </c>
      <c r="B62" s="84">
        <v>165</v>
      </c>
      <c r="C62" s="84">
        <v>190</v>
      </c>
      <c r="D62" s="84">
        <v>201</v>
      </c>
      <c r="E62" s="84">
        <v>1570</v>
      </c>
      <c r="F62" s="84">
        <v>249</v>
      </c>
      <c r="G62" s="84">
        <v>173</v>
      </c>
      <c r="H62" s="84">
        <v>102</v>
      </c>
      <c r="I62" s="84">
        <v>28</v>
      </c>
      <c r="J62" s="84">
        <v>40</v>
      </c>
      <c r="K62" s="84">
        <v>226</v>
      </c>
      <c r="L62" s="84">
        <v>99</v>
      </c>
      <c r="M62" s="84">
        <v>75</v>
      </c>
      <c r="N62" s="84">
        <v>12.015000000000001</v>
      </c>
      <c r="O62" s="84">
        <v>6.2169999999999996</v>
      </c>
      <c r="P62" s="84">
        <v>1.4930000000000001</v>
      </c>
      <c r="Q62" s="84">
        <v>0.91400000000000003</v>
      </c>
      <c r="R62" s="84">
        <v>-13.593999999999999</v>
      </c>
      <c r="S62" s="84">
        <v>-39.107999999999997</v>
      </c>
      <c r="T62" s="84">
        <v>14.849</v>
      </c>
    </row>
    <row r="63" spans="1:20" ht="14.45">
      <c r="A63" s="191">
        <v>46569</v>
      </c>
      <c r="B63" s="84">
        <v>53</v>
      </c>
      <c r="C63" s="84">
        <v>57</v>
      </c>
      <c r="D63" s="84">
        <v>90</v>
      </c>
      <c r="E63" s="84">
        <v>298</v>
      </c>
      <c r="F63" s="84">
        <v>92</v>
      </c>
      <c r="G63" s="84">
        <v>54</v>
      </c>
      <c r="H63" s="84">
        <v>9</v>
      </c>
      <c r="I63" s="84">
        <v>9</v>
      </c>
      <c r="J63" s="84">
        <v>13</v>
      </c>
      <c r="K63" s="84">
        <v>16</v>
      </c>
      <c r="L63" s="84">
        <v>30</v>
      </c>
      <c r="M63" s="84">
        <v>29</v>
      </c>
      <c r="N63" s="84">
        <v>20.684999999999999</v>
      </c>
      <c r="O63" s="84">
        <v>10.704000000000001</v>
      </c>
      <c r="P63" s="84">
        <v>2.5710000000000002</v>
      </c>
      <c r="Q63" s="84">
        <v>-9.2409999999999997</v>
      </c>
      <c r="R63" s="84">
        <v>-18.728999999999999</v>
      </c>
      <c r="S63" s="84">
        <v>-23.524999999999999</v>
      </c>
      <c r="T63" s="84">
        <v>18.539000000000001</v>
      </c>
    </row>
    <row r="64" spans="1:20" ht="14.45">
      <c r="A64" s="191">
        <v>46600</v>
      </c>
      <c r="B64" s="84">
        <v>42</v>
      </c>
      <c r="C64" s="84">
        <v>48</v>
      </c>
      <c r="D64" s="84">
        <v>42</v>
      </c>
      <c r="E64" s="84">
        <v>211</v>
      </c>
      <c r="F64" s="84">
        <v>45</v>
      </c>
      <c r="G64" s="84">
        <v>43</v>
      </c>
      <c r="H64" s="84">
        <v>2</v>
      </c>
      <c r="I64" s="84">
        <v>7</v>
      </c>
      <c r="J64" s="84">
        <v>12</v>
      </c>
      <c r="K64" s="84">
        <v>11</v>
      </c>
      <c r="L64" s="84">
        <v>22</v>
      </c>
      <c r="M64" s="84">
        <v>43</v>
      </c>
      <c r="N64" s="84">
        <v>56.496000000000002</v>
      </c>
      <c r="O64" s="84">
        <v>29.236000000000001</v>
      </c>
      <c r="P64" s="84">
        <v>7.0229999999999997</v>
      </c>
      <c r="Q64" s="84">
        <v>-6.3780000000000001</v>
      </c>
      <c r="R64" s="84">
        <v>-12.797000000000001</v>
      </c>
      <c r="S64" s="84">
        <v>-12.019</v>
      </c>
      <c r="T64" s="84">
        <v>19.315000000000001</v>
      </c>
    </row>
    <row r="65" spans="1:20" ht="14.45">
      <c r="A65" s="191">
        <v>46631</v>
      </c>
      <c r="B65" s="84">
        <v>28</v>
      </c>
      <c r="C65" s="84">
        <v>34</v>
      </c>
      <c r="D65" s="84">
        <v>32</v>
      </c>
      <c r="E65" s="84">
        <v>226</v>
      </c>
      <c r="F65" s="84">
        <v>34</v>
      </c>
      <c r="G65" s="84">
        <v>30</v>
      </c>
      <c r="H65" s="84">
        <v>13</v>
      </c>
      <c r="I65" s="84">
        <v>6</v>
      </c>
      <c r="J65" s="84">
        <v>11</v>
      </c>
      <c r="K65" s="84">
        <v>7</v>
      </c>
      <c r="L65" s="84">
        <v>19</v>
      </c>
      <c r="M65" s="84">
        <v>62</v>
      </c>
      <c r="N65" s="84">
        <v>49.828000000000003</v>
      </c>
      <c r="O65" s="84">
        <v>25.785</v>
      </c>
      <c r="P65" s="84">
        <v>6.194</v>
      </c>
      <c r="Q65" s="84">
        <v>0.28000000000000003</v>
      </c>
      <c r="R65" s="84">
        <v>-3.5750000000000002</v>
      </c>
      <c r="S65" s="84">
        <v>-6.0039999999999996</v>
      </c>
      <c r="T65" s="84">
        <v>11.255000000000001</v>
      </c>
    </row>
    <row r="66" spans="1:20" ht="14.45">
      <c r="A66" s="191">
        <v>46661</v>
      </c>
      <c r="B66" s="84">
        <v>31</v>
      </c>
      <c r="C66" s="84">
        <v>38</v>
      </c>
      <c r="D66" s="84">
        <v>40</v>
      </c>
      <c r="E66" s="84">
        <v>338</v>
      </c>
      <c r="F66" s="84">
        <v>45</v>
      </c>
      <c r="G66" s="84">
        <v>33</v>
      </c>
      <c r="H66" s="84">
        <v>21</v>
      </c>
      <c r="I66" s="84">
        <v>6</v>
      </c>
      <c r="J66" s="84">
        <v>10</v>
      </c>
      <c r="K66" s="84">
        <v>18</v>
      </c>
      <c r="L66" s="84">
        <v>19</v>
      </c>
      <c r="M66" s="84">
        <v>74</v>
      </c>
      <c r="N66" s="84">
        <v>44.052999999999997</v>
      </c>
      <c r="O66" s="84">
        <v>23.17</v>
      </c>
      <c r="P66" s="84">
        <v>4.0090000000000003</v>
      </c>
      <c r="Q66" s="84">
        <v>0.73499999999999999</v>
      </c>
      <c r="R66" s="84">
        <v>-6.3259999999999996</v>
      </c>
      <c r="S66" s="84">
        <v>-4.306</v>
      </c>
      <c r="T66" s="84">
        <v>17.218</v>
      </c>
    </row>
    <row r="67" spans="1:20" ht="14.45">
      <c r="A67" s="191">
        <v>46692</v>
      </c>
      <c r="B67" s="84">
        <v>29</v>
      </c>
      <c r="C67" s="84">
        <v>35</v>
      </c>
      <c r="D67" s="84">
        <v>39</v>
      </c>
      <c r="E67" s="84">
        <v>407</v>
      </c>
      <c r="F67" s="84">
        <v>47</v>
      </c>
      <c r="G67" s="84">
        <v>30</v>
      </c>
      <c r="H67" s="84">
        <v>24</v>
      </c>
      <c r="I67" s="84">
        <v>5</v>
      </c>
      <c r="J67" s="84">
        <v>8</v>
      </c>
      <c r="K67" s="84">
        <v>25</v>
      </c>
      <c r="L67" s="84">
        <v>16</v>
      </c>
      <c r="M67" s="84">
        <v>50</v>
      </c>
      <c r="N67" s="84">
        <v>26.126000000000001</v>
      </c>
      <c r="O67" s="84">
        <v>17.687000000000001</v>
      </c>
      <c r="P67" s="84">
        <v>0.72299999999999998</v>
      </c>
      <c r="Q67" s="84">
        <v>-5.5279999999999996</v>
      </c>
      <c r="R67" s="84">
        <v>-7.3849999999999998</v>
      </c>
      <c r="S67" s="84">
        <v>21.308</v>
      </c>
      <c r="T67" s="84">
        <v>15.69</v>
      </c>
    </row>
    <row r="68" spans="1:20" ht="14.45">
      <c r="A68" s="191">
        <v>46722</v>
      </c>
      <c r="B68" s="84">
        <v>26</v>
      </c>
      <c r="C68" s="84">
        <v>32</v>
      </c>
      <c r="D68" s="84">
        <v>32</v>
      </c>
      <c r="E68" s="84">
        <v>361</v>
      </c>
      <c r="F68" s="84">
        <v>34</v>
      </c>
      <c r="G68" s="84">
        <v>27</v>
      </c>
      <c r="H68" s="84">
        <v>24</v>
      </c>
      <c r="I68" s="84">
        <v>4</v>
      </c>
      <c r="J68" s="84">
        <v>7</v>
      </c>
      <c r="K68" s="84">
        <v>25</v>
      </c>
      <c r="L68" s="84">
        <v>15</v>
      </c>
      <c r="M68" s="84">
        <v>40</v>
      </c>
      <c r="N68" s="84">
        <v>27.3</v>
      </c>
      <c r="O68" s="84">
        <v>39.872999999999998</v>
      </c>
      <c r="P68" s="84">
        <v>2.6349999999999998</v>
      </c>
      <c r="Q68" s="84">
        <v>-4.2699999999999996</v>
      </c>
      <c r="R68" s="84">
        <v>-2.0270000000000001</v>
      </c>
      <c r="S68" s="84">
        <v>17.788</v>
      </c>
      <c r="T68" s="84">
        <v>15.99</v>
      </c>
    </row>
    <row r="69" spans="1:20" ht="14.45">
      <c r="A69" s="191">
        <v>46753</v>
      </c>
      <c r="B69" s="84">
        <v>25</v>
      </c>
      <c r="C69" s="84">
        <v>31</v>
      </c>
      <c r="D69" s="84">
        <v>31</v>
      </c>
      <c r="E69" s="84">
        <v>350</v>
      </c>
      <c r="F69" s="84">
        <v>42</v>
      </c>
      <c r="G69" s="84">
        <v>26</v>
      </c>
      <c r="H69" s="84">
        <v>22</v>
      </c>
      <c r="I69" s="84">
        <v>5</v>
      </c>
      <c r="J69" s="84">
        <v>6</v>
      </c>
      <c r="K69" s="84">
        <v>25</v>
      </c>
      <c r="L69" s="84">
        <v>13</v>
      </c>
      <c r="M69" s="84">
        <v>34</v>
      </c>
      <c r="N69" s="84">
        <v>25.349</v>
      </c>
      <c r="O69" s="84">
        <v>38.064</v>
      </c>
      <c r="P69" s="84">
        <v>3.6709999999999998</v>
      </c>
      <c r="Q69" s="84">
        <v>1.958</v>
      </c>
      <c r="R69" s="84">
        <v>-4.968</v>
      </c>
      <c r="S69" s="84">
        <v>1.1200000000000001</v>
      </c>
      <c r="T69" s="84">
        <v>8.0239999999999991</v>
      </c>
    </row>
    <row r="70" spans="1:20" ht="14.45">
      <c r="A70" s="191">
        <v>46784</v>
      </c>
      <c r="B70" s="84">
        <v>23</v>
      </c>
      <c r="C70" s="84">
        <v>29</v>
      </c>
      <c r="D70" s="84">
        <v>29</v>
      </c>
      <c r="E70" s="84">
        <v>397</v>
      </c>
      <c r="F70" s="84">
        <v>43</v>
      </c>
      <c r="G70" s="84">
        <v>25</v>
      </c>
      <c r="H70" s="84">
        <v>29</v>
      </c>
      <c r="I70" s="84">
        <v>4</v>
      </c>
      <c r="J70" s="84">
        <v>5</v>
      </c>
      <c r="K70" s="84">
        <v>25</v>
      </c>
      <c r="L70" s="84">
        <v>12</v>
      </c>
      <c r="M70" s="84">
        <v>30</v>
      </c>
      <c r="N70" s="84">
        <v>23.047999999999998</v>
      </c>
      <c r="O70" s="84">
        <v>28.969000000000001</v>
      </c>
      <c r="P70" s="84">
        <v>7.7359999999999998</v>
      </c>
      <c r="Q70" s="84">
        <v>0.82399999999999995</v>
      </c>
      <c r="R70" s="84">
        <v>-14.456</v>
      </c>
      <c r="S70" s="84">
        <v>-29.684000000000001</v>
      </c>
      <c r="T70" s="84">
        <v>1.28</v>
      </c>
    </row>
    <row r="71" spans="1:20" ht="14.45">
      <c r="A71" s="191">
        <v>46813</v>
      </c>
      <c r="B71" s="84">
        <v>38</v>
      </c>
      <c r="C71" s="84">
        <v>46</v>
      </c>
      <c r="D71" s="84">
        <v>51</v>
      </c>
      <c r="E71" s="84">
        <v>614</v>
      </c>
      <c r="F71" s="84">
        <v>85</v>
      </c>
      <c r="G71" s="84">
        <v>40</v>
      </c>
      <c r="H71" s="84">
        <v>92</v>
      </c>
      <c r="I71" s="84">
        <v>5</v>
      </c>
      <c r="J71" s="84">
        <v>10</v>
      </c>
      <c r="K71" s="84">
        <v>74</v>
      </c>
      <c r="L71" s="84">
        <v>23</v>
      </c>
      <c r="M71" s="84">
        <v>47</v>
      </c>
      <c r="N71" s="84">
        <v>52.097999999999999</v>
      </c>
      <c r="O71" s="84">
        <v>20.625</v>
      </c>
      <c r="P71" s="84">
        <v>7.1230000000000002</v>
      </c>
      <c r="Q71" s="84">
        <v>-0.621</v>
      </c>
      <c r="R71" s="84">
        <v>-14.478</v>
      </c>
      <c r="S71" s="84">
        <v>-43.48</v>
      </c>
      <c r="T71" s="84">
        <v>7.3979999999999997</v>
      </c>
    </row>
    <row r="72" spans="1:20" ht="14.45">
      <c r="A72" s="191">
        <v>46844</v>
      </c>
      <c r="B72" s="84">
        <v>78</v>
      </c>
      <c r="C72" s="84">
        <v>100</v>
      </c>
      <c r="D72" s="84">
        <v>77</v>
      </c>
      <c r="E72" s="84">
        <v>920</v>
      </c>
      <c r="F72" s="84">
        <v>111</v>
      </c>
      <c r="G72" s="84">
        <v>89</v>
      </c>
      <c r="H72" s="84">
        <v>147</v>
      </c>
      <c r="I72" s="84">
        <v>9</v>
      </c>
      <c r="J72" s="84">
        <v>23</v>
      </c>
      <c r="K72" s="84">
        <v>203</v>
      </c>
      <c r="L72" s="84">
        <v>51</v>
      </c>
      <c r="M72" s="84">
        <v>120</v>
      </c>
      <c r="N72" s="84">
        <v>53.308</v>
      </c>
      <c r="O72" s="84">
        <v>19.73</v>
      </c>
      <c r="P72" s="84">
        <v>9.7159999999999993</v>
      </c>
      <c r="Q72" s="84">
        <v>-2.9449999999999998</v>
      </c>
      <c r="R72" s="84">
        <v>-18.241</v>
      </c>
      <c r="S72" s="84">
        <v>-47.68</v>
      </c>
      <c r="T72" s="84">
        <v>11.433</v>
      </c>
    </row>
    <row r="73" spans="1:20" ht="14.45">
      <c r="A73" s="191">
        <v>46874</v>
      </c>
      <c r="B73" s="84">
        <v>204</v>
      </c>
      <c r="C73" s="84">
        <v>251</v>
      </c>
      <c r="D73" s="84">
        <v>166</v>
      </c>
      <c r="E73" s="84">
        <v>2060</v>
      </c>
      <c r="F73" s="84">
        <v>239</v>
      </c>
      <c r="G73" s="84">
        <v>226</v>
      </c>
      <c r="H73" s="84">
        <v>251</v>
      </c>
      <c r="I73" s="84">
        <v>26</v>
      </c>
      <c r="J73" s="84">
        <v>68</v>
      </c>
      <c r="K73" s="84">
        <v>513</v>
      </c>
      <c r="L73" s="84">
        <v>135</v>
      </c>
      <c r="M73" s="84">
        <v>202</v>
      </c>
      <c r="N73" s="84">
        <v>24.817</v>
      </c>
      <c r="O73" s="84">
        <v>11.801</v>
      </c>
      <c r="P73" s="84">
        <v>13.552</v>
      </c>
      <c r="Q73" s="84">
        <v>-6.407</v>
      </c>
      <c r="R73" s="84">
        <v>-10.058</v>
      </c>
      <c r="S73" s="84">
        <v>-44.896000000000001</v>
      </c>
      <c r="T73" s="84">
        <v>5.9089999999999998</v>
      </c>
    </row>
    <row r="74" spans="1:20" ht="14.45">
      <c r="A74" s="191">
        <v>46905</v>
      </c>
      <c r="B74" s="84">
        <v>251</v>
      </c>
      <c r="C74" s="84">
        <v>293</v>
      </c>
      <c r="D74" s="84">
        <v>301</v>
      </c>
      <c r="E74" s="84">
        <v>2423</v>
      </c>
      <c r="F74" s="84">
        <v>389</v>
      </c>
      <c r="G74" s="84">
        <v>265</v>
      </c>
      <c r="H74" s="84">
        <v>187</v>
      </c>
      <c r="I74" s="84">
        <v>40</v>
      </c>
      <c r="J74" s="84">
        <v>62</v>
      </c>
      <c r="K74" s="84">
        <v>367</v>
      </c>
      <c r="L74" s="84">
        <v>144</v>
      </c>
      <c r="M74" s="84">
        <v>132</v>
      </c>
      <c r="N74" s="84">
        <v>27.518999999999998</v>
      </c>
      <c r="O74" s="84">
        <v>-17.097999999999999</v>
      </c>
      <c r="P74" s="84">
        <v>9.6039999999999992</v>
      </c>
      <c r="Q74" s="84">
        <v>0.91400000000000003</v>
      </c>
      <c r="R74" s="84">
        <v>-13.593999999999999</v>
      </c>
      <c r="S74" s="84">
        <v>-39.107999999999997</v>
      </c>
      <c r="T74" s="84">
        <v>14.849</v>
      </c>
    </row>
    <row r="75" spans="1:20" ht="14.45">
      <c r="A75" s="191">
        <v>46935</v>
      </c>
      <c r="B75" s="84">
        <v>86</v>
      </c>
      <c r="C75" s="84">
        <v>98</v>
      </c>
      <c r="D75" s="84">
        <v>146</v>
      </c>
      <c r="E75" s="84">
        <v>711</v>
      </c>
      <c r="F75" s="84">
        <v>161</v>
      </c>
      <c r="G75" s="84">
        <v>90</v>
      </c>
      <c r="H75" s="84">
        <v>33</v>
      </c>
      <c r="I75" s="84">
        <v>15</v>
      </c>
      <c r="J75" s="84">
        <v>21</v>
      </c>
      <c r="K75" s="84">
        <v>60</v>
      </c>
      <c r="L75" s="84">
        <v>51</v>
      </c>
      <c r="M75" s="84">
        <v>49</v>
      </c>
      <c r="N75" s="84">
        <v>40.78</v>
      </c>
      <c r="O75" s="84">
        <v>9.3360000000000003</v>
      </c>
      <c r="P75" s="84">
        <v>2.758</v>
      </c>
      <c r="Q75" s="84">
        <v>-9.2409999999999997</v>
      </c>
      <c r="R75" s="84">
        <v>-18.728999999999999</v>
      </c>
      <c r="S75" s="84">
        <v>-23.524999999999999</v>
      </c>
      <c r="T75" s="84">
        <v>18.539000000000001</v>
      </c>
    </row>
    <row r="76" spans="1:20" ht="14.45">
      <c r="A76" s="192">
        <v>46966</v>
      </c>
      <c r="B76" s="85">
        <v>55</v>
      </c>
      <c r="C76" s="85">
        <v>63</v>
      </c>
      <c r="D76" s="85">
        <v>59</v>
      </c>
      <c r="E76" s="85">
        <v>371</v>
      </c>
      <c r="F76" s="85">
        <v>66</v>
      </c>
      <c r="G76" s="85">
        <v>56</v>
      </c>
      <c r="H76" s="85">
        <v>24</v>
      </c>
      <c r="I76" s="85">
        <v>8</v>
      </c>
      <c r="J76" s="85">
        <v>15</v>
      </c>
      <c r="K76" s="85">
        <v>19</v>
      </c>
      <c r="L76" s="85">
        <v>29</v>
      </c>
      <c r="M76" s="85">
        <v>52</v>
      </c>
      <c r="N76" s="85">
        <v>66.072999999999993</v>
      </c>
      <c r="O76" s="85">
        <v>37.031999999999996</v>
      </c>
      <c r="P76" s="85">
        <v>-1.341</v>
      </c>
      <c r="Q76" s="85">
        <v>-6.3780000000000001</v>
      </c>
      <c r="R76" s="85">
        <v>-12.797000000000001</v>
      </c>
      <c r="S76" s="85">
        <v>-12.019</v>
      </c>
      <c r="T76" s="85">
        <v>19.315000000000001</v>
      </c>
    </row>
    <row r="77" spans="1:20" ht="14.45">
      <c r="A77" s="191">
        <v>46997</v>
      </c>
      <c r="B77" s="84">
        <v>35</v>
      </c>
      <c r="C77" s="84">
        <v>42</v>
      </c>
      <c r="D77" s="84">
        <v>39</v>
      </c>
      <c r="E77" s="84">
        <v>316</v>
      </c>
      <c r="F77" s="84">
        <v>43</v>
      </c>
      <c r="G77" s="84">
        <v>36</v>
      </c>
      <c r="H77" s="84">
        <v>31</v>
      </c>
      <c r="I77" s="84">
        <v>7</v>
      </c>
      <c r="J77" s="84">
        <v>16</v>
      </c>
      <c r="K77" s="84">
        <v>13</v>
      </c>
      <c r="L77" s="84">
        <v>26</v>
      </c>
      <c r="M77" s="84">
        <v>67</v>
      </c>
      <c r="N77" s="84">
        <v>42.307000000000002</v>
      </c>
      <c r="O77" s="84">
        <v>43.808999999999997</v>
      </c>
      <c r="P77" s="84">
        <v>5.1230000000000002</v>
      </c>
      <c r="Q77" s="84">
        <v>0.28000000000000003</v>
      </c>
      <c r="R77" s="84">
        <v>-3.5750000000000002</v>
      </c>
      <c r="S77" s="84">
        <v>-6.0039999999999996</v>
      </c>
      <c r="T77" s="84">
        <v>11.255000000000001</v>
      </c>
    </row>
    <row r="78" spans="1:20" ht="14.45">
      <c r="A78" s="191"/>
      <c r="B78" s="84"/>
      <c r="C78" s="84"/>
      <c r="D78" s="84"/>
      <c r="E78" s="84"/>
      <c r="F78" s="84"/>
      <c r="G78" s="84"/>
      <c r="H78" s="84"/>
      <c r="I78" s="84"/>
      <c r="J78" s="84"/>
      <c r="K78" s="84"/>
      <c r="L78" s="84"/>
      <c r="M78" s="84"/>
      <c r="N78" s="84"/>
      <c r="O78" s="84"/>
      <c r="P78" s="84"/>
      <c r="Q78" s="84"/>
      <c r="R78" s="84"/>
      <c r="S78" s="84"/>
      <c r="T78" s="84"/>
    </row>
    <row r="79" spans="1:20" ht="14.45">
      <c r="A79" s="192"/>
      <c r="B79" s="85"/>
      <c r="C79" s="85"/>
      <c r="D79" s="85"/>
      <c r="E79" s="85"/>
      <c r="F79" s="85"/>
      <c r="G79" s="85"/>
      <c r="H79" s="85"/>
      <c r="I79" s="85"/>
      <c r="J79" s="85"/>
      <c r="K79" s="85"/>
      <c r="L79" s="85"/>
      <c r="M79" s="85"/>
      <c r="N79" s="85"/>
      <c r="O79" s="85"/>
      <c r="P79" s="85"/>
      <c r="Q79" s="85"/>
      <c r="R79" s="85"/>
      <c r="S79" s="85"/>
      <c r="T79" s="85"/>
    </row>
    <row r="80" spans="1:20" ht="14.45">
      <c r="A80" s="191"/>
      <c r="B80" s="84"/>
      <c r="C80" s="84"/>
      <c r="D80" s="84"/>
      <c r="E80" s="84"/>
      <c r="F80" s="84"/>
      <c r="G80" s="84"/>
      <c r="H80" s="84"/>
      <c r="I80" s="84"/>
      <c r="J80" s="84"/>
      <c r="K80" s="84"/>
      <c r="L80" s="84"/>
      <c r="M80" s="84"/>
      <c r="N80" s="84"/>
      <c r="O80" s="84"/>
      <c r="P80" s="84"/>
      <c r="Q80" s="84"/>
      <c r="R80" s="84"/>
      <c r="S80" s="84"/>
      <c r="T80" s="84"/>
    </row>
    <row r="81" spans="1:20" ht="14.45"/>
    <row r="82" spans="1:20" ht="14.45"/>
    <row r="83" spans="1:20" ht="14.45"/>
    <row r="84" spans="1:20" ht="14.45"/>
    <row r="85" spans="1:20" ht="14.45">
      <c r="A85" s="191">
        <v>46143</v>
      </c>
      <c r="B85" s="84">
        <v>62</v>
      </c>
      <c r="C85" s="84">
        <v>75</v>
      </c>
      <c r="D85" s="84">
        <v>65</v>
      </c>
      <c r="E85" s="84">
        <v>180</v>
      </c>
      <c r="F85" s="84">
        <v>70</v>
      </c>
      <c r="G85" s="84">
        <v>68</v>
      </c>
      <c r="H85" s="84">
        <v>90</v>
      </c>
      <c r="I85" s="84">
        <v>12</v>
      </c>
      <c r="J85" s="84">
        <v>36</v>
      </c>
      <c r="K85" s="84">
        <v>160</v>
      </c>
      <c r="L85" s="84">
        <v>63</v>
      </c>
      <c r="M85" s="84">
        <v>50</v>
      </c>
      <c r="N85" s="84">
        <v>24.817</v>
      </c>
      <c r="O85" s="84">
        <v>11.801</v>
      </c>
      <c r="P85" s="84">
        <v>13.552</v>
      </c>
      <c r="Q85" s="84">
        <v>-6.407</v>
      </c>
      <c r="R85" s="84">
        <v>-10.058</v>
      </c>
      <c r="S85" s="84">
        <v>-44.896000000000001</v>
      </c>
      <c r="T85" s="84">
        <v>5.9089999999999998</v>
      </c>
    </row>
    <row r="86" spans="1:20" ht="14.45">
      <c r="A86" s="191">
        <v>46174</v>
      </c>
      <c r="B86" s="84">
        <v>47</v>
      </c>
      <c r="C86" s="84">
        <v>52</v>
      </c>
      <c r="D86" s="84">
        <v>165</v>
      </c>
      <c r="E86" s="84">
        <v>220</v>
      </c>
      <c r="F86" s="84">
        <v>175</v>
      </c>
      <c r="G86" s="84">
        <v>49</v>
      </c>
      <c r="H86" s="84">
        <v>14</v>
      </c>
      <c r="I86" s="84">
        <v>9</v>
      </c>
      <c r="J86" s="84">
        <v>16</v>
      </c>
      <c r="K86" s="84">
        <v>58</v>
      </c>
      <c r="L86" s="84">
        <v>41</v>
      </c>
      <c r="M86" s="84">
        <v>52</v>
      </c>
      <c r="N86" s="84">
        <v>27.518999999999998</v>
      </c>
      <c r="O86" s="84">
        <v>-17.097999999999999</v>
      </c>
      <c r="P86" s="84">
        <v>9.6039999999999992</v>
      </c>
      <c r="Q86" s="84">
        <v>0.91400000000000003</v>
      </c>
      <c r="R86" s="84">
        <v>-13.593999999999999</v>
      </c>
      <c r="S86" s="84">
        <v>-39.107999999999997</v>
      </c>
      <c r="T86" s="84">
        <v>14.849</v>
      </c>
    </row>
    <row r="87" spans="1:20" ht="14.45">
      <c r="A87" s="191">
        <v>46204</v>
      </c>
      <c r="B87" s="84">
        <v>24</v>
      </c>
      <c r="C87" s="84">
        <v>27</v>
      </c>
      <c r="D87" s="84">
        <v>79</v>
      </c>
      <c r="E87" s="84">
        <v>28</v>
      </c>
      <c r="F87" s="84">
        <v>84</v>
      </c>
      <c r="G87" s="84">
        <v>25</v>
      </c>
      <c r="H87" s="84">
        <v>-9</v>
      </c>
      <c r="I87" s="84">
        <v>6</v>
      </c>
      <c r="J87" s="84">
        <v>7</v>
      </c>
      <c r="K87" s="84">
        <v>3</v>
      </c>
      <c r="L87" s="84">
        <v>17</v>
      </c>
      <c r="M87" s="84">
        <v>22</v>
      </c>
      <c r="N87" s="84">
        <v>40.78</v>
      </c>
      <c r="O87" s="84">
        <v>9.3360000000000003</v>
      </c>
      <c r="P87" s="84">
        <v>2.758</v>
      </c>
      <c r="Q87" s="84">
        <v>-9.2409999999999997</v>
      </c>
      <c r="R87" s="84">
        <v>-18.728999999999999</v>
      </c>
      <c r="S87" s="84">
        <v>-23.524999999999999</v>
      </c>
      <c r="T87" s="84">
        <v>18.539000000000001</v>
      </c>
    </row>
    <row r="88" spans="1:20" ht="14.45">
      <c r="A88" s="191">
        <v>46235</v>
      </c>
      <c r="B88" s="84">
        <v>27</v>
      </c>
      <c r="C88" s="84">
        <v>31</v>
      </c>
      <c r="D88" s="84">
        <v>30</v>
      </c>
      <c r="E88" s="84">
        <v>100</v>
      </c>
      <c r="F88" s="84">
        <v>34</v>
      </c>
      <c r="G88" s="84">
        <v>28</v>
      </c>
      <c r="H88" s="84">
        <v>2</v>
      </c>
      <c r="I88" s="84">
        <v>5</v>
      </c>
      <c r="J88" s="84">
        <v>7</v>
      </c>
      <c r="K88" s="84">
        <v>3</v>
      </c>
      <c r="L88" s="84">
        <v>14</v>
      </c>
      <c r="M88" s="84">
        <v>25</v>
      </c>
      <c r="N88" s="84">
        <v>66.072999999999993</v>
      </c>
      <c r="O88" s="84">
        <v>37.031999999999996</v>
      </c>
      <c r="P88" s="84">
        <v>-1.341</v>
      </c>
      <c r="Q88" s="84">
        <v>-6.3780000000000001</v>
      </c>
      <c r="R88" s="84">
        <v>-12.797000000000001</v>
      </c>
      <c r="S88" s="84">
        <v>-12.019</v>
      </c>
      <c r="T88" s="84">
        <v>19.315000000000001</v>
      </c>
    </row>
    <row r="89" spans="1:20" ht="14.45">
      <c r="A89" s="191">
        <v>46266</v>
      </c>
      <c r="B89" s="84">
        <v>21</v>
      </c>
      <c r="C89" s="84">
        <v>25</v>
      </c>
      <c r="D89" s="84">
        <v>27</v>
      </c>
      <c r="E89" s="84">
        <v>150</v>
      </c>
      <c r="F89" s="84">
        <v>28</v>
      </c>
      <c r="G89" s="84">
        <v>22</v>
      </c>
      <c r="H89" s="84">
        <v>25</v>
      </c>
      <c r="I89" s="84">
        <v>4</v>
      </c>
      <c r="J89" s="84">
        <v>8</v>
      </c>
      <c r="K89" s="84">
        <v>4</v>
      </c>
      <c r="L89" s="84">
        <v>17</v>
      </c>
      <c r="M89" s="84">
        <v>44</v>
      </c>
      <c r="N89" s="84">
        <v>42.307000000000002</v>
      </c>
      <c r="O89" s="84">
        <v>43.808999999999997</v>
      </c>
      <c r="P89" s="84">
        <v>5.1230000000000002</v>
      </c>
      <c r="Q89" s="84">
        <v>0.28000000000000003</v>
      </c>
      <c r="R89" s="84">
        <v>-3.5750000000000002</v>
      </c>
      <c r="S89" s="84">
        <v>-6.0039999999999996</v>
      </c>
      <c r="T89" s="84">
        <v>11.255000000000001</v>
      </c>
    </row>
    <row r="90" spans="1:20" ht="14.45">
      <c r="A90" s="191">
        <v>46296</v>
      </c>
      <c r="B90" s="84">
        <v>26</v>
      </c>
      <c r="C90" s="84">
        <v>31</v>
      </c>
      <c r="D90" s="84">
        <v>36</v>
      </c>
      <c r="E90" s="84">
        <v>271</v>
      </c>
      <c r="F90" s="84">
        <v>40</v>
      </c>
      <c r="G90" s="84">
        <v>27</v>
      </c>
      <c r="H90" s="84">
        <v>30</v>
      </c>
      <c r="I90" s="84">
        <v>5</v>
      </c>
      <c r="J90" s="84">
        <v>9</v>
      </c>
      <c r="K90" s="84">
        <v>14</v>
      </c>
      <c r="L90" s="84">
        <v>18</v>
      </c>
      <c r="M90" s="84">
        <v>60</v>
      </c>
      <c r="N90" s="84">
        <v>44.052999999999997</v>
      </c>
      <c r="O90" s="84">
        <v>23.17</v>
      </c>
      <c r="P90" s="84">
        <v>4.0090000000000003</v>
      </c>
      <c r="Q90" s="84">
        <v>0.73499999999999999</v>
      </c>
      <c r="R90" s="84">
        <v>-6.3259999999999996</v>
      </c>
      <c r="S90" s="84">
        <v>-4.306</v>
      </c>
      <c r="T90" s="84">
        <v>17.218</v>
      </c>
    </row>
    <row r="91" spans="1:20" ht="14.45">
      <c r="A91" s="191">
        <v>46327</v>
      </c>
      <c r="B91" s="84">
        <v>27</v>
      </c>
      <c r="C91" s="84">
        <v>32</v>
      </c>
      <c r="D91" s="84">
        <v>38</v>
      </c>
      <c r="E91" s="84">
        <v>371</v>
      </c>
      <c r="F91" s="84">
        <v>44</v>
      </c>
      <c r="G91" s="84">
        <v>28</v>
      </c>
      <c r="H91" s="84">
        <v>28</v>
      </c>
      <c r="I91" s="84">
        <v>4</v>
      </c>
      <c r="J91" s="84">
        <v>8</v>
      </c>
      <c r="K91" s="84">
        <v>23</v>
      </c>
      <c r="L91" s="84">
        <v>16</v>
      </c>
      <c r="M91" s="84">
        <v>46</v>
      </c>
      <c r="N91" s="84">
        <v>26.126000000000001</v>
      </c>
      <c r="O91" s="84">
        <v>17.687000000000001</v>
      </c>
      <c r="P91" s="84">
        <v>0.72299999999999998</v>
      </c>
      <c r="Q91" s="84">
        <v>-5.5279999999999996</v>
      </c>
      <c r="R91" s="84">
        <v>-7.3849999999999998</v>
      </c>
      <c r="S91" s="84">
        <v>21.308</v>
      </c>
      <c r="T91" s="84">
        <v>15.69</v>
      </c>
    </row>
    <row r="92" spans="1:20" ht="14.45">
      <c r="A92" s="191">
        <v>46357</v>
      </c>
      <c r="B92" s="84">
        <v>26</v>
      </c>
      <c r="C92" s="84">
        <v>32</v>
      </c>
      <c r="D92" s="84">
        <v>32</v>
      </c>
      <c r="E92" s="84">
        <v>361</v>
      </c>
      <c r="F92" s="84">
        <v>34</v>
      </c>
      <c r="G92" s="84">
        <v>27</v>
      </c>
      <c r="H92" s="84">
        <v>24</v>
      </c>
      <c r="I92" s="84">
        <v>4</v>
      </c>
      <c r="J92" s="84">
        <v>7</v>
      </c>
      <c r="K92" s="84">
        <v>25</v>
      </c>
      <c r="L92" s="84">
        <v>15</v>
      </c>
      <c r="M92" s="84">
        <v>40</v>
      </c>
      <c r="N92" s="84">
        <v>27.3</v>
      </c>
      <c r="O92" s="84">
        <v>39.872999999999998</v>
      </c>
      <c r="P92" s="84">
        <v>2.6349999999999998</v>
      </c>
      <c r="Q92" s="84">
        <v>-4.2699999999999996</v>
      </c>
      <c r="R92" s="84">
        <v>-2.0270000000000001</v>
      </c>
      <c r="S92" s="84">
        <v>17.788</v>
      </c>
      <c r="T92" s="84">
        <v>15.99</v>
      </c>
    </row>
    <row r="93" spans="1:20" ht="14.45">
      <c r="A93" s="191">
        <v>46388</v>
      </c>
      <c r="B93" s="84">
        <v>25</v>
      </c>
      <c r="C93" s="84">
        <v>31</v>
      </c>
      <c r="D93" s="84">
        <v>31</v>
      </c>
      <c r="E93" s="84">
        <v>350</v>
      </c>
      <c r="F93" s="84">
        <v>42</v>
      </c>
      <c r="G93" s="84">
        <v>26</v>
      </c>
      <c r="H93" s="84">
        <v>22</v>
      </c>
      <c r="I93" s="84">
        <v>5</v>
      </c>
      <c r="J93" s="84">
        <v>6</v>
      </c>
      <c r="K93" s="84">
        <v>25</v>
      </c>
      <c r="L93" s="84">
        <v>13</v>
      </c>
      <c r="M93" s="84">
        <v>34</v>
      </c>
      <c r="N93" s="84">
        <v>25.349</v>
      </c>
      <c r="O93" s="84">
        <v>38.064</v>
      </c>
      <c r="P93" s="84">
        <v>3.6709999999999998</v>
      </c>
      <c r="Q93" s="84">
        <v>1.958</v>
      </c>
      <c r="R93" s="84">
        <v>-4.968</v>
      </c>
      <c r="S93" s="84">
        <v>1.1200000000000001</v>
      </c>
      <c r="T93" s="84">
        <v>8.0239999999999991</v>
      </c>
    </row>
    <row r="94" spans="1:20" ht="14.45">
      <c r="A94" s="191">
        <v>46419</v>
      </c>
      <c r="B94" s="84">
        <v>23</v>
      </c>
      <c r="C94" s="84">
        <v>29</v>
      </c>
      <c r="D94" s="84">
        <v>29</v>
      </c>
      <c r="E94" s="84">
        <v>397</v>
      </c>
      <c r="F94" s="84">
        <v>43</v>
      </c>
      <c r="G94" s="84">
        <v>25</v>
      </c>
      <c r="H94" s="84">
        <v>29</v>
      </c>
      <c r="I94" s="84">
        <v>4</v>
      </c>
      <c r="J94" s="84">
        <v>5</v>
      </c>
      <c r="K94" s="84">
        <v>25</v>
      </c>
      <c r="L94" s="84">
        <v>12</v>
      </c>
      <c r="M94" s="84">
        <v>30</v>
      </c>
      <c r="N94" s="84">
        <v>23.047999999999998</v>
      </c>
      <c r="O94" s="84">
        <v>28.969000000000001</v>
      </c>
      <c r="P94" s="84">
        <v>7.7359999999999998</v>
      </c>
      <c r="Q94" s="84">
        <v>0.82399999999999995</v>
      </c>
      <c r="R94" s="84">
        <v>-14.456</v>
      </c>
      <c r="S94" s="84">
        <v>-29.684000000000001</v>
      </c>
      <c r="T94" s="84">
        <v>1.28</v>
      </c>
    </row>
    <row r="95" spans="1:20" ht="14.45">
      <c r="A95" s="191">
        <v>46447</v>
      </c>
      <c r="B95" s="84">
        <v>38</v>
      </c>
      <c r="C95" s="84">
        <v>46</v>
      </c>
      <c r="D95" s="84">
        <v>51</v>
      </c>
      <c r="E95" s="84">
        <v>614</v>
      </c>
      <c r="F95" s="84">
        <v>85</v>
      </c>
      <c r="G95" s="84">
        <v>40</v>
      </c>
      <c r="H95" s="84">
        <v>92</v>
      </c>
      <c r="I95" s="84">
        <v>5</v>
      </c>
      <c r="J95" s="84">
        <v>10</v>
      </c>
      <c r="K95" s="84">
        <v>74</v>
      </c>
      <c r="L95" s="84">
        <v>23</v>
      </c>
      <c r="M95" s="84">
        <v>47</v>
      </c>
      <c r="N95" s="84">
        <v>52.097999999999999</v>
      </c>
      <c r="O95" s="84">
        <v>20.625</v>
      </c>
      <c r="P95" s="84">
        <v>7.1230000000000002</v>
      </c>
      <c r="Q95" s="84">
        <v>-0.621</v>
      </c>
      <c r="R95" s="84">
        <v>-14.478</v>
      </c>
      <c r="S95" s="84">
        <v>-43.48</v>
      </c>
      <c r="T95" s="84">
        <v>7.3979999999999997</v>
      </c>
    </row>
    <row r="96" spans="1:20" ht="14.45">
      <c r="A96" s="191">
        <v>46478</v>
      </c>
      <c r="B96" s="84">
        <v>78</v>
      </c>
      <c r="C96" s="84">
        <v>100</v>
      </c>
      <c r="D96" s="84">
        <v>77</v>
      </c>
      <c r="E96" s="84">
        <v>920</v>
      </c>
      <c r="F96" s="84">
        <v>111</v>
      </c>
      <c r="G96" s="84">
        <v>89</v>
      </c>
      <c r="H96" s="84">
        <v>147</v>
      </c>
      <c r="I96" s="84">
        <v>9</v>
      </c>
      <c r="J96" s="84">
        <v>23</v>
      </c>
      <c r="K96" s="84">
        <v>203</v>
      </c>
      <c r="L96" s="84">
        <v>51</v>
      </c>
      <c r="M96" s="84">
        <v>120</v>
      </c>
      <c r="N96" s="84">
        <v>53.308</v>
      </c>
      <c r="O96" s="84">
        <v>19.73</v>
      </c>
      <c r="P96" s="84">
        <v>9.7159999999999993</v>
      </c>
      <c r="Q96" s="84">
        <v>-2.9449999999999998</v>
      </c>
      <c r="R96" s="84">
        <v>-18.241</v>
      </c>
      <c r="S96" s="84">
        <v>-47.68</v>
      </c>
      <c r="T96" s="84">
        <v>11.433</v>
      </c>
    </row>
    <row r="97" spans="1:20" ht="14.45">
      <c r="A97" s="191">
        <v>46508</v>
      </c>
      <c r="B97" s="84">
        <v>204</v>
      </c>
      <c r="C97" s="84">
        <v>251</v>
      </c>
      <c r="D97" s="84">
        <v>166</v>
      </c>
      <c r="E97" s="84">
        <v>2060</v>
      </c>
      <c r="F97" s="84">
        <v>239</v>
      </c>
      <c r="G97" s="84">
        <v>226</v>
      </c>
      <c r="H97" s="84">
        <v>251</v>
      </c>
      <c r="I97" s="84">
        <v>26</v>
      </c>
      <c r="J97" s="84">
        <v>68</v>
      </c>
      <c r="K97" s="84">
        <v>513</v>
      </c>
      <c r="L97" s="84">
        <v>135</v>
      </c>
      <c r="M97" s="84">
        <v>202</v>
      </c>
      <c r="N97" s="84">
        <v>24.817</v>
      </c>
      <c r="O97" s="84">
        <v>11.801</v>
      </c>
      <c r="P97" s="84">
        <v>13.552</v>
      </c>
      <c r="Q97" s="84">
        <v>-6.407</v>
      </c>
      <c r="R97" s="84">
        <v>-10.058</v>
      </c>
      <c r="S97" s="84">
        <v>-44.896000000000001</v>
      </c>
      <c r="T97" s="84">
        <v>5.9089999999999998</v>
      </c>
    </row>
    <row r="98" spans="1:20" ht="14.45">
      <c r="A98" s="191">
        <v>46539</v>
      </c>
      <c r="B98" s="84">
        <v>251</v>
      </c>
      <c r="C98" s="84">
        <v>293</v>
      </c>
      <c r="D98" s="84">
        <v>301</v>
      </c>
      <c r="E98" s="84">
        <v>2423</v>
      </c>
      <c r="F98" s="84">
        <v>389</v>
      </c>
      <c r="G98" s="84">
        <v>265</v>
      </c>
      <c r="H98" s="84">
        <v>187</v>
      </c>
      <c r="I98" s="84">
        <v>40</v>
      </c>
      <c r="J98" s="84">
        <v>62</v>
      </c>
      <c r="K98" s="84">
        <v>367</v>
      </c>
      <c r="L98" s="84">
        <v>144</v>
      </c>
      <c r="M98" s="84">
        <v>132</v>
      </c>
      <c r="N98" s="84">
        <v>27.518999999999998</v>
      </c>
      <c r="O98" s="84">
        <v>-17.097999999999999</v>
      </c>
      <c r="P98" s="84">
        <v>9.6039999999999992</v>
      </c>
      <c r="Q98" s="84">
        <v>0.91400000000000003</v>
      </c>
      <c r="R98" s="84">
        <v>-13.593999999999999</v>
      </c>
      <c r="S98" s="84">
        <v>-39.107999999999997</v>
      </c>
      <c r="T98" s="84">
        <v>14.849</v>
      </c>
    </row>
    <row r="99" spans="1:20" ht="14.45">
      <c r="A99" s="191">
        <v>46569</v>
      </c>
      <c r="B99" s="84">
        <v>86</v>
      </c>
      <c r="C99" s="84">
        <v>98</v>
      </c>
      <c r="D99" s="84">
        <v>146</v>
      </c>
      <c r="E99" s="84">
        <v>711</v>
      </c>
      <c r="F99" s="84">
        <v>161</v>
      </c>
      <c r="G99" s="84">
        <v>90</v>
      </c>
      <c r="H99" s="84">
        <v>33</v>
      </c>
      <c r="I99" s="84">
        <v>15</v>
      </c>
      <c r="J99" s="84">
        <v>21</v>
      </c>
      <c r="K99" s="84">
        <v>60</v>
      </c>
      <c r="L99" s="84">
        <v>51</v>
      </c>
      <c r="M99" s="84">
        <v>49</v>
      </c>
      <c r="N99" s="84">
        <v>40.78</v>
      </c>
      <c r="O99" s="84">
        <v>9.3360000000000003</v>
      </c>
      <c r="P99" s="84">
        <v>2.758</v>
      </c>
      <c r="Q99" s="84">
        <v>-9.2409999999999997</v>
      </c>
      <c r="R99" s="84">
        <v>-18.728999999999999</v>
      </c>
      <c r="S99" s="84">
        <v>-23.524999999999999</v>
      </c>
      <c r="T99" s="84">
        <v>18.539000000000001</v>
      </c>
    </row>
    <row r="100" spans="1:20" ht="14.45">
      <c r="A100" s="191">
        <v>46600</v>
      </c>
      <c r="B100" s="84">
        <v>55</v>
      </c>
      <c r="C100" s="84">
        <v>63</v>
      </c>
      <c r="D100" s="84">
        <v>59</v>
      </c>
      <c r="E100" s="84">
        <v>371</v>
      </c>
      <c r="F100" s="84">
        <v>66</v>
      </c>
      <c r="G100" s="84">
        <v>56</v>
      </c>
      <c r="H100" s="84">
        <v>24</v>
      </c>
      <c r="I100" s="84">
        <v>8</v>
      </c>
      <c r="J100" s="84">
        <v>15</v>
      </c>
      <c r="K100" s="84">
        <v>19</v>
      </c>
      <c r="L100" s="84">
        <v>29</v>
      </c>
      <c r="M100" s="84">
        <v>52</v>
      </c>
      <c r="N100" s="84">
        <v>66.072999999999993</v>
      </c>
      <c r="O100" s="84">
        <v>37.031999999999996</v>
      </c>
      <c r="P100" s="84">
        <v>-1.341</v>
      </c>
      <c r="Q100" s="84">
        <v>-6.3780000000000001</v>
      </c>
      <c r="R100" s="84">
        <v>-12.797000000000001</v>
      </c>
      <c r="S100" s="84">
        <v>-12.019</v>
      </c>
      <c r="T100" s="84">
        <v>19.315000000000001</v>
      </c>
    </row>
    <row r="101" spans="1:20" ht="14.45">
      <c r="A101" s="191">
        <v>46631</v>
      </c>
      <c r="B101" s="84">
        <v>35</v>
      </c>
      <c r="C101" s="84">
        <v>42</v>
      </c>
      <c r="D101" s="84">
        <v>39</v>
      </c>
      <c r="E101" s="84">
        <v>316</v>
      </c>
      <c r="F101" s="84">
        <v>43</v>
      </c>
      <c r="G101" s="84">
        <v>36</v>
      </c>
      <c r="H101" s="84">
        <v>31</v>
      </c>
      <c r="I101" s="84">
        <v>7</v>
      </c>
      <c r="J101" s="84">
        <v>16</v>
      </c>
      <c r="K101" s="84">
        <v>13</v>
      </c>
      <c r="L101" s="84">
        <v>26</v>
      </c>
      <c r="M101" s="84">
        <v>67</v>
      </c>
      <c r="N101" s="84">
        <v>42.307000000000002</v>
      </c>
      <c r="O101" s="84">
        <v>43.808999999999997</v>
      </c>
      <c r="P101" s="84">
        <v>5.1230000000000002</v>
      </c>
      <c r="Q101" s="84">
        <v>0.28000000000000003</v>
      </c>
      <c r="R101" s="84">
        <v>-3.5750000000000002</v>
      </c>
      <c r="S101" s="84">
        <v>-6.0039999999999996</v>
      </c>
      <c r="T101" s="84">
        <v>11.255000000000001</v>
      </c>
    </row>
    <row r="102" spans="1:20" ht="14.45">
      <c r="A102" s="191">
        <v>46661</v>
      </c>
      <c r="B102" s="84">
        <v>36</v>
      </c>
      <c r="C102" s="84">
        <v>43</v>
      </c>
      <c r="D102" s="84">
        <v>45</v>
      </c>
      <c r="E102" s="84">
        <v>417</v>
      </c>
      <c r="F102" s="84">
        <v>52</v>
      </c>
      <c r="G102" s="84">
        <v>37</v>
      </c>
      <c r="H102" s="84">
        <v>35</v>
      </c>
      <c r="I102" s="84">
        <v>7</v>
      </c>
      <c r="J102" s="84">
        <v>13</v>
      </c>
      <c r="K102" s="84">
        <v>26</v>
      </c>
      <c r="L102" s="84">
        <v>23</v>
      </c>
      <c r="M102" s="84">
        <v>79</v>
      </c>
      <c r="N102" s="84">
        <v>44.052999999999997</v>
      </c>
      <c r="O102" s="84">
        <v>23.17</v>
      </c>
      <c r="P102" s="84">
        <v>4.0090000000000003</v>
      </c>
      <c r="Q102" s="84">
        <v>0.73499999999999999</v>
      </c>
      <c r="R102" s="84">
        <v>-6.3259999999999996</v>
      </c>
      <c r="S102" s="84">
        <v>-4.306</v>
      </c>
      <c r="T102" s="84">
        <v>17.218</v>
      </c>
    </row>
    <row r="103" spans="1:20" ht="14.45">
      <c r="A103" s="191">
        <v>46692</v>
      </c>
      <c r="B103" s="84">
        <v>31</v>
      </c>
      <c r="C103" s="84">
        <v>37</v>
      </c>
      <c r="D103" s="84">
        <v>42</v>
      </c>
      <c r="E103" s="84">
        <v>450</v>
      </c>
      <c r="F103" s="84">
        <v>50</v>
      </c>
      <c r="G103" s="84">
        <v>32</v>
      </c>
      <c r="H103" s="84">
        <v>30</v>
      </c>
      <c r="I103" s="84">
        <v>5</v>
      </c>
      <c r="J103" s="84">
        <v>9</v>
      </c>
      <c r="K103" s="84">
        <v>30</v>
      </c>
      <c r="L103" s="84">
        <v>18</v>
      </c>
      <c r="M103" s="84">
        <v>52</v>
      </c>
      <c r="N103" s="84">
        <v>26.126000000000001</v>
      </c>
      <c r="O103" s="84">
        <v>17.687000000000001</v>
      </c>
      <c r="P103" s="84">
        <v>0.72299999999999998</v>
      </c>
      <c r="Q103" s="84">
        <v>-5.5279999999999996</v>
      </c>
      <c r="R103" s="84">
        <v>-7.3849999999999998</v>
      </c>
      <c r="S103" s="84">
        <v>21.308</v>
      </c>
      <c r="T103" s="84">
        <v>15.69</v>
      </c>
    </row>
    <row r="104" spans="1:20" ht="14.45">
      <c r="A104" s="191">
        <v>46722</v>
      </c>
      <c r="B104" s="84">
        <v>26</v>
      </c>
      <c r="C104" s="84">
        <v>32</v>
      </c>
      <c r="D104" s="84">
        <v>32</v>
      </c>
      <c r="E104" s="84">
        <v>361</v>
      </c>
      <c r="F104" s="84">
        <v>34</v>
      </c>
      <c r="G104" s="84">
        <v>27</v>
      </c>
      <c r="H104" s="84">
        <v>24</v>
      </c>
      <c r="I104" s="84">
        <v>4</v>
      </c>
      <c r="J104" s="84">
        <v>7</v>
      </c>
      <c r="K104" s="84">
        <v>25</v>
      </c>
      <c r="L104" s="84">
        <v>15</v>
      </c>
      <c r="M104" s="84">
        <v>40</v>
      </c>
      <c r="N104" s="84">
        <v>27.3</v>
      </c>
      <c r="O104" s="84">
        <v>39.872999999999998</v>
      </c>
      <c r="P104" s="84">
        <v>2.6349999999999998</v>
      </c>
      <c r="Q104" s="84">
        <v>-4.2699999999999996</v>
      </c>
      <c r="R104" s="84">
        <v>-2.0270000000000001</v>
      </c>
      <c r="S104" s="84">
        <v>17.788</v>
      </c>
      <c r="T104" s="84">
        <v>15.99</v>
      </c>
    </row>
    <row r="105" spans="1:20" ht="14.45">
      <c r="A105" s="191">
        <v>46753</v>
      </c>
      <c r="B105" s="84">
        <v>25</v>
      </c>
      <c r="C105" s="84">
        <v>31</v>
      </c>
      <c r="D105" s="84">
        <v>31</v>
      </c>
      <c r="E105" s="84">
        <v>350</v>
      </c>
      <c r="F105" s="84">
        <v>42</v>
      </c>
      <c r="G105" s="84">
        <v>26</v>
      </c>
      <c r="H105" s="84">
        <v>22</v>
      </c>
      <c r="I105" s="84">
        <v>5</v>
      </c>
      <c r="J105" s="84">
        <v>6</v>
      </c>
      <c r="K105" s="84">
        <v>25</v>
      </c>
      <c r="L105" s="84">
        <v>13</v>
      </c>
      <c r="M105" s="84">
        <v>34</v>
      </c>
      <c r="N105" s="84">
        <v>25.349</v>
      </c>
      <c r="O105" s="84">
        <v>38.064</v>
      </c>
      <c r="P105" s="84">
        <v>3.6709999999999998</v>
      </c>
      <c r="Q105" s="84">
        <v>1.958</v>
      </c>
      <c r="R105" s="84">
        <v>-4.968</v>
      </c>
      <c r="S105" s="84">
        <v>1.1200000000000001</v>
      </c>
      <c r="T105" s="84">
        <v>8.0239999999999991</v>
      </c>
    </row>
    <row r="106" spans="1:20" ht="14.45">
      <c r="A106" s="191">
        <v>46784</v>
      </c>
      <c r="B106" s="84">
        <v>23</v>
      </c>
      <c r="C106" s="84">
        <v>29</v>
      </c>
      <c r="D106" s="84">
        <v>29</v>
      </c>
      <c r="E106" s="84">
        <v>397</v>
      </c>
      <c r="F106" s="84">
        <v>43</v>
      </c>
      <c r="G106" s="84">
        <v>25</v>
      </c>
      <c r="H106" s="84">
        <v>29</v>
      </c>
      <c r="I106" s="84">
        <v>4</v>
      </c>
      <c r="J106" s="84">
        <v>5</v>
      </c>
      <c r="K106" s="84">
        <v>25</v>
      </c>
      <c r="L106" s="84">
        <v>12</v>
      </c>
      <c r="M106" s="84">
        <v>30</v>
      </c>
      <c r="N106" s="84">
        <v>23.047999999999998</v>
      </c>
      <c r="O106" s="84">
        <v>28.969000000000001</v>
      </c>
      <c r="P106" s="84">
        <v>7.7359999999999998</v>
      </c>
      <c r="Q106" s="84">
        <v>0.82399999999999995</v>
      </c>
      <c r="R106" s="84">
        <v>-14.456</v>
      </c>
      <c r="S106" s="84">
        <v>-29.684000000000001</v>
      </c>
      <c r="T106" s="84">
        <v>1.28</v>
      </c>
    </row>
    <row r="107" spans="1:20" ht="14.45">
      <c r="A107" s="191">
        <v>46813</v>
      </c>
      <c r="B107" s="84">
        <v>38</v>
      </c>
      <c r="C107" s="84">
        <v>46</v>
      </c>
      <c r="D107" s="84">
        <v>51</v>
      </c>
      <c r="E107" s="84">
        <v>614</v>
      </c>
      <c r="F107" s="84">
        <v>85</v>
      </c>
      <c r="G107" s="84">
        <v>40</v>
      </c>
      <c r="H107" s="84">
        <v>92</v>
      </c>
      <c r="I107" s="84">
        <v>5</v>
      </c>
      <c r="J107" s="84">
        <v>10</v>
      </c>
      <c r="K107" s="84">
        <v>74</v>
      </c>
      <c r="L107" s="84">
        <v>23</v>
      </c>
      <c r="M107" s="84">
        <v>47</v>
      </c>
      <c r="N107" s="84">
        <v>52.097999999999999</v>
      </c>
      <c r="O107" s="84">
        <v>20.625</v>
      </c>
      <c r="P107" s="84">
        <v>7.1230000000000002</v>
      </c>
      <c r="Q107" s="84">
        <v>-0.621</v>
      </c>
      <c r="R107" s="84">
        <v>-14.478</v>
      </c>
      <c r="S107" s="84">
        <v>-43.48</v>
      </c>
      <c r="T107" s="84">
        <v>7.3979999999999997</v>
      </c>
    </row>
    <row r="108" spans="1:20" ht="14.45">
      <c r="A108" s="191">
        <v>46844</v>
      </c>
      <c r="B108" s="84">
        <v>78</v>
      </c>
      <c r="C108" s="84">
        <v>100</v>
      </c>
      <c r="D108" s="84">
        <v>77</v>
      </c>
      <c r="E108" s="84">
        <v>920</v>
      </c>
      <c r="F108" s="84">
        <v>111</v>
      </c>
      <c r="G108" s="84">
        <v>89</v>
      </c>
      <c r="H108" s="84">
        <v>147</v>
      </c>
      <c r="I108" s="84">
        <v>9</v>
      </c>
      <c r="J108" s="84">
        <v>23</v>
      </c>
      <c r="K108" s="84">
        <v>203</v>
      </c>
      <c r="L108" s="84">
        <v>51</v>
      </c>
      <c r="M108" s="84">
        <v>120</v>
      </c>
      <c r="N108" s="84">
        <v>53.308</v>
      </c>
      <c r="O108" s="84">
        <v>19.73</v>
      </c>
      <c r="P108" s="84">
        <v>9.7159999999999993</v>
      </c>
      <c r="Q108" s="84">
        <v>-2.9449999999999998</v>
      </c>
      <c r="R108" s="84">
        <v>-18.241</v>
      </c>
      <c r="S108" s="84">
        <v>-47.68</v>
      </c>
      <c r="T108" s="84">
        <v>11.433</v>
      </c>
    </row>
    <row r="109" spans="1:20" ht="14.45">
      <c r="A109" s="191">
        <v>46874</v>
      </c>
      <c r="B109" s="84">
        <v>204</v>
      </c>
      <c r="C109" s="84">
        <v>251</v>
      </c>
      <c r="D109" s="84">
        <v>166</v>
      </c>
      <c r="E109" s="84">
        <v>2060</v>
      </c>
      <c r="F109" s="84">
        <v>239</v>
      </c>
      <c r="G109" s="84">
        <v>226</v>
      </c>
      <c r="H109" s="84">
        <v>251</v>
      </c>
      <c r="I109" s="84">
        <v>26</v>
      </c>
      <c r="J109" s="84">
        <v>68</v>
      </c>
      <c r="K109" s="84">
        <v>513</v>
      </c>
      <c r="L109" s="84">
        <v>135</v>
      </c>
      <c r="M109" s="84">
        <v>202</v>
      </c>
      <c r="N109" s="84">
        <v>24.817</v>
      </c>
      <c r="O109" s="84">
        <v>11.801</v>
      </c>
      <c r="P109" s="84">
        <v>13.552</v>
      </c>
      <c r="Q109" s="84">
        <v>-6.407</v>
      </c>
      <c r="R109" s="84">
        <v>-10.058</v>
      </c>
      <c r="S109" s="84">
        <v>-44.896000000000001</v>
      </c>
      <c r="T109" s="84">
        <v>5.9089999999999998</v>
      </c>
    </row>
    <row r="110" spans="1:20" ht="14.45">
      <c r="A110" s="191">
        <v>46905</v>
      </c>
      <c r="B110" s="84">
        <v>251</v>
      </c>
      <c r="C110" s="84">
        <v>293</v>
      </c>
      <c r="D110" s="84">
        <v>301</v>
      </c>
      <c r="E110" s="84">
        <v>2423</v>
      </c>
      <c r="F110" s="84">
        <v>389</v>
      </c>
      <c r="G110" s="84">
        <v>265</v>
      </c>
      <c r="H110" s="84">
        <v>187</v>
      </c>
      <c r="I110" s="84">
        <v>40</v>
      </c>
      <c r="J110" s="84">
        <v>62</v>
      </c>
      <c r="K110" s="84">
        <v>367</v>
      </c>
      <c r="L110" s="84">
        <v>144</v>
      </c>
      <c r="M110" s="84">
        <v>132</v>
      </c>
      <c r="N110" s="84">
        <v>27.518999999999998</v>
      </c>
      <c r="O110" s="84">
        <v>-17.097999999999999</v>
      </c>
      <c r="P110" s="84">
        <v>9.6039999999999992</v>
      </c>
      <c r="Q110" s="84">
        <v>0.91400000000000003</v>
      </c>
      <c r="R110" s="84">
        <v>-13.593999999999999</v>
      </c>
      <c r="S110" s="84">
        <v>-39.107999999999997</v>
      </c>
      <c r="T110" s="84">
        <v>14.849</v>
      </c>
    </row>
    <row r="111" spans="1:20" ht="14.45">
      <c r="A111" s="191">
        <v>46935</v>
      </c>
      <c r="B111" s="84">
        <v>86</v>
      </c>
      <c r="C111" s="84">
        <v>98</v>
      </c>
      <c r="D111" s="84">
        <v>146</v>
      </c>
      <c r="E111" s="84">
        <v>711</v>
      </c>
      <c r="F111" s="84">
        <v>161</v>
      </c>
      <c r="G111" s="84">
        <v>90</v>
      </c>
      <c r="H111" s="84">
        <v>33</v>
      </c>
      <c r="I111" s="84">
        <v>15</v>
      </c>
      <c r="J111" s="84">
        <v>21</v>
      </c>
      <c r="K111" s="84">
        <v>60</v>
      </c>
      <c r="L111" s="84">
        <v>51</v>
      </c>
      <c r="M111" s="84">
        <v>49</v>
      </c>
      <c r="N111" s="84">
        <v>40.78</v>
      </c>
      <c r="O111" s="84">
        <v>9.3360000000000003</v>
      </c>
      <c r="P111" s="84">
        <v>2.758</v>
      </c>
      <c r="Q111" s="84">
        <v>-9.2409999999999997</v>
      </c>
      <c r="R111" s="84">
        <v>-18.728999999999999</v>
      </c>
      <c r="S111" s="84">
        <v>-23.524999999999999</v>
      </c>
      <c r="T111" s="84">
        <v>18.539000000000001</v>
      </c>
    </row>
    <row r="112" spans="1:20" ht="14.45">
      <c r="A112" s="192">
        <v>46966</v>
      </c>
      <c r="B112" s="85">
        <v>55</v>
      </c>
      <c r="C112" s="85">
        <v>63</v>
      </c>
      <c r="D112" s="85">
        <v>59</v>
      </c>
      <c r="E112" s="85">
        <v>371</v>
      </c>
      <c r="F112" s="85">
        <v>66</v>
      </c>
      <c r="G112" s="85">
        <v>56</v>
      </c>
      <c r="H112" s="85">
        <v>24</v>
      </c>
      <c r="I112" s="85">
        <v>8</v>
      </c>
      <c r="J112" s="85">
        <v>15</v>
      </c>
      <c r="K112" s="85">
        <v>19</v>
      </c>
      <c r="L112" s="85">
        <v>29</v>
      </c>
      <c r="M112" s="85">
        <v>52</v>
      </c>
      <c r="N112" s="85">
        <v>66.072999999999993</v>
      </c>
      <c r="O112" s="85">
        <v>37.031999999999996</v>
      </c>
      <c r="P112" s="85">
        <v>-1.341</v>
      </c>
      <c r="Q112" s="85">
        <v>-6.3780000000000001</v>
      </c>
      <c r="R112" s="85">
        <v>-12.797000000000001</v>
      </c>
      <c r="S112" s="85">
        <v>-12.019</v>
      </c>
      <c r="T112" s="85">
        <v>19.315000000000001</v>
      </c>
    </row>
    <row r="113" spans="1:20" ht="14.45">
      <c r="A113" s="191">
        <v>46997</v>
      </c>
      <c r="B113" s="84">
        <v>35</v>
      </c>
      <c r="C113" s="84">
        <v>42</v>
      </c>
      <c r="D113" s="84">
        <v>39</v>
      </c>
      <c r="E113" s="84">
        <v>316</v>
      </c>
      <c r="F113" s="84">
        <v>43</v>
      </c>
      <c r="G113" s="84">
        <v>36</v>
      </c>
      <c r="H113" s="84">
        <v>31</v>
      </c>
      <c r="I113" s="84">
        <v>7</v>
      </c>
      <c r="J113" s="84">
        <v>16</v>
      </c>
      <c r="K113" s="84">
        <v>13</v>
      </c>
      <c r="L113" s="84">
        <v>26</v>
      </c>
      <c r="M113" s="84">
        <v>67</v>
      </c>
      <c r="N113" s="84">
        <v>42.307000000000002</v>
      </c>
      <c r="O113" s="84">
        <v>43.808999999999997</v>
      </c>
      <c r="P113" s="84">
        <v>5.1230000000000002</v>
      </c>
      <c r="Q113" s="84">
        <v>0.28000000000000003</v>
      </c>
      <c r="R113" s="84">
        <v>-3.5750000000000002</v>
      </c>
      <c r="S113" s="84">
        <v>-6.0039999999999996</v>
      </c>
      <c r="T113" s="84">
        <v>11.255000000000001</v>
      </c>
    </row>
    <row r="114" spans="1:20" ht="14.45">
      <c r="A114" s="191"/>
      <c r="B114" s="84"/>
      <c r="C114" s="84"/>
      <c r="D114" s="84"/>
      <c r="E114" s="84"/>
      <c r="F114" s="84"/>
      <c r="G114" s="84"/>
      <c r="H114" s="84"/>
      <c r="I114" s="84"/>
      <c r="J114" s="84"/>
      <c r="K114" s="84"/>
      <c r="L114" s="84"/>
      <c r="M114" s="84"/>
      <c r="N114" s="84"/>
      <c r="O114" s="84"/>
      <c r="P114" s="84"/>
      <c r="Q114" s="84"/>
      <c r="R114" s="84"/>
      <c r="S114" s="84"/>
      <c r="T114" s="84"/>
    </row>
    <row r="115" spans="1:20" ht="14.45">
      <c r="A115" s="192"/>
      <c r="B115" s="85"/>
      <c r="C115" s="85"/>
      <c r="D115" s="85"/>
      <c r="E115" s="85"/>
      <c r="F115" s="85"/>
      <c r="G115" s="85"/>
      <c r="H115" s="85"/>
      <c r="I115" s="85"/>
      <c r="J115" s="85"/>
      <c r="K115" s="85"/>
      <c r="L115" s="85"/>
      <c r="M115" s="85"/>
      <c r="N115" s="85"/>
      <c r="O115" s="85"/>
      <c r="P115" s="85"/>
      <c r="Q115" s="85"/>
      <c r="R115" s="85"/>
      <c r="S115" s="85"/>
      <c r="T115" s="85"/>
    </row>
    <row r="116" spans="1:20" ht="14.45">
      <c r="A116" s="191"/>
      <c r="B116" s="84"/>
      <c r="C116" s="84"/>
      <c r="D116" s="84"/>
      <c r="E116" s="84"/>
      <c r="F116" s="84"/>
      <c r="G116" s="84"/>
      <c r="H116" s="84"/>
      <c r="I116" s="84"/>
      <c r="J116" s="84"/>
      <c r="K116" s="84"/>
      <c r="L116" s="84"/>
      <c r="M116" s="84"/>
      <c r="N116" s="84"/>
      <c r="O116" s="84"/>
      <c r="P116" s="84"/>
      <c r="Q116" s="84"/>
      <c r="R116" s="84"/>
      <c r="S116" s="84"/>
      <c r="T116" s="8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A4" sqref="A4:A71"/>
    </sheetView>
  </sheetViews>
  <sheetFormatPr defaultColWidth="18.5703125" defaultRowHeight="12.75" customHeight="1"/>
  <cols>
    <col min="1" max="4" width="7.5703125" style="2" customWidth="1"/>
    <col min="5" max="5" width="9.42578125" style="1" customWidth="1"/>
    <col min="6" max="30" width="8" style="1" customWidth="1"/>
    <col min="31" max="31" width="8" style="1" bestFit="1" customWidth="1"/>
    <col min="32" max="32" width="6.5703125" style="1" bestFit="1" customWidth="1"/>
    <col min="33" max="59" width="8.5703125" style="1" customWidth="1"/>
    <col min="60" max="16384" width="18.5703125" style="1"/>
  </cols>
  <sheetData>
    <row r="1" spans="1:59" ht="14.45">
      <c r="A1" s="125"/>
      <c r="B1" s="236" t="s">
        <v>181</v>
      </c>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row>
    <row r="2" spans="1:59" s="2" customFormat="1" ht="14.45">
      <c r="A2" s="125"/>
      <c r="B2" s="210" t="s">
        <v>1</v>
      </c>
      <c r="C2" s="210" t="s">
        <v>2</v>
      </c>
      <c r="D2" s="210" t="s">
        <v>3</v>
      </c>
      <c r="E2" s="210">
        <v>1991</v>
      </c>
      <c r="F2" s="210">
        <v>1992</v>
      </c>
      <c r="G2" s="210">
        <v>1993</v>
      </c>
      <c r="H2" s="210">
        <v>1994</v>
      </c>
      <c r="I2" s="210">
        <v>1995</v>
      </c>
      <c r="J2" s="210">
        <v>1996</v>
      </c>
      <c r="K2" s="210">
        <v>1997</v>
      </c>
      <c r="L2" s="210">
        <v>1998</v>
      </c>
      <c r="M2" s="210">
        <v>1999</v>
      </c>
      <c r="N2" s="210">
        <v>2000</v>
      </c>
      <c r="O2" s="210">
        <v>2001</v>
      </c>
      <c r="P2" s="210">
        <v>2002</v>
      </c>
      <c r="Q2" s="210">
        <v>2003</v>
      </c>
      <c r="R2" s="210">
        <v>2004</v>
      </c>
      <c r="S2" s="210">
        <v>2005</v>
      </c>
      <c r="T2" s="210">
        <v>2006</v>
      </c>
      <c r="U2" s="210">
        <v>2007</v>
      </c>
      <c r="V2" s="210">
        <v>2008</v>
      </c>
      <c r="W2" s="210">
        <v>2009</v>
      </c>
      <c r="X2" s="210">
        <v>2010</v>
      </c>
      <c r="Y2" s="195">
        <v>2011</v>
      </c>
      <c r="Z2" s="195">
        <v>2012</v>
      </c>
      <c r="AA2" s="195">
        <v>2013</v>
      </c>
      <c r="AB2" s="195">
        <v>2014</v>
      </c>
      <c r="AC2" s="195">
        <v>2015</v>
      </c>
      <c r="AD2" s="195">
        <v>2016</v>
      </c>
      <c r="AE2" s="195">
        <v>2017</v>
      </c>
      <c r="AF2" s="195">
        <v>2018</v>
      </c>
      <c r="AG2" s="195">
        <v>2019</v>
      </c>
      <c r="AH2" s="195">
        <v>2020</v>
      </c>
      <c r="AI2" s="195">
        <v>2021</v>
      </c>
      <c r="AJ2" s="195">
        <v>2022</v>
      </c>
      <c r="AK2" s="195">
        <v>2023</v>
      </c>
      <c r="AL2" s="195">
        <v>2024</v>
      </c>
      <c r="AM2" s="195">
        <v>2025</v>
      </c>
      <c r="AN2" s="195">
        <v>2026</v>
      </c>
      <c r="AO2" s="195">
        <v>2027</v>
      </c>
      <c r="AP2" s="195">
        <v>2028</v>
      </c>
      <c r="AQ2" s="195">
        <v>2029</v>
      </c>
      <c r="AR2" s="195">
        <v>2030</v>
      </c>
      <c r="AS2" s="195">
        <v>2031</v>
      </c>
      <c r="AT2" s="195">
        <v>2032</v>
      </c>
      <c r="AU2" s="195">
        <v>2033</v>
      </c>
      <c r="AV2" s="195">
        <v>2034</v>
      </c>
      <c r="AW2" s="195">
        <v>2035</v>
      </c>
      <c r="AX2" s="195">
        <v>2036</v>
      </c>
      <c r="AY2" s="195">
        <v>2037</v>
      </c>
      <c r="AZ2" s="195">
        <v>2038</v>
      </c>
      <c r="BA2" s="195">
        <v>2039</v>
      </c>
      <c r="BB2" s="195">
        <v>2040</v>
      </c>
      <c r="BC2" s="195">
        <v>2041</v>
      </c>
      <c r="BD2" s="195">
        <v>2042</v>
      </c>
      <c r="BE2" s="195">
        <v>2043</v>
      </c>
      <c r="BF2" s="195">
        <v>2044</v>
      </c>
      <c r="BG2" s="195">
        <v>2045</v>
      </c>
    </row>
    <row r="3" spans="1:59" s="2" customFormat="1" ht="14.45">
      <c r="A3" s="126"/>
      <c r="B3" s="127" t="s">
        <v>8</v>
      </c>
      <c r="C3" s="127" t="s">
        <v>9</v>
      </c>
      <c r="D3" s="127" t="s">
        <v>10</v>
      </c>
      <c r="E3" s="127" t="s">
        <v>11</v>
      </c>
      <c r="F3" s="127" t="s">
        <v>12</v>
      </c>
      <c r="G3" s="127" t="s">
        <v>13</v>
      </c>
      <c r="H3" s="127" t="s">
        <v>14</v>
      </c>
      <c r="I3" s="127" t="s">
        <v>15</v>
      </c>
      <c r="J3" s="127" t="s">
        <v>16</v>
      </c>
      <c r="K3" s="127" t="s">
        <v>17</v>
      </c>
      <c r="L3" s="127" t="s">
        <v>18</v>
      </c>
      <c r="M3" s="127" t="s">
        <v>19</v>
      </c>
      <c r="N3" s="127" t="s">
        <v>20</v>
      </c>
      <c r="O3" s="127" t="s">
        <v>21</v>
      </c>
      <c r="P3" s="127" t="s">
        <v>22</v>
      </c>
      <c r="Q3" s="127" t="s">
        <v>23</v>
      </c>
      <c r="R3" s="127" t="s">
        <v>24</v>
      </c>
      <c r="S3" s="127" t="s">
        <v>25</v>
      </c>
      <c r="T3" s="127" t="s">
        <v>26</v>
      </c>
      <c r="U3" s="127" t="s">
        <v>27</v>
      </c>
      <c r="V3" s="127" t="s">
        <v>28</v>
      </c>
      <c r="W3" s="127" t="s">
        <v>29</v>
      </c>
      <c r="X3" s="127" t="s">
        <v>30</v>
      </c>
      <c r="Y3" s="127" t="s">
        <v>31</v>
      </c>
      <c r="Z3" s="127" t="s">
        <v>32</v>
      </c>
      <c r="AA3" s="127" t="s">
        <v>33</v>
      </c>
      <c r="AB3" s="127" t="s">
        <v>34</v>
      </c>
      <c r="AC3" s="127" t="s">
        <v>35</v>
      </c>
      <c r="AD3" s="127" t="s">
        <v>36</v>
      </c>
      <c r="AE3" s="127" t="s">
        <v>37</v>
      </c>
      <c r="AF3" s="127" t="s">
        <v>38</v>
      </c>
      <c r="AG3" s="127" t="s">
        <v>39</v>
      </c>
      <c r="AH3" s="127" t="s">
        <v>40</v>
      </c>
      <c r="AI3" s="195" t="s">
        <v>182</v>
      </c>
      <c r="AJ3" s="195" t="s">
        <v>183</v>
      </c>
      <c r="AK3" s="195" t="s">
        <v>184</v>
      </c>
      <c r="AL3" s="195" t="s">
        <v>185</v>
      </c>
      <c r="AM3" s="195" t="s">
        <v>186</v>
      </c>
      <c r="AN3" s="195" t="s">
        <v>187</v>
      </c>
      <c r="AO3" s="195" t="s">
        <v>188</v>
      </c>
      <c r="AP3" s="195" t="s">
        <v>189</v>
      </c>
      <c r="AQ3" s="195" t="s">
        <v>190</v>
      </c>
      <c r="AR3" s="195" t="s">
        <v>191</v>
      </c>
      <c r="AS3" s="195" t="s">
        <v>192</v>
      </c>
      <c r="AT3" s="195" t="s">
        <v>193</v>
      </c>
      <c r="AU3" s="195" t="s">
        <v>194</v>
      </c>
      <c r="AV3" s="195" t="s">
        <v>195</v>
      </c>
      <c r="AW3" s="195" t="s">
        <v>196</v>
      </c>
      <c r="AX3" s="195" t="s">
        <v>197</v>
      </c>
      <c r="AY3" s="195" t="s">
        <v>198</v>
      </c>
      <c r="AZ3" s="195" t="s">
        <v>199</v>
      </c>
      <c r="BA3" s="195" t="s">
        <v>200</v>
      </c>
      <c r="BB3" s="195" t="s">
        <v>201</v>
      </c>
      <c r="BC3" s="195" t="s">
        <v>202</v>
      </c>
      <c r="BD3" s="195" t="s">
        <v>203</v>
      </c>
      <c r="BE3" s="195" t="s">
        <v>204</v>
      </c>
      <c r="BF3" s="195" t="s">
        <v>205</v>
      </c>
      <c r="BG3" s="195" t="s">
        <v>206</v>
      </c>
    </row>
    <row r="4" spans="1:59" ht="14.45">
      <c r="A4" s="129">
        <f>PowellInflow.Unregulated!A4</f>
        <v>46143</v>
      </c>
      <c r="B4">
        <v>1</v>
      </c>
      <c r="C4">
        <v>1</v>
      </c>
      <c r="D4">
        <v>1</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row>
    <row r="5" spans="1:59" ht="14.45">
      <c r="A5" s="129">
        <f>PowellInflow.Unregulated!A5</f>
        <v>46174</v>
      </c>
      <c r="B5">
        <v>1</v>
      </c>
      <c r="C5">
        <v>1</v>
      </c>
      <c r="D5">
        <v>1</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row>
    <row r="6" spans="1:59" ht="14.45">
      <c r="A6" s="129">
        <f>PowellInflow.Unregulated!A6</f>
        <v>46204</v>
      </c>
      <c r="B6">
        <v>1</v>
      </c>
      <c r="C6">
        <v>1</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row>
    <row r="7" spans="1:59" ht="14.45">
      <c r="A7" s="129">
        <f>PowellInflow.Unregulated!A7</f>
        <v>46235</v>
      </c>
      <c r="B7">
        <v>1</v>
      </c>
      <c r="C7">
        <v>1</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row>
    <row r="8" spans="1:59" ht="14.45">
      <c r="A8" s="129">
        <f>PowellInflow.Unregulated!A8</f>
        <v>46266</v>
      </c>
      <c r="B8">
        <v>1</v>
      </c>
      <c r="C8">
        <v>1</v>
      </c>
      <c r="D8">
        <v>1</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row>
    <row r="9" spans="1:59" ht="14.45">
      <c r="A9" s="129">
        <f>PowellInflow.Unregulated!A9</f>
        <v>46296</v>
      </c>
      <c r="B9">
        <v>1</v>
      </c>
      <c r="C9">
        <v>1</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row>
    <row r="10" spans="1:59" ht="14.45">
      <c r="A10" s="129">
        <f>PowellInflow.Unregulated!A10</f>
        <v>46327</v>
      </c>
      <c r="B10">
        <v>1</v>
      </c>
      <c r="C10">
        <v>1</v>
      </c>
      <c r="D10">
        <v>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row>
    <row r="11" spans="1:59" ht="14.45">
      <c r="A11" s="129">
        <f>PowellInflow.Unregulated!A11</f>
        <v>46357</v>
      </c>
      <c r="B11">
        <v>1</v>
      </c>
      <c r="C11">
        <v>1</v>
      </c>
      <c r="D11">
        <v>1</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row>
    <row r="12" spans="1:59" ht="14.45">
      <c r="A12" s="129">
        <f>PowellInflow.Unregulated!A12</f>
        <v>46388</v>
      </c>
      <c r="B12">
        <v>1</v>
      </c>
      <c r="C12">
        <v>1</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row>
    <row r="13" spans="1:59" ht="14.45">
      <c r="A13" s="129">
        <f>PowellInflow.Unregulated!A13</f>
        <v>46419</v>
      </c>
      <c r="B13">
        <v>1</v>
      </c>
      <c r="C13">
        <v>1</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row>
    <row r="14" spans="1:59" ht="14.45">
      <c r="A14" s="129">
        <f>PowellInflow.Unregulated!A14</f>
        <v>46447</v>
      </c>
      <c r="B14">
        <v>1</v>
      </c>
      <c r="C14">
        <v>1</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row>
    <row r="15" spans="1:59" ht="14.45">
      <c r="A15" s="129">
        <f>PowellInflow.Unregulated!A15</f>
        <v>46478</v>
      </c>
      <c r="B15">
        <v>1</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row>
    <row r="16" spans="1:59" ht="14.45">
      <c r="A16" s="129">
        <f>PowellInflow.Unregulated!A16</f>
        <v>46508</v>
      </c>
      <c r="B16">
        <v>1</v>
      </c>
      <c r="C16">
        <v>1</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row>
    <row r="17" spans="1:59" ht="14.45">
      <c r="A17" s="129">
        <f>PowellInflow.Unregulated!A17</f>
        <v>46539</v>
      </c>
      <c r="B17">
        <v>1</v>
      </c>
      <c r="C17">
        <v>1</v>
      </c>
      <c r="D17">
        <v>1</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row>
    <row r="18" spans="1:59" ht="14.45">
      <c r="A18" s="129">
        <f>PowellInflow.Unregulated!A18</f>
        <v>46569</v>
      </c>
      <c r="B18">
        <v>1</v>
      </c>
      <c r="C18">
        <v>1</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row>
    <row r="19" spans="1:59" ht="14.45">
      <c r="A19" s="129">
        <f>PowellInflow.Unregulated!A19</f>
        <v>46600</v>
      </c>
      <c r="B19">
        <v>1</v>
      </c>
      <c r="C19">
        <v>1</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row>
    <row r="20" spans="1:59" ht="14.45">
      <c r="A20" s="129">
        <f>PowellInflow.Unregulated!A20</f>
        <v>46631</v>
      </c>
      <c r="B20">
        <v>1</v>
      </c>
      <c r="C20">
        <v>1</v>
      </c>
      <c r="D20">
        <v>1</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row>
    <row r="21" spans="1:59" ht="14.45">
      <c r="A21" s="129">
        <f>PowellInflow.Unregulated!A21</f>
        <v>46661</v>
      </c>
      <c r="B21">
        <v>1</v>
      </c>
      <c r="C21">
        <v>1</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row>
    <row r="22" spans="1:59" ht="14.45">
      <c r="A22" s="129">
        <f>PowellInflow.Unregulated!A22</f>
        <v>46692</v>
      </c>
      <c r="B22">
        <v>1</v>
      </c>
      <c r="C22">
        <v>1</v>
      </c>
      <c r="D22">
        <v>1</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row>
    <row r="23" spans="1:59" ht="14.45">
      <c r="A23" s="129">
        <f>PowellInflow.Unregulated!A23</f>
        <v>46722</v>
      </c>
      <c r="B23">
        <v>1</v>
      </c>
      <c r="C23">
        <v>1</v>
      </c>
      <c r="D23">
        <v>1</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row>
    <row r="24" spans="1:59" ht="14.45">
      <c r="A24" s="129">
        <f>PowellInflow.Unregulated!A24</f>
        <v>46753</v>
      </c>
      <c r="B24">
        <v>1</v>
      </c>
      <c r="C24">
        <v>1</v>
      </c>
      <c r="D24">
        <v>1</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row>
    <row r="25" spans="1:59" ht="14.45">
      <c r="A25" s="129">
        <f>PowellInflow.Unregulated!A25</f>
        <v>46784</v>
      </c>
      <c r="B25">
        <v>1</v>
      </c>
      <c r="C25">
        <v>1</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row>
    <row r="26" spans="1:59" ht="14.45">
      <c r="A26" s="129">
        <f>PowellInflow.Unregulated!A26</f>
        <v>46813</v>
      </c>
      <c r="B26">
        <v>1</v>
      </c>
      <c r="C26">
        <v>1</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row>
    <row r="27" spans="1:59" ht="14.45">
      <c r="A27" s="129">
        <f>PowellInflow.Unregulated!A27</f>
        <v>46844</v>
      </c>
      <c r="B27">
        <v>1</v>
      </c>
      <c r="C27">
        <v>1</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row>
    <row r="28" spans="1:59" ht="14.45">
      <c r="A28" s="129">
        <f>PowellInflow.Unregulated!A28</f>
        <v>46874</v>
      </c>
      <c r="B28">
        <v>1</v>
      </c>
      <c r="C28">
        <v>1</v>
      </c>
      <c r="D28">
        <v>1</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row>
    <row r="29" spans="1:59" ht="14.45">
      <c r="A29" s="129">
        <f>PowellInflow.Unregulated!A29</f>
        <v>46905</v>
      </c>
      <c r="B29">
        <v>1</v>
      </c>
      <c r="C29">
        <v>1</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row>
    <row r="30" spans="1:59" ht="14.45">
      <c r="A30" s="129">
        <f>PowellInflow.Unregulated!A30</f>
        <v>46935</v>
      </c>
      <c r="B30">
        <v>1</v>
      </c>
      <c r="C30">
        <v>1</v>
      </c>
      <c r="D30">
        <v>1</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row>
    <row r="31" spans="1:59" ht="14.45">
      <c r="A31" s="129">
        <f>PowellInflow.Unregulated!A31</f>
        <v>46966</v>
      </c>
      <c r="B31">
        <v>1</v>
      </c>
      <c r="C31">
        <v>1</v>
      </c>
      <c r="D31">
        <v>1</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row>
    <row r="32" spans="1:59" ht="14.45">
      <c r="A32" s="129">
        <f>PowellInflow.Unregulated!A32</f>
        <v>46997</v>
      </c>
      <c r="B32">
        <v>1</v>
      </c>
      <c r="C32">
        <v>1</v>
      </c>
      <c r="D32">
        <v>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row>
    <row r="33" spans="1:59" ht="14.45">
      <c r="A33" s="129">
        <f>PowellInflow.Unregulated!A33</f>
        <v>47027</v>
      </c>
      <c r="B33">
        <v>1</v>
      </c>
      <c r="C33">
        <v>1</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row>
    <row r="34" spans="1:59" ht="14.45">
      <c r="A34" s="129">
        <f>PowellInflow.Unregulated!A34</f>
        <v>47058</v>
      </c>
      <c r="B34">
        <v>1</v>
      </c>
      <c r="C34">
        <v>1</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row>
    <row r="35" spans="1:59" ht="14.45">
      <c r="A35" s="129">
        <f>PowellInflow.Unregulated!A35</f>
        <v>47088</v>
      </c>
      <c r="B35">
        <v>1</v>
      </c>
      <c r="C35">
        <v>1</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row>
    <row r="36" spans="1:59" ht="14.45">
      <c r="A36" s="129">
        <f>PowellInflow.Unregulated!A36</f>
        <v>47119</v>
      </c>
      <c r="B36">
        <v>1</v>
      </c>
      <c r="C36">
        <v>1</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row>
    <row r="37" spans="1:59" ht="14.45">
      <c r="A37" s="129">
        <f>PowellInflow.Unregulated!A37</f>
        <v>47150</v>
      </c>
      <c r="B37">
        <v>1</v>
      </c>
      <c r="C37">
        <v>1</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row>
    <row r="38" spans="1:59" ht="14.45">
      <c r="A38" s="129">
        <f>PowellInflow.Unregulated!A38</f>
        <v>47178</v>
      </c>
      <c r="B38">
        <v>1</v>
      </c>
      <c r="C38">
        <v>1</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row>
    <row r="39" spans="1:59" ht="14.45">
      <c r="A39" s="129">
        <f>PowellInflow.Unregulated!A39</f>
        <v>47209</v>
      </c>
      <c r="B39">
        <v>1</v>
      </c>
      <c r="C39">
        <v>1</v>
      </c>
      <c r="D39">
        <v>1</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row>
    <row r="40" spans="1:59" ht="14.45">
      <c r="A40" s="129">
        <f>PowellInflow.Unregulated!A40</f>
        <v>47239</v>
      </c>
      <c r="B40">
        <v>1</v>
      </c>
      <c r="C40">
        <v>1</v>
      </c>
      <c r="D40">
        <v>1</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row>
    <row r="41" spans="1:59" ht="14.45">
      <c r="A41" s="129">
        <f>PowellInflow.Unregulated!A41</f>
        <v>47270</v>
      </c>
      <c r="B41">
        <v>1</v>
      </c>
      <c r="C41">
        <v>1</v>
      </c>
      <c r="D41">
        <v>1</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row>
    <row r="42" spans="1:59" ht="14.45">
      <c r="A42" s="129">
        <f>PowellInflow.Unregulated!A42</f>
        <v>47300</v>
      </c>
      <c r="B42">
        <v>1</v>
      </c>
      <c r="C42">
        <v>1</v>
      </c>
      <c r="D42">
        <v>1</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row>
    <row r="43" spans="1:59" ht="14.45">
      <c r="A43" s="129">
        <f>PowellInflow.Unregulated!A43</f>
        <v>47331</v>
      </c>
      <c r="B43">
        <v>1</v>
      </c>
      <c r="C43">
        <v>1</v>
      </c>
      <c r="D43">
        <v>1</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row>
    <row r="44" spans="1:59" ht="14.45">
      <c r="A44" s="129">
        <f>PowellInflow.Unregulated!A44</f>
        <v>47362</v>
      </c>
      <c r="B44">
        <v>1</v>
      </c>
      <c r="C44">
        <v>1</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row>
    <row r="45" spans="1:59" ht="14.45">
      <c r="A45" s="129">
        <f>PowellInflow.Unregulated!A45</f>
        <v>47392</v>
      </c>
      <c r="B45">
        <v>1</v>
      </c>
      <c r="C45">
        <v>1</v>
      </c>
      <c r="D45">
        <v>1</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row>
    <row r="46" spans="1:59" ht="14.45">
      <c r="A46" s="129">
        <f>PowellInflow.Unregulated!A46</f>
        <v>47423</v>
      </c>
      <c r="B46">
        <v>1</v>
      </c>
      <c r="C46">
        <v>1</v>
      </c>
      <c r="D46">
        <v>1</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row>
    <row r="47" spans="1:59" ht="14.45">
      <c r="A47" s="129">
        <f>PowellInflow.Unregulated!A47</f>
        <v>47453</v>
      </c>
      <c r="B47">
        <v>1</v>
      </c>
      <c r="C47">
        <v>1</v>
      </c>
      <c r="D47">
        <v>1</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row>
    <row r="48" spans="1:59" ht="14.45">
      <c r="A48" s="129">
        <f>PowellInflow.Unregulated!A48</f>
        <v>47484</v>
      </c>
      <c r="B48">
        <v>1</v>
      </c>
      <c r="C48">
        <v>1</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row>
    <row r="49" spans="1:59" ht="14.45">
      <c r="A49" s="129">
        <f>PowellInflow.Unregulated!A49</f>
        <v>47515</v>
      </c>
      <c r="B49">
        <v>1</v>
      </c>
      <c r="C49">
        <v>1</v>
      </c>
      <c r="D49">
        <v>1</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row>
    <row r="50" spans="1:59" ht="14.45">
      <c r="A50" s="129">
        <f>PowellInflow.Unregulated!A50</f>
        <v>47543</v>
      </c>
      <c r="B50">
        <v>1</v>
      </c>
      <c r="C50">
        <v>1</v>
      </c>
      <c r="D50">
        <v>1</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row>
    <row r="51" spans="1:59" ht="14.45">
      <c r="A51" s="129">
        <f>PowellInflow.Unregulated!A51</f>
        <v>47574</v>
      </c>
      <c r="B51">
        <v>1</v>
      </c>
      <c r="C51">
        <v>1</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row>
    <row r="52" spans="1:59" ht="14.45">
      <c r="A52" s="129">
        <f>PowellInflow.Unregulated!A52</f>
        <v>47604</v>
      </c>
      <c r="B52">
        <v>1</v>
      </c>
      <c r="C52">
        <v>1</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row>
    <row r="53" spans="1:59" ht="14.45">
      <c r="A53" s="129">
        <f>PowellInflow.Unregulated!A53</f>
        <v>47635</v>
      </c>
      <c r="B53">
        <v>1</v>
      </c>
      <c r="C53">
        <v>1</v>
      </c>
      <c r="D53">
        <v>1</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row>
    <row r="54" spans="1:59" ht="14.45">
      <c r="A54" s="129">
        <f>PowellInflow.Unregulated!A54</f>
        <v>47665</v>
      </c>
      <c r="B54">
        <v>1</v>
      </c>
      <c r="C54">
        <v>1</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row>
    <row r="55" spans="1:59" ht="14.45">
      <c r="A55" s="129">
        <f>PowellInflow.Unregulated!A55</f>
        <v>47696</v>
      </c>
      <c r="B55">
        <v>1</v>
      </c>
      <c r="C55">
        <v>1</v>
      </c>
      <c r="D55">
        <v>1</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row>
    <row r="56" spans="1:59" ht="14.45">
      <c r="A56" s="129">
        <f>PowellInflow.Unregulated!A56</f>
        <v>47727</v>
      </c>
      <c r="B56">
        <v>1</v>
      </c>
      <c r="C56">
        <v>1</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row>
    <row r="57" spans="1:59" ht="14.45">
      <c r="A57" s="129">
        <f>PowellInflow.Unregulated!A57</f>
        <v>47757</v>
      </c>
      <c r="B57">
        <v>1</v>
      </c>
      <c r="C57">
        <v>1</v>
      </c>
      <c r="D57">
        <v>1</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row>
    <row r="58" spans="1:59" ht="14.45">
      <c r="A58" s="129">
        <f>PowellInflow.Unregulated!A58</f>
        <v>47788</v>
      </c>
      <c r="B58">
        <v>1</v>
      </c>
      <c r="C58">
        <v>1</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row>
    <row r="59" spans="1:59" ht="14.45">
      <c r="A59" s="129">
        <f>PowellInflow.Unregulated!A59</f>
        <v>47818</v>
      </c>
      <c r="B59">
        <v>1</v>
      </c>
      <c r="C59">
        <v>1</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row>
    <row r="60" spans="1:59" ht="14.45">
      <c r="A60" s="129">
        <f>PowellInflow.Unregulated!A60</f>
        <v>47849</v>
      </c>
      <c r="B60">
        <v>1</v>
      </c>
      <c r="C60">
        <v>1</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row>
    <row r="61" spans="1:59" ht="14.45">
      <c r="A61" s="129">
        <f>PowellInflow.Unregulated!A61</f>
        <v>47880</v>
      </c>
      <c r="B61">
        <v>1</v>
      </c>
      <c r="C61">
        <v>1</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row>
    <row r="62" spans="1:59" ht="14.45">
      <c r="A62" s="129">
        <f>PowellInflow.Unregulated!A62</f>
        <v>47908</v>
      </c>
      <c r="B62">
        <v>1</v>
      </c>
      <c r="C62">
        <v>1</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row>
    <row r="63" spans="1:59" ht="14.45">
      <c r="A63" s="129">
        <f>PowellInflow.Unregulated!A63</f>
        <v>47939</v>
      </c>
      <c r="B63">
        <v>1</v>
      </c>
      <c r="C63">
        <v>1</v>
      </c>
      <c r="D63">
        <v>1</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row>
    <row r="64" spans="1:59" ht="14.45">
      <c r="A64" s="129">
        <f>PowellInflow.Unregulated!A64</f>
        <v>47969</v>
      </c>
      <c r="B64">
        <v>1</v>
      </c>
      <c r="C64">
        <v>1</v>
      </c>
      <c r="D64">
        <v>1</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row>
    <row r="65" spans="1:59" ht="14.45">
      <c r="A65" s="129">
        <f>PowellInflow.Unregulated!A65</f>
        <v>48000</v>
      </c>
      <c r="B65">
        <v>1</v>
      </c>
      <c r="C65">
        <v>1</v>
      </c>
      <c r="D65">
        <v>1</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row>
    <row r="66" spans="1:59" ht="14.45">
      <c r="A66" s="129">
        <f>PowellInflow.Unregulated!A66</f>
        <v>48030</v>
      </c>
      <c r="B66">
        <v>1</v>
      </c>
      <c r="C66">
        <v>1</v>
      </c>
      <c r="D66">
        <v>1</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row>
    <row r="67" spans="1:59" ht="14.45">
      <c r="A67" s="129">
        <f>PowellInflow.Unregulated!A67</f>
        <v>48061</v>
      </c>
      <c r="B67">
        <v>1</v>
      </c>
      <c r="C67">
        <v>1</v>
      </c>
      <c r="D67">
        <v>1</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row>
    <row r="68" spans="1:59" ht="14.45">
      <c r="A68" s="129">
        <f>PowellInflow.Unregulated!A68</f>
        <v>48092</v>
      </c>
      <c r="B68">
        <v>1</v>
      </c>
      <c r="C68">
        <v>1</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row>
    <row r="69" spans="1:59" ht="14.45">
      <c r="A69" s="129">
        <f>PowellInflow.Unregulated!A69</f>
        <v>0</v>
      </c>
      <c r="B69">
        <v>1</v>
      </c>
      <c r="C69">
        <v>1</v>
      </c>
      <c r="D69">
        <v>1</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row>
    <row r="70" spans="1:59" ht="14.45">
      <c r="A70" s="129">
        <f>PowellInflow.Unregulated!A70</f>
        <v>0</v>
      </c>
      <c r="B70">
        <v>1</v>
      </c>
      <c r="C70">
        <v>1</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row>
    <row r="71" spans="1:59" ht="14.45">
      <c r="A71" s="129">
        <f>PowellInflow.Unregulated!A71</f>
        <v>0</v>
      </c>
      <c r="B71">
        <v>1</v>
      </c>
      <c r="C71">
        <v>1</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row>
    <row r="72" spans="1:59" ht="14.45">
      <c r="A72" s="129">
        <f>PowellInflow.Unregulated!A72</f>
        <v>0</v>
      </c>
      <c r="B72">
        <v>1</v>
      </c>
      <c r="C72">
        <v>1</v>
      </c>
      <c r="D72">
        <v>1</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row>
    <row r="73" spans="1:59" ht="14.45">
      <c r="A73" s="129">
        <f>PowellInflow.Unregulated!A73</f>
        <v>0</v>
      </c>
      <c r="B73">
        <v>1</v>
      </c>
      <c r="C73">
        <v>1</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row>
    <row r="74" spans="1:59" ht="14.45">
      <c r="A74" s="129">
        <f>PowellInflow.Unregulated!A74</f>
        <v>0</v>
      </c>
      <c r="B74">
        <v>1</v>
      </c>
      <c r="C74">
        <v>1</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row>
    <row r="75" spans="1:59" ht="14.45">
      <c r="A75" s="129">
        <f>PowellInflow.Unregulated!A75</f>
        <v>0</v>
      </c>
      <c r="B75">
        <v>1</v>
      </c>
      <c r="C75">
        <v>1</v>
      </c>
      <c r="D75">
        <v>1</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row>
    <row r="76" spans="1:59" ht="14.45">
      <c r="A76" s="129">
        <f>PowellInflow.Unregulated!A76</f>
        <v>0</v>
      </c>
      <c r="B76">
        <v>1</v>
      </c>
      <c r="C76">
        <v>1</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row>
    <row r="77" spans="1:59" ht="14.45">
      <c r="A77" s="129">
        <f>PowellInflow.Unregulated!A77</f>
        <v>0</v>
      </c>
      <c r="B77">
        <v>1</v>
      </c>
      <c r="C77">
        <v>1</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row>
    <row r="78" spans="1:59" ht="14.45">
      <c r="A78" s="129">
        <f>PowellInflow.Unregulated!A78</f>
        <v>0</v>
      </c>
      <c r="B78">
        <v>1</v>
      </c>
      <c r="C78">
        <v>1</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row>
    <row r="79" spans="1:59" ht="14.45">
      <c r="A79" s="129">
        <f>PowellInflow.Unregulated!A79</f>
        <v>0</v>
      </c>
      <c r="B79">
        <v>1</v>
      </c>
      <c r="C79">
        <v>1</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row>
    <row r="80" spans="1:59" ht="14.45">
      <c r="A80" s="129">
        <f>PowellInflow.Unregulated!A80</f>
        <v>0</v>
      </c>
      <c r="B80">
        <v>1</v>
      </c>
      <c r="C80">
        <v>1</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row>
    <row r="81" spans="1:59" ht="14.45">
      <c r="A81" s="128"/>
      <c r="B81">
        <v>1</v>
      </c>
      <c r="C81">
        <v>1</v>
      </c>
      <c r="D81">
        <v>1</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row>
    <row r="82" spans="1:59" ht="14.45">
      <c r="A82" s="128"/>
      <c r="B82">
        <v>1</v>
      </c>
      <c r="C82">
        <v>1</v>
      </c>
      <c r="D82">
        <v>1</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row>
    <row r="83" spans="1:59" ht="14.45">
      <c r="A83" s="128"/>
      <c r="B83">
        <v>1</v>
      </c>
      <c r="C83">
        <v>1</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row>
    <row r="84" spans="1:59" ht="14.45">
      <c r="A84" s="128"/>
      <c r="B84">
        <v>1</v>
      </c>
      <c r="C84">
        <v>1</v>
      </c>
      <c r="D84">
        <v>1</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row>
    <row r="85" spans="1:59" ht="14.45">
      <c r="A85" s="128"/>
      <c r="B85">
        <v>1</v>
      </c>
      <c r="C85">
        <v>1</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row>
    <row r="86" spans="1:59" ht="14.45">
      <c r="A86" s="128"/>
      <c r="B86">
        <v>1</v>
      </c>
      <c r="C86">
        <v>1</v>
      </c>
      <c r="D86">
        <v>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row>
    <row r="87" spans="1:59" ht="14.45">
      <c r="A87" s="128"/>
      <c r="B87">
        <v>1</v>
      </c>
      <c r="C87">
        <v>1</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row>
    <row r="88" spans="1:59" ht="14.45">
      <c r="A88" s="128"/>
      <c r="B88">
        <v>1</v>
      </c>
      <c r="C88">
        <v>1</v>
      </c>
      <c r="D88">
        <v>1</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row>
    <row r="89" spans="1:59" ht="14.45">
      <c r="A89" s="128"/>
      <c r="B89">
        <v>1</v>
      </c>
      <c r="C89">
        <v>1</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row>
    <row r="90" spans="1:59" ht="14.45">
      <c r="A90" s="128"/>
      <c r="B90">
        <v>1</v>
      </c>
      <c r="C90">
        <v>1</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row>
    <row r="91" spans="1:59" ht="14.45">
      <c r="A91" s="128"/>
      <c r="B91">
        <v>1</v>
      </c>
      <c r="C91">
        <v>1</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row>
    <row r="92" spans="1:59" ht="14.45">
      <c r="A92" s="128"/>
      <c r="B92">
        <v>1</v>
      </c>
      <c r="C92">
        <v>1</v>
      </c>
      <c r="D92">
        <v>1</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row>
    <row r="93" spans="1:59" ht="14.45">
      <c r="A93" s="128"/>
      <c r="B93">
        <v>1</v>
      </c>
      <c r="C93">
        <v>1</v>
      </c>
      <c r="D93">
        <v>1</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row>
    <row r="94" spans="1:59" ht="14.45">
      <c r="A94" s="128"/>
      <c r="B94">
        <v>1</v>
      </c>
      <c r="C94">
        <v>1</v>
      </c>
      <c r="D94">
        <v>1</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row>
    <row r="95" spans="1:59" ht="14.45">
      <c r="A95" s="128"/>
      <c r="B95">
        <v>1</v>
      </c>
      <c r="C95">
        <v>1</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row>
    <row r="96" spans="1:59" ht="14.45">
      <c r="A96" s="128"/>
      <c r="B96">
        <v>1</v>
      </c>
      <c r="C96">
        <v>1</v>
      </c>
      <c r="D96">
        <v>1</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row>
    <row r="97" spans="1:59" ht="14.45">
      <c r="A97" s="128"/>
      <c r="B97">
        <v>1</v>
      </c>
      <c r="C97">
        <v>1</v>
      </c>
      <c r="D97">
        <v>1</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row>
    <row r="98" spans="1:59" ht="14.45">
      <c r="A98" s="128"/>
      <c r="B98">
        <v>1</v>
      </c>
      <c r="C98">
        <v>1</v>
      </c>
      <c r="D98">
        <v>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row>
    <row r="99" spans="1:59" ht="14.45">
      <c r="A99" s="128"/>
      <c r="B99">
        <v>1</v>
      </c>
      <c r="C99">
        <v>1</v>
      </c>
      <c r="D99">
        <v>1</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row>
    <row r="100" spans="1:59" ht="14.45">
      <c r="A100" s="128"/>
      <c r="B100">
        <v>1</v>
      </c>
      <c r="C100">
        <v>1</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row>
    <row r="101" spans="1:59" ht="14.45">
      <c r="A101" s="128"/>
      <c r="B101">
        <v>1</v>
      </c>
      <c r="C101">
        <v>1</v>
      </c>
      <c r="D101">
        <v>1</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row>
    <row r="102" spans="1:59" ht="14.45">
      <c r="A102" s="128"/>
      <c r="B102">
        <v>1</v>
      </c>
      <c r="C102">
        <v>1</v>
      </c>
      <c r="D102">
        <v>1</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row>
    <row r="103" spans="1:59" ht="14.45">
      <c r="A103" s="128"/>
      <c r="B103">
        <v>1</v>
      </c>
      <c r="C103">
        <v>1</v>
      </c>
      <c r="D103">
        <v>1</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row>
    <row r="104" spans="1:59" ht="14.45">
      <c r="A104" s="128"/>
      <c r="B104">
        <v>1</v>
      </c>
      <c r="C104">
        <v>1</v>
      </c>
      <c r="D104">
        <v>1</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row>
    <row r="105" spans="1:59" ht="14.45">
      <c r="A105" s="128"/>
      <c r="B105">
        <v>1</v>
      </c>
      <c r="C105">
        <v>1</v>
      </c>
      <c r="D105">
        <v>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row>
    <row r="106" spans="1:59" ht="14.45">
      <c r="A106" s="128"/>
      <c r="B106">
        <v>1</v>
      </c>
      <c r="C106">
        <v>1</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row>
    <row r="107" spans="1:59" ht="14.45">
      <c r="A107" s="128"/>
      <c r="B107">
        <v>1</v>
      </c>
      <c r="C107">
        <v>1</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row>
    <row r="108" spans="1:59" ht="14.45">
      <c r="A108" s="128"/>
      <c r="B108">
        <v>1</v>
      </c>
      <c r="C108">
        <v>1</v>
      </c>
      <c r="D108">
        <v>1</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row>
    <row r="109" spans="1:59" ht="14.45">
      <c r="A109" s="128"/>
      <c r="B109">
        <v>1</v>
      </c>
      <c r="C109">
        <v>1</v>
      </c>
      <c r="D109">
        <v>1</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row>
    <row r="110" spans="1:59" ht="14.45">
      <c r="A110" s="128"/>
      <c r="B110">
        <v>1</v>
      </c>
      <c r="C110">
        <v>1</v>
      </c>
      <c r="D110">
        <v>1</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row>
    <row r="111" spans="1:59" ht="14.45">
      <c r="A111" s="128"/>
      <c r="B111">
        <v>1</v>
      </c>
      <c r="C111">
        <v>1</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row>
    <row r="112" spans="1:59" ht="14.45">
      <c r="A112" s="128"/>
      <c r="B112">
        <v>1</v>
      </c>
      <c r="C112">
        <v>1</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row>
    <row r="113" spans="1:59" ht="14.45">
      <c r="A113" s="128"/>
      <c r="B113">
        <v>1</v>
      </c>
      <c r="C113">
        <v>1</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row>
    <row r="114" spans="1:59" ht="14.45">
      <c r="A114" s="128"/>
      <c r="B114">
        <v>1</v>
      </c>
      <c r="C114">
        <v>1</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row>
    <row r="115" spans="1:59" ht="14.45">
      <c r="A115" s="128"/>
      <c r="B115">
        <v>1</v>
      </c>
      <c r="C115">
        <v>1</v>
      </c>
      <c r="D115">
        <v>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row>
    <row r="116" spans="1:59" ht="14.45">
      <c r="A116" s="128"/>
      <c r="B116">
        <v>1</v>
      </c>
      <c r="C116">
        <v>1</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row>
    <row r="117" spans="1:59" ht="14.45">
      <c r="A117" s="128"/>
      <c r="B117">
        <v>1</v>
      </c>
      <c r="C117">
        <v>1</v>
      </c>
      <c r="D117">
        <v>1</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row>
    <row r="118" spans="1:59" ht="14.45">
      <c r="A118" s="128"/>
      <c r="B118">
        <v>1</v>
      </c>
      <c r="C118">
        <v>1</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row>
    <row r="119" spans="1:59" ht="14.45">
      <c r="A119" s="128"/>
      <c r="B119">
        <v>1</v>
      </c>
      <c r="C119">
        <v>1</v>
      </c>
      <c r="D119">
        <v>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row>
    <row r="120" spans="1:59" ht="14.45">
      <c r="A120" s="128"/>
      <c r="B120">
        <v>1</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row>
    <row r="121" spans="1:59" ht="14.45">
      <c r="A121" s="128"/>
      <c r="B121">
        <v>1</v>
      </c>
      <c r="C121">
        <v>1</v>
      </c>
      <c r="D121">
        <v>1</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row>
    <row r="122" spans="1:59" ht="14.45">
      <c r="A122" s="128"/>
      <c r="B122">
        <v>1</v>
      </c>
      <c r="C122">
        <v>1</v>
      </c>
      <c r="D122">
        <v>1</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row>
    <row r="123" spans="1:59" ht="14.45">
      <c r="A123" s="128"/>
      <c r="B123">
        <v>1</v>
      </c>
      <c r="C123">
        <v>1</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row>
    <row r="124" spans="1:59" ht="14.45">
      <c r="A124" s="128"/>
      <c r="B124">
        <v>1</v>
      </c>
      <c r="C124">
        <v>1</v>
      </c>
      <c r="D124">
        <v>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row>
    <row r="125" spans="1:59" ht="14.45">
      <c r="A125" s="128"/>
      <c r="B125">
        <v>1</v>
      </c>
      <c r="C125">
        <v>1</v>
      </c>
      <c r="D125">
        <v>1</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row>
    <row r="126" spans="1:59" ht="14.45">
      <c r="A126" s="128"/>
      <c r="B126">
        <v>1</v>
      </c>
      <c r="C126">
        <v>1</v>
      </c>
      <c r="D126">
        <v>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row>
    <row r="127" spans="1:59" ht="14.45">
      <c r="A127" s="128"/>
      <c r="B127">
        <v>1</v>
      </c>
      <c r="C127">
        <v>1</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row>
    <row r="128" spans="1:59" ht="14.45">
      <c r="A128" s="128"/>
      <c r="B128">
        <v>1</v>
      </c>
      <c r="C128">
        <v>1</v>
      </c>
      <c r="D128">
        <v>1</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row>
    <row r="129" spans="1:59" ht="14.45">
      <c r="A129" s="128"/>
      <c r="B129">
        <v>1</v>
      </c>
      <c r="C129">
        <v>1</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row>
    <row r="130" spans="1:59" ht="14.45">
      <c r="A130" s="128"/>
      <c r="B130">
        <v>1</v>
      </c>
      <c r="C130">
        <v>1</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row>
    <row r="131" spans="1:59" ht="14.45">
      <c r="A131" s="128"/>
      <c r="B131">
        <v>1</v>
      </c>
      <c r="C131">
        <v>1</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row>
    <row r="132" spans="1:59" ht="14.45">
      <c r="A132" s="128"/>
      <c r="B132">
        <v>1</v>
      </c>
      <c r="C132">
        <v>1</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row>
    <row r="133" spans="1:59" ht="14.45">
      <c r="A133" s="128"/>
      <c r="B133">
        <v>1</v>
      </c>
      <c r="C133">
        <v>1</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row>
    <row r="134" spans="1:59" ht="14.45">
      <c r="A134" s="128"/>
      <c r="B134">
        <v>1</v>
      </c>
      <c r="C134">
        <v>1</v>
      </c>
      <c r="D134">
        <v>1</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row>
    <row r="135" spans="1:59" ht="14.45">
      <c r="A135" s="128"/>
      <c r="B135">
        <v>1</v>
      </c>
      <c r="C135">
        <v>1</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row>
    <row r="136" spans="1:59" ht="14.45">
      <c r="A136" s="128"/>
      <c r="B136">
        <v>1</v>
      </c>
      <c r="C136">
        <v>1</v>
      </c>
      <c r="D136">
        <v>1</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row>
    <row r="137" spans="1:59" ht="14.45">
      <c r="A137" s="128"/>
      <c r="B137">
        <v>1</v>
      </c>
      <c r="C137">
        <v>1</v>
      </c>
      <c r="D137">
        <v>1</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row>
    <row r="138" spans="1:59" ht="14.45">
      <c r="A138" s="128"/>
      <c r="B138">
        <v>1</v>
      </c>
      <c r="C138">
        <v>1</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row>
    <row r="139" spans="1:59" ht="14.45">
      <c r="A139" s="128"/>
      <c r="B139">
        <v>1</v>
      </c>
      <c r="C139">
        <v>1</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row>
    <row r="140" spans="1:59" ht="14.45">
      <c r="A140" s="128"/>
      <c r="B140">
        <v>1</v>
      </c>
      <c r="C140">
        <v>1</v>
      </c>
      <c r="D140">
        <v>1</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row>
    <row r="141" spans="1:59" ht="14.45">
      <c r="A141" s="128"/>
      <c r="B141">
        <v>1</v>
      </c>
      <c r="C141">
        <v>1</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row>
    <row r="142" spans="1:59" ht="14.45">
      <c r="A142" s="128"/>
      <c r="B142">
        <v>1</v>
      </c>
      <c r="C142">
        <v>1</v>
      </c>
      <c r="D142">
        <v>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row>
    <row r="143" spans="1:59" ht="14.45">
      <c r="A143" s="128"/>
      <c r="B143">
        <v>1</v>
      </c>
      <c r="C143">
        <v>1</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row>
    <row r="144" spans="1:59" ht="14.45">
      <c r="A144" s="128"/>
      <c r="B144">
        <v>1</v>
      </c>
      <c r="C144">
        <v>1</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row>
    <row r="145" spans="1:59" ht="14.45">
      <c r="A145" s="128"/>
      <c r="B145">
        <v>1</v>
      </c>
      <c r="C145">
        <v>1</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row>
    <row r="146" spans="1:59" ht="14.45">
      <c r="A146" s="128"/>
      <c r="B146">
        <v>1</v>
      </c>
      <c r="C146">
        <v>1</v>
      </c>
      <c r="D146">
        <v>1</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row>
    <row r="147" spans="1:59" ht="14.45">
      <c r="A147" s="128"/>
      <c r="B147">
        <v>1</v>
      </c>
      <c r="C147">
        <v>1</v>
      </c>
      <c r="D147">
        <v>1</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row>
    <row r="148" spans="1:59" ht="14.45">
      <c r="A148" s="128"/>
      <c r="B148">
        <v>1</v>
      </c>
      <c r="C148">
        <v>1</v>
      </c>
      <c r="D148">
        <v>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row>
    <row r="149" spans="1:59" ht="14.45">
      <c r="A149" s="128"/>
      <c r="B149">
        <v>1</v>
      </c>
      <c r="C149">
        <v>1</v>
      </c>
      <c r="D149">
        <v>1</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row>
    <row r="150" spans="1:59" ht="14.45">
      <c r="A150" s="128"/>
      <c r="B150">
        <v>1</v>
      </c>
      <c r="C150">
        <v>1</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row>
    <row r="151" spans="1:59" ht="14.45">
      <c r="A151" s="128"/>
      <c r="B151">
        <v>1</v>
      </c>
      <c r="C151">
        <v>1</v>
      </c>
      <c r="D151">
        <v>1</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row>
    <row r="152" spans="1:59" ht="14.45">
      <c r="A152" s="128"/>
      <c r="B152">
        <v>1</v>
      </c>
      <c r="C152">
        <v>1</v>
      </c>
      <c r="D152">
        <v>1</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row>
    <row r="153" spans="1:59" ht="14.45">
      <c r="A153" s="128"/>
      <c r="B153">
        <v>1</v>
      </c>
      <c r="C153">
        <v>1</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row>
    <row r="154" spans="1:59" ht="14.45">
      <c r="A154" s="128"/>
      <c r="B154">
        <v>1</v>
      </c>
      <c r="C154">
        <v>1</v>
      </c>
      <c r="D154">
        <v>1</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row>
    <row r="155" spans="1:59" ht="14.45">
      <c r="A155" s="128"/>
      <c r="B155">
        <v>1</v>
      </c>
      <c r="C155">
        <v>1</v>
      </c>
      <c r="D155">
        <v>1</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row>
    <row r="156" spans="1:59" ht="14.45">
      <c r="A156" s="128"/>
      <c r="B156">
        <v>1</v>
      </c>
      <c r="C156">
        <v>1</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row>
    <row r="157" spans="1:59" ht="14.45">
      <c r="A157" s="128"/>
      <c r="B157">
        <v>1</v>
      </c>
      <c r="C157">
        <v>1</v>
      </c>
      <c r="D157">
        <v>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row>
    <row r="158" spans="1:59" ht="14.45">
      <c r="A158" s="128"/>
      <c r="B158">
        <v>1</v>
      </c>
      <c r="C158">
        <v>1</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row>
    <row r="159" spans="1:59" ht="14.45">
      <c r="A159" s="128"/>
      <c r="B159">
        <v>1</v>
      </c>
      <c r="C159">
        <v>1</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row>
    <row r="160" spans="1:59" ht="14.45">
      <c r="A160" s="128"/>
      <c r="B160">
        <v>1</v>
      </c>
      <c r="C160">
        <v>1</v>
      </c>
      <c r="D160">
        <v>1</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row>
    <row r="161" spans="1:59" ht="14.45">
      <c r="A161" s="128"/>
      <c r="B161">
        <v>1</v>
      </c>
      <c r="C161">
        <v>1</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row>
    <row r="162" spans="1:59" ht="14.45">
      <c r="A162" s="128"/>
      <c r="B162">
        <v>1</v>
      </c>
      <c r="C162">
        <v>1</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row>
    <row r="163" spans="1:59" ht="14.45">
      <c r="A163" s="128"/>
      <c r="B163">
        <v>1</v>
      </c>
      <c r="C163">
        <v>1</v>
      </c>
      <c r="D163">
        <v>1</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row>
    <row r="164" spans="1:59" ht="14.45">
      <c r="A164" s="128"/>
      <c r="B164">
        <v>1</v>
      </c>
      <c r="C164">
        <v>1</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row>
    <row r="165" spans="1:59" ht="14.45">
      <c r="A165" s="128"/>
      <c r="B165">
        <v>1</v>
      </c>
      <c r="C165">
        <v>1</v>
      </c>
      <c r="D165">
        <v>1</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row>
    <row r="166" spans="1:59" ht="14.45">
      <c r="A166" s="128"/>
      <c r="B166">
        <v>1</v>
      </c>
      <c r="C166">
        <v>1</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row>
    <row r="167" spans="1:59" ht="14.45">
      <c r="A167" s="128"/>
      <c r="B167">
        <v>1</v>
      </c>
      <c r="C167">
        <v>1</v>
      </c>
      <c r="D167">
        <v>1</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row>
    <row r="168" spans="1:59" ht="14.45">
      <c r="A168" s="128"/>
      <c r="B168">
        <v>1</v>
      </c>
      <c r="C168">
        <v>1</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row>
    <row r="169" spans="1:59" ht="14.45">
      <c r="A169" s="128"/>
      <c r="B169">
        <v>1</v>
      </c>
      <c r="C169">
        <v>1</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row>
    <row r="170" spans="1:59" ht="14.45">
      <c r="A170" s="128"/>
      <c r="B170">
        <v>1</v>
      </c>
      <c r="C170">
        <v>1</v>
      </c>
      <c r="D170">
        <v>1</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row>
    <row r="171" spans="1:59" ht="14.45">
      <c r="A171" s="128"/>
      <c r="B171">
        <v>1</v>
      </c>
      <c r="C171">
        <v>1</v>
      </c>
      <c r="D171">
        <v>1</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row>
    <row r="172" spans="1:59" ht="14.45">
      <c r="A172" s="128"/>
      <c r="B172">
        <v>1</v>
      </c>
      <c r="C172">
        <v>1</v>
      </c>
      <c r="D172">
        <v>1</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row>
    <row r="173" spans="1:59" ht="14.45">
      <c r="A173" s="128"/>
      <c r="B173">
        <v>1</v>
      </c>
      <c r="C173">
        <v>1</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row>
    <row r="174" spans="1:59" ht="14.45">
      <c r="A174" s="128"/>
      <c r="B174">
        <v>1</v>
      </c>
      <c r="C174">
        <v>1</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row>
    <row r="175" spans="1:59" ht="14.45">
      <c r="A175" s="128"/>
      <c r="B175">
        <v>1</v>
      </c>
      <c r="C175">
        <v>1</v>
      </c>
      <c r="D175">
        <v>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row>
    <row r="176" spans="1:59" ht="14.45">
      <c r="A176" s="128"/>
      <c r="B176">
        <v>1</v>
      </c>
      <c r="C176">
        <v>1</v>
      </c>
      <c r="D176">
        <v>1</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row>
    <row r="177" spans="1:59" ht="14.45">
      <c r="A177" s="128"/>
      <c r="B177">
        <v>1</v>
      </c>
      <c r="C177">
        <v>1</v>
      </c>
      <c r="D177">
        <v>1</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row>
    <row r="178" spans="1:59" ht="14.45">
      <c r="A178" s="128"/>
      <c r="B178">
        <v>1</v>
      </c>
      <c r="C178">
        <v>1</v>
      </c>
      <c r="D178">
        <v>1</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row>
    <row r="179" spans="1:59" ht="14.45">
      <c r="A179" s="128"/>
      <c r="B179">
        <v>1</v>
      </c>
      <c r="C179">
        <v>1</v>
      </c>
      <c r="D179">
        <v>1</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row>
    <row r="180" spans="1:59" ht="14.45">
      <c r="A180" s="128"/>
      <c r="B180">
        <v>1</v>
      </c>
      <c r="C180">
        <v>1</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row>
    <row r="181" spans="1:59" ht="14.45">
      <c r="A181" s="128"/>
      <c r="B181">
        <v>1</v>
      </c>
      <c r="C181">
        <v>1</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row>
    <row r="182" spans="1:59" ht="14.45">
      <c r="A182" s="128"/>
      <c r="B182">
        <v>1</v>
      </c>
      <c r="C182">
        <v>1</v>
      </c>
      <c r="D182">
        <v>1</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row>
    <row r="183" spans="1:59" ht="14.45">
      <c r="A183" s="128"/>
      <c r="B183">
        <v>1</v>
      </c>
      <c r="C183">
        <v>1</v>
      </c>
      <c r="D183">
        <v>1</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row>
    <row r="184" spans="1:59" ht="14.45">
      <c r="A184" s="128"/>
      <c r="B184">
        <v>1</v>
      </c>
      <c r="C184">
        <v>1</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row>
    <row r="185" spans="1:59" ht="14.45">
      <c r="A185" s="128"/>
      <c r="B185">
        <v>1</v>
      </c>
      <c r="C185">
        <v>1</v>
      </c>
      <c r="D185">
        <v>1</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row>
    <row r="186" spans="1:59" ht="14.45">
      <c r="A186" s="128"/>
      <c r="B186">
        <v>1</v>
      </c>
      <c r="C186">
        <v>1</v>
      </c>
      <c r="D186">
        <v>1</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row>
    <row r="187" spans="1:59" ht="14.45">
      <c r="A187" s="128"/>
      <c r="B187">
        <v>1</v>
      </c>
      <c r="C187">
        <v>1</v>
      </c>
      <c r="D187">
        <v>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row>
    <row r="188" spans="1:59" ht="14.45">
      <c r="A188" s="128"/>
      <c r="B188">
        <v>1</v>
      </c>
      <c r="C188">
        <v>1</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row>
    <row r="189" spans="1:59" ht="14.45">
      <c r="A189" s="128"/>
      <c r="B189">
        <v>1</v>
      </c>
      <c r="C189">
        <v>1</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row>
    <row r="190" spans="1:59" ht="14.45">
      <c r="A190" s="128"/>
      <c r="B190">
        <v>1</v>
      </c>
      <c r="C190">
        <v>1</v>
      </c>
      <c r="D190">
        <v>1</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row>
    <row r="191" spans="1:59" ht="14.45">
      <c r="A191" s="128"/>
      <c r="B191">
        <v>1</v>
      </c>
      <c r="C191">
        <v>1</v>
      </c>
      <c r="D191">
        <v>1</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row>
    <row r="192" spans="1:59" ht="14.45">
      <c r="A192" s="128"/>
      <c r="B192">
        <v>1</v>
      </c>
      <c r="C192">
        <v>1</v>
      </c>
      <c r="D192">
        <v>1</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row>
    <row r="193" spans="1:59" ht="14.45">
      <c r="A193" s="128"/>
      <c r="B193">
        <v>1</v>
      </c>
      <c r="C193">
        <v>1</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row>
    <row r="194" spans="1:59" ht="14.45">
      <c r="A194" s="128"/>
      <c r="B194">
        <v>1</v>
      </c>
      <c r="C194">
        <v>1</v>
      </c>
      <c r="D194">
        <v>1</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2:AH9"/>
  <sheetViews>
    <sheetView topLeftCell="G1" workbookViewId="0">
      <selection activeCell="A4" sqref="A4:A71"/>
    </sheetView>
  </sheetViews>
  <sheetFormatPr defaultRowHeight="14.45"/>
  <cols>
    <col min="1" max="1" width="10.5703125" bestFit="1" customWidth="1"/>
  </cols>
  <sheetData>
    <row r="2" spans="1:34">
      <c r="A2" s="139" t="s">
        <v>207</v>
      </c>
      <c r="B2" t="s">
        <v>2</v>
      </c>
      <c r="C2" t="s">
        <v>1</v>
      </c>
      <c r="D2" t="s">
        <v>3</v>
      </c>
      <c r="E2">
        <v>1991</v>
      </c>
      <c r="F2">
        <v>1992</v>
      </c>
      <c r="G2">
        <v>1993</v>
      </c>
      <c r="H2">
        <v>1994</v>
      </c>
      <c r="I2">
        <v>1995</v>
      </c>
      <c r="J2">
        <v>1996</v>
      </c>
      <c r="K2">
        <v>1997</v>
      </c>
      <c r="L2">
        <v>1998</v>
      </c>
      <c r="M2">
        <v>1999</v>
      </c>
      <c r="N2">
        <v>2000</v>
      </c>
      <c r="O2">
        <v>2001</v>
      </c>
      <c r="P2">
        <v>2002</v>
      </c>
      <c r="Q2">
        <v>2003</v>
      </c>
      <c r="R2">
        <v>2004</v>
      </c>
      <c r="S2">
        <v>2005</v>
      </c>
      <c r="T2">
        <v>2006</v>
      </c>
      <c r="U2">
        <v>2007</v>
      </c>
      <c r="V2">
        <v>2008</v>
      </c>
      <c r="W2">
        <v>2009</v>
      </c>
      <c r="X2">
        <v>2010</v>
      </c>
      <c r="Y2">
        <v>2011</v>
      </c>
      <c r="Z2">
        <v>2012</v>
      </c>
      <c r="AA2">
        <v>2013</v>
      </c>
      <c r="AB2">
        <v>2014</v>
      </c>
      <c r="AC2">
        <v>2015</v>
      </c>
      <c r="AD2">
        <v>2016</v>
      </c>
      <c r="AE2">
        <v>2017</v>
      </c>
      <c r="AF2">
        <v>2018</v>
      </c>
      <c r="AG2">
        <v>2019</v>
      </c>
      <c r="AH2">
        <v>2020</v>
      </c>
    </row>
    <row r="3" spans="1:34">
      <c r="B3" t="s">
        <v>8</v>
      </c>
      <c r="C3" t="s">
        <v>9</v>
      </c>
      <c r="D3" t="s">
        <v>10</v>
      </c>
      <c r="E3" t="s">
        <v>11</v>
      </c>
      <c r="F3" t="s">
        <v>12</v>
      </c>
      <c r="G3" t="s">
        <v>13</v>
      </c>
      <c r="H3" t="s">
        <v>14</v>
      </c>
      <c r="I3" t="s">
        <v>15</v>
      </c>
      <c r="J3" t="s">
        <v>16</v>
      </c>
      <c r="K3" t="s">
        <v>17</v>
      </c>
      <c r="L3" t="s">
        <v>18</v>
      </c>
      <c r="M3" t="s">
        <v>19</v>
      </c>
      <c r="N3" t="s">
        <v>20</v>
      </c>
      <c r="O3" t="s">
        <v>21</v>
      </c>
      <c r="P3" t="s">
        <v>22</v>
      </c>
      <c r="Q3" t="s">
        <v>23</v>
      </c>
      <c r="R3" t="s">
        <v>24</v>
      </c>
      <c r="S3" t="s">
        <v>25</v>
      </c>
      <c r="T3" t="s">
        <v>26</v>
      </c>
      <c r="U3" t="s">
        <v>27</v>
      </c>
      <c r="V3" t="s">
        <v>28</v>
      </c>
      <c r="W3" t="s">
        <v>29</v>
      </c>
      <c r="X3" t="s">
        <v>30</v>
      </c>
      <c r="Y3" t="s">
        <v>31</v>
      </c>
      <c r="Z3" t="s">
        <v>32</v>
      </c>
      <c r="AA3" t="s">
        <v>33</v>
      </c>
      <c r="AB3" t="s">
        <v>34</v>
      </c>
      <c r="AC3" t="s">
        <v>35</v>
      </c>
      <c r="AD3" t="s">
        <v>36</v>
      </c>
      <c r="AE3" t="s">
        <v>37</v>
      </c>
      <c r="AF3" t="s">
        <v>38</v>
      </c>
      <c r="AG3" t="s">
        <v>39</v>
      </c>
      <c r="AH3" t="s">
        <v>40</v>
      </c>
    </row>
    <row r="4" spans="1:34">
      <c r="A4" s="140">
        <f>DATE(YEAR(DONOTCHANGE!A4),1,1)</f>
        <v>46023</v>
      </c>
      <c r="B4">
        <v>3</v>
      </c>
      <c r="C4">
        <v>3</v>
      </c>
      <c r="D4">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c r="A5" s="140">
        <f>DATE(YEAR(A4)+1,1,1)</f>
        <v>46388</v>
      </c>
      <c r="B5">
        <v>3</v>
      </c>
      <c r="C5">
        <v>3</v>
      </c>
      <c r="D5">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c r="A6" s="140">
        <f t="shared" ref="A6:A9" si="0">DATE(YEAR(A5)+1,1,1)</f>
        <v>46753</v>
      </c>
      <c r="B6">
        <v>3</v>
      </c>
      <c r="C6">
        <v>3</v>
      </c>
      <c r="D6">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c r="A7" s="140">
        <f t="shared" si="0"/>
        <v>47119</v>
      </c>
      <c r="B7">
        <v>3</v>
      </c>
      <c r="C7">
        <v>3</v>
      </c>
      <c r="D7">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c r="A8" s="140">
        <f t="shared" si="0"/>
        <v>47484</v>
      </c>
      <c r="B8">
        <v>3</v>
      </c>
      <c r="C8">
        <v>3</v>
      </c>
      <c r="D8">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c r="A9" s="140">
        <f t="shared" si="0"/>
        <v>47849</v>
      </c>
      <c r="B9">
        <v>3</v>
      </c>
      <c r="C9">
        <v>3</v>
      </c>
      <c r="D9">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sheetData>
  <phoneticPr fontId="39"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5"/>
  <cols>
    <col min="1" max="1" width="9.425781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4" sqref="A4:A71"/>
    </sheetView>
  </sheetViews>
  <sheetFormatPr defaultColWidth="18.5703125" defaultRowHeight="12.75" customHeight="1"/>
  <cols>
    <col min="1" max="36" width="9.42578125" customWidth="1"/>
    <col min="37" max="42" width="16.5703125" customWidth="1"/>
  </cols>
  <sheetData>
    <row r="1" spans="1:37" ht="14.45">
      <c r="A1" s="76"/>
      <c r="B1" s="23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130" t="s">
        <v>208</v>
      </c>
      <c r="AG1" s="130" t="s">
        <v>209</v>
      </c>
      <c r="AH1" s="130" t="s">
        <v>210</v>
      </c>
      <c r="AI1" s="130" t="s">
        <v>211</v>
      </c>
      <c r="AJ1" s="130" t="s">
        <v>212</v>
      </c>
      <c r="AK1" s="130" t="s">
        <v>213</v>
      </c>
    </row>
    <row r="2" spans="1:37" ht="14.45">
      <c r="A2" s="76"/>
      <c r="B2" s="211">
        <v>1991</v>
      </c>
      <c r="C2" s="211">
        <v>1992</v>
      </c>
      <c r="D2" s="211">
        <v>1993</v>
      </c>
      <c r="E2" s="211">
        <v>1994</v>
      </c>
      <c r="F2" s="211">
        <v>1995</v>
      </c>
      <c r="G2" s="211">
        <v>1996</v>
      </c>
      <c r="H2" s="211">
        <v>1997</v>
      </c>
      <c r="I2" s="211">
        <v>1998</v>
      </c>
      <c r="J2" s="211">
        <v>1999</v>
      </c>
      <c r="K2" s="211">
        <v>2000</v>
      </c>
      <c r="L2" s="211">
        <v>2001</v>
      </c>
      <c r="M2" s="211">
        <v>2002</v>
      </c>
      <c r="N2" s="211">
        <v>2003</v>
      </c>
      <c r="O2" s="211">
        <v>2004</v>
      </c>
      <c r="P2" s="211">
        <v>2005</v>
      </c>
      <c r="Q2" s="211">
        <v>2006</v>
      </c>
      <c r="R2" s="211">
        <v>2007</v>
      </c>
      <c r="S2" s="211">
        <v>2008</v>
      </c>
      <c r="T2" s="211">
        <v>2009</v>
      </c>
      <c r="U2" s="211">
        <v>2010</v>
      </c>
      <c r="V2" s="211">
        <v>2011</v>
      </c>
      <c r="W2" s="211">
        <v>2012</v>
      </c>
      <c r="X2" s="211">
        <v>2013</v>
      </c>
      <c r="Y2" s="211">
        <v>2014</v>
      </c>
      <c r="Z2" s="211">
        <v>2015</v>
      </c>
      <c r="AA2" s="211">
        <v>2016</v>
      </c>
      <c r="AB2" s="211">
        <v>2017</v>
      </c>
      <c r="AC2" s="211">
        <v>2018</v>
      </c>
      <c r="AD2" s="211">
        <v>2019</v>
      </c>
      <c r="AE2" s="211">
        <v>2020</v>
      </c>
      <c r="AF2" s="211">
        <v>2021</v>
      </c>
      <c r="AG2" s="211">
        <v>2022</v>
      </c>
      <c r="AH2" s="211">
        <v>2023</v>
      </c>
      <c r="AI2" s="211">
        <v>2024</v>
      </c>
      <c r="AJ2" s="211">
        <v>2025</v>
      </c>
      <c r="AK2" s="211">
        <v>2026</v>
      </c>
    </row>
    <row r="3" spans="1:37" ht="14.45">
      <c r="A3" s="77"/>
      <c r="B3" s="78" t="s">
        <v>11</v>
      </c>
      <c r="C3" s="78" t="s">
        <v>12</v>
      </c>
      <c r="D3" s="78" t="s">
        <v>13</v>
      </c>
      <c r="E3" s="78" t="s">
        <v>14</v>
      </c>
      <c r="F3" s="78" t="s">
        <v>15</v>
      </c>
      <c r="G3" s="78" t="s">
        <v>16</v>
      </c>
      <c r="H3" s="78" t="s">
        <v>17</v>
      </c>
      <c r="I3" s="78" t="s">
        <v>18</v>
      </c>
      <c r="J3" s="78" t="s">
        <v>19</v>
      </c>
      <c r="K3" s="78" t="s">
        <v>20</v>
      </c>
      <c r="L3" s="78" t="s">
        <v>21</v>
      </c>
      <c r="M3" s="78" t="s">
        <v>22</v>
      </c>
      <c r="N3" s="78" t="s">
        <v>23</v>
      </c>
      <c r="O3" s="78" t="s">
        <v>24</v>
      </c>
      <c r="P3" s="78" t="s">
        <v>25</v>
      </c>
      <c r="Q3" s="78" t="s">
        <v>26</v>
      </c>
      <c r="R3" s="78" t="s">
        <v>27</v>
      </c>
      <c r="S3" s="78" t="s">
        <v>28</v>
      </c>
      <c r="T3" s="78" t="s">
        <v>29</v>
      </c>
      <c r="U3" s="78" t="s">
        <v>30</v>
      </c>
      <c r="V3" s="78" t="s">
        <v>31</v>
      </c>
      <c r="W3" s="78" t="s">
        <v>32</v>
      </c>
      <c r="X3" s="78" t="s">
        <v>33</v>
      </c>
      <c r="Y3" s="78" t="s">
        <v>34</v>
      </c>
      <c r="Z3" s="78" t="s">
        <v>35</v>
      </c>
      <c r="AA3" s="78" t="s">
        <v>36</v>
      </c>
      <c r="AB3" s="78" t="s">
        <v>37</v>
      </c>
      <c r="AC3" s="78" t="s">
        <v>38</v>
      </c>
      <c r="AD3" s="78" t="s">
        <v>39</v>
      </c>
      <c r="AE3" s="78" t="s">
        <v>40</v>
      </c>
      <c r="AF3" s="78"/>
      <c r="AG3" s="78"/>
      <c r="AH3" s="78"/>
      <c r="AI3" s="78"/>
      <c r="AJ3" s="78"/>
      <c r="AK3" s="78"/>
    </row>
    <row r="4" spans="1:37" ht="14.45">
      <c r="A4" s="79" t="s">
        <v>65</v>
      </c>
      <c r="B4" s="91">
        <v>16.305914000000001</v>
      </c>
      <c r="C4" s="91">
        <v>18.317238</v>
      </c>
      <c r="D4" s="91">
        <v>101.21908400000001</v>
      </c>
      <c r="E4" s="91">
        <v>14.084605999999999</v>
      </c>
      <c r="F4" s="91">
        <v>35.531559999999999</v>
      </c>
      <c r="G4" s="91">
        <v>11.366462</v>
      </c>
      <c r="H4" s="91">
        <v>12.906422000000001</v>
      </c>
      <c r="I4">
        <v>-12.26146</v>
      </c>
      <c r="J4">
        <v>9.9685600000000001</v>
      </c>
      <c r="K4">
        <v>3.9182399999999999</v>
      </c>
      <c r="L4">
        <v>5.2524799999999994</v>
      </c>
      <c r="M4">
        <v>0.65434000000000003</v>
      </c>
      <c r="N4">
        <v>10.38495</v>
      </c>
      <c r="O4">
        <v>14.23559</v>
      </c>
      <c r="P4">
        <v>9.8203300000000002</v>
      </c>
      <c r="Q4">
        <v>24.700430000000001</v>
      </c>
      <c r="R4">
        <v>22.069479999999999</v>
      </c>
      <c r="S4">
        <v>12.57952</v>
      </c>
      <c r="T4">
        <v>19.210369999999998</v>
      </c>
      <c r="U4">
        <v>24.414390000000001</v>
      </c>
      <c r="V4">
        <v>14.356399999999999</v>
      </c>
      <c r="W4">
        <v>-5.5168900000000001</v>
      </c>
      <c r="X4">
        <v>8.7599999999999997E-2</v>
      </c>
      <c r="Y4">
        <v>10.52117</v>
      </c>
      <c r="Z4">
        <v>15.80128</v>
      </c>
      <c r="AA4">
        <v>7.4489752076703502</v>
      </c>
      <c r="AB4">
        <v>19.8163140489265</v>
      </c>
      <c r="AC4">
        <v>0.31217231431502396</v>
      </c>
      <c r="AD4">
        <v>11.158060331372901</v>
      </c>
      <c r="AE4">
        <v>7.7495685923312703</v>
      </c>
      <c r="AF4" s="91">
        <v>16.305914000000001</v>
      </c>
      <c r="AG4" s="91">
        <v>18.317238</v>
      </c>
      <c r="AH4" s="91">
        <v>101.21908400000001</v>
      </c>
      <c r="AI4" s="91">
        <v>14.084605999999999</v>
      </c>
      <c r="AJ4" s="91">
        <v>35.531559999999999</v>
      </c>
      <c r="AK4" s="91">
        <v>11.366462</v>
      </c>
    </row>
    <row r="5" spans="1:37" ht="14.45">
      <c r="A5" s="79" t="s">
        <v>71</v>
      </c>
      <c r="B5" s="91">
        <v>19.425978000000001</v>
      </c>
      <c r="C5" s="91">
        <v>27.521836</v>
      </c>
      <c r="D5" s="91">
        <v>75.754664000000005</v>
      </c>
      <c r="E5" s="91">
        <v>14.718234000000001</v>
      </c>
      <c r="F5" s="91">
        <v>33.481140000000003</v>
      </c>
      <c r="G5" s="91">
        <v>10.668854</v>
      </c>
      <c r="H5" s="91">
        <v>-2.5262600000000002</v>
      </c>
      <c r="I5">
        <v>-10.192350000000001</v>
      </c>
      <c r="J5">
        <v>6.2821099999999994</v>
      </c>
      <c r="K5">
        <v>3.13246</v>
      </c>
      <c r="L5">
        <v>4.1601400000000002</v>
      </c>
      <c r="M5">
        <v>2.8380700000000001</v>
      </c>
      <c r="N5">
        <v>9.7490100000000002</v>
      </c>
      <c r="O5">
        <v>16.001570000000001</v>
      </c>
      <c r="P5">
        <v>9.5720700000000001</v>
      </c>
      <c r="Q5">
        <v>21.740169999999999</v>
      </c>
      <c r="R5">
        <v>14.98456</v>
      </c>
      <c r="S5">
        <v>10.01197</v>
      </c>
      <c r="T5">
        <v>10.48507</v>
      </c>
      <c r="U5">
        <v>13.671299999999999</v>
      </c>
      <c r="V5">
        <v>11.7835</v>
      </c>
      <c r="W5">
        <v>1.5763499999999999</v>
      </c>
      <c r="X5">
        <v>-4.5615100000000002</v>
      </c>
      <c r="Y5">
        <v>4.3772399999999996</v>
      </c>
      <c r="Z5">
        <v>6.30464</v>
      </c>
      <c r="AA5">
        <v>4.0539722308107295</v>
      </c>
      <c r="AB5">
        <v>9.3226595036040596</v>
      </c>
      <c r="AC5">
        <v>19.796036777389201</v>
      </c>
      <c r="AD5">
        <v>11.065682646744701</v>
      </c>
      <c r="AE5">
        <v>11.6148235514056</v>
      </c>
      <c r="AF5" s="91">
        <v>19.425978000000001</v>
      </c>
      <c r="AG5" s="91">
        <v>27.521836</v>
      </c>
      <c r="AH5" s="91">
        <v>75.754664000000005</v>
      </c>
      <c r="AI5" s="91">
        <v>14.718234000000001</v>
      </c>
      <c r="AJ5" s="91">
        <v>33.481140000000003</v>
      </c>
      <c r="AK5" s="91">
        <v>10.668854</v>
      </c>
    </row>
    <row r="6" spans="1:37" ht="14.45">
      <c r="A6" s="79" t="s">
        <v>76</v>
      </c>
      <c r="B6" s="91">
        <v>26.794340000000005</v>
      </c>
      <c r="C6" s="91">
        <v>39.915998000000002</v>
      </c>
      <c r="D6" s="91">
        <v>66.375816</v>
      </c>
      <c r="E6" s="91">
        <v>17.63081</v>
      </c>
      <c r="F6" s="91">
        <v>62.605969999999999</v>
      </c>
      <c r="G6" s="91">
        <v>-10.494788</v>
      </c>
      <c r="H6" s="91">
        <v>-5.3588699999999996</v>
      </c>
      <c r="I6">
        <v>-15.49112</v>
      </c>
      <c r="J6">
        <v>36.322969999999998</v>
      </c>
      <c r="K6">
        <v>9.210090000000001</v>
      </c>
      <c r="L6">
        <v>5.7764899999999999</v>
      </c>
      <c r="M6">
        <v>9.2872199999999996</v>
      </c>
      <c r="N6">
        <v>8.1139899999999994</v>
      </c>
      <c r="O6">
        <v>9.8301200000000009</v>
      </c>
      <c r="P6">
        <v>14.49926</v>
      </c>
      <c r="Q6">
        <v>12.03308</v>
      </c>
      <c r="R6">
        <v>4.5342399999999996</v>
      </c>
      <c r="S6">
        <v>19.332849999999997</v>
      </c>
      <c r="T6">
        <v>6.37479</v>
      </c>
      <c r="U6">
        <v>9.2942099999999996</v>
      </c>
      <c r="V6">
        <v>12.6425</v>
      </c>
      <c r="W6">
        <v>6.9273500000000006</v>
      </c>
      <c r="X6">
        <v>-7.20953</v>
      </c>
      <c r="Y6">
        <v>6.0791599999999999</v>
      </c>
      <c r="Z6">
        <v>6.5443199999999999</v>
      </c>
      <c r="AA6">
        <v>12.9016643799678</v>
      </c>
      <c r="AB6">
        <v>7.2940712366949301</v>
      </c>
      <c r="AC6">
        <v>35.068694212232302</v>
      </c>
      <c r="AD6">
        <v>6.2901128095215002</v>
      </c>
      <c r="AE6">
        <v>18.741606197686799</v>
      </c>
      <c r="AF6" s="91">
        <v>26.794340000000005</v>
      </c>
      <c r="AG6" s="91">
        <v>39.915998000000002</v>
      </c>
      <c r="AH6" s="91">
        <v>66.375816</v>
      </c>
      <c r="AI6" s="91">
        <v>17.63081</v>
      </c>
      <c r="AJ6" s="91">
        <v>62.605969999999999</v>
      </c>
      <c r="AK6" s="91">
        <v>-10.494788</v>
      </c>
    </row>
    <row r="7" spans="1:37" ht="14.45">
      <c r="A7" s="79" t="s">
        <v>86</v>
      </c>
      <c r="B7" s="91">
        <v>18.399011999999999</v>
      </c>
      <c r="C7" s="91">
        <v>29.763325999999999</v>
      </c>
      <c r="D7" s="91">
        <v>41.261670000000002</v>
      </c>
      <c r="E7" s="91">
        <v>7.7661820000000006</v>
      </c>
      <c r="F7" s="91">
        <v>14.708754000000001</v>
      </c>
      <c r="G7" s="91">
        <v>23.635946000000001</v>
      </c>
      <c r="H7" s="91">
        <v>6.8406400000000005</v>
      </c>
      <c r="I7">
        <v>-2.2138499999999999</v>
      </c>
      <c r="J7">
        <v>19.547470000000001</v>
      </c>
      <c r="K7">
        <v>11.52768</v>
      </c>
      <c r="L7">
        <v>17.343669999999999</v>
      </c>
      <c r="M7">
        <v>13.49269</v>
      </c>
      <c r="N7">
        <v>4.6643299999999996</v>
      </c>
      <c r="O7">
        <v>2.3306399999999998</v>
      </c>
      <c r="P7">
        <v>9.179590000000001</v>
      </c>
      <c r="Q7">
        <v>14.534559999999999</v>
      </c>
      <c r="R7">
        <v>4.0880400000000003</v>
      </c>
      <c r="S7">
        <v>12.77216</v>
      </c>
      <c r="T7">
        <v>7.4774700000000003</v>
      </c>
      <c r="U7">
        <v>12.525</v>
      </c>
      <c r="V7">
        <v>22.5366</v>
      </c>
      <c r="W7">
        <v>5.4246600000000003</v>
      </c>
      <c r="X7">
        <v>-1.42597</v>
      </c>
      <c r="Y7">
        <v>9.8915199999999999</v>
      </c>
      <c r="Z7">
        <v>9.72743</v>
      </c>
      <c r="AA7">
        <v>15.713943386447099</v>
      </c>
      <c r="AB7">
        <v>6.6015394221493597</v>
      </c>
      <c r="AC7">
        <v>32.830230167934701</v>
      </c>
      <c r="AD7">
        <v>14.096756611570999</v>
      </c>
      <c r="AE7">
        <v>21.908179504132999</v>
      </c>
      <c r="AF7" s="91">
        <v>18.399011999999999</v>
      </c>
      <c r="AG7" s="91">
        <v>29.763325999999999</v>
      </c>
      <c r="AH7" s="91">
        <v>41.261670000000002</v>
      </c>
      <c r="AI7" s="91">
        <v>7.7661820000000006</v>
      </c>
      <c r="AJ7" s="91">
        <v>14.708754000000001</v>
      </c>
      <c r="AK7" s="91">
        <v>23.635946000000001</v>
      </c>
    </row>
    <row r="8" spans="1:37" ht="14.45">
      <c r="A8" s="79" t="s">
        <v>96</v>
      </c>
      <c r="B8" s="91">
        <v>9.3170699999999993</v>
      </c>
      <c r="C8" s="91">
        <v>17.687328000000001</v>
      </c>
      <c r="D8" s="91">
        <v>30.256135999999998</v>
      </c>
      <c r="E8" s="91">
        <v>9.5716059999999992</v>
      </c>
      <c r="F8" s="91">
        <v>29.325434000000005</v>
      </c>
      <c r="G8" s="91">
        <v>5.5503300000000007</v>
      </c>
      <c r="H8" s="91">
        <v>8.0619300000000003</v>
      </c>
      <c r="I8">
        <v>-4.66012</v>
      </c>
      <c r="J8">
        <v>9.683209999999999</v>
      </c>
      <c r="K8">
        <v>23.337949999999999</v>
      </c>
      <c r="L8">
        <v>11.09249</v>
      </c>
      <c r="M8">
        <v>14.89179</v>
      </c>
      <c r="N8">
        <v>9.6852700000000009</v>
      </c>
      <c r="O8">
        <v>5.5847100000000003</v>
      </c>
      <c r="P8">
        <v>4.1686000000000005</v>
      </c>
      <c r="Q8">
        <v>14.016170000000001</v>
      </c>
      <c r="R8">
        <v>5.02379</v>
      </c>
      <c r="S8">
        <v>16.882990000000003</v>
      </c>
      <c r="T8">
        <v>3.9549799999999999</v>
      </c>
      <c r="U8">
        <v>10.53945</v>
      </c>
      <c r="V8">
        <v>19.5229</v>
      </c>
      <c r="W8">
        <v>4.9721899999999994</v>
      </c>
      <c r="X8">
        <v>1.2309300000000001</v>
      </c>
      <c r="Y8">
        <v>4.9847600000000005</v>
      </c>
      <c r="Z8">
        <v>9.3964200000000009</v>
      </c>
      <c r="AA8">
        <v>9.2539210713396098</v>
      </c>
      <c r="AB8">
        <v>5.5819525592733701</v>
      </c>
      <c r="AC8">
        <v>25.107575702810699</v>
      </c>
      <c r="AD8">
        <v>32.171070661818902</v>
      </c>
      <c r="AE8">
        <v>22.140587519075002</v>
      </c>
      <c r="AF8" s="91">
        <v>9.3170699999999993</v>
      </c>
      <c r="AG8" s="91">
        <v>17.687328000000001</v>
      </c>
      <c r="AH8" s="91">
        <v>30.256135999999998</v>
      </c>
      <c r="AI8" s="91">
        <v>9.5716059999999992</v>
      </c>
      <c r="AJ8" s="91">
        <v>29.325434000000005</v>
      </c>
      <c r="AK8" s="91">
        <v>5.5503300000000007</v>
      </c>
    </row>
    <row r="9" spans="1:37" ht="14.45">
      <c r="A9" s="79" t="s">
        <v>102</v>
      </c>
      <c r="B9" s="91">
        <v>19.542680000000001</v>
      </c>
      <c r="C9" s="91">
        <v>1.2684000000000002</v>
      </c>
      <c r="D9" s="91">
        <v>4.9412060000000002</v>
      </c>
      <c r="E9" s="91">
        <v>-1.180104</v>
      </c>
      <c r="F9" s="91">
        <v>16.706314000000003</v>
      </c>
      <c r="G9" s="91">
        <v>1.3633040000000001</v>
      </c>
      <c r="H9" s="91">
        <v>-0.79383999999999999</v>
      </c>
      <c r="I9">
        <v>-23.251810000000003</v>
      </c>
      <c r="J9">
        <v>12.69872</v>
      </c>
      <c r="K9">
        <v>19.039000000000001</v>
      </c>
      <c r="L9">
        <v>6.8687700000000005</v>
      </c>
      <c r="M9">
        <v>14.246139999999999</v>
      </c>
      <c r="N9">
        <v>18.845080000000003</v>
      </c>
      <c r="O9">
        <v>7.4909099999999995</v>
      </c>
      <c r="P9">
        <v>13.8124</v>
      </c>
      <c r="Q9">
        <v>24.775919999999999</v>
      </c>
      <c r="R9">
        <v>9.7531100000000013</v>
      </c>
      <c r="S9">
        <v>18.740459999999999</v>
      </c>
      <c r="T9">
        <v>5.9942099999999998</v>
      </c>
      <c r="U9">
        <v>10.93661</v>
      </c>
      <c r="V9">
        <v>14.07673</v>
      </c>
      <c r="W9">
        <v>3.54962</v>
      </c>
      <c r="X9">
        <v>6.4226899999999993</v>
      </c>
      <c r="Y9">
        <v>10.59356</v>
      </c>
      <c r="Z9">
        <v>1.32226</v>
      </c>
      <c r="AA9">
        <v>6.9610190102487604</v>
      </c>
      <c r="AB9">
        <v>13.6235045447941</v>
      </c>
      <c r="AC9">
        <v>21.1430438016537</v>
      </c>
      <c r="AD9">
        <v>42.150180575868696</v>
      </c>
      <c r="AE9">
        <v>13.4754590082651</v>
      </c>
      <c r="AF9" s="91">
        <v>19.542680000000001</v>
      </c>
      <c r="AG9" s="91">
        <v>1.2684000000000002</v>
      </c>
      <c r="AH9" s="91">
        <v>4.9412060000000002</v>
      </c>
      <c r="AI9" s="91">
        <v>-1.180104</v>
      </c>
      <c r="AJ9" s="91">
        <v>16.706314000000003</v>
      </c>
      <c r="AK9" s="91">
        <v>1.3633040000000001</v>
      </c>
    </row>
    <row r="10" spans="1:37" ht="14.45">
      <c r="A10" s="79" t="s">
        <v>108</v>
      </c>
      <c r="B10" s="91">
        <v>3.5028120000000005</v>
      </c>
      <c r="C10" s="91">
        <v>15.702810000000001</v>
      </c>
      <c r="D10" s="91">
        <v>2.0310160000000002</v>
      </c>
      <c r="E10" s="91">
        <v>8.0089059999999996</v>
      </c>
      <c r="F10" s="91">
        <v>20.697440000000004</v>
      </c>
      <c r="G10" s="91">
        <v>17.755964000000002</v>
      </c>
      <c r="H10" s="91">
        <v>11.63293</v>
      </c>
      <c r="I10">
        <v>-12.476629999999998</v>
      </c>
      <c r="J10">
        <v>23.625509999999998</v>
      </c>
      <c r="K10">
        <v>20.54889</v>
      </c>
      <c r="L10">
        <v>8.319090000000001</v>
      </c>
      <c r="M10">
        <v>20.105460000000001</v>
      </c>
      <c r="N10">
        <v>19.50067</v>
      </c>
      <c r="O10">
        <v>8.3446700000000007</v>
      </c>
      <c r="P10">
        <v>18.455950000000001</v>
      </c>
      <c r="Q10">
        <v>31.79073</v>
      </c>
      <c r="R10">
        <v>14.55987</v>
      </c>
      <c r="S10">
        <v>21.886839999999999</v>
      </c>
      <c r="T10">
        <v>25.583909999999999</v>
      </c>
      <c r="U10">
        <v>21.074020000000001</v>
      </c>
      <c r="V10">
        <v>18.544400000000003</v>
      </c>
      <c r="W10">
        <v>6.5901300000000003</v>
      </c>
      <c r="X10">
        <v>14.91146</v>
      </c>
      <c r="Y10">
        <v>14.38373</v>
      </c>
      <c r="Z10">
        <v>27.614090000000001</v>
      </c>
      <c r="AA10">
        <v>12.5574148766291</v>
      </c>
      <c r="AB10">
        <v>24.781192150480202</v>
      </c>
      <c r="AC10">
        <v>16.943357023537999</v>
      </c>
      <c r="AD10">
        <v>39.1588780983151</v>
      </c>
      <c r="AE10">
        <v>23.713968098447001</v>
      </c>
      <c r="AF10" s="91">
        <v>3.5028120000000005</v>
      </c>
      <c r="AG10" s="91">
        <v>15.702810000000001</v>
      </c>
      <c r="AH10" s="91">
        <v>2.0310160000000002</v>
      </c>
      <c r="AI10" s="91">
        <v>8.0089059999999996</v>
      </c>
      <c r="AJ10" s="91">
        <v>20.697440000000004</v>
      </c>
      <c r="AK10" s="91">
        <v>17.755964000000002</v>
      </c>
    </row>
    <row r="11" spans="1:37" ht="14.45">
      <c r="A11" s="79" t="s">
        <v>113</v>
      </c>
      <c r="B11" s="91">
        <v>21.988620000000001</v>
      </c>
      <c r="C11" s="91">
        <v>28.766426000000003</v>
      </c>
      <c r="D11" s="91">
        <v>19.739957999999998</v>
      </c>
      <c r="E11" s="91">
        <v>11.451958000000001</v>
      </c>
      <c r="F11" s="91">
        <v>20.660824000000002</v>
      </c>
      <c r="G11" s="91">
        <v>13.796706</v>
      </c>
      <c r="H11" s="91">
        <v>9.7706299999999988</v>
      </c>
      <c r="I11">
        <v>7.4435000000000002</v>
      </c>
      <c r="J11">
        <v>20.504860000000001</v>
      </c>
      <c r="K11">
        <v>22.135639999999999</v>
      </c>
      <c r="L11">
        <v>5.2130799999999997</v>
      </c>
      <c r="M11">
        <v>14.802440000000001</v>
      </c>
      <c r="N11">
        <v>21.94164</v>
      </c>
      <c r="O11">
        <v>8.4181799999999996</v>
      </c>
      <c r="P11">
        <v>21.659500000000001</v>
      </c>
      <c r="Q11">
        <v>35.8294</v>
      </c>
      <c r="R11">
        <v>14.210139999999999</v>
      </c>
      <c r="S11">
        <v>24.195160000000001</v>
      </c>
      <c r="T11">
        <v>26.496269999999999</v>
      </c>
      <c r="U11">
        <v>24.024999999999999</v>
      </c>
      <c r="V11">
        <v>22.344560000000001</v>
      </c>
      <c r="W11">
        <v>9.8739599999999985</v>
      </c>
      <c r="X11">
        <v>13.84548</v>
      </c>
      <c r="Y11">
        <v>16.93469</v>
      </c>
      <c r="Z11">
        <v>14.48996</v>
      </c>
      <c r="AA11">
        <v>14.623601239406</v>
      </c>
      <c r="AB11">
        <v>29.351938843042298</v>
      </c>
      <c r="AC11">
        <v>10.6373367791084</v>
      </c>
      <c r="AD11">
        <v>32.4739838860175</v>
      </c>
      <c r="AE11">
        <v>32.289258266844001</v>
      </c>
      <c r="AF11" s="91">
        <v>21.988620000000001</v>
      </c>
      <c r="AG11" s="91">
        <v>28.766426000000003</v>
      </c>
      <c r="AH11" s="91">
        <v>19.739957999999998</v>
      </c>
      <c r="AI11" s="91">
        <v>11.451958000000001</v>
      </c>
      <c r="AJ11" s="91">
        <v>20.660824000000002</v>
      </c>
      <c r="AK11" s="91">
        <v>13.796706</v>
      </c>
    </row>
    <row r="12" spans="1:37" ht="14.45">
      <c r="A12" s="79" t="s">
        <v>118</v>
      </c>
      <c r="B12" s="91">
        <v>21.500264000000001</v>
      </c>
      <c r="C12" s="91">
        <v>26.366382000000002</v>
      </c>
      <c r="D12" s="91">
        <v>15.737406</v>
      </c>
      <c r="E12" s="91">
        <v>14.914582000000003</v>
      </c>
      <c r="F12" s="91">
        <v>14.839589999999999</v>
      </c>
      <c r="G12" s="91">
        <v>10.647540000000001</v>
      </c>
      <c r="H12" s="91">
        <v>-6.0112700000000006</v>
      </c>
      <c r="I12">
        <v>19.914009999999998</v>
      </c>
      <c r="J12">
        <v>13.555149999999999</v>
      </c>
      <c r="K12">
        <v>15.397549999999999</v>
      </c>
      <c r="L12">
        <v>7.1036899999999994</v>
      </c>
      <c r="M12">
        <v>8.6973899999999986</v>
      </c>
      <c r="N12">
        <v>11.841569999999999</v>
      </c>
      <c r="O12">
        <v>3.6388400000000001</v>
      </c>
      <c r="P12">
        <v>18.084299999999999</v>
      </c>
      <c r="Q12">
        <v>24.926950000000001</v>
      </c>
      <c r="R12">
        <v>13.032249999999999</v>
      </c>
      <c r="S12">
        <v>14.707469999999999</v>
      </c>
      <c r="T12">
        <v>15.101129999999999</v>
      </c>
      <c r="U12">
        <v>9.3519199999999998</v>
      </c>
      <c r="V12">
        <v>35.037589999999994</v>
      </c>
      <c r="W12">
        <v>-2.8639899999999998</v>
      </c>
      <c r="X12">
        <v>6.7481800000000005</v>
      </c>
      <c r="Y12">
        <v>15.02529</v>
      </c>
      <c r="Z12">
        <v>11.451879999999999</v>
      </c>
      <c r="AA12">
        <v>13.1848636376867</v>
      </c>
      <c r="AB12">
        <v>8.3238249586783297</v>
      </c>
      <c r="AC12">
        <v>19.8346958697528</v>
      </c>
      <c r="AD12">
        <v>16.409711323636998</v>
      </c>
      <c r="AE12">
        <v>25.7866844641329</v>
      </c>
      <c r="AF12" s="91">
        <v>21.500264000000001</v>
      </c>
      <c r="AG12" s="91">
        <v>26.366382000000002</v>
      </c>
      <c r="AH12" s="91">
        <v>15.737406</v>
      </c>
      <c r="AI12" s="91">
        <v>14.914582000000003</v>
      </c>
      <c r="AJ12" s="91">
        <v>14.839589999999999</v>
      </c>
      <c r="AK12" s="91">
        <v>10.647540000000001</v>
      </c>
    </row>
    <row r="13" spans="1:37" ht="14.45">
      <c r="A13" s="79" t="s">
        <v>123</v>
      </c>
      <c r="B13" s="91">
        <v>8.6108960000000003</v>
      </c>
      <c r="C13" s="91">
        <v>17.934583999999997</v>
      </c>
      <c r="D13" s="91">
        <v>11.836898000000001</v>
      </c>
      <c r="E13" s="91">
        <v>11.503132000000001</v>
      </c>
      <c r="F13" s="91">
        <v>12.135444000000001</v>
      </c>
      <c r="G13" s="91">
        <v>6.3876860000000004</v>
      </c>
      <c r="H13" s="91">
        <v>-7.82599</v>
      </c>
      <c r="I13">
        <v>24.362849999999998</v>
      </c>
      <c r="J13">
        <v>10.95425</v>
      </c>
      <c r="K13">
        <v>11.723360000000001</v>
      </c>
      <c r="L13">
        <v>4.6145899999999997</v>
      </c>
      <c r="M13">
        <v>6.6953500000000004</v>
      </c>
      <c r="N13">
        <v>9.5123700000000007</v>
      </c>
      <c r="O13">
        <v>-0.49925999999999998</v>
      </c>
      <c r="P13">
        <v>18.132660000000001</v>
      </c>
      <c r="Q13">
        <v>19.22006</v>
      </c>
      <c r="R13">
        <v>10.97871</v>
      </c>
      <c r="S13">
        <v>13.21185</v>
      </c>
      <c r="T13">
        <v>14.04824</v>
      </c>
      <c r="U13">
        <v>6.9533999999999994</v>
      </c>
      <c r="V13">
        <v>23.35398</v>
      </c>
      <c r="W13">
        <v>-2.8656299999999999</v>
      </c>
      <c r="X13">
        <v>2.3012199999999998</v>
      </c>
      <c r="Y13">
        <v>14.73507</v>
      </c>
      <c r="Z13">
        <v>8.505370000000001</v>
      </c>
      <c r="AA13">
        <v>9.0830627261494108</v>
      </c>
      <c r="AB13">
        <v>-6.2740460311398598</v>
      </c>
      <c r="AC13">
        <v>25.002335616926402</v>
      </c>
      <c r="AD13">
        <v>7.7553593381164196</v>
      </c>
      <c r="AE13">
        <v>26.857120247405899</v>
      </c>
      <c r="AF13" s="91">
        <v>8.6108960000000003</v>
      </c>
      <c r="AG13" s="91">
        <v>17.934583999999997</v>
      </c>
      <c r="AH13" s="91">
        <v>11.836898000000001</v>
      </c>
      <c r="AI13" s="91">
        <v>11.503132000000001</v>
      </c>
      <c r="AJ13" s="91">
        <v>12.135444000000001</v>
      </c>
      <c r="AK13" s="91">
        <v>6.3876860000000004</v>
      </c>
    </row>
    <row r="14" spans="1:37" ht="14.45">
      <c r="A14" s="79" t="s">
        <v>128</v>
      </c>
      <c r="B14" s="91">
        <v>8.991363999999999</v>
      </c>
      <c r="C14" s="91">
        <v>10.960080000000001</v>
      </c>
      <c r="D14" s="91">
        <v>12.147136</v>
      </c>
      <c r="E14" s="91">
        <v>3.6625680000000003</v>
      </c>
      <c r="F14" s="91">
        <v>15.820898000000001</v>
      </c>
      <c r="G14" s="91">
        <v>14.533392000000001</v>
      </c>
      <c r="H14" s="91">
        <v>-12.37326</v>
      </c>
      <c r="I14">
        <v>14.93168</v>
      </c>
      <c r="J14">
        <v>-5.1652700000000005</v>
      </c>
      <c r="K14">
        <v>10.395850000000001</v>
      </c>
      <c r="L14">
        <v>4.0648400000000002</v>
      </c>
      <c r="M14">
        <v>3.5380700000000003</v>
      </c>
      <c r="N14">
        <v>7.5272700000000006</v>
      </c>
      <c r="O14">
        <v>13.11669</v>
      </c>
      <c r="P14">
        <v>15.47784</v>
      </c>
      <c r="Q14">
        <v>21.893450000000001</v>
      </c>
      <c r="R14">
        <v>12.1463</v>
      </c>
      <c r="S14">
        <v>8.651209999999999</v>
      </c>
      <c r="T14">
        <v>9.7618099999999988</v>
      </c>
      <c r="U14">
        <v>16.488720000000001</v>
      </c>
      <c r="V14">
        <v>4.6226700000000003</v>
      </c>
      <c r="W14">
        <v>5.9689499999999995</v>
      </c>
      <c r="X14">
        <v>-1.0023</v>
      </c>
      <c r="Y14">
        <v>2.8529</v>
      </c>
      <c r="Z14">
        <v>5.8924399999999997</v>
      </c>
      <c r="AA14">
        <v>3.9897065276040999</v>
      </c>
      <c r="AB14">
        <v>-11.4351155371894</v>
      </c>
      <c r="AC14">
        <v>6.3263246300834401</v>
      </c>
      <c r="AD14">
        <v>3.8446132224799099</v>
      </c>
      <c r="AE14">
        <v>10.148976943471901</v>
      </c>
      <c r="AF14" s="91">
        <v>8.991363999999999</v>
      </c>
      <c r="AG14" s="91">
        <v>10.960080000000001</v>
      </c>
      <c r="AH14" s="91">
        <v>12.147136</v>
      </c>
      <c r="AI14" s="91">
        <v>3.6625680000000003</v>
      </c>
      <c r="AJ14" s="91">
        <v>15.820898000000001</v>
      </c>
      <c r="AK14" s="91">
        <v>14.533392000000001</v>
      </c>
    </row>
    <row r="15" spans="1:37" ht="14.45">
      <c r="A15" s="79" t="s">
        <v>133</v>
      </c>
      <c r="B15" s="91">
        <v>16.566911999999999</v>
      </c>
      <c r="C15" s="91">
        <v>23.606604000000004</v>
      </c>
      <c r="D15" s="91">
        <v>11.927992</v>
      </c>
      <c r="E15" s="91">
        <v>18.697578</v>
      </c>
      <c r="F15" s="91">
        <v>16.272072000000001</v>
      </c>
      <c r="G15" s="91">
        <v>6.2282960000000003</v>
      </c>
      <c r="H15" s="91">
        <v>-16.238409999999998</v>
      </c>
      <c r="I15">
        <v>12.00187</v>
      </c>
      <c r="J15">
        <v>6.5915499999999998</v>
      </c>
      <c r="K15">
        <v>12.228569999999999</v>
      </c>
      <c r="L15">
        <v>1.01868</v>
      </c>
      <c r="M15">
        <v>6.6875100000000005</v>
      </c>
      <c r="N15">
        <v>11.483219999999999</v>
      </c>
      <c r="O15">
        <v>-2.7016499999999999</v>
      </c>
      <c r="P15">
        <v>25.948370000000001</v>
      </c>
      <c r="Q15">
        <v>22.778939999999999</v>
      </c>
      <c r="R15">
        <v>11.792920000000001</v>
      </c>
      <c r="S15">
        <v>17.610810000000001</v>
      </c>
      <c r="T15">
        <v>24.307770000000001</v>
      </c>
      <c r="U15">
        <v>18.407709999999998</v>
      </c>
      <c r="V15">
        <v>2.61571</v>
      </c>
      <c r="W15">
        <v>-1.4079200000000001</v>
      </c>
      <c r="X15">
        <v>-6.0315000000000003</v>
      </c>
      <c r="Y15">
        <v>15.691600000000001</v>
      </c>
      <c r="Z15">
        <v>6.0872700000000002</v>
      </c>
      <c r="AA15">
        <v>14.668721902282002</v>
      </c>
      <c r="AB15">
        <v>-6.0504652876024405</v>
      </c>
      <c r="AC15">
        <v>3.9440781003643801</v>
      </c>
      <c r="AD15">
        <v>5.96184380284366</v>
      </c>
      <c r="AE15">
        <v>-3.3022761146438002</v>
      </c>
      <c r="AF15" s="91">
        <v>16.566911999999999</v>
      </c>
      <c r="AG15" s="91">
        <v>23.606604000000004</v>
      </c>
      <c r="AH15" s="91">
        <v>11.927992</v>
      </c>
      <c r="AI15" s="91">
        <v>18.697578</v>
      </c>
      <c r="AJ15" s="91">
        <v>16.272072000000001</v>
      </c>
      <c r="AK15" s="91">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4" sqref="A4:A71"/>
    </sheetView>
  </sheetViews>
  <sheetFormatPr defaultColWidth="18.5703125" defaultRowHeight="12.75" customHeight="1"/>
  <cols>
    <col min="1" max="1" width="10.5703125" bestFit="1" customWidth="1"/>
    <col min="2" max="36" width="9.42578125" customWidth="1"/>
    <col min="37" max="42" width="16.5703125" customWidth="1"/>
  </cols>
  <sheetData>
    <row r="1" spans="1:37" ht="14.45">
      <c r="A1" s="76"/>
      <c r="B1" s="23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11" t="s">
        <v>208</v>
      </c>
      <c r="AG1" s="211" t="s">
        <v>209</v>
      </c>
      <c r="AH1" s="211" t="s">
        <v>210</v>
      </c>
      <c r="AI1" s="211" t="s">
        <v>211</v>
      </c>
      <c r="AJ1" s="211" t="s">
        <v>212</v>
      </c>
      <c r="AK1" s="211" t="s">
        <v>213</v>
      </c>
    </row>
    <row r="2" spans="1:37" ht="14.45">
      <c r="A2" s="76"/>
      <c r="B2" s="211">
        <v>1991</v>
      </c>
      <c r="C2" s="211">
        <v>1992</v>
      </c>
      <c r="D2" s="211">
        <v>1993</v>
      </c>
      <c r="E2" s="211">
        <v>1994</v>
      </c>
      <c r="F2" s="211">
        <v>1995</v>
      </c>
      <c r="G2" s="211">
        <v>1996</v>
      </c>
      <c r="H2" s="211">
        <v>1997</v>
      </c>
      <c r="I2" s="211">
        <v>1998</v>
      </c>
      <c r="J2" s="211">
        <v>1999</v>
      </c>
      <c r="K2" s="211">
        <v>2000</v>
      </c>
      <c r="L2" s="211">
        <v>2001</v>
      </c>
      <c r="M2" s="211">
        <v>2002</v>
      </c>
      <c r="N2" s="211">
        <v>2003</v>
      </c>
      <c r="O2" s="211">
        <v>2004</v>
      </c>
      <c r="P2" s="211">
        <v>2005</v>
      </c>
      <c r="Q2" s="211">
        <v>2006</v>
      </c>
      <c r="R2" s="211">
        <v>2007</v>
      </c>
      <c r="S2" s="211">
        <v>2008</v>
      </c>
      <c r="T2" s="211">
        <v>2009</v>
      </c>
      <c r="U2" s="211">
        <v>2010</v>
      </c>
      <c r="V2" s="211">
        <v>2011</v>
      </c>
      <c r="W2" s="211">
        <v>2012</v>
      </c>
      <c r="X2" s="211">
        <v>2013</v>
      </c>
      <c r="Y2" s="211">
        <v>2014</v>
      </c>
      <c r="Z2" s="211">
        <v>2015</v>
      </c>
      <c r="AA2" s="211">
        <v>2016</v>
      </c>
      <c r="AB2" s="211">
        <v>2017</v>
      </c>
      <c r="AC2" s="211">
        <v>2018</v>
      </c>
      <c r="AD2" s="211">
        <v>2019</v>
      </c>
      <c r="AE2" s="211">
        <v>2020</v>
      </c>
      <c r="AF2" s="211">
        <v>2021</v>
      </c>
      <c r="AG2" s="211">
        <v>2022</v>
      </c>
      <c r="AH2" s="211">
        <v>2023</v>
      </c>
      <c r="AI2" s="211">
        <v>2024</v>
      </c>
      <c r="AJ2" s="211">
        <v>2025</v>
      </c>
      <c r="AK2" s="211">
        <v>2026</v>
      </c>
    </row>
    <row r="3" spans="1:37" ht="14.45">
      <c r="A3" s="77"/>
      <c r="B3" s="78" t="s">
        <v>21</v>
      </c>
      <c r="C3" s="78" t="s">
        <v>22</v>
      </c>
      <c r="D3" s="78" t="s">
        <v>23</v>
      </c>
      <c r="E3" s="78" t="s">
        <v>24</v>
      </c>
      <c r="F3" s="78" t="s">
        <v>25</v>
      </c>
      <c r="G3" s="78" t="s">
        <v>26</v>
      </c>
      <c r="H3" s="78" t="s">
        <v>27</v>
      </c>
      <c r="I3" s="78" t="s">
        <v>28</v>
      </c>
      <c r="J3" s="78" t="s">
        <v>29</v>
      </c>
      <c r="K3" s="78" t="s">
        <v>30</v>
      </c>
      <c r="L3" s="78" t="s">
        <v>31</v>
      </c>
      <c r="M3" s="78" t="s">
        <v>32</v>
      </c>
      <c r="N3" s="78" t="s">
        <v>33</v>
      </c>
      <c r="O3" s="78" t="s">
        <v>34</v>
      </c>
      <c r="P3" s="78" t="s">
        <v>35</v>
      </c>
      <c r="Q3" s="78" t="s">
        <v>36</v>
      </c>
      <c r="R3" s="78" t="s">
        <v>37</v>
      </c>
      <c r="S3" s="78" t="s">
        <v>38</v>
      </c>
      <c r="T3" s="78" t="s">
        <v>39</v>
      </c>
      <c r="U3" s="78" t="s">
        <v>40</v>
      </c>
      <c r="V3" s="78" t="s">
        <v>182</v>
      </c>
      <c r="W3" s="78" t="s">
        <v>183</v>
      </c>
      <c r="X3" s="78" t="s">
        <v>184</v>
      </c>
      <c r="Y3" s="78" t="s">
        <v>185</v>
      </c>
      <c r="Z3" s="78" t="s">
        <v>186</v>
      </c>
      <c r="AA3" s="78" t="s">
        <v>36</v>
      </c>
      <c r="AB3" s="78" t="s">
        <v>37</v>
      </c>
      <c r="AC3" s="78" t="s">
        <v>38</v>
      </c>
      <c r="AD3" s="78" t="s">
        <v>39</v>
      </c>
      <c r="AE3" s="78" t="s">
        <v>40</v>
      </c>
      <c r="AF3" s="211"/>
      <c r="AG3" s="211"/>
      <c r="AH3" s="211"/>
      <c r="AI3" s="211"/>
      <c r="AJ3" s="211"/>
      <c r="AK3" s="211"/>
    </row>
    <row r="4" spans="1:37" ht="14.45">
      <c r="A4" s="79" t="s">
        <v>65</v>
      </c>
      <c r="B4" s="91">
        <v>29.809785999999992</v>
      </c>
      <c r="C4" s="91">
        <v>0.14888199999999779</v>
      </c>
      <c r="D4" s="91">
        <v>188.36769600000002</v>
      </c>
      <c r="E4" s="91">
        <v>-19.261465999999999</v>
      </c>
      <c r="F4" s="91">
        <v>-11.55139</v>
      </c>
      <c r="G4" s="91">
        <v>25.526097999999998</v>
      </c>
      <c r="H4" s="91">
        <v>1.3745679999999993</v>
      </c>
      <c r="I4" s="91">
        <v>21.421490000000002</v>
      </c>
      <c r="J4" s="91">
        <v>24.198349999999998</v>
      </c>
      <c r="K4" s="91">
        <v>42.049589999999995</v>
      </c>
      <c r="L4" s="91">
        <v>21.61983</v>
      </c>
      <c r="M4" s="91">
        <v>18.446279999999998</v>
      </c>
      <c r="N4" s="91">
        <v>23.206610000000001</v>
      </c>
      <c r="O4" s="91">
        <v>20.033060000000003</v>
      </c>
      <c r="P4" s="91">
        <v>101.09752</v>
      </c>
      <c r="Q4" s="91">
        <v>22.61157</v>
      </c>
      <c r="R4" s="91">
        <v>23.206610000000001</v>
      </c>
      <c r="S4" s="91">
        <v>42.247930000000004</v>
      </c>
      <c r="T4" s="91">
        <v>34.11524</v>
      </c>
      <c r="U4" s="91">
        <v>41.255679999999998</v>
      </c>
      <c r="V4" s="91">
        <v>24.792830000000002</v>
      </c>
      <c r="W4" s="91">
        <v>40.065640000000002</v>
      </c>
      <c r="X4" s="91">
        <v>37.883839999999999</v>
      </c>
      <c r="Y4" s="91">
        <v>23.007810000000003</v>
      </c>
      <c r="Z4" s="91">
        <v>30.743310000000001</v>
      </c>
      <c r="AA4">
        <v>36.496400000000001</v>
      </c>
      <c r="AB4">
        <v>45.025449999999999</v>
      </c>
      <c r="AC4">
        <v>23.802</v>
      </c>
      <c r="AD4">
        <v>42.050199999999904</v>
      </c>
      <c r="AE4">
        <v>26.777249999999999</v>
      </c>
      <c r="AF4" s="91">
        <v>29.809785999999992</v>
      </c>
      <c r="AG4" s="91">
        <v>0.14888199999999779</v>
      </c>
      <c r="AH4" s="91">
        <v>188.36769600000002</v>
      </c>
      <c r="AI4" s="91">
        <v>-19.261465999999999</v>
      </c>
      <c r="AJ4" s="91">
        <v>-11.55139</v>
      </c>
      <c r="AK4" s="91">
        <v>25.526097999999998</v>
      </c>
    </row>
    <row r="5" spans="1:37" ht="14.45">
      <c r="A5" s="79" t="s">
        <v>71</v>
      </c>
      <c r="B5" s="91">
        <v>19.033522000000001</v>
      </c>
      <c r="C5" s="91">
        <v>7.0302340000000001</v>
      </c>
      <c r="D5" s="91">
        <v>85.799055999999993</v>
      </c>
      <c r="E5" s="91">
        <v>-9.7793939999999999</v>
      </c>
      <c r="F5" s="91">
        <v>38.657699999999991</v>
      </c>
      <c r="G5" s="91">
        <v>12.339405999999999</v>
      </c>
      <c r="H5" s="91">
        <v>23.60331</v>
      </c>
      <c r="I5" s="91">
        <v>17.2562</v>
      </c>
      <c r="J5" s="91">
        <v>16.066120000000002</v>
      </c>
      <c r="K5" s="91">
        <v>48.99174</v>
      </c>
      <c r="L5" s="91">
        <v>36.297519999999999</v>
      </c>
      <c r="M5" s="91">
        <v>25.745450000000002</v>
      </c>
      <c r="N5" s="91">
        <v>24.39669</v>
      </c>
      <c r="O5" s="91">
        <v>35.66281</v>
      </c>
      <c r="P5" s="91">
        <v>125.57355</v>
      </c>
      <c r="Q5" s="91">
        <v>20.429749999999999</v>
      </c>
      <c r="R5" s="91">
        <v>29.355370000000001</v>
      </c>
      <c r="S5" s="91">
        <v>90.644630000000006</v>
      </c>
      <c r="T5" s="91">
        <v>38.478989999999996</v>
      </c>
      <c r="U5" s="91">
        <v>35.16657</v>
      </c>
      <c r="V5" s="91">
        <v>33.321769999999994</v>
      </c>
      <c r="W5" s="91">
        <v>18.842610000000001</v>
      </c>
      <c r="X5" s="91">
        <v>38.875690000000006</v>
      </c>
      <c r="Y5" s="91">
        <v>32.449240000000003</v>
      </c>
      <c r="Z5" s="91">
        <v>39.450900000000004</v>
      </c>
      <c r="AA5">
        <v>41.375809999999994</v>
      </c>
      <c r="AB5">
        <v>62.678599999999996</v>
      </c>
      <c r="AC5">
        <v>22.2151999999999</v>
      </c>
      <c r="AD5">
        <v>72.001050000000006</v>
      </c>
      <c r="AE5">
        <v>37.884849999999894</v>
      </c>
      <c r="AF5" s="91">
        <v>19.033522000000001</v>
      </c>
      <c r="AG5" s="91">
        <v>7.0302340000000001</v>
      </c>
      <c r="AH5" s="91">
        <v>85.799055999999993</v>
      </c>
      <c r="AI5" s="91">
        <v>-9.7793939999999999</v>
      </c>
      <c r="AJ5" s="91">
        <v>38.657699999999991</v>
      </c>
      <c r="AK5" s="91">
        <v>12.339405999999999</v>
      </c>
    </row>
    <row r="6" spans="1:37" ht="14.45">
      <c r="A6" s="79" t="s">
        <v>76</v>
      </c>
      <c r="B6" s="91">
        <v>37.985829999999993</v>
      </c>
      <c r="C6" s="91">
        <v>23.852601999999997</v>
      </c>
      <c r="D6" s="91">
        <v>33.571293999999995</v>
      </c>
      <c r="E6" s="91">
        <v>18.785719999999998</v>
      </c>
      <c r="F6" s="91">
        <v>66.418819999999997</v>
      </c>
      <c r="G6" s="91">
        <v>7.6782579999999996</v>
      </c>
      <c r="H6" s="91">
        <v>63.272730000000003</v>
      </c>
      <c r="I6" s="91">
        <v>48.99174</v>
      </c>
      <c r="J6" s="91">
        <v>19.834709999999998</v>
      </c>
      <c r="K6" s="91">
        <v>54.009920000000001</v>
      </c>
      <c r="L6" s="91">
        <v>55.160330000000002</v>
      </c>
      <c r="M6" s="91">
        <v>23.22645</v>
      </c>
      <c r="N6" s="91">
        <v>42.842980000000004</v>
      </c>
      <c r="O6" s="91">
        <v>27.59008</v>
      </c>
      <c r="P6" s="91">
        <v>69.104129999999998</v>
      </c>
      <c r="Q6" s="91">
        <v>49.190080000000002</v>
      </c>
      <c r="R6" s="91">
        <v>44.628099999999996</v>
      </c>
      <c r="S6" s="91">
        <v>82.373550000000009</v>
      </c>
      <c r="T6" s="91">
        <v>74.04258999999999</v>
      </c>
      <c r="U6" s="91">
        <v>59.404600000000002</v>
      </c>
      <c r="V6" s="91">
        <v>42.445689999999999</v>
      </c>
      <c r="W6" s="91">
        <v>22.21454</v>
      </c>
      <c r="X6" s="91">
        <v>58.769889999999997</v>
      </c>
      <c r="Y6" s="91">
        <v>31.517060000000001</v>
      </c>
      <c r="Z6" s="91">
        <v>41.176480000000005</v>
      </c>
      <c r="AA6">
        <v>36.615409999999905</v>
      </c>
      <c r="AB6">
        <v>63.888529999999896</v>
      </c>
      <c r="AC6">
        <v>26.578900000000001</v>
      </c>
      <c r="AD6">
        <v>124.9605</v>
      </c>
      <c r="AE6">
        <v>70.0175499999999</v>
      </c>
      <c r="AF6" s="91">
        <v>37.985829999999993</v>
      </c>
      <c r="AG6" s="91">
        <v>23.852601999999997</v>
      </c>
      <c r="AH6" s="91">
        <v>33.571293999999995</v>
      </c>
      <c r="AI6" s="91">
        <v>18.785719999999998</v>
      </c>
      <c r="AJ6" s="91">
        <v>66.418819999999997</v>
      </c>
      <c r="AK6" s="91">
        <v>7.6782579999999996</v>
      </c>
    </row>
    <row r="7" spans="1:37" ht="14.45">
      <c r="A7" s="79" t="s">
        <v>86</v>
      </c>
      <c r="B7" s="91">
        <v>41.938178000000001</v>
      </c>
      <c r="C7" s="91">
        <v>40.074694000000001</v>
      </c>
      <c r="D7" s="91">
        <v>1.3631199999999954</v>
      </c>
      <c r="E7" s="91">
        <v>-2.5694920000000012</v>
      </c>
      <c r="F7" s="91">
        <v>-26.212883999999999</v>
      </c>
      <c r="G7" s="91">
        <v>3.6764540000000014</v>
      </c>
      <c r="H7" s="91">
        <v>29.157019999999999</v>
      </c>
      <c r="I7" s="91">
        <v>70.294210000000007</v>
      </c>
      <c r="J7" s="91">
        <v>23.60331</v>
      </c>
      <c r="K7" s="91">
        <v>16.8</v>
      </c>
      <c r="L7" s="91">
        <v>35.028100000000002</v>
      </c>
      <c r="M7" s="91">
        <v>13.62645</v>
      </c>
      <c r="N7" s="91">
        <v>32.747109999999999</v>
      </c>
      <c r="O7" s="91">
        <v>39.133879999999998</v>
      </c>
      <c r="P7" s="91">
        <v>90.902479999999997</v>
      </c>
      <c r="Q7" s="91">
        <v>33.758679999999998</v>
      </c>
      <c r="R7" s="91">
        <v>33.699169999999995</v>
      </c>
      <c r="S7" s="91">
        <v>29.79214</v>
      </c>
      <c r="T7" s="91">
        <v>43.080640000000002</v>
      </c>
      <c r="U7" s="91">
        <v>88.700450000000004</v>
      </c>
      <c r="V7" s="91">
        <v>43.635820000000002</v>
      </c>
      <c r="W7" s="91">
        <v>17.01784</v>
      </c>
      <c r="X7" s="91">
        <v>26.498860000000001</v>
      </c>
      <c r="Y7" s="91">
        <v>22.988139999999998</v>
      </c>
      <c r="Z7" s="91">
        <v>25.348419999999997</v>
      </c>
      <c r="AA7">
        <v>31.934349999999899</v>
      </c>
      <c r="AB7">
        <v>40.2452100000001</v>
      </c>
      <c r="AC7">
        <v>24.198700000000002</v>
      </c>
      <c r="AD7">
        <v>43.240300000000097</v>
      </c>
      <c r="AE7">
        <v>39.828680000000105</v>
      </c>
      <c r="AF7" s="91">
        <v>41.938178000000001</v>
      </c>
      <c r="AG7" s="91">
        <v>40.074694000000001</v>
      </c>
      <c r="AH7" s="91">
        <v>1.3631199999999954</v>
      </c>
      <c r="AI7" s="91">
        <v>-2.5694920000000012</v>
      </c>
      <c r="AJ7" s="91">
        <v>-26.212883999999999</v>
      </c>
      <c r="AK7" s="91">
        <v>3.6764540000000014</v>
      </c>
    </row>
    <row r="8" spans="1:37" ht="14.45">
      <c r="A8" s="79" t="s">
        <v>96</v>
      </c>
      <c r="B8" s="91">
        <v>24.659790000000001</v>
      </c>
      <c r="C8" s="91">
        <v>21.803582000000002</v>
      </c>
      <c r="D8" s="91">
        <v>0.19014400000000023</v>
      </c>
      <c r="E8" s="91">
        <v>-5.5054859999999994</v>
      </c>
      <c r="F8" s="91">
        <v>-26.211384000000006</v>
      </c>
      <c r="G8" s="91">
        <v>7.738929999999999</v>
      </c>
      <c r="H8" s="91">
        <v>15.471069999999999</v>
      </c>
      <c r="I8" s="91">
        <v>41.137190000000004</v>
      </c>
      <c r="J8" s="91">
        <v>13.289260000000001</v>
      </c>
      <c r="K8" s="91">
        <v>27.570250000000001</v>
      </c>
      <c r="L8" s="91">
        <v>34.690910000000002</v>
      </c>
      <c r="M8" s="91">
        <v>21.163640000000001</v>
      </c>
      <c r="N8" s="91">
        <v>23.543800000000001</v>
      </c>
      <c r="O8" s="91">
        <v>34.333880000000001</v>
      </c>
      <c r="P8" s="91">
        <v>67.140500000000003</v>
      </c>
      <c r="Q8" s="91">
        <v>34.274380000000001</v>
      </c>
      <c r="R8" s="91">
        <v>36.813220000000001</v>
      </c>
      <c r="S8" s="91">
        <v>20.429749999999999</v>
      </c>
      <c r="T8" s="91">
        <v>51.173209999999997</v>
      </c>
      <c r="U8" s="91">
        <v>36.138489999999997</v>
      </c>
      <c r="V8" s="91">
        <v>21.024139999999999</v>
      </c>
      <c r="W8" s="91">
        <v>18.545120000000001</v>
      </c>
      <c r="X8" s="91">
        <v>27.252549999999999</v>
      </c>
      <c r="Y8" s="91">
        <v>27.252610000000001</v>
      </c>
      <c r="Z8" s="91">
        <v>28.958279999999998</v>
      </c>
      <c r="AA8">
        <v>32.1327</v>
      </c>
      <c r="AB8">
        <v>29.573979999999999</v>
      </c>
      <c r="AC8">
        <v>26.281370000000102</v>
      </c>
      <c r="AD8">
        <v>27.570650000000001</v>
      </c>
      <c r="AE8">
        <v>23.583810000000099</v>
      </c>
      <c r="AF8" s="91">
        <v>24.659790000000001</v>
      </c>
      <c r="AG8" s="91">
        <v>21.803582000000002</v>
      </c>
      <c r="AH8" s="91">
        <v>0.19014400000000023</v>
      </c>
      <c r="AI8" s="91">
        <v>-5.5054859999999994</v>
      </c>
      <c r="AJ8" s="91">
        <v>-26.211384000000006</v>
      </c>
      <c r="AK8" s="91">
        <v>7.738929999999999</v>
      </c>
    </row>
    <row r="9" spans="1:37" ht="14.45">
      <c r="A9" s="79" t="s">
        <v>102</v>
      </c>
      <c r="B9" s="91">
        <v>3.4259199999999983</v>
      </c>
      <c r="C9" s="91">
        <v>8.1729199999999995</v>
      </c>
      <c r="D9" s="91">
        <v>12.473674000000001</v>
      </c>
      <c r="E9" s="91">
        <v>1.061094</v>
      </c>
      <c r="F9" s="91">
        <v>22.368065999999995</v>
      </c>
      <c r="G9" s="91">
        <v>-1.3633040000000001</v>
      </c>
      <c r="H9" s="91">
        <v>31.73554</v>
      </c>
      <c r="I9" s="91">
        <v>15.272729999999999</v>
      </c>
      <c r="J9" s="91">
        <v>13.68595</v>
      </c>
      <c r="K9" s="91">
        <v>32.07273</v>
      </c>
      <c r="L9" s="91">
        <v>48.238019999999999</v>
      </c>
      <c r="M9" s="91">
        <v>6.5057900000000002</v>
      </c>
      <c r="N9" s="91">
        <v>14.280989999999999</v>
      </c>
      <c r="O9" s="91">
        <v>20.826450000000001</v>
      </c>
      <c r="P9" s="91">
        <v>11.9405</v>
      </c>
      <c r="Q9" s="91">
        <v>14.67769</v>
      </c>
      <c r="R9" s="91">
        <v>31.73554</v>
      </c>
      <c r="S9" s="91">
        <v>13.4876</v>
      </c>
      <c r="T9" s="91">
        <v>35.543419999999998</v>
      </c>
      <c r="U9" s="91">
        <v>23.741799999999998</v>
      </c>
      <c r="V9" s="91">
        <v>24.39593</v>
      </c>
      <c r="W9" s="91">
        <v>22.730180000000001</v>
      </c>
      <c r="X9" s="91">
        <v>25.189630000000001</v>
      </c>
      <c r="Y9" s="91">
        <v>26.0823</v>
      </c>
      <c r="Z9" s="91">
        <v>25.58633</v>
      </c>
      <c r="AA9">
        <v>28.562399999999901</v>
      </c>
      <c r="AB9">
        <v>24.3970500000001</v>
      </c>
      <c r="AC9">
        <v>26.578900000000001</v>
      </c>
      <c r="AD9">
        <v>24.000349999999901</v>
      </c>
      <c r="AE9">
        <v>22.730910000000101</v>
      </c>
      <c r="AF9" s="91">
        <v>3.4259199999999983</v>
      </c>
      <c r="AG9" s="91">
        <v>8.1729199999999995</v>
      </c>
      <c r="AH9" s="91">
        <v>12.473674000000001</v>
      </c>
      <c r="AI9" s="91">
        <v>1.061094</v>
      </c>
      <c r="AJ9" s="91">
        <v>22.368065999999995</v>
      </c>
      <c r="AK9" s="91">
        <v>-1.3633040000000001</v>
      </c>
    </row>
    <row r="10" spans="1:37" ht="14.45">
      <c r="A10" s="79" t="s">
        <v>108</v>
      </c>
      <c r="B10" s="91">
        <v>-0.52760200000000035</v>
      </c>
      <c r="C10" s="91">
        <v>14.445949999999996</v>
      </c>
      <c r="D10" s="91">
        <v>-5.4029160000000003</v>
      </c>
      <c r="E10" s="91">
        <v>-9.1989860000000014</v>
      </c>
      <c r="F10" s="91">
        <v>30.872809999999998</v>
      </c>
      <c r="G10" s="91">
        <v>7.8308159999999951</v>
      </c>
      <c r="H10" s="91">
        <v>31.933880000000002</v>
      </c>
      <c r="I10" s="91">
        <v>33.12397</v>
      </c>
      <c r="J10" s="91">
        <v>30.347110000000001</v>
      </c>
      <c r="K10" s="91">
        <v>21.12397</v>
      </c>
      <c r="L10" s="91">
        <v>19.953720000000001</v>
      </c>
      <c r="M10" s="91">
        <v>10.1157</v>
      </c>
      <c r="N10" s="91">
        <v>17.2562</v>
      </c>
      <c r="O10" s="91">
        <v>39.272730000000003</v>
      </c>
      <c r="P10" s="91">
        <v>21.024789999999999</v>
      </c>
      <c r="Q10" s="91">
        <v>21.223140000000001</v>
      </c>
      <c r="R10" s="91">
        <v>45.421489999999999</v>
      </c>
      <c r="S10" s="91">
        <v>28.760330000000003</v>
      </c>
      <c r="T10" s="91">
        <v>28.164830000000002</v>
      </c>
      <c r="U10" s="91">
        <v>29.156560000000002</v>
      </c>
      <c r="V10" s="91">
        <v>31.536360000000002</v>
      </c>
      <c r="W10" s="91">
        <v>26.379669999999997</v>
      </c>
      <c r="X10" s="91">
        <v>61.685449999999996</v>
      </c>
      <c r="Y10" s="91">
        <v>29.156569999999999</v>
      </c>
      <c r="Z10" s="91">
        <v>33.520060000000001</v>
      </c>
      <c r="AA10">
        <v>26.182200000000002</v>
      </c>
      <c r="AB10">
        <v>32.1327</v>
      </c>
      <c r="AC10">
        <v>49.587499999999999</v>
      </c>
      <c r="AD10">
        <v>22.016849999999998</v>
      </c>
      <c r="AE10">
        <v>23.603650000000101</v>
      </c>
      <c r="AF10" s="91">
        <v>-0.52760200000000035</v>
      </c>
      <c r="AG10" s="91">
        <v>14.445949999999996</v>
      </c>
      <c r="AH10" s="91">
        <v>-5.4029160000000003</v>
      </c>
      <c r="AI10" s="91">
        <v>-9.1989860000000014</v>
      </c>
      <c r="AJ10" s="91">
        <v>30.872809999999998</v>
      </c>
      <c r="AK10" s="91">
        <v>7.8308159999999951</v>
      </c>
    </row>
    <row r="11" spans="1:37" ht="14.45">
      <c r="A11" s="79" t="s">
        <v>113</v>
      </c>
      <c r="B11" s="91">
        <v>15.498979999999996</v>
      </c>
      <c r="C11" s="91">
        <v>39.663323999999996</v>
      </c>
      <c r="D11" s="91">
        <v>-27.475497999999998</v>
      </c>
      <c r="E11" s="91">
        <v>-21.766008000000003</v>
      </c>
      <c r="F11" s="91">
        <v>29.917686</v>
      </c>
      <c r="G11" s="91">
        <v>25.019824</v>
      </c>
      <c r="H11" s="91">
        <v>50.280989999999996</v>
      </c>
      <c r="I11" s="91">
        <v>20.826450000000001</v>
      </c>
      <c r="J11" s="91">
        <v>44.033059999999999</v>
      </c>
      <c r="K11" s="91">
        <v>23.404959999999999</v>
      </c>
      <c r="L11" s="91">
        <v>52.066120000000005</v>
      </c>
      <c r="M11" s="91">
        <v>17.851240000000001</v>
      </c>
      <c r="N11" s="91">
        <v>42.049589999999995</v>
      </c>
      <c r="O11" s="91">
        <v>50.578510000000001</v>
      </c>
      <c r="P11" s="91">
        <v>28.36364</v>
      </c>
      <c r="Q11" s="91">
        <v>66.446280000000002</v>
      </c>
      <c r="R11" s="91">
        <v>91.636359999999996</v>
      </c>
      <c r="S11" s="91">
        <v>39.272730000000003</v>
      </c>
      <c r="T11" s="91">
        <v>23.60284</v>
      </c>
      <c r="U11" s="91">
        <v>91.04083</v>
      </c>
      <c r="V11" s="91">
        <v>36.693379999999998</v>
      </c>
      <c r="W11" s="91">
        <v>68.607789999999994</v>
      </c>
      <c r="X11" s="91">
        <v>66.842500000000001</v>
      </c>
      <c r="Y11" s="91">
        <v>41.057389999999998</v>
      </c>
      <c r="Z11" s="91">
        <v>44.429290000000002</v>
      </c>
      <c r="AA11">
        <v>41.851849999999999</v>
      </c>
      <c r="AB11">
        <v>40.265050000000002</v>
      </c>
      <c r="AC11">
        <v>38.876599999999996</v>
      </c>
      <c r="AD11">
        <v>29.55415</v>
      </c>
      <c r="AE11">
        <v>23.603649999999899</v>
      </c>
      <c r="AF11" s="91">
        <v>15.498979999999996</v>
      </c>
      <c r="AG11" s="91">
        <v>39.663323999999996</v>
      </c>
      <c r="AH11" s="91">
        <v>-27.475497999999998</v>
      </c>
      <c r="AI11" s="91">
        <v>-21.766008000000003</v>
      </c>
      <c r="AJ11" s="91">
        <v>29.917686</v>
      </c>
      <c r="AK11" s="91">
        <v>25.019824</v>
      </c>
    </row>
    <row r="12" spans="1:37" ht="14.45">
      <c r="A12" s="79" t="s">
        <v>118</v>
      </c>
      <c r="B12" s="91">
        <v>19.180725999999996</v>
      </c>
      <c r="C12" s="91">
        <v>38.334448000000002</v>
      </c>
      <c r="D12" s="91">
        <v>-11.254766</v>
      </c>
      <c r="E12" s="91">
        <v>-1.109622000000003</v>
      </c>
      <c r="F12" s="91">
        <v>14.515779999999999</v>
      </c>
      <c r="G12" s="91">
        <v>21.008659999999999</v>
      </c>
      <c r="H12" s="91">
        <v>59.246279999999999</v>
      </c>
      <c r="I12" s="91">
        <v>36.099170000000001</v>
      </c>
      <c r="J12" s="91">
        <v>49.190080000000002</v>
      </c>
      <c r="K12" s="91">
        <v>39.133879999999998</v>
      </c>
      <c r="L12" s="91">
        <v>48.456199999999995</v>
      </c>
      <c r="M12" s="91">
        <v>103.95372</v>
      </c>
      <c r="N12" s="91">
        <v>34.373550000000002</v>
      </c>
      <c r="O12" s="91">
        <v>57.381819999999998</v>
      </c>
      <c r="P12" s="91">
        <v>38.360330000000005</v>
      </c>
      <c r="Q12" s="91">
        <v>50.87603</v>
      </c>
      <c r="R12" s="91">
        <v>33.83802</v>
      </c>
      <c r="S12" s="91">
        <v>38.677690000000005</v>
      </c>
      <c r="T12" s="91">
        <v>28.363289999999999</v>
      </c>
      <c r="U12" s="91">
        <v>44.250949999999996</v>
      </c>
      <c r="V12" s="91">
        <v>41.255660000000006</v>
      </c>
      <c r="W12" s="91">
        <v>47.999720000000003</v>
      </c>
      <c r="X12" s="91">
        <v>78.703759999999988</v>
      </c>
      <c r="Y12" s="91">
        <v>38.875680000000003</v>
      </c>
      <c r="Z12" s="91">
        <v>32.726860000000002</v>
      </c>
      <c r="AA12">
        <v>30.744250000000001</v>
      </c>
      <c r="AB12">
        <v>24.1193600000001</v>
      </c>
      <c r="AC12">
        <v>44.628749999999897</v>
      </c>
      <c r="AD12">
        <v>21.9771800000001</v>
      </c>
      <c r="AE12">
        <v>24.040019999999899</v>
      </c>
      <c r="AF12" s="91">
        <v>19.180725999999996</v>
      </c>
      <c r="AG12" s="91">
        <v>38.334448000000002</v>
      </c>
      <c r="AH12" s="91">
        <v>-11.254766</v>
      </c>
      <c r="AI12" s="91">
        <v>-1.109622000000003</v>
      </c>
      <c r="AJ12" s="91">
        <v>14.515779999999999</v>
      </c>
      <c r="AK12" s="91">
        <v>21.008659999999999</v>
      </c>
    </row>
    <row r="13" spans="1:37" ht="14.45">
      <c r="A13" s="79" t="s">
        <v>123</v>
      </c>
      <c r="B13" s="91">
        <v>26.040343999999997</v>
      </c>
      <c r="C13" s="91">
        <v>13.166246000000003</v>
      </c>
      <c r="D13" s="91">
        <v>20.811032000000001</v>
      </c>
      <c r="E13" s="91">
        <v>15.392737999999998</v>
      </c>
      <c r="F13" s="91">
        <v>31.104225999999993</v>
      </c>
      <c r="G13" s="91">
        <v>32.409004000000003</v>
      </c>
      <c r="H13" s="91">
        <v>36.495870000000004</v>
      </c>
      <c r="I13" s="91">
        <v>22.413220000000003</v>
      </c>
      <c r="J13" s="91">
        <v>37.884300000000003</v>
      </c>
      <c r="K13" s="91">
        <v>47.385120000000001</v>
      </c>
      <c r="L13" s="91">
        <v>23.34545</v>
      </c>
      <c r="M13" s="91">
        <v>20.647929999999999</v>
      </c>
      <c r="N13" s="91">
        <v>30.664459999999998</v>
      </c>
      <c r="O13" s="91">
        <v>41.077690000000004</v>
      </c>
      <c r="P13" s="91">
        <v>31.060849999999999</v>
      </c>
      <c r="Q13" s="91">
        <v>69.758679999999998</v>
      </c>
      <c r="R13" s="91">
        <v>20.94511</v>
      </c>
      <c r="S13" s="91">
        <v>34.908660000000005</v>
      </c>
      <c r="T13" s="91">
        <v>24.793029999999998</v>
      </c>
      <c r="U13" s="91">
        <v>40.680699999999995</v>
      </c>
      <c r="V13" s="91">
        <v>34.511849999999995</v>
      </c>
      <c r="W13" s="91">
        <v>29.513770000000001</v>
      </c>
      <c r="X13" s="91">
        <v>19.080719999999999</v>
      </c>
      <c r="Y13" s="91">
        <v>42.445929999999997</v>
      </c>
      <c r="Z13" s="91">
        <v>56.012860000000003</v>
      </c>
      <c r="AA13">
        <v>29.236789999999999</v>
      </c>
      <c r="AB13">
        <v>25.884679999999999</v>
      </c>
      <c r="AC13">
        <v>63.214149999999897</v>
      </c>
      <c r="AD13">
        <v>23.663159999999799</v>
      </c>
      <c r="AE13">
        <v>24.972269999999799</v>
      </c>
      <c r="AF13" s="91">
        <v>26.040343999999997</v>
      </c>
      <c r="AG13" s="91">
        <v>13.166246000000003</v>
      </c>
      <c r="AH13" s="91">
        <v>20.811032000000001</v>
      </c>
      <c r="AI13" s="91">
        <v>15.392737999999998</v>
      </c>
      <c r="AJ13" s="91">
        <v>31.104225999999993</v>
      </c>
      <c r="AK13" s="91">
        <v>32.409004000000003</v>
      </c>
    </row>
    <row r="14" spans="1:37" ht="14.45">
      <c r="A14" s="79" t="s">
        <v>128</v>
      </c>
      <c r="B14" s="91">
        <v>17.507805999999995</v>
      </c>
      <c r="C14" s="91">
        <v>8.8944699999999983</v>
      </c>
      <c r="D14" s="91">
        <v>1.1222839999999996</v>
      </c>
      <c r="E14" s="91">
        <v>9.8448719999999987</v>
      </c>
      <c r="F14" s="91">
        <v>28.013811999999998</v>
      </c>
      <c r="G14" s="91">
        <v>15.793877999999999</v>
      </c>
      <c r="H14" s="91">
        <v>24.595040000000001</v>
      </c>
      <c r="I14" s="91">
        <v>18.446279999999998</v>
      </c>
      <c r="J14" s="91">
        <v>36.495870000000004</v>
      </c>
      <c r="K14" s="91">
        <v>27.966939999999997</v>
      </c>
      <c r="L14" s="91">
        <v>25.487599999999997</v>
      </c>
      <c r="M14" s="91">
        <v>23.10744</v>
      </c>
      <c r="N14" s="91">
        <v>22.472729999999999</v>
      </c>
      <c r="O14" s="91">
        <v>35.166530000000002</v>
      </c>
      <c r="P14" s="91">
        <v>20.925319999999999</v>
      </c>
      <c r="Q14" s="91">
        <v>16.066120000000002</v>
      </c>
      <c r="R14" s="91">
        <v>25.54711</v>
      </c>
      <c r="S14" s="91">
        <v>41.950060000000001</v>
      </c>
      <c r="T14" s="91">
        <v>23.00787</v>
      </c>
      <c r="U14" s="91">
        <v>14.39954</v>
      </c>
      <c r="V14" s="91">
        <v>23.602700000000002</v>
      </c>
      <c r="W14" s="91">
        <v>28.581400000000002</v>
      </c>
      <c r="X14" s="91">
        <v>27.807869999999998</v>
      </c>
      <c r="Y14" s="91">
        <v>24.69378</v>
      </c>
      <c r="Z14" s="91">
        <v>22.293890000000001</v>
      </c>
      <c r="AA14">
        <v>27.888010000000101</v>
      </c>
      <c r="AB14">
        <v>24.873090000000097</v>
      </c>
      <c r="AC14">
        <v>23.24662</v>
      </c>
      <c r="AD14">
        <v>25.646650000000101</v>
      </c>
      <c r="AE14">
        <v>24.793749999999999</v>
      </c>
      <c r="AF14" s="91">
        <v>17.507805999999995</v>
      </c>
      <c r="AG14" s="91">
        <v>8.8944699999999983</v>
      </c>
      <c r="AH14" s="91">
        <v>1.1222839999999996</v>
      </c>
      <c r="AI14" s="91">
        <v>9.8448719999999987</v>
      </c>
      <c r="AJ14" s="91">
        <v>28.013811999999998</v>
      </c>
      <c r="AK14" s="91">
        <v>15.793877999999999</v>
      </c>
    </row>
    <row r="15" spans="1:37" ht="14.45">
      <c r="A15" s="79" t="s">
        <v>133</v>
      </c>
      <c r="B15" s="91">
        <v>8.4644880000000011</v>
      </c>
      <c r="C15" s="91">
        <v>2.3967059999999982</v>
      </c>
      <c r="D15" s="91">
        <v>-6.7709719999999995</v>
      </c>
      <c r="E15" s="91">
        <v>0.60159199999999691</v>
      </c>
      <c r="F15" s="91">
        <v>44.223798000000002</v>
      </c>
      <c r="G15" s="91">
        <v>1.110544</v>
      </c>
      <c r="H15" s="91">
        <v>15.07438</v>
      </c>
      <c r="I15" s="91">
        <v>12.69421</v>
      </c>
      <c r="J15" s="91">
        <v>35.305790000000002</v>
      </c>
      <c r="K15" s="91">
        <v>29.355370000000001</v>
      </c>
      <c r="L15" s="91">
        <v>13.4876</v>
      </c>
      <c r="M15" s="91">
        <v>18.723970000000001</v>
      </c>
      <c r="N15" s="91">
        <v>15.471069999999999</v>
      </c>
      <c r="O15" s="91">
        <v>19.100490000000001</v>
      </c>
      <c r="P15" s="91">
        <v>3.9664899999999998</v>
      </c>
      <c r="Q15" s="91">
        <v>23.801650000000002</v>
      </c>
      <c r="R15" s="91">
        <v>57.520660000000007</v>
      </c>
      <c r="S15" s="91">
        <v>23.99954</v>
      </c>
      <c r="T15" s="91">
        <v>19.4375</v>
      </c>
      <c r="U15" s="91">
        <v>33.916870000000003</v>
      </c>
      <c r="V15" s="91">
        <v>31.734860000000001</v>
      </c>
      <c r="W15" s="91">
        <v>22.7103</v>
      </c>
      <c r="X15" s="91">
        <v>25.368259999999999</v>
      </c>
      <c r="Y15" s="91">
        <v>31.6557</v>
      </c>
      <c r="Z15" s="91">
        <v>22.412740000000003</v>
      </c>
      <c r="AA15">
        <v>36.377389999999899</v>
      </c>
      <c r="AB15">
        <v>25.983849999999997</v>
      </c>
      <c r="AC15">
        <v>23.544150000000002</v>
      </c>
      <c r="AD15">
        <v>39.471650000000103</v>
      </c>
      <c r="AE15">
        <v>24.5160599999999</v>
      </c>
      <c r="AF15" s="91">
        <v>8.4644880000000011</v>
      </c>
      <c r="AG15" s="91">
        <v>2.3967059999999982</v>
      </c>
      <c r="AH15" s="91">
        <v>-6.7709719999999995</v>
      </c>
      <c r="AI15" s="91">
        <v>0.60159199999999691</v>
      </c>
      <c r="AJ15" s="91">
        <v>44.223798000000002</v>
      </c>
      <c r="AK15" s="91">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A4" sqref="A4:A71"/>
    </sheetView>
  </sheetViews>
  <sheetFormatPr defaultColWidth="18.5703125" defaultRowHeight="12.75" customHeight="1"/>
  <cols>
    <col min="1" max="1" width="12.5703125" customWidth="1"/>
    <col min="2" max="36" width="9.42578125" customWidth="1"/>
    <col min="37" max="42" width="16.5703125" customWidth="1"/>
  </cols>
  <sheetData>
    <row r="1" spans="1:42" ht="14.45">
      <c r="A1" s="76"/>
      <c r="B1" s="23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11" t="s">
        <v>208</v>
      </c>
      <c r="AG1" s="211" t="s">
        <v>209</v>
      </c>
      <c r="AH1" s="211" t="s">
        <v>210</v>
      </c>
      <c r="AI1" s="211" t="s">
        <v>211</v>
      </c>
      <c r="AJ1" s="211" t="s">
        <v>212</v>
      </c>
      <c r="AK1" s="211" t="s">
        <v>213</v>
      </c>
      <c r="AL1" s="211"/>
      <c r="AM1" s="211"/>
      <c r="AN1" s="211"/>
      <c r="AO1" s="211"/>
      <c r="AP1" s="211"/>
    </row>
    <row r="2" spans="1:42" ht="14.45">
      <c r="A2" s="76"/>
      <c r="B2" s="211">
        <v>1991</v>
      </c>
      <c r="C2" s="211">
        <v>1992</v>
      </c>
      <c r="D2" s="211">
        <v>1993</v>
      </c>
      <c r="E2" s="211">
        <v>1994</v>
      </c>
      <c r="F2" s="211">
        <v>1995</v>
      </c>
      <c r="G2" s="211">
        <v>1996</v>
      </c>
      <c r="H2" s="211">
        <v>1997</v>
      </c>
      <c r="I2" s="211">
        <v>1998</v>
      </c>
      <c r="J2" s="211">
        <v>1999</v>
      </c>
      <c r="K2" s="211">
        <v>2000</v>
      </c>
      <c r="L2" s="211">
        <v>2001</v>
      </c>
      <c r="M2" s="211">
        <v>2002</v>
      </c>
      <c r="N2" s="211">
        <v>2003</v>
      </c>
      <c r="O2" s="211">
        <v>2004</v>
      </c>
      <c r="P2" s="211">
        <v>2005</v>
      </c>
      <c r="Q2" s="211">
        <v>2006</v>
      </c>
      <c r="R2" s="211">
        <v>2007</v>
      </c>
      <c r="S2" s="211">
        <v>2008</v>
      </c>
      <c r="T2" s="211">
        <v>2009</v>
      </c>
      <c r="U2" s="211">
        <v>2010</v>
      </c>
      <c r="V2" s="211">
        <v>2011</v>
      </c>
      <c r="W2" s="211">
        <v>2012</v>
      </c>
      <c r="X2" s="211">
        <v>2013</v>
      </c>
      <c r="Y2" s="211">
        <v>2014</v>
      </c>
      <c r="Z2" s="211">
        <v>2015</v>
      </c>
      <c r="AA2" s="211">
        <v>2016</v>
      </c>
      <c r="AB2" s="211">
        <v>2017</v>
      </c>
      <c r="AC2" s="211">
        <v>2018</v>
      </c>
      <c r="AD2" s="211">
        <v>2019</v>
      </c>
      <c r="AE2" s="211">
        <v>2020</v>
      </c>
      <c r="AF2" s="211">
        <v>2021</v>
      </c>
      <c r="AG2" s="211">
        <v>2022</v>
      </c>
      <c r="AH2" s="211">
        <v>2023</v>
      </c>
      <c r="AI2" s="211">
        <v>2024</v>
      </c>
      <c r="AJ2" s="211">
        <v>2025</v>
      </c>
      <c r="AK2" s="211">
        <v>2026</v>
      </c>
      <c r="AL2" s="211"/>
      <c r="AM2" s="211"/>
      <c r="AN2" s="211"/>
      <c r="AO2" s="211"/>
      <c r="AP2" s="211"/>
    </row>
    <row r="3" spans="1:42" ht="14.45">
      <c r="A3" s="77"/>
      <c r="B3" s="78" t="s">
        <v>21</v>
      </c>
      <c r="C3" s="78" t="s">
        <v>22</v>
      </c>
      <c r="D3" s="78" t="s">
        <v>23</v>
      </c>
      <c r="E3" s="78" t="s">
        <v>24</v>
      </c>
      <c r="F3" s="78" t="s">
        <v>25</v>
      </c>
      <c r="G3" s="78" t="s">
        <v>26</v>
      </c>
      <c r="H3" s="78" t="s">
        <v>27</v>
      </c>
      <c r="I3" s="78" t="s">
        <v>28</v>
      </c>
      <c r="J3" s="78" t="s">
        <v>29</v>
      </c>
      <c r="K3" s="78" t="s">
        <v>30</v>
      </c>
      <c r="L3" s="78" t="s">
        <v>31</v>
      </c>
      <c r="M3" s="78" t="s">
        <v>32</v>
      </c>
      <c r="N3" s="78" t="s">
        <v>33</v>
      </c>
      <c r="O3" s="78" t="s">
        <v>34</v>
      </c>
      <c r="P3" s="78" t="s">
        <v>35</v>
      </c>
      <c r="Q3" s="78" t="s">
        <v>36</v>
      </c>
      <c r="R3" s="78" t="s">
        <v>37</v>
      </c>
      <c r="S3" s="78" t="s">
        <v>38</v>
      </c>
      <c r="T3" s="78" t="s">
        <v>39</v>
      </c>
      <c r="U3" s="78" t="s">
        <v>40</v>
      </c>
      <c r="V3" s="78" t="s">
        <v>182</v>
      </c>
      <c r="W3" s="78" t="s">
        <v>183</v>
      </c>
      <c r="X3" s="78" t="s">
        <v>184</v>
      </c>
      <c r="Y3" s="78" t="s">
        <v>185</v>
      </c>
      <c r="Z3" s="78" t="s">
        <v>186</v>
      </c>
      <c r="AA3" s="78" t="s">
        <v>36</v>
      </c>
      <c r="AB3" s="78" t="s">
        <v>37</v>
      </c>
      <c r="AC3" s="78" t="s">
        <v>38</v>
      </c>
      <c r="AD3" s="78" t="s">
        <v>39</v>
      </c>
      <c r="AE3" s="78" t="s">
        <v>40</v>
      </c>
      <c r="AF3" s="78"/>
      <c r="AG3" s="78"/>
      <c r="AH3" s="78"/>
      <c r="AI3" s="78"/>
      <c r="AJ3" s="78"/>
      <c r="AK3" s="78"/>
      <c r="AL3" s="78"/>
      <c r="AM3" s="78"/>
      <c r="AN3" s="78"/>
      <c r="AO3" s="78"/>
      <c r="AP3" s="78"/>
    </row>
    <row r="4" spans="1:42" ht="14.45">
      <c r="A4" s="79" t="s">
        <v>65</v>
      </c>
      <c r="B4" s="80">
        <v>28.8687</v>
      </c>
      <c r="C4" s="80">
        <v>66.690010000000001</v>
      </c>
      <c r="D4" s="80">
        <v>209.91325000000001</v>
      </c>
      <c r="E4" s="80">
        <v>68.707340000000002</v>
      </c>
      <c r="F4" s="80">
        <v>147.14017999999999</v>
      </c>
      <c r="G4" s="80">
        <v>12.95735</v>
      </c>
      <c r="H4" s="80">
        <v>43.173999999999999</v>
      </c>
      <c r="I4" s="80">
        <v>43.572859999999999</v>
      </c>
      <c r="J4" s="80">
        <v>40.911610000000003</v>
      </c>
      <c r="K4" s="80">
        <v>13.873209999999998</v>
      </c>
      <c r="L4" s="80">
        <v>43.65607</v>
      </c>
      <c r="M4" s="80">
        <v>8.8752700000000004</v>
      </c>
      <c r="N4" s="80">
        <v>27.946300000000001</v>
      </c>
      <c r="O4" s="80">
        <v>3.3895900000000001</v>
      </c>
      <c r="P4" s="80">
        <v>303.37369000000001</v>
      </c>
      <c r="Q4" s="80">
        <v>12.219719999999999</v>
      </c>
      <c r="R4" s="80">
        <v>-9.3584500000000013</v>
      </c>
      <c r="S4" s="80">
        <v>28.872540000000001</v>
      </c>
      <c r="T4" s="80">
        <v>4.9805900000000003</v>
      </c>
      <c r="U4" s="80">
        <v>53.234699999999997</v>
      </c>
      <c r="V4" s="91">
        <v>36.51267</v>
      </c>
      <c r="W4" s="91">
        <v>15.039200000000001</v>
      </c>
      <c r="X4" s="91">
        <v>13.099450000000001</v>
      </c>
      <c r="Y4" s="91">
        <v>6.7984099999999996</v>
      </c>
      <c r="Z4">
        <v>21.993320000000001</v>
      </c>
      <c r="AA4">
        <v>41.238190000000003</v>
      </c>
      <c r="AB4">
        <v>58.881329999999998</v>
      </c>
      <c r="AC4">
        <v>49.533120000000004</v>
      </c>
      <c r="AD4">
        <v>48.656099999999995</v>
      </c>
      <c r="AE4">
        <v>36.149560000000001</v>
      </c>
      <c r="AF4" s="91">
        <v>28.502187496324908</v>
      </c>
      <c r="AG4">
        <v>66.377511872836507</v>
      </c>
      <c r="AH4">
        <v>211.12333447291081</v>
      </c>
      <c r="AI4">
        <v>68.713341688972349</v>
      </c>
      <c r="AJ4">
        <v>147.80087564376487</v>
      </c>
      <c r="AK4" s="80">
        <v>12.974350977554279</v>
      </c>
    </row>
    <row r="5" spans="1:42" ht="14.45">
      <c r="A5" s="79" t="s">
        <v>71</v>
      </c>
      <c r="B5" s="80">
        <v>53.405980000000007</v>
      </c>
      <c r="C5" s="80">
        <v>97.829139999999995</v>
      </c>
      <c r="D5" s="80">
        <v>211.77466000000001</v>
      </c>
      <c r="E5" s="80">
        <v>63.109250000000003</v>
      </c>
      <c r="F5" s="80">
        <v>89.958119999999994</v>
      </c>
      <c r="G5" s="80">
        <v>24.910400000000003</v>
      </c>
      <c r="H5" s="80">
        <v>-4.8160100000000003</v>
      </c>
      <c r="I5" s="80">
        <v>73.336060000000003</v>
      </c>
      <c r="J5" s="80">
        <v>36.586980000000004</v>
      </c>
      <c r="K5" s="80">
        <v>21.691119999999998</v>
      </c>
      <c r="L5" s="80">
        <v>36.689769999999996</v>
      </c>
      <c r="M5" s="80">
        <v>4.0654399999999997</v>
      </c>
      <c r="N5" s="80">
        <v>38.304220000000001</v>
      </c>
      <c r="O5" s="80">
        <v>19.567259999999997</v>
      </c>
      <c r="P5" s="80">
        <v>194.10926000000001</v>
      </c>
      <c r="Q5" s="80">
        <v>10.566690000000001</v>
      </c>
      <c r="R5" s="80">
        <v>18.006209999999999</v>
      </c>
      <c r="S5" s="80">
        <v>42.33981</v>
      </c>
      <c r="T5" s="80">
        <v>29.493419999999997</v>
      </c>
      <c r="U5" s="80">
        <v>57.446640000000002</v>
      </c>
      <c r="V5" s="91">
        <v>36.949750000000002</v>
      </c>
      <c r="W5" s="91">
        <v>19.886479999999999</v>
      </c>
      <c r="X5" s="91">
        <v>30.005659999999999</v>
      </c>
      <c r="Y5" s="91">
        <v>35.553809999999999</v>
      </c>
      <c r="Z5">
        <v>40.773769999999999</v>
      </c>
      <c r="AA5">
        <v>31.995979999999999</v>
      </c>
      <c r="AB5">
        <v>74.449780000000004</v>
      </c>
      <c r="AC5">
        <v>14.88969</v>
      </c>
      <c r="AD5">
        <v>39.650980000000004</v>
      </c>
      <c r="AE5">
        <v>14.91981</v>
      </c>
      <c r="AF5" s="91">
        <v>53.503218596593655</v>
      </c>
      <c r="AG5">
        <v>97.944624983882534</v>
      </c>
      <c r="AH5">
        <v>211.27383722176506</v>
      </c>
      <c r="AI5">
        <v>63.115245487554333</v>
      </c>
      <c r="AJ5">
        <v>90.409230286593882</v>
      </c>
      <c r="AK5" s="80">
        <v>24.920403950258759</v>
      </c>
    </row>
    <row r="6" spans="1:42" ht="14.45">
      <c r="A6" s="79" t="s">
        <v>76</v>
      </c>
      <c r="B6" s="80">
        <v>62.61224</v>
      </c>
      <c r="C6" s="80">
        <v>129.22682</v>
      </c>
      <c r="D6" s="80">
        <v>224.96581</v>
      </c>
      <c r="E6" s="80">
        <v>44.835190000000004</v>
      </c>
      <c r="F6" s="80">
        <v>177.33817000000002</v>
      </c>
      <c r="G6" s="80">
        <v>-56.693550000000002</v>
      </c>
      <c r="H6" s="80">
        <v>37.615089999999995</v>
      </c>
      <c r="I6" s="80">
        <v>83.826080000000005</v>
      </c>
      <c r="J6" s="80">
        <v>-9.628680000000001</v>
      </c>
      <c r="K6" s="80">
        <v>-8.9868500000000004</v>
      </c>
      <c r="L6" s="80">
        <v>31.59817</v>
      </c>
      <c r="M6" s="80">
        <v>-31.764150000000001</v>
      </c>
      <c r="N6" s="80">
        <v>8.1977799999999998</v>
      </c>
      <c r="O6" s="80">
        <v>-4.6275300000000001</v>
      </c>
      <c r="P6" s="80">
        <v>107.54282000000001</v>
      </c>
      <c r="Q6" s="80">
        <v>18.535509999999999</v>
      </c>
      <c r="R6" s="80">
        <v>-8.2876000000000012</v>
      </c>
      <c r="S6" s="80">
        <v>9.9111000000000011</v>
      </c>
      <c r="T6" s="80">
        <v>-22.678090000000001</v>
      </c>
      <c r="U6" s="80">
        <v>14.65991</v>
      </c>
      <c r="V6" s="91">
        <v>17.707439999999998</v>
      </c>
      <c r="W6" s="91">
        <v>9.1945100000000011</v>
      </c>
      <c r="X6" s="91">
        <v>12.195319999999999</v>
      </c>
      <c r="Y6" s="91">
        <v>-13.04682</v>
      </c>
      <c r="Z6">
        <v>5.0683699999999998</v>
      </c>
      <c r="AA6">
        <v>-22.833819999999999</v>
      </c>
      <c r="AB6">
        <v>21.36993</v>
      </c>
      <c r="AC6">
        <v>4.0066199999999998</v>
      </c>
      <c r="AD6">
        <v>64.574950000000001</v>
      </c>
      <c r="AE6">
        <v>63.134869999999999</v>
      </c>
      <c r="AF6" s="91">
        <v>61.180317783398927</v>
      </c>
      <c r="AG6">
        <v>128.26726604236279</v>
      </c>
      <c r="AH6">
        <v>224.00764611072893</v>
      </c>
      <c r="AI6">
        <v>43.466726188585206</v>
      </c>
      <c r="AJ6">
        <v>176.01578651210627</v>
      </c>
      <c r="AK6" s="80">
        <v>-58.085781288219785</v>
      </c>
    </row>
    <row r="7" spans="1:42" ht="14.45">
      <c r="A7" s="79" t="s">
        <v>86</v>
      </c>
      <c r="B7" s="80">
        <v>27.73244</v>
      </c>
      <c r="C7" s="80">
        <v>75.024360000000001</v>
      </c>
      <c r="D7" s="80">
        <v>159.47320999999999</v>
      </c>
      <c r="E7" s="80">
        <v>29.552319999999998</v>
      </c>
      <c r="F7" s="80">
        <v>81.07553999999999</v>
      </c>
      <c r="G7" s="80">
        <v>86.656300000000002</v>
      </c>
      <c r="H7" s="80">
        <v>38.537150000000004</v>
      </c>
      <c r="I7" s="80">
        <v>88.094770000000011</v>
      </c>
      <c r="J7" s="80">
        <v>-55.505400000000002</v>
      </c>
      <c r="K7" s="80">
        <v>-25.224409999999999</v>
      </c>
      <c r="L7" s="80">
        <v>-11.06203</v>
      </c>
      <c r="M7" s="80">
        <v>-40.472319999999996</v>
      </c>
      <c r="N7" s="80">
        <v>-8.5150300000000012</v>
      </c>
      <c r="O7" s="80">
        <v>5.4860100000000003</v>
      </c>
      <c r="P7" s="80">
        <v>89.623949999999994</v>
      </c>
      <c r="Q7" s="80">
        <v>5.5964700000000001</v>
      </c>
      <c r="R7" s="80">
        <v>-13.982229999999999</v>
      </c>
      <c r="S7" s="80">
        <v>-5.7306000000000008</v>
      </c>
      <c r="T7" s="80">
        <v>-15.20013</v>
      </c>
      <c r="U7" s="80">
        <v>34.876040000000003</v>
      </c>
      <c r="V7" s="91">
        <v>71.3001</v>
      </c>
      <c r="W7" s="91">
        <v>20.61309</v>
      </c>
      <c r="X7" s="91">
        <v>9.5076800000000006</v>
      </c>
      <c r="Y7" s="91">
        <v>-18.428540000000002</v>
      </c>
      <c r="Z7">
        <v>-11.481530000000001</v>
      </c>
      <c r="AA7">
        <v>17.488060000000001</v>
      </c>
      <c r="AB7">
        <v>42.204129999999999</v>
      </c>
      <c r="AC7">
        <v>-16.627680000000002</v>
      </c>
      <c r="AD7">
        <v>57.904980000000002</v>
      </c>
      <c r="AE7">
        <v>18.792390000000001</v>
      </c>
      <c r="AF7" s="91">
        <v>27.715374733300219</v>
      </c>
      <c r="AG7">
        <v>73.575185829979745</v>
      </c>
      <c r="AH7">
        <v>159.09265105449037</v>
      </c>
      <c r="AI7">
        <v>29.569324498987175</v>
      </c>
      <c r="AJ7">
        <v>81.100535732897853</v>
      </c>
      <c r="AK7" s="80">
        <v>86.681304144388463</v>
      </c>
    </row>
    <row r="8" spans="1:42" ht="14.45">
      <c r="A8" s="79" t="s">
        <v>96</v>
      </c>
      <c r="B8" s="80">
        <v>13.905670000000001</v>
      </c>
      <c r="C8" s="80">
        <v>50.254080000000002</v>
      </c>
      <c r="D8" s="80">
        <v>122.22750000000001</v>
      </c>
      <c r="E8" s="80">
        <v>45.130360000000003</v>
      </c>
      <c r="F8" s="80">
        <v>144.82448000000002</v>
      </c>
      <c r="G8" s="80">
        <v>15.857620000000001</v>
      </c>
      <c r="H8" s="80">
        <v>26.527619999999999</v>
      </c>
      <c r="I8" s="80">
        <v>112.01666</v>
      </c>
      <c r="J8" s="80">
        <v>5.9267599999999998</v>
      </c>
      <c r="K8" s="80">
        <v>-7.9631999999999996</v>
      </c>
      <c r="L8" s="80">
        <v>-10.182930000000001</v>
      </c>
      <c r="M8" s="80">
        <v>-18.910119999999999</v>
      </c>
      <c r="N8" s="80">
        <v>-5.1637899999999997</v>
      </c>
      <c r="O8" s="80">
        <v>4.8523900000000006</v>
      </c>
      <c r="P8" s="80">
        <v>136.5727</v>
      </c>
      <c r="Q8" s="80">
        <v>-17.06551</v>
      </c>
      <c r="R8" s="80">
        <v>-25.80247</v>
      </c>
      <c r="S8" s="80">
        <v>13.146979999999999</v>
      </c>
      <c r="T8" s="80">
        <v>9.7264300000000006</v>
      </c>
      <c r="U8" s="80">
        <v>41.096609999999998</v>
      </c>
      <c r="V8" s="91">
        <v>63.824849999999998</v>
      </c>
      <c r="W8" s="91">
        <v>-6.9918699999999996</v>
      </c>
      <c r="X8" s="91">
        <v>0.73799999999999999</v>
      </c>
      <c r="Y8" s="91">
        <v>-18.297540000000001</v>
      </c>
      <c r="Z8">
        <v>-12.214030000000001</v>
      </c>
      <c r="AA8">
        <v>9.0859300000000012</v>
      </c>
      <c r="AB8">
        <v>5.1340200000000005</v>
      </c>
      <c r="AC8">
        <v>-29.088660000000001</v>
      </c>
      <c r="AD8">
        <v>48.692149999999998</v>
      </c>
      <c r="AE8">
        <v>-11.59253</v>
      </c>
      <c r="AF8" s="91">
        <v>13.941845357980599</v>
      </c>
      <c r="AG8">
        <v>50.616735034495079</v>
      </c>
      <c r="AH8">
        <v>122.33935550539928</v>
      </c>
      <c r="AI8">
        <v>45.147363021899245</v>
      </c>
      <c r="AJ8">
        <v>144.73754131987366</v>
      </c>
      <c r="AK8" s="80">
        <v>15.892615499680849</v>
      </c>
    </row>
    <row r="9" spans="1:42" ht="14.45">
      <c r="A9" s="79" t="s">
        <v>102</v>
      </c>
      <c r="B9" s="80">
        <v>78.603580000000008</v>
      </c>
      <c r="C9" s="80">
        <v>0.77813999999999994</v>
      </c>
      <c r="D9" s="80">
        <v>11.42347</v>
      </c>
      <c r="E9" s="80">
        <v>-1.8183699999999998</v>
      </c>
      <c r="F9" s="80">
        <v>48.385210000000001</v>
      </c>
      <c r="G9" s="80">
        <v>10.9796</v>
      </c>
      <c r="H9" s="80">
        <v>-16.415560000000003</v>
      </c>
      <c r="I9" s="80">
        <v>59.579190000000004</v>
      </c>
      <c r="J9" s="80">
        <v>20.131820000000001</v>
      </c>
      <c r="K9" s="80">
        <v>-1.8760000000000002E-2</v>
      </c>
      <c r="L9" s="80">
        <v>-40.888860000000001</v>
      </c>
      <c r="M9" s="80">
        <v>-24.57798</v>
      </c>
      <c r="N9" s="80">
        <v>-41.014429999999997</v>
      </c>
      <c r="O9" s="80">
        <v>-32.649230000000003</v>
      </c>
      <c r="P9" s="80">
        <v>31.118189999999998</v>
      </c>
      <c r="Q9" s="80">
        <v>-16.25863</v>
      </c>
      <c r="R9" s="80">
        <v>-29.007360000000002</v>
      </c>
      <c r="S9" s="80">
        <v>15.05063</v>
      </c>
      <c r="T9" s="80">
        <v>-28.113409999999998</v>
      </c>
      <c r="U9" s="80">
        <v>-6.2963900000000006</v>
      </c>
      <c r="V9" s="91">
        <v>35.037300000000002</v>
      </c>
      <c r="W9" s="91">
        <v>-16.40408</v>
      </c>
      <c r="X9" s="91">
        <v>-27.575620000000001</v>
      </c>
      <c r="Y9" s="91">
        <v>-23.976099999999999</v>
      </c>
      <c r="Z9">
        <v>-8.1685800000000004</v>
      </c>
      <c r="AA9">
        <v>-18.756529999999998</v>
      </c>
      <c r="AB9">
        <v>-18.879729999999999</v>
      </c>
      <c r="AC9">
        <v>-18.7621</v>
      </c>
      <c r="AD9">
        <v>4.9375299999999998</v>
      </c>
      <c r="AE9">
        <v>-14.283790000000002</v>
      </c>
      <c r="AF9" s="91">
        <v>78.656605207787052</v>
      </c>
      <c r="AG9">
        <v>0.79443608718219216</v>
      </c>
      <c r="AH9">
        <v>10.795318554272191</v>
      </c>
      <c r="AI9">
        <v>-1.7823744887791051</v>
      </c>
      <c r="AJ9">
        <v>48.433600307417684</v>
      </c>
      <c r="AK9" s="80">
        <v>11.01660335260364</v>
      </c>
    </row>
    <row r="10" spans="1:42" ht="14.45">
      <c r="A10" s="79" t="s">
        <v>108</v>
      </c>
      <c r="B10" s="80">
        <v>-5.8830900000000002</v>
      </c>
      <c r="C10" s="80">
        <v>27.880080000000003</v>
      </c>
      <c r="D10" s="80">
        <v>-8.3493899999999996</v>
      </c>
      <c r="E10" s="80">
        <v>20.232430000000001</v>
      </c>
      <c r="F10" s="80">
        <v>30.843540000000001</v>
      </c>
      <c r="G10" s="80">
        <v>41.040230000000001</v>
      </c>
      <c r="H10" s="80">
        <v>14.490680000000001</v>
      </c>
      <c r="I10" s="80">
        <v>75.778990000000007</v>
      </c>
      <c r="J10" s="80">
        <v>65.886160000000004</v>
      </c>
      <c r="K10" s="80">
        <v>-49.466929999999998</v>
      </c>
      <c r="L10" s="80">
        <v>-38.095980000000004</v>
      </c>
      <c r="M10" s="80">
        <v>-9.229239999999999</v>
      </c>
      <c r="N10" s="80">
        <v>-13.51318</v>
      </c>
      <c r="O10" s="80">
        <v>-26.592950000000002</v>
      </c>
      <c r="P10" s="80">
        <v>24.434360000000002</v>
      </c>
      <c r="Q10" s="80">
        <v>-13.056049999999999</v>
      </c>
      <c r="R10" s="80">
        <v>-8.1851199999999995</v>
      </c>
      <c r="S10" s="80">
        <v>-2.57158</v>
      </c>
      <c r="T10" s="80">
        <v>-30.264680000000002</v>
      </c>
      <c r="U10" s="80">
        <v>-36.50526</v>
      </c>
      <c r="V10" s="91">
        <v>7.3666599999999995</v>
      </c>
      <c r="W10" s="91">
        <v>20.909459999999999</v>
      </c>
      <c r="X10" s="91">
        <v>21.97174</v>
      </c>
      <c r="Y10" s="91">
        <v>-3.3679099999999997</v>
      </c>
      <c r="Z10">
        <v>5.8490699999999993</v>
      </c>
      <c r="AA10">
        <v>18.370330000000003</v>
      </c>
      <c r="AB10">
        <v>18.507080000000002</v>
      </c>
      <c r="AC10">
        <v>26.724900000000002</v>
      </c>
      <c r="AD10">
        <v>-54.714529999999996</v>
      </c>
      <c r="AE10">
        <v>-25.463419999999999</v>
      </c>
      <c r="AF10" s="91">
        <v>-6.2687281740997962</v>
      </c>
      <c r="AG10">
        <v>27.797003253292672</v>
      </c>
      <c r="AH10">
        <v>-8.8693892113595538</v>
      </c>
      <c r="AI10">
        <v>20.270427585364928</v>
      </c>
      <c r="AJ10">
        <v>31.095874910913547</v>
      </c>
      <c r="AK10" s="80">
        <v>41.084230687295033</v>
      </c>
    </row>
    <row r="11" spans="1:42" ht="14.45">
      <c r="A11" s="79" t="s">
        <v>113</v>
      </c>
      <c r="B11" s="80">
        <v>53.409349999999996</v>
      </c>
      <c r="C11" s="80">
        <v>56.28331</v>
      </c>
      <c r="D11" s="80">
        <v>85.919169999999994</v>
      </c>
      <c r="E11" s="80">
        <v>47.941989999999997</v>
      </c>
      <c r="F11" s="80">
        <v>32.843679999999999</v>
      </c>
      <c r="G11" s="80">
        <v>9.41737</v>
      </c>
      <c r="H11" s="80">
        <v>73.407210000000006</v>
      </c>
      <c r="I11" s="80">
        <v>56.459800000000001</v>
      </c>
      <c r="J11" s="80">
        <v>48.113410000000002</v>
      </c>
      <c r="K11" s="80">
        <v>12.67862</v>
      </c>
      <c r="L11" s="80">
        <v>24.742099999999997</v>
      </c>
      <c r="M11" s="80">
        <v>-3.3823099999999999</v>
      </c>
      <c r="N11" s="80">
        <v>40.45872</v>
      </c>
      <c r="O11" s="80">
        <v>7.9324300000000001</v>
      </c>
      <c r="P11" s="80">
        <v>46.411089999999994</v>
      </c>
      <c r="Q11" s="80">
        <v>6.7395899999999997</v>
      </c>
      <c r="R11" s="80">
        <v>17.925740000000001</v>
      </c>
      <c r="S11" s="80">
        <v>17.421220000000002</v>
      </c>
      <c r="T11" s="80">
        <v>-3.9880599999999999</v>
      </c>
      <c r="U11" s="80">
        <v>-1.2442899999999999</v>
      </c>
      <c r="V11" s="91">
        <v>21.964880000000001</v>
      </c>
      <c r="W11" s="91">
        <v>75.510499999999993</v>
      </c>
      <c r="X11" s="91">
        <v>37.568370000000002</v>
      </c>
      <c r="Y11" s="91">
        <v>42.03425</v>
      </c>
      <c r="Z11">
        <v>42.976790000000001</v>
      </c>
      <c r="AA11">
        <v>38.019089999999998</v>
      </c>
      <c r="AB11">
        <v>12.330110000000001</v>
      </c>
      <c r="AC11">
        <v>11.853590000000001</v>
      </c>
      <c r="AD11">
        <v>-10.878549999999999</v>
      </c>
      <c r="AE11">
        <v>0.28339999999999999</v>
      </c>
      <c r="AF11" s="91">
        <v>51.813121174655578</v>
      </c>
      <c r="AG11">
        <v>55.485192829981116</v>
      </c>
      <c r="AH11">
        <v>84.255431956262342</v>
      </c>
      <c r="AI11">
        <v>46.678198108351161</v>
      </c>
      <c r="AJ11">
        <v>31.555222937490573</v>
      </c>
      <c r="AK11" s="80">
        <v>8.0720623772949942</v>
      </c>
    </row>
    <row r="12" spans="1:42" ht="14.45">
      <c r="A12" s="79" t="s">
        <v>118</v>
      </c>
      <c r="B12" s="80">
        <v>64.282830000000004</v>
      </c>
      <c r="C12" s="80">
        <v>64.577929999999995</v>
      </c>
      <c r="D12" s="80">
        <v>71.455939999999998</v>
      </c>
      <c r="E12" s="80">
        <v>58.154240000000001</v>
      </c>
      <c r="F12" s="80">
        <v>42.169260000000001</v>
      </c>
      <c r="G12" s="80">
        <v>18.811229999999998</v>
      </c>
      <c r="H12" s="80">
        <v>37.728870000000001</v>
      </c>
      <c r="I12" s="80">
        <v>102.28238999999999</v>
      </c>
      <c r="J12" s="80">
        <v>63.219099999999997</v>
      </c>
      <c r="K12" s="80">
        <v>-1.1670799999999999</v>
      </c>
      <c r="L12" s="80">
        <v>27.992830000000001</v>
      </c>
      <c r="M12" s="80">
        <v>55.190280000000001</v>
      </c>
      <c r="N12" s="80">
        <v>32.140479999999997</v>
      </c>
      <c r="O12" s="80">
        <v>31.014310000000002</v>
      </c>
      <c r="P12" s="80">
        <v>29.221220000000002</v>
      </c>
      <c r="Q12" s="80">
        <v>-5.8577599999999999</v>
      </c>
      <c r="R12" s="80">
        <v>13.77566</v>
      </c>
      <c r="S12" s="80">
        <v>20.98864</v>
      </c>
      <c r="T12" s="80">
        <v>9.6280200000000011</v>
      </c>
      <c r="U12" s="80">
        <v>25.324290000000001</v>
      </c>
      <c r="V12" s="91">
        <v>17.578880000000002</v>
      </c>
      <c r="W12" s="91">
        <v>49.973109999999998</v>
      </c>
      <c r="X12" s="91">
        <v>68.102980000000002</v>
      </c>
      <c r="Y12" s="91">
        <v>84.069659999999999</v>
      </c>
      <c r="Z12">
        <v>26.646470000000001</v>
      </c>
      <c r="AA12">
        <v>42.182259999999999</v>
      </c>
      <c r="AB12">
        <v>36.151679999999999</v>
      </c>
      <c r="AC12">
        <v>18.166060000000002</v>
      </c>
      <c r="AD12">
        <v>17.873080000000002</v>
      </c>
      <c r="AE12">
        <v>4.9049300000000002</v>
      </c>
      <c r="AF12" s="91">
        <v>64.526982142959554</v>
      </c>
      <c r="AG12">
        <v>64.196070820739521</v>
      </c>
      <c r="AH12">
        <v>71.079936959728215</v>
      </c>
      <c r="AI12">
        <v>58.189243912840368</v>
      </c>
      <c r="AJ12">
        <v>42.199258041511065</v>
      </c>
      <c r="AK12" s="80">
        <v>18.835227671429944</v>
      </c>
    </row>
    <row r="13" spans="1:42" ht="14.45">
      <c r="A13" s="79" t="s">
        <v>123</v>
      </c>
      <c r="B13" s="80">
        <v>24.83699</v>
      </c>
      <c r="C13" s="80">
        <v>75.222429999999989</v>
      </c>
      <c r="D13" s="80">
        <v>44.385730000000002</v>
      </c>
      <c r="E13" s="80">
        <v>47.589800000000004</v>
      </c>
      <c r="F13" s="80">
        <v>34.997630000000001</v>
      </c>
      <c r="G13" s="80">
        <v>11.211030000000001</v>
      </c>
      <c r="H13" s="80">
        <v>19.502970000000001</v>
      </c>
      <c r="I13" s="80">
        <v>54.718679999999999</v>
      </c>
      <c r="J13" s="80">
        <v>17.3261</v>
      </c>
      <c r="K13" s="80">
        <v>33.096730000000001</v>
      </c>
      <c r="L13" s="80">
        <v>7.0241199999999999</v>
      </c>
      <c r="M13" s="80">
        <v>38.168879999999994</v>
      </c>
      <c r="N13" s="80">
        <v>-0.32697000000000004</v>
      </c>
      <c r="O13" s="80">
        <v>84.070039999999992</v>
      </c>
      <c r="P13" s="80">
        <v>20.03706</v>
      </c>
      <c r="Q13" s="80">
        <v>40.291160000000005</v>
      </c>
      <c r="R13" s="80">
        <v>11.96547</v>
      </c>
      <c r="S13" s="80">
        <v>9.7060499999999994</v>
      </c>
      <c r="T13" s="80">
        <v>-4.8878300000000001</v>
      </c>
      <c r="U13" s="80">
        <v>42.031129999999997</v>
      </c>
      <c r="V13" s="91">
        <v>22.63785</v>
      </c>
      <c r="W13" s="91">
        <v>39.329860000000004</v>
      </c>
      <c r="X13" s="91">
        <v>28.046230000000001</v>
      </c>
      <c r="Y13" s="91">
        <v>21.405650000000001</v>
      </c>
      <c r="Z13">
        <v>63.749839999999999</v>
      </c>
      <c r="AA13">
        <v>50.552589999999995</v>
      </c>
      <c r="AB13">
        <v>35.498150000000003</v>
      </c>
      <c r="AC13">
        <v>22.665689999999998</v>
      </c>
      <c r="AD13">
        <v>13.309760000000001</v>
      </c>
      <c r="AE13">
        <v>-5.9156000000000004</v>
      </c>
      <c r="AF13" s="91">
        <v>26.268479665397614</v>
      </c>
      <c r="AG13">
        <v>76.404177790335339</v>
      </c>
      <c r="AH13">
        <v>45.021740330611671</v>
      </c>
      <c r="AI13">
        <v>48.923185500669511</v>
      </c>
      <c r="AJ13">
        <v>36.374406581363942</v>
      </c>
      <c r="AK13" s="80">
        <v>12.622972616543208</v>
      </c>
    </row>
    <row r="14" spans="1:42" ht="14.45">
      <c r="A14" s="79" t="s">
        <v>128</v>
      </c>
      <c r="B14" s="80">
        <v>24.755089999999999</v>
      </c>
      <c r="C14" s="80">
        <v>41.368510000000001</v>
      </c>
      <c r="D14" s="80">
        <v>54.319510000000001</v>
      </c>
      <c r="E14" s="80">
        <v>11.286760000000001</v>
      </c>
      <c r="F14" s="80">
        <v>42.111879999999999</v>
      </c>
      <c r="G14" s="80">
        <v>49.319809999999997</v>
      </c>
      <c r="H14" s="80">
        <v>62.6631</v>
      </c>
      <c r="I14" s="80">
        <v>57.306669999999997</v>
      </c>
      <c r="J14" s="80">
        <v>20.52073</v>
      </c>
      <c r="K14" s="80">
        <v>2.0303399999999998</v>
      </c>
      <c r="L14" s="80">
        <v>10.25154</v>
      </c>
      <c r="M14" s="80">
        <v>11.652959999999998</v>
      </c>
      <c r="N14" s="80">
        <v>18.590709999999998</v>
      </c>
      <c r="O14" s="80">
        <v>93.237679999999997</v>
      </c>
      <c r="P14" s="80">
        <v>8.5751200000000001</v>
      </c>
      <c r="Q14" s="80">
        <v>14.65644</v>
      </c>
      <c r="R14" s="80">
        <v>33.630459999999999</v>
      </c>
      <c r="S14" s="80">
        <v>27.760300000000001</v>
      </c>
      <c r="T14" s="80">
        <v>11.286379999999999</v>
      </c>
      <c r="U14" s="80">
        <v>-14.38903</v>
      </c>
      <c r="V14" s="91">
        <v>11.00366</v>
      </c>
      <c r="W14" s="91">
        <v>30.656770000000002</v>
      </c>
      <c r="X14" s="91">
        <v>78.433350000000004</v>
      </c>
      <c r="Y14" s="91">
        <v>20.926279999999998</v>
      </c>
      <c r="Z14">
        <v>17.11955</v>
      </c>
      <c r="AA14">
        <v>49.568680000000001</v>
      </c>
      <c r="AB14">
        <v>30.38326</v>
      </c>
      <c r="AC14">
        <v>41.949339999999999</v>
      </c>
      <c r="AD14">
        <v>90.300280000000001</v>
      </c>
      <c r="AE14">
        <v>25.237020000000001</v>
      </c>
      <c r="AF14" s="91">
        <v>26.017717809976254</v>
      </c>
      <c r="AG14">
        <v>42.795492049736886</v>
      </c>
      <c r="AH14">
        <v>56.29713986604478</v>
      </c>
      <c r="AI14">
        <v>12.602030529735451</v>
      </c>
      <c r="AJ14">
        <v>43.509299466829255</v>
      </c>
      <c r="AK14" s="80">
        <v>50.729834366717519</v>
      </c>
    </row>
    <row r="15" spans="1:42" ht="14.45">
      <c r="A15" s="79" t="s">
        <v>133</v>
      </c>
      <c r="B15" s="80">
        <v>60.335120000000003</v>
      </c>
      <c r="C15" s="80">
        <v>94.61439</v>
      </c>
      <c r="D15" s="80">
        <v>57.228949999999998</v>
      </c>
      <c r="E15" s="80">
        <v>76.772750000000002</v>
      </c>
      <c r="F15" s="80">
        <v>23.632810000000003</v>
      </c>
      <c r="G15" s="80">
        <v>26.613599999999998</v>
      </c>
      <c r="H15" s="80">
        <v>20.40418</v>
      </c>
      <c r="I15" s="80">
        <v>6.7861099999999999</v>
      </c>
      <c r="J15" s="80">
        <v>7.0875000000000004</v>
      </c>
      <c r="K15" s="80">
        <v>18.854099999999999</v>
      </c>
      <c r="L15" s="80">
        <v>35.589959999999998</v>
      </c>
      <c r="M15" s="80">
        <v>26.338159999999998</v>
      </c>
      <c r="N15" s="80">
        <v>20.191050000000001</v>
      </c>
      <c r="O15" s="80">
        <v>74.97139</v>
      </c>
      <c r="P15" s="80">
        <v>11.51708</v>
      </c>
      <c r="Q15" s="80">
        <v>-4.6183199999999998</v>
      </c>
      <c r="R15" s="80">
        <v>27.153869999999998</v>
      </c>
      <c r="S15" s="80">
        <v>22.050689999999999</v>
      </c>
      <c r="T15" s="80">
        <v>10.000299999999999</v>
      </c>
      <c r="U15" s="80">
        <v>200.48664000000002</v>
      </c>
      <c r="V15" s="91">
        <v>49.498660000000001</v>
      </c>
      <c r="W15" s="91">
        <v>30.962709999999998</v>
      </c>
      <c r="X15" s="91">
        <v>25.01275</v>
      </c>
      <c r="Y15" s="91">
        <v>10.133760000000001</v>
      </c>
      <c r="Z15">
        <v>15.85665</v>
      </c>
      <c r="AA15">
        <v>14.69364</v>
      </c>
      <c r="AB15">
        <v>24.777099999999997</v>
      </c>
      <c r="AC15">
        <v>25.998349999999999</v>
      </c>
      <c r="AD15">
        <v>73.964010000000002</v>
      </c>
      <c r="AE15">
        <v>39.270139999999998</v>
      </c>
      <c r="AF15" s="91">
        <v>58.229954837951695</v>
      </c>
      <c r="AG15">
        <v>94.346721745758927</v>
      </c>
      <c r="AH15">
        <v>58.610447656656703</v>
      </c>
      <c r="AI15">
        <v>76.782752691710428</v>
      </c>
      <c r="AJ15">
        <v>23.65781498950923</v>
      </c>
      <c r="AK15" s="80">
        <v>26.622603436240691</v>
      </c>
    </row>
    <row r="21" spans="2:37" ht="12.75" customHeight="1">
      <c r="B21" s="80"/>
      <c r="C21" s="80"/>
      <c r="D21" s="80"/>
      <c r="E21" s="80"/>
      <c r="F21" s="80"/>
      <c r="G21" s="80"/>
      <c r="H21" s="80"/>
      <c r="I21" s="80"/>
      <c r="J21" s="80"/>
      <c r="K21" s="80"/>
      <c r="L21" s="80"/>
      <c r="M21" s="80"/>
      <c r="N21" s="80"/>
      <c r="O21" s="80"/>
      <c r="P21" s="80"/>
      <c r="Q21" s="80"/>
      <c r="R21" s="80"/>
      <c r="S21" s="80"/>
      <c r="T21" s="80"/>
      <c r="U21" s="80"/>
      <c r="V21" s="91"/>
      <c r="W21" s="91"/>
      <c r="X21" s="91"/>
      <c r="Y21" s="91"/>
      <c r="AF21" s="91"/>
      <c r="AK21" s="80"/>
    </row>
    <row r="22" spans="2:37" ht="12.75" customHeight="1">
      <c r="B22" s="80"/>
      <c r="C22" s="80"/>
      <c r="D22" s="80"/>
      <c r="E22" s="80"/>
      <c r="F22" s="80"/>
      <c r="G22" s="80"/>
      <c r="H22" s="80"/>
      <c r="I22" s="80"/>
      <c r="J22" s="80"/>
      <c r="K22" s="80"/>
      <c r="L22" s="80"/>
      <c r="M22" s="80"/>
      <c r="N22" s="80"/>
      <c r="O22" s="80"/>
      <c r="P22" s="80"/>
      <c r="Q22" s="80"/>
      <c r="R22" s="80"/>
      <c r="S22" s="80"/>
      <c r="T22" s="80"/>
      <c r="U22" s="80"/>
      <c r="V22" s="91"/>
      <c r="W22" s="91"/>
      <c r="X22" s="91"/>
      <c r="Y22" s="91"/>
      <c r="AF22" s="91"/>
      <c r="AK22" s="80"/>
    </row>
    <row r="23" spans="2:37" ht="12.75" customHeight="1">
      <c r="B23" s="80"/>
      <c r="C23" s="80"/>
      <c r="D23" s="80"/>
      <c r="E23" s="80"/>
      <c r="F23" s="80"/>
      <c r="G23" s="80"/>
      <c r="H23" s="80"/>
      <c r="I23" s="80"/>
      <c r="J23" s="80"/>
      <c r="K23" s="80"/>
      <c r="L23" s="80"/>
      <c r="M23" s="80"/>
      <c r="N23" s="80"/>
      <c r="O23" s="80"/>
      <c r="P23" s="80"/>
      <c r="Q23" s="80"/>
      <c r="R23" s="80"/>
      <c r="S23" s="80"/>
      <c r="T23" s="80"/>
      <c r="U23" s="80"/>
      <c r="V23" s="91"/>
      <c r="W23" s="91"/>
      <c r="X23" s="91"/>
      <c r="Y23" s="91"/>
      <c r="AF23" s="91"/>
      <c r="AK23" s="80"/>
    </row>
    <row r="24" spans="2:37" ht="12.75" customHeight="1">
      <c r="B24" s="80"/>
      <c r="C24" s="80"/>
      <c r="D24" s="80"/>
      <c r="E24" s="80"/>
      <c r="F24" s="80"/>
      <c r="G24" s="80"/>
      <c r="H24" s="80"/>
      <c r="I24" s="80"/>
      <c r="J24" s="80"/>
      <c r="K24" s="80"/>
      <c r="L24" s="80"/>
      <c r="M24" s="80"/>
      <c r="N24" s="80"/>
      <c r="O24" s="80"/>
      <c r="P24" s="80"/>
      <c r="Q24" s="80"/>
      <c r="R24" s="80"/>
      <c r="S24" s="80"/>
      <c r="T24" s="80"/>
      <c r="U24" s="80"/>
      <c r="V24" s="91"/>
      <c r="W24" s="91"/>
      <c r="X24" s="91"/>
      <c r="Y24" s="91"/>
      <c r="AF24" s="91"/>
      <c r="AK24" s="80"/>
    </row>
    <row r="25" spans="2:37" ht="12.75" customHeight="1">
      <c r="B25" s="80"/>
      <c r="C25" s="80"/>
      <c r="D25" s="80"/>
      <c r="E25" s="80"/>
      <c r="F25" s="80"/>
      <c r="G25" s="80"/>
      <c r="H25" s="80"/>
      <c r="I25" s="80"/>
      <c r="J25" s="80"/>
      <c r="K25" s="80"/>
      <c r="L25" s="80"/>
      <c r="M25" s="80"/>
      <c r="N25" s="80"/>
      <c r="O25" s="80"/>
      <c r="P25" s="80"/>
      <c r="Q25" s="80"/>
      <c r="R25" s="80"/>
      <c r="S25" s="80"/>
      <c r="T25" s="80"/>
      <c r="U25" s="80"/>
      <c r="V25" s="91"/>
      <c r="W25" s="91"/>
      <c r="X25" s="91"/>
      <c r="Y25" s="91"/>
      <c r="AF25" s="91"/>
      <c r="AK25" s="80"/>
    </row>
    <row r="26" spans="2:37" ht="12.75" customHeight="1">
      <c r="B26" s="80"/>
      <c r="C26" s="80"/>
      <c r="D26" s="80"/>
      <c r="E26" s="80"/>
      <c r="F26" s="80"/>
      <c r="G26" s="80"/>
      <c r="H26" s="80"/>
      <c r="I26" s="80"/>
      <c r="J26" s="80"/>
      <c r="K26" s="80"/>
      <c r="L26" s="80"/>
      <c r="M26" s="80"/>
      <c r="N26" s="80"/>
      <c r="O26" s="80"/>
      <c r="P26" s="80"/>
      <c r="Q26" s="80"/>
      <c r="R26" s="80"/>
      <c r="S26" s="80"/>
      <c r="T26" s="80"/>
      <c r="U26" s="80"/>
      <c r="V26" s="91"/>
      <c r="W26" s="91"/>
      <c r="X26" s="91"/>
      <c r="Y26" s="91"/>
      <c r="AF26" s="91"/>
      <c r="AK26" s="80"/>
    </row>
    <row r="27" spans="2:37" ht="12.75" customHeight="1">
      <c r="B27" s="80"/>
      <c r="C27" s="80"/>
      <c r="D27" s="80"/>
      <c r="E27" s="80"/>
      <c r="F27" s="80"/>
      <c r="G27" s="80"/>
      <c r="H27" s="80"/>
      <c r="I27" s="80"/>
      <c r="J27" s="80"/>
      <c r="K27" s="80"/>
      <c r="L27" s="80"/>
      <c r="M27" s="80"/>
      <c r="N27" s="80"/>
      <c r="O27" s="80"/>
      <c r="P27" s="80"/>
      <c r="Q27" s="80"/>
      <c r="R27" s="80"/>
      <c r="S27" s="80"/>
      <c r="T27" s="80"/>
      <c r="U27" s="80"/>
      <c r="V27" s="91"/>
      <c r="W27" s="91"/>
      <c r="X27" s="91"/>
      <c r="Y27" s="91"/>
      <c r="AF27" s="91"/>
      <c r="AK27" s="80"/>
    </row>
    <row r="28" spans="2:37" ht="12.75" customHeight="1">
      <c r="B28" s="80"/>
      <c r="C28" s="80"/>
      <c r="D28" s="80"/>
      <c r="E28" s="80"/>
      <c r="F28" s="80"/>
      <c r="G28" s="80"/>
      <c r="H28" s="80"/>
      <c r="I28" s="80"/>
      <c r="J28" s="80"/>
      <c r="K28" s="80"/>
      <c r="L28" s="80"/>
      <c r="M28" s="80"/>
      <c r="N28" s="80"/>
      <c r="O28" s="80"/>
      <c r="P28" s="80"/>
      <c r="Q28" s="80"/>
      <c r="R28" s="80"/>
      <c r="S28" s="80"/>
      <c r="T28" s="80"/>
      <c r="U28" s="80"/>
      <c r="V28" s="91"/>
      <c r="W28" s="91"/>
      <c r="X28" s="91"/>
      <c r="Y28" s="91"/>
      <c r="AF28" s="91"/>
      <c r="AK28" s="80"/>
    </row>
    <row r="29" spans="2:37" ht="12.75" customHeight="1">
      <c r="B29" s="80"/>
      <c r="C29" s="80"/>
      <c r="D29" s="80"/>
      <c r="E29" s="80"/>
      <c r="F29" s="80"/>
      <c r="G29" s="80"/>
      <c r="H29" s="80"/>
      <c r="I29" s="80"/>
      <c r="J29" s="80"/>
      <c r="K29" s="80"/>
      <c r="L29" s="80"/>
      <c r="M29" s="80"/>
      <c r="N29" s="80"/>
      <c r="O29" s="80"/>
      <c r="P29" s="80"/>
      <c r="Q29" s="80"/>
      <c r="R29" s="80"/>
      <c r="S29" s="80"/>
      <c r="T29" s="80"/>
      <c r="U29" s="80"/>
      <c r="V29" s="91"/>
      <c r="W29" s="91"/>
      <c r="X29" s="91"/>
      <c r="Y29" s="91"/>
      <c r="AF29" s="91"/>
      <c r="AK29" s="80"/>
    </row>
    <row r="30" spans="2:37" ht="12.75" customHeight="1">
      <c r="B30" s="80"/>
      <c r="C30" s="80"/>
      <c r="D30" s="80"/>
      <c r="E30" s="80"/>
      <c r="F30" s="80"/>
      <c r="G30" s="80"/>
      <c r="H30" s="80"/>
      <c r="I30" s="80"/>
      <c r="J30" s="80"/>
      <c r="K30" s="80"/>
      <c r="L30" s="80"/>
      <c r="M30" s="80"/>
      <c r="N30" s="80"/>
      <c r="O30" s="80"/>
      <c r="P30" s="80"/>
      <c r="Q30" s="80"/>
      <c r="R30" s="80"/>
      <c r="S30" s="80"/>
      <c r="T30" s="80"/>
      <c r="U30" s="80"/>
      <c r="V30" s="91"/>
      <c r="W30" s="91"/>
      <c r="X30" s="91"/>
      <c r="Y30" s="91"/>
      <c r="AF30" s="91"/>
      <c r="AK30" s="80"/>
    </row>
    <row r="31" spans="2:37" ht="12.75" customHeight="1">
      <c r="B31" s="80"/>
      <c r="C31" s="80"/>
      <c r="D31" s="80"/>
      <c r="E31" s="80"/>
      <c r="F31" s="80"/>
      <c r="G31" s="80"/>
      <c r="H31" s="80"/>
      <c r="I31" s="80"/>
      <c r="J31" s="80"/>
      <c r="K31" s="80"/>
      <c r="L31" s="80"/>
      <c r="M31" s="80"/>
      <c r="N31" s="80"/>
      <c r="O31" s="80"/>
      <c r="P31" s="80"/>
      <c r="Q31" s="80"/>
      <c r="R31" s="80"/>
      <c r="S31" s="80"/>
      <c r="T31" s="80"/>
      <c r="U31" s="80"/>
      <c r="V31" s="91"/>
      <c r="W31" s="91"/>
      <c r="X31" s="91"/>
      <c r="Y31" s="91"/>
      <c r="AF31" s="91"/>
      <c r="AK31" s="80"/>
    </row>
    <row r="32" spans="2:37" ht="12.75" customHeight="1">
      <c r="B32" s="80"/>
      <c r="C32" s="80"/>
      <c r="D32" s="80"/>
      <c r="E32" s="80"/>
      <c r="F32" s="80"/>
      <c r="G32" s="80"/>
      <c r="H32" s="80"/>
      <c r="I32" s="80"/>
      <c r="J32" s="80"/>
      <c r="K32" s="80"/>
      <c r="L32" s="80"/>
      <c r="M32" s="80"/>
      <c r="N32" s="80"/>
      <c r="O32" s="80"/>
      <c r="P32" s="80"/>
      <c r="Q32" s="80"/>
      <c r="R32" s="80"/>
      <c r="S32" s="80"/>
      <c r="T32" s="80"/>
      <c r="U32" s="80"/>
      <c r="V32" s="91"/>
      <c r="W32" s="91"/>
      <c r="X32" s="91"/>
      <c r="Y32" s="91"/>
      <c r="AF32" s="91"/>
      <c r="AK32" s="80"/>
    </row>
    <row r="39" spans="2:37" ht="12.75" customHeight="1">
      <c r="B39" s="184"/>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row>
    <row r="40" spans="2:37" ht="12.75" customHeight="1">
      <c r="B40" s="184"/>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row>
    <row r="41" spans="2:37" ht="12.75" customHeight="1">
      <c r="B41" s="184"/>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row>
    <row r="42" spans="2:37" ht="12.75" customHeight="1">
      <c r="B42" s="184"/>
      <c r="C42" s="184"/>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row>
    <row r="43" spans="2:37" ht="12.75" customHeight="1">
      <c r="B43" s="184"/>
      <c r="C43" s="184"/>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row>
    <row r="44" spans="2:37" ht="12.75" customHeight="1">
      <c r="B44" s="184"/>
      <c r="C44" s="184"/>
      <c r="D44" s="184"/>
      <c r="E44" s="184"/>
      <c r="F44" s="184"/>
      <c r="G44" s="184"/>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row>
    <row r="45" spans="2:37" ht="12.75" customHeight="1">
      <c r="B45" s="184"/>
      <c r="C45" s="184"/>
      <c r="D45" s="184"/>
      <c r="E45" s="184"/>
      <c r="F45" s="184"/>
      <c r="G45" s="184"/>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row>
    <row r="46" spans="2:37" ht="12.75" customHeight="1">
      <c r="B46" s="184"/>
      <c r="C46" s="184"/>
      <c r="D46" s="184"/>
      <c r="E46" s="184"/>
      <c r="F46" s="184"/>
      <c r="G46" s="184"/>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row>
    <row r="47" spans="2:37" ht="12.75" customHeight="1">
      <c r="B47" s="184"/>
      <c r="C47" s="184"/>
      <c r="D47" s="184"/>
      <c r="E47" s="184"/>
      <c r="F47" s="184"/>
      <c r="G47" s="184"/>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row>
    <row r="48" spans="2:37" ht="12.75" customHeight="1">
      <c r="B48" s="184"/>
      <c r="C48" s="184"/>
      <c r="D48" s="184"/>
      <c r="E48" s="184"/>
      <c r="F48" s="184"/>
      <c r="G48" s="184"/>
      <c r="H48" s="184"/>
      <c r="I48" s="184"/>
      <c r="J48" s="184"/>
      <c r="K48" s="184"/>
      <c r="L48" s="184"/>
      <c r="M48" s="184"/>
      <c r="N48" s="184"/>
      <c r="O48" s="184"/>
      <c r="P48" s="184"/>
      <c r="Q48" s="184"/>
      <c r="R48" s="184"/>
      <c r="S48" s="184"/>
      <c r="T48" s="184"/>
      <c r="U48" s="184"/>
      <c r="V48" s="184"/>
      <c r="W48" s="184"/>
      <c r="X48" s="184"/>
      <c r="Y48" s="184"/>
      <c r="Z48" s="184"/>
      <c r="AA48" s="184"/>
      <c r="AB48" s="184"/>
      <c r="AC48" s="184"/>
      <c r="AD48" s="184"/>
      <c r="AE48" s="184"/>
      <c r="AF48" s="184"/>
      <c r="AG48" s="184"/>
      <c r="AH48" s="184"/>
      <c r="AI48" s="184"/>
      <c r="AJ48" s="184"/>
      <c r="AK48" s="184"/>
    </row>
    <row r="49" spans="2:37" ht="12.75" customHeight="1">
      <c r="B49" s="184"/>
      <c r="C49" s="184"/>
      <c r="D49" s="184"/>
      <c r="E49" s="184"/>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row>
    <row r="50" spans="2:37" ht="12.75" customHeight="1">
      <c r="B50" s="184"/>
      <c r="C50" s="184"/>
      <c r="D50" s="184"/>
      <c r="E50" s="184"/>
      <c r="F50" s="184"/>
      <c r="G50" s="184"/>
      <c r="H50" s="184"/>
      <c r="I50" s="184"/>
      <c r="J50" s="184"/>
      <c r="K50" s="184"/>
      <c r="L50" s="184"/>
      <c r="M50" s="184"/>
      <c r="N50" s="184"/>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row>
    <row r="51" spans="2:37" ht="12.75" customHeight="1">
      <c r="B51" s="185"/>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workbookViewId="0">
      <selection activeCell="I20" sqref="I20"/>
    </sheetView>
  </sheetViews>
  <sheetFormatPr defaultColWidth="18.5703125" defaultRowHeight="12.75" customHeight="1"/>
  <cols>
    <col min="1" max="1" width="9.42578125" customWidth="1"/>
    <col min="2" max="31" width="10.85546875" bestFit="1" customWidth="1"/>
    <col min="32" max="36" width="17.42578125" bestFit="1" customWidth="1"/>
    <col min="37" max="42" width="16.5703125" customWidth="1"/>
  </cols>
  <sheetData>
    <row r="1" spans="1:42"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06" t="s">
        <v>208</v>
      </c>
      <c r="AG1" s="206" t="s">
        <v>209</v>
      </c>
      <c r="AH1" s="206" t="s">
        <v>210</v>
      </c>
      <c r="AI1" s="206" t="s">
        <v>211</v>
      </c>
      <c r="AJ1" s="206" t="s">
        <v>212</v>
      </c>
      <c r="AK1" s="206" t="s">
        <v>213</v>
      </c>
      <c r="AL1" s="206"/>
      <c r="AM1" s="206"/>
      <c r="AN1" s="206"/>
      <c r="AO1" s="206"/>
      <c r="AP1" s="206"/>
    </row>
    <row r="2" spans="1:42" ht="14.45">
      <c r="A2" s="94"/>
      <c r="B2" s="206">
        <v>1991</v>
      </c>
      <c r="C2" s="206">
        <v>1992</v>
      </c>
      <c r="D2" s="206">
        <v>1993</v>
      </c>
      <c r="E2" s="206">
        <v>1994</v>
      </c>
      <c r="F2" s="206">
        <v>1995</v>
      </c>
      <c r="G2" s="206">
        <v>1996</v>
      </c>
      <c r="H2" s="206">
        <v>1997</v>
      </c>
      <c r="I2" s="206">
        <v>1998</v>
      </c>
      <c r="J2" s="206">
        <v>1999</v>
      </c>
      <c r="K2" s="206">
        <v>2000</v>
      </c>
      <c r="L2" s="206">
        <v>2001</v>
      </c>
      <c r="M2" s="206">
        <v>2002</v>
      </c>
      <c r="N2" s="206">
        <v>2003</v>
      </c>
      <c r="O2" s="206">
        <v>2004</v>
      </c>
      <c r="P2" s="206">
        <v>2005</v>
      </c>
      <c r="Q2" s="206">
        <v>2006</v>
      </c>
      <c r="R2" s="206">
        <v>2007</v>
      </c>
      <c r="S2" s="206">
        <v>2008</v>
      </c>
      <c r="T2" s="206">
        <v>2009</v>
      </c>
      <c r="U2" s="206">
        <v>2010</v>
      </c>
      <c r="V2" s="206">
        <v>2011</v>
      </c>
      <c r="W2" s="206">
        <v>2012</v>
      </c>
      <c r="X2" s="206">
        <v>2013</v>
      </c>
      <c r="Y2" s="206">
        <v>2014</v>
      </c>
      <c r="Z2" s="206">
        <v>2015</v>
      </c>
      <c r="AA2" s="206">
        <v>2016</v>
      </c>
      <c r="AB2" s="206">
        <v>2017</v>
      </c>
      <c r="AC2" s="206">
        <v>2018</v>
      </c>
      <c r="AD2" s="206">
        <v>2019</v>
      </c>
      <c r="AE2" s="206">
        <v>2020</v>
      </c>
      <c r="AF2" s="206">
        <v>2021</v>
      </c>
      <c r="AG2" s="206">
        <v>2022</v>
      </c>
      <c r="AH2" s="206">
        <v>2023</v>
      </c>
      <c r="AI2" s="206">
        <v>2024</v>
      </c>
      <c r="AJ2" s="206">
        <v>2025</v>
      </c>
      <c r="AK2" s="206">
        <v>2026</v>
      </c>
      <c r="AL2" s="206"/>
      <c r="AM2" s="206"/>
      <c r="AN2" s="206"/>
      <c r="AO2" s="206"/>
      <c r="AP2" s="206"/>
    </row>
    <row r="3" spans="1:42" ht="14.45">
      <c r="A3" s="95"/>
      <c r="B3" s="96" t="s">
        <v>21</v>
      </c>
      <c r="C3" s="96" t="s">
        <v>22</v>
      </c>
      <c r="D3" s="96" t="s">
        <v>23</v>
      </c>
      <c r="E3" s="96" t="s">
        <v>24</v>
      </c>
      <c r="F3" s="96" t="s">
        <v>25</v>
      </c>
      <c r="G3" s="96" t="s">
        <v>26</v>
      </c>
      <c r="H3" s="96" t="s">
        <v>27</v>
      </c>
      <c r="I3" s="96" t="s">
        <v>28</v>
      </c>
      <c r="J3" s="96" t="s">
        <v>29</v>
      </c>
      <c r="K3" s="96" t="s">
        <v>30</v>
      </c>
      <c r="L3" s="96" t="s">
        <v>31</v>
      </c>
      <c r="M3" s="96" t="s">
        <v>32</v>
      </c>
      <c r="N3" s="96" t="s">
        <v>33</v>
      </c>
      <c r="O3" s="96" t="s">
        <v>34</v>
      </c>
      <c r="P3" s="96" t="s">
        <v>35</v>
      </c>
      <c r="Q3" s="96" t="s">
        <v>36</v>
      </c>
      <c r="R3" s="96" t="s">
        <v>37</v>
      </c>
      <c r="S3" s="96" t="s">
        <v>38</v>
      </c>
      <c r="T3" s="96" t="s">
        <v>39</v>
      </c>
      <c r="U3" s="96" t="s">
        <v>40</v>
      </c>
      <c r="V3" s="96" t="s">
        <v>182</v>
      </c>
      <c r="W3" s="96" t="s">
        <v>183</v>
      </c>
      <c r="X3" s="96" t="s">
        <v>184</v>
      </c>
      <c r="Y3" s="96" t="s">
        <v>185</v>
      </c>
      <c r="Z3" s="96" t="s">
        <v>186</v>
      </c>
      <c r="AA3" s="96" t="s">
        <v>36</v>
      </c>
      <c r="AB3" s="96" t="s">
        <v>37</v>
      </c>
      <c r="AC3" s="96" t="s">
        <v>38</v>
      </c>
      <c r="AD3" s="96" t="s">
        <v>39</v>
      </c>
      <c r="AE3" s="96" t="s">
        <v>40</v>
      </c>
      <c r="AF3" s="96"/>
      <c r="AG3" s="96"/>
      <c r="AH3" s="96"/>
      <c r="AI3" s="96"/>
      <c r="AJ3" s="96"/>
      <c r="AK3" s="96"/>
      <c r="AL3" s="96"/>
      <c r="AM3" s="96"/>
      <c r="AN3" s="96"/>
      <c r="AO3" s="96"/>
      <c r="AP3" s="96"/>
    </row>
    <row r="4" spans="1:42" ht="14.45">
      <c r="A4" s="97" t="s">
        <v>65</v>
      </c>
      <c r="B4" s="189">
        <v>-10752.93</v>
      </c>
      <c r="C4" s="189">
        <v>-9746.41</v>
      </c>
      <c r="D4" s="189">
        <v>-7929.73</v>
      </c>
      <c r="E4" s="189">
        <v>-538.58000000000004</v>
      </c>
      <c r="F4" s="189">
        <v>-9253</v>
      </c>
      <c r="G4" s="189">
        <v>-2676.19</v>
      </c>
      <c r="H4" s="189">
        <v>-10645.39</v>
      </c>
      <c r="I4" s="189">
        <v>-24767.759999999998</v>
      </c>
      <c r="J4" s="189">
        <v>-19956.45</v>
      </c>
      <c r="K4" s="189">
        <v>-6755.16</v>
      </c>
      <c r="L4" s="189">
        <v>3664.48</v>
      </c>
      <c r="M4" s="189">
        <v>-8180.86</v>
      </c>
      <c r="N4" s="189">
        <v>-6956.73</v>
      </c>
      <c r="O4" s="189">
        <v>-10409.82</v>
      </c>
      <c r="P4" s="189">
        <v>622.89</v>
      </c>
      <c r="Q4" s="189">
        <v>-24679.4</v>
      </c>
      <c r="R4" s="189">
        <v>-9184.9699999999993</v>
      </c>
      <c r="S4" s="189">
        <v>-14851.36</v>
      </c>
      <c r="T4" s="189">
        <v>-13829.4</v>
      </c>
      <c r="U4" s="189">
        <v>-10897.28</v>
      </c>
      <c r="V4" s="189">
        <v>-7211.41</v>
      </c>
      <c r="W4" s="189">
        <v>-22539.42</v>
      </c>
      <c r="X4" s="189">
        <v>-9430.39</v>
      </c>
      <c r="Y4" s="189">
        <v>-6643.71</v>
      </c>
      <c r="Z4" s="189">
        <v>-17863.38</v>
      </c>
      <c r="AA4" s="189">
        <v>-30412.15</v>
      </c>
      <c r="AB4" s="189">
        <v>-21799.25</v>
      </c>
      <c r="AC4" s="189">
        <v>1504.78</v>
      </c>
      <c r="AD4" s="189">
        <v>-28800.26</v>
      </c>
      <c r="AE4" s="189">
        <v>-73.33</v>
      </c>
      <c r="AF4" s="189">
        <v>-10749.92</v>
      </c>
      <c r="AG4" s="189">
        <v>-9750.99</v>
      </c>
      <c r="AH4" s="189">
        <v>-7931.97</v>
      </c>
      <c r="AI4" s="189">
        <v>-540.16999999999996</v>
      </c>
      <c r="AJ4" s="189">
        <v>-9252.49</v>
      </c>
      <c r="AK4" s="189">
        <v>-2675.34</v>
      </c>
    </row>
    <row r="5" spans="1:42" ht="14.45">
      <c r="A5" s="97" t="s">
        <v>71</v>
      </c>
      <c r="B5" s="189">
        <v>-22408.52</v>
      </c>
      <c r="C5" s="189">
        <v>-6094.5</v>
      </c>
      <c r="D5" s="189">
        <v>8888.98</v>
      </c>
      <c r="E5" s="189">
        <v>-7902.15</v>
      </c>
      <c r="F5" s="189">
        <v>-5546.04</v>
      </c>
      <c r="G5" s="189">
        <v>-19460.82</v>
      </c>
      <c r="H5" s="189">
        <v>-16715.62</v>
      </c>
      <c r="I5" s="189">
        <v>14064.54</v>
      </c>
      <c r="J5" s="189">
        <v>-15415.91</v>
      </c>
      <c r="K5" s="189">
        <v>-12965.56</v>
      </c>
      <c r="L5" s="189">
        <v>-9593.35</v>
      </c>
      <c r="M5" s="189">
        <v>-8665.02</v>
      </c>
      <c r="N5" s="189">
        <v>-4522.72</v>
      </c>
      <c r="O5" s="189">
        <v>-7044.57</v>
      </c>
      <c r="P5" s="189">
        <v>314.57</v>
      </c>
      <c r="Q5" s="189">
        <v>-9051.42</v>
      </c>
      <c r="R5" s="189">
        <v>-9294.56</v>
      </c>
      <c r="S5" s="189">
        <v>-5960.43</v>
      </c>
      <c r="T5" s="189">
        <v>-8629.7999999999993</v>
      </c>
      <c r="U5" s="189">
        <v>-7791.21</v>
      </c>
      <c r="V5" s="189">
        <v>-10988.05</v>
      </c>
      <c r="W5" s="189">
        <v>-19275.57</v>
      </c>
      <c r="X5" s="189">
        <v>-12945.89</v>
      </c>
      <c r="Y5" s="189">
        <v>-22459.02</v>
      </c>
      <c r="Z5" s="189">
        <v>-10986.78</v>
      </c>
      <c r="AA5" s="189">
        <v>-22574.74</v>
      </c>
      <c r="AB5" s="189">
        <v>-15921.17</v>
      </c>
      <c r="AC5" s="189">
        <v>-3347.47</v>
      </c>
      <c r="AD5" s="189">
        <v>-6900.95</v>
      </c>
      <c r="AE5" s="189">
        <v>-3603.76</v>
      </c>
      <c r="AF5" s="189">
        <v>-22411.88</v>
      </c>
      <c r="AG5" s="189">
        <v>-6086.2</v>
      </c>
      <c r="AH5" s="189">
        <v>8888.92</v>
      </c>
      <c r="AI5" s="189">
        <v>-7900.14</v>
      </c>
      <c r="AJ5" s="189">
        <v>-5546.95</v>
      </c>
      <c r="AK5" s="189">
        <v>-19455.77</v>
      </c>
    </row>
    <row r="6" spans="1:42" ht="14.45">
      <c r="A6" s="97" t="s">
        <v>76</v>
      </c>
      <c r="B6" s="189">
        <v>-31599.05</v>
      </c>
      <c r="C6" s="189">
        <v>-2065.5100000000002</v>
      </c>
      <c r="D6" s="189">
        <v>-5816.04</v>
      </c>
      <c r="E6" s="189">
        <v>-25493.88</v>
      </c>
      <c r="F6" s="189">
        <v>-21368.18</v>
      </c>
      <c r="G6" s="189">
        <v>-10980.54</v>
      </c>
      <c r="H6" s="189">
        <v>-22592.41</v>
      </c>
      <c r="I6" s="189">
        <v>-41335.81</v>
      </c>
      <c r="J6" s="189">
        <v>-20545.96</v>
      </c>
      <c r="K6" s="189">
        <v>-14699.11</v>
      </c>
      <c r="L6" s="189">
        <v>-44778.87</v>
      </c>
      <c r="M6" s="189">
        <v>-10861.53</v>
      </c>
      <c r="N6" s="189">
        <v>-10544.04</v>
      </c>
      <c r="O6" s="189">
        <v>-16425.57</v>
      </c>
      <c r="P6" s="189">
        <v>-14934.65</v>
      </c>
      <c r="Q6" s="189">
        <v>-15632.74</v>
      </c>
      <c r="R6" s="189">
        <v>-16159.07</v>
      </c>
      <c r="S6" s="189">
        <v>-15251.35</v>
      </c>
      <c r="T6" s="189">
        <v>-17034.509999999998</v>
      </c>
      <c r="U6" s="189">
        <v>-21142.639999999999</v>
      </c>
      <c r="V6" s="189">
        <v>-13394.16</v>
      </c>
      <c r="W6" s="189">
        <v>-24728.17</v>
      </c>
      <c r="X6" s="189">
        <v>-12946.34</v>
      </c>
      <c r="Y6" s="189">
        <v>-14941.93</v>
      </c>
      <c r="Z6" s="189">
        <v>-22739.1</v>
      </c>
      <c r="AA6" s="189">
        <v>-16134.59</v>
      </c>
      <c r="AB6" s="189">
        <v>-28683.08</v>
      </c>
      <c r="AC6" s="189">
        <v>-4222.88</v>
      </c>
      <c r="AD6" s="189">
        <v>3457.27</v>
      </c>
      <c r="AE6" s="189">
        <v>1250.17</v>
      </c>
      <c r="AF6" s="189">
        <v>-31598.89</v>
      </c>
      <c r="AG6" s="189">
        <v>-2071.4899999999998</v>
      </c>
      <c r="AH6" s="189">
        <v>-5807.74</v>
      </c>
      <c r="AI6" s="189">
        <v>-25490.77</v>
      </c>
      <c r="AJ6" s="189">
        <v>-21368.09</v>
      </c>
      <c r="AK6" s="189">
        <v>-10981.55</v>
      </c>
    </row>
    <row r="7" spans="1:42" ht="14.45">
      <c r="A7" s="97" t="s">
        <v>86</v>
      </c>
      <c r="B7" s="189">
        <v>-43053.42</v>
      </c>
      <c r="C7" s="189">
        <v>-23291.75</v>
      </c>
      <c r="D7" s="189">
        <v>-20768.400000000001</v>
      </c>
      <c r="E7" s="189">
        <v>-26814.44</v>
      </c>
      <c r="F7" s="189">
        <v>-17909.169999999998</v>
      </c>
      <c r="G7" s="189">
        <v>-28635.09</v>
      </c>
      <c r="H7" s="189">
        <v>-14116.8</v>
      </c>
      <c r="I7" s="189">
        <v>-9091.0300000000007</v>
      </c>
      <c r="J7" s="189">
        <v>-22383.119999999999</v>
      </c>
      <c r="K7" s="189">
        <v>59391.54</v>
      </c>
      <c r="L7" s="189">
        <v>-63581.73</v>
      </c>
      <c r="M7" s="189">
        <v>-14289.96</v>
      </c>
      <c r="N7" s="189">
        <v>-18956.11</v>
      </c>
      <c r="O7" s="189">
        <v>-41.28</v>
      </c>
      <c r="P7" s="189">
        <v>-19869.04</v>
      </c>
      <c r="Q7" s="189">
        <v>-23200.46</v>
      </c>
      <c r="R7" s="189">
        <v>-19820.72</v>
      </c>
      <c r="S7" s="189">
        <v>-9113.7800000000007</v>
      </c>
      <c r="T7" s="189">
        <v>-15776.89</v>
      </c>
      <c r="U7" s="189">
        <v>-19864.98</v>
      </c>
      <c r="V7" s="189">
        <v>-16396.04</v>
      </c>
      <c r="W7" s="189">
        <v>-26008.66</v>
      </c>
      <c r="X7" s="189">
        <v>-22024.15</v>
      </c>
      <c r="Y7" s="189">
        <v>-23494.66</v>
      </c>
      <c r="Z7" s="189">
        <v>-21142.65</v>
      </c>
      <c r="AA7" s="189">
        <v>-19851.419999999998</v>
      </c>
      <c r="AB7" s="189">
        <v>-28040.720000000001</v>
      </c>
      <c r="AC7" s="189">
        <v>-6623.89</v>
      </c>
      <c r="AD7" s="189">
        <v>-4050.82</v>
      </c>
      <c r="AE7" s="189">
        <v>348.56</v>
      </c>
      <c r="AF7" s="189">
        <v>-43061.86</v>
      </c>
      <c r="AG7" s="189">
        <v>-23281.94</v>
      </c>
      <c r="AH7" s="189">
        <v>-20773.990000000002</v>
      </c>
      <c r="AI7" s="189">
        <v>-26821.54</v>
      </c>
      <c r="AJ7" s="189">
        <v>-17913.62</v>
      </c>
      <c r="AK7" s="189">
        <v>-28632.34</v>
      </c>
    </row>
    <row r="8" spans="1:42" ht="14.45">
      <c r="A8" s="97" t="s">
        <v>96</v>
      </c>
      <c r="B8" s="189">
        <v>-50883.94</v>
      </c>
      <c r="C8" s="189">
        <v>-27426.98</v>
      </c>
      <c r="D8" s="189">
        <v>-13264.14</v>
      </c>
      <c r="E8" s="189">
        <v>-29224.03</v>
      </c>
      <c r="F8" s="189">
        <v>-23531.34</v>
      </c>
      <c r="G8" s="189">
        <v>-2773.57</v>
      </c>
      <c r="H8" s="189">
        <v>-15322.94</v>
      </c>
      <c r="I8" s="189">
        <v>-19867.259999999998</v>
      </c>
      <c r="J8" s="189">
        <v>-15572.93</v>
      </c>
      <c r="K8" s="189">
        <v>36142.910000000003</v>
      </c>
      <c r="L8" s="189">
        <v>-3113.1</v>
      </c>
      <c r="M8" s="189">
        <v>-16675.55</v>
      </c>
      <c r="N8" s="189">
        <v>-17536.919999999998</v>
      </c>
      <c r="O8" s="189">
        <v>-28011.31</v>
      </c>
      <c r="P8" s="189">
        <v>-21856.31</v>
      </c>
      <c r="Q8" s="189">
        <v>3535.54</v>
      </c>
      <c r="R8" s="189">
        <v>-23032.05</v>
      </c>
      <c r="S8" s="189">
        <v>-27275.22</v>
      </c>
      <c r="T8" s="189">
        <v>-11566.88</v>
      </c>
      <c r="U8" s="189">
        <v>-26851.08</v>
      </c>
      <c r="V8" s="189">
        <v>-16472.080000000002</v>
      </c>
      <c r="W8" s="189">
        <v>-21851.86</v>
      </c>
      <c r="X8" s="189">
        <v>-22571.67</v>
      </c>
      <c r="Y8" s="189">
        <v>-23858.18</v>
      </c>
      <c r="Z8" s="189">
        <v>-18369.009999999998</v>
      </c>
      <c r="AA8" s="189">
        <v>-14944.68</v>
      </c>
      <c r="AB8" s="189">
        <v>-19296.259999999998</v>
      </c>
      <c r="AC8" s="189">
        <v>-17438.189999999999</v>
      </c>
      <c r="AD8" s="189">
        <v>-15694.08</v>
      </c>
      <c r="AE8" s="189">
        <v>-9689.0499999999993</v>
      </c>
      <c r="AF8" s="189">
        <v>-50874.79</v>
      </c>
      <c r="AG8" s="189">
        <v>-27428.1</v>
      </c>
      <c r="AH8" s="189">
        <v>-13267.72</v>
      </c>
      <c r="AI8" s="189">
        <v>-29217.57</v>
      </c>
      <c r="AJ8" s="189">
        <v>-23534.49</v>
      </c>
      <c r="AK8" s="189">
        <v>-2775.66</v>
      </c>
    </row>
    <row r="9" spans="1:42" ht="14.45">
      <c r="A9" s="97" t="s">
        <v>102</v>
      </c>
      <c r="B9" s="189">
        <v>-59343</v>
      </c>
      <c r="C9" s="189">
        <v>-32013.86</v>
      </c>
      <c r="D9" s="189">
        <v>-5728.29</v>
      </c>
      <c r="E9" s="189">
        <v>-24094.13</v>
      </c>
      <c r="F9" s="189">
        <v>-28669.29</v>
      </c>
      <c r="G9" s="189">
        <v>-22894.78</v>
      </c>
      <c r="H9" s="189">
        <v>-8437.24</v>
      </c>
      <c r="I9" s="189">
        <v>-15657.28</v>
      </c>
      <c r="J9" s="189">
        <v>-12931.18</v>
      </c>
      <c r="K9" s="189">
        <v>-18715.900000000001</v>
      </c>
      <c r="L9" s="189">
        <v>-17619.560000000001</v>
      </c>
      <c r="M9" s="189">
        <v>-9744.7199999999993</v>
      </c>
      <c r="N9" s="189">
        <v>-3193.71</v>
      </c>
      <c r="O9" s="189">
        <v>-11334.67</v>
      </c>
      <c r="P9" s="189">
        <v>-18532.310000000001</v>
      </c>
      <c r="Q9" s="189">
        <v>1926.11</v>
      </c>
      <c r="R9" s="189">
        <v>-21110.04</v>
      </c>
      <c r="S9" s="189">
        <v>-19540.3</v>
      </c>
      <c r="T9" s="189">
        <v>-15975.79</v>
      </c>
      <c r="U9" s="189">
        <v>-32847.480000000003</v>
      </c>
      <c r="V9" s="189">
        <v>-21420.04</v>
      </c>
      <c r="W9" s="189">
        <v>-30220.63</v>
      </c>
      <c r="X9" s="189">
        <v>-27897.15</v>
      </c>
      <c r="Y9" s="189">
        <v>-31396.32</v>
      </c>
      <c r="Z9" s="189">
        <v>-29219.51</v>
      </c>
      <c r="AA9" s="189">
        <v>-25421.26</v>
      </c>
      <c r="AB9" s="189">
        <v>-17919.93</v>
      </c>
      <c r="AC9" s="189">
        <v>-30927.279999999999</v>
      </c>
      <c r="AD9" s="189">
        <v>-23747.82</v>
      </c>
      <c r="AE9" s="189">
        <v>-21322.799999999999</v>
      </c>
      <c r="AF9" s="189">
        <v>-59346.06</v>
      </c>
      <c r="AG9" s="189">
        <v>-32015.83</v>
      </c>
      <c r="AH9" s="189">
        <v>-5722.11</v>
      </c>
      <c r="AI9" s="189">
        <v>-24088.74</v>
      </c>
      <c r="AJ9" s="189">
        <v>-28661.41</v>
      </c>
      <c r="AK9" s="189">
        <v>-22890.01</v>
      </c>
    </row>
    <row r="10" spans="1:42" ht="14.45">
      <c r="A10" s="97" t="s">
        <v>108</v>
      </c>
      <c r="B10" s="189">
        <v>-47631.27</v>
      </c>
      <c r="C10" s="189">
        <v>-43163.96</v>
      </c>
      <c r="D10" s="189">
        <v>-27081.54</v>
      </c>
      <c r="E10" s="189">
        <v>-23899.25</v>
      </c>
      <c r="F10" s="189">
        <v>-20626.099999999999</v>
      </c>
      <c r="G10" s="189">
        <v>-10398.209999999999</v>
      </c>
      <c r="H10" s="189">
        <v>-10193.93</v>
      </c>
      <c r="I10" s="189">
        <v>-18311.77</v>
      </c>
      <c r="J10" s="189">
        <v>-15302.76</v>
      </c>
      <c r="K10" s="189">
        <v>-25186.91</v>
      </c>
      <c r="L10" s="189">
        <v>-26149.759999999998</v>
      </c>
      <c r="M10" s="189">
        <v>-18206.59</v>
      </c>
      <c r="N10" s="189">
        <v>-16932.77</v>
      </c>
      <c r="O10" s="189">
        <v>-11238.88</v>
      </c>
      <c r="P10" s="189">
        <v>-14996.26</v>
      </c>
      <c r="Q10" s="189">
        <v>3593.27</v>
      </c>
      <c r="R10" s="189">
        <v>-18765.97</v>
      </c>
      <c r="S10" s="189">
        <v>-11523.57</v>
      </c>
      <c r="T10" s="189">
        <v>-7708.04</v>
      </c>
      <c r="U10" s="189">
        <v>-27048.75</v>
      </c>
      <c r="V10" s="189">
        <v>-22246.22</v>
      </c>
      <c r="W10" s="189">
        <v>-21478.17</v>
      </c>
      <c r="X10" s="189">
        <v>-36614.269999999997</v>
      </c>
      <c r="Y10" s="189">
        <v>-22211.98</v>
      </c>
      <c r="Z10" s="189">
        <v>-27412.61</v>
      </c>
      <c r="AA10" s="189">
        <v>-37642.65</v>
      </c>
      <c r="AB10" s="189">
        <v>-16347.71</v>
      </c>
      <c r="AC10" s="189">
        <v>-19617.07</v>
      </c>
      <c r="AD10" s="189">
        <v>-22699.87</v>
      </c>
      <c r="AE10" s="189">
        <v>-17179.88</v>
      </c>
      <c r="AF10" s="189">
        <v>-47634.03</v>
      </c>
      <c r="AG10" s="189">
        <v>-43163.14</v>
      </c>
      <c r="AH10" s="189">
        <v>-27084.13</v>
      </c>
      <c r="AI10" s="189">
        <v>-23905.040000000001</v>
      </c>
      <c r="AJ10" s="189">
        <v>-20622.53</v>
      </c>
      <c r="AK10" s="189">
        <v>-10395.56</v>
      </c>
    </row>
    <row r="11" spans="1:42" ht="14.45">
      <c r="A11" s="97" t="s">
        <v>113</v>
      </c>
      <c r="B11" s="189">
        <v>-38699.99</v>
      </c>
      <c r="C11" s="189">
        <v>-40601.660000000003</v>
      </c>
      <c r="D11" s="189">
        <v>-10541.06</v>
      </c>
      <c r="E11" s="189">
        <v>-28243.02</v>
      </c>
      <c r="F11" s="189">
        <v>-38875.269999999997</v>
      </c>
      <c r="G11" s="189">
        <v>-10184.77</v>
      </c>
      <c r="H11" s="189">
        <v>-3443.7</v>
      </c>
      <c r="I11" s="189">
        <v>-18581.740000000002</v>
      </c>
      <c r="J11" s="189">
        <v>-17121.54</v>
      </c>
      <c r="K11" s="189">
        <v>-17848.36</v>
      </c>
      <c r="L11" s="189">
        <v>-12213.33</v>
      </c>
      <c r="M11" s="189">
        <v>-14071.67</v>
      </c>
      <c r="N11" s="189">
        <v>-7659.76</v>
      </c>
      <c r="O11" s="189">
        <v>-9921.69</v>
      </c>
      <c r="P11" s="189">
        <v>-9827.0400000000009</v>
      </c>
      <c r="Q11" s="189">
        <v>957.17</v>
      </c>
      <c r="R11" s="189">
        <v>-13494.8</v>
      </c>
      <c r="S11" s="189">
        <v>-10937.71</v>
      </c>
      <c r="T11" s="189">
        <v>-14345.18</v>
      </c>
      <c r="U11" s="189">
        <v>-20569.52</v>
      </c>
      <c r="V11" s="189">
        <v>-13446.77</v>
      </c>
      <c r="W11" s="189">
        <v>-16820.759999999998</v>
      </c>
      <c r="X11" s="189">
        <v>-22761.31</v>
      </c>
      <c r="Y11" s="189">
        <v>-12675.99</v>
      </c>
      <c r="Z11" s="189">
        <v>-23720.400000000001</v>
      </c>
      <c r="AA11" s="189">
        <v>-20238.78</v>
      </c>
      <c r="AB11" s="189">
        <v>-16907.87</v>
      </c>
      <c r="AC11" s="189">
        <v>-20437.060000000001</v>
      </c>
      <c r="AD11" s="189">
        <v>-18531.77</v>
      </c>
      <c r="AE11" s="189">
        <v>-17410.47</v>
      </c>
      <c r="AF11" s="189">
        <v>-38691.83</v>
      </c>
      <c r="AG11" s="189">
        <v>-40597.51</v>
      </c>
      <c r="AH11" s="189">
        <v>-10537.65</v>
      </c>
      <c r="AI11" s="189">
        <v>-28239.29</v>
      </c>
      <c r="AJ11" s="189">
        <v>-38875.620000000003</v>
      </c>
      <c r="AK11" s="189">
        <v>-10185.82</v>
      </c>
    </row>
    <row r="12" spans="1:42" ht="14.45">
      <c r="A12" s="97" t="s">
        <v>118</v>
      </c>
      <c r="B12" s="189">
        <v>-30645.18</v>
      </c>
      <c r="C12" s="189">
        <v>-16405.21</v>
      </c>
      <c r="D12" s="189">
        <v>1022.67</v>
      </c>
      <c r="E12" s="189">
        <v>-2580.35</v>
      </c>
      <c r="F12" s="189">
        <v>1236.23</v>
      </c>
      <c r="G12" s="189">
        <v>-6809.03</v>
      </c>
      <c r="H12" s="189">
        <v>2442.29</v>
      </c>
      <c r="I12" s="189">
        <v>-15388.03</v>
      </c>
      <c r="J12" s="189">
        <v>3039.57</v>
      </c>
      <c r="K12" s="189">
        <v>-6119.54</v>
      </c>
      <c r="L12" s="189">
        <v>-6243.77</v>
      </c>
      <c r="M12" s="189">
        <v>-1998.48</v>
      </c>
      <c r="N12" s="189">
        <v>-6690.06</v>
      </c>
      <c r="O12" s="189">
        <v>254.74</v>
      </c>
      <c r="P12" s="189">
        <v>-8862.0400000000009</v>
      </c>
      <c r="Q12" s="189">
        <v>-3068.2</v>
      </c>
      <c r="R12" s="189">
        <v>-5760.62</v>
      </c>
      <c r="S12" s="189">
        <v>472.28</v>
      </c>
      <c r="T12" s="189">
        <v>-4206.95</v>
      </c>
      <c r="U12" s="189">
        <v>-6393.64</v>
      </c>
      <c r="V12" s="189">
        <v>-9451.51</v>
      </c>
      <c r="W12" s="189">
        <v>-9597.7199999999993</v>
      </c>
      <c r="X12" s="189">
        <v>-16265.49</v>
      </c>
      <c r="Y12" s="189">
        <v>-9529.06</v>
      </c>
      <c r="Z12" s="189">
        <v>-19450.95</v>
      </c>
      <c r="AA12" s="189">
        <v>-20921.62</v>
      </c>
      <c r="AB12" s="189">
        <v>-14657.05</v>
      </c>
      <c r="AC12" s="189">
        <v>-15921.9</v>
      </c>
      <c r="AD12" s="189">
        <v>-21619.81</v>
      </c>
      <c r="AE12" s="189">
        <v>-5976.53</v>
      </c>
      <c r="AF12" s="189">
        <v>-30643.85</v>
      </c>
      <c r="AG12" s="189">
        <v>-16406.72</v>
      </c>
      <c r="AH12" s="189">
        <v>1027.25</v>
      </c>
      <c r="AI12" s="189">
        <v>-2576.06</v>
      </c>
      <c r="AJ12" s="189">
        <v>1240.6300000000001</v>
      </c>
      <c r="AK12" s="189">
        <v>-6812.11</v>
      </c>
    </row>
    <row r="13" spans="1:42" ht="14.45">
      <c r="A13" s="97" t="s">
        <v>123</v>
      </c>
      <c r="B13" s="189">
        <v>-31006.1</v>
      </c>
      <c r="C13" s="189">
        <v>-11167.63</v>
      </c>
      <c r="D13" s="189">
        <v>-10749.01</v>
      </c>
      <c r="E13" s="189">
        <v>-8812.31</v>
      </c>
      <c r="F13" s="189">
        <v>-11136.49</v>
      </c>
      <c r="G13" s="189">
        <v>6388.66</v>
      </c>
      <c r="H13" s="189">
        <v>576.9</v>
      </c>
      <c r="I13" s="189">
        <v>-16892.830000000002</v>
      </c>
      <c r="J13" s="189">
        <v>8311.9599999999991</v>
      </c>
      <c r="K13" s="189">
        <v>-6464.37</v>
      </c>
      <c r="L13" s="189">
        <v>8524.5</v>
      </c>
      <c r="M13" s="189">
        <v>6795.73</v>
      </c>
      <c r="N13" s="189">
        <v>2222.81</v>
      </c>
      <c r="O13" s="189">
        <v>14787.5</v>
      </c>
      <c r="P13" s="189">
        <v>16688.84</v>
      </c>
      <c r="Q13" s="189">
        <v>16133.76</v>
      </c>
      <c r="R13" s="189">
        <v>-1746.73</v>
      </c>
      <c r="S13" s="189">
        <v>-7601.88</v>
      </c>
      <c r="T13" s="189">
        <v>-8602.81</v>
      </c>
      <c r="U13" s="189">
        <v>1728.9</v>
      </c>
      <c r="V13" s="189">
        <v>2064.85</v>
      </c>
      <c r="W13" s="189">
        <v>-9304.34</v>
      </c>
      <c r="X13" s="189">
        <v>-14402.64</v>
      </c>
      <c r="Y13" s="189">
        <v>4573.46</v>
      </c>
      <c r="Z13" s="189">
        <v>-10345</v>
      </c>
      <c r="AA13" s="189">
        <v>-10817.91</v>
      </c>
      <c r="AB13" s="189">
        <v>-4676.1099999999997</v>
      </c>
      <c r="AC13" s="189">
        <v>-11805.75</v>
      </c>
      <c r="AD13" s="189">
        <v>-24372.35</v>
      </c>
      <c r="AE13" s="189">
        <v>-12459.84</v>
      </c>
      <c r="AF13" s="189">
        <v>-31005.82</v>
      </c>
      <c r="AG13" s="189">
        <v>-11167.33</v>
      </c>
      <c r="AH13" s="189">
        <v>-10752.11</v>
      </c>
      <c r="AI13" s="189">
        <v>-8814.5</v>
      </c>
      <c r="AJ13" s="189">
        <v>-11135.02</v>
      </c>
      <c r="AK13" s="189">
        <v>6388.21</v>
      </c>
    </row>
    <row r="14" spans="1:42" ht="14.45">
      <c r="A14" s="97" t="s">
        <v>128</v>
      </c>
      <c r="B14" s="189">
        <v>-19634.490000000002</v>
      </c>
      <c r="C14" s="189">
        <v>-15422.7</v>
      </c>
      <c r="D14" s="189">
        <v>-5220.95</v>
      </c>
      <c r="E14" s="189">
        <v>-36179.300000000003</v>
      </c>
      <c r="F14" s="189">
        <v>8160.34</v>
      </c>
      <c r="G14" s="189">
        <v>12203.92</v>
      </c>
      <c r="H14" s="189">
        <v>-3894.4</v>
      </c>
      <c r="I14" s="189">
        <v>-16175.89</v>
      </c>
      <c r="J14" s="189">
        <v>1659.38</v>
      </c>
      <c r="K14" s="189">
        <v>20026.259999999998</v>
      </c>
      <c r="L14" s="189">
        <v>5540.96</v>
      </c>
      <c r="M14" s="189">
        <v>2282.23</v>
      </c>
      <c r="N14" s="189">
        <v>3497.56</v>
      </c>
      <c r="O14" s="189">
        <v>-4882.13</v>
      </c>
      <c r="P14" s="189">
        <v>-22191.15</v>
      </c>
      <c r="Q14" s="189">
        <v>18743.52</v>
      </c>
      <c r="R14" s="189">
        <v>-2659.48</v>
      </c>
      <c r="S14" s="189">
        <v>-8661.2900000000009</v>
      </c>
      <c r="T14" s="189">
        <v>-11716.15</v>
      </c>
      <c r="U14" s="189">
        <v>-22908.78</v>
      </c>
      <c r="V14" s="189">
        <v>-6547.89</v>
      </c>
      <c r="W14" s="189">
        <v>-5567.04</v>
      </c>
      <c r="X14" s="189">
        <v>6087.77</v>
      </c>
      <c r="Y14" s="189">
        <v>-1554.08</v>
      </c>
      <c r="Z14" s="189">
        <v>-10626.41</v>
      </c>
      <c r="AA14" s="189">
        <v>-22082.07</v>
      </c>
      <c r="AB14" s="189">
        <v>-11885.27</v>
      </c>
      <c r="AC14" s="189">
        <v>-24302.01</v>
      </c>
      <c r="AD14" s="189">
        <v>2603.58</v>
      </c>
      <c r="AE14" s="189">
        <v>-27814.82</v>
      </c>
      <c r="AF14" s="189">
        <v>-19640.39</v>
      </c>
      <c r="AG14" s="189">
        <v>-15421.67</v>
      </c>
      <c r="AH14" s="189">
        <v>-5222.53</v>
      </c>
      <c r="AI14" s="189">
        <v>-36179.589999999997</v>
      </c>
      <c r="AJ14" s="189">
        <v>8154.38</v>
      </c>
      <c r="AK14" s="189">
        <v>12206.45</v>
      </c>
    </row>
    <row r="15" spans="1:42" ht="14.45">
      <c r="A15" s="97" t="s">
        <v>133</v>
      </c>
      <c r="B15" s="189">
        <v>-8573.59</v>
      </c>
      <c r="C15" s="189">
        <v>-15725.08</v>
      </c>
      <c r="D15" s="189">
        <v>-11224.53</v>
      </c>
      <c r="E15" s="189">
        <v>-16591.18</v>
      </c>
      <c r="F15" s="189">
        <v>890.5</v>
      </c>
      <c r="G15" s="189">
        <v>-2205.75</v>
      </c>
      <c r="H15" s="189">
        <v>-30886</v>
      </c>
      <c r="I15" s="189">
        <v>-18987.93</v>
      </c>
      <c r="J15" s="189">
        <v>-15285.49</v>
      </c>
      <c r="K15" s="189">
        <v>-11965.85</v>
      </c>
      <c r="L15" s="189">
        <v>-8478.76</v>
      </c>
      <c r="M15" s="189">
        <v>-5587.89</v>
      </c>
      <c r="N15" s="189">
        <v>-3424.75</v>
      </c>
      <c r="O15" s="189">
        <v>-8010.21</v>
      </c>
      <c r="P15" s="189">
        <v>-2960.47</v>
      </c>
      <c r="Q15" s="189">
        <v>8172.84</v>
      </c>
      <c r="R15" s="189">
        <v>-9531.23</v>
      </c>
      <c r="S15" s="189">
        <v>-7519.04</v>
      </c>
      <c r="T15" s="189">
        <v>-17699.78</v>
      </c>
      <c r="U15" s="189">
        <v>-8126.6</v>
      </c>
      <c r="V15" s="189">
        <v>-21882.48</v>
      </c>
      <c r="W15" s="189">
        <v>-564.16</v>
      </c>
      <c r="X15" s="189">
        <v>-3973.71</v>
      </c>
      <c r="Y15" s="189">
        <v>3190.19</v>
      </c>
      <c r="Z15" s="189">
        <v>-6779.12</v>
      </c>
      <c r="AA15" s="189">
        <v>-12663.84</v>
      </c>
      <c r="AB15" s="189">
        <v>-11729.82</v>
      </c>
      <c r="AC15" s="189">
        <v>-8697.69</v>
      </c>
      <c r="AD15" s="189">
        <v>3137.13</v>
      </c>
      <c r="AE15" s="189">
        <v>-2833.72</v>
      </c>
      <c r="AF15" s="189">
        <v>-8567.43</v>
      </c>
      <c r="AG15" s="189">
        <v>-15724.97</v>
      </c>
      <c r="AH15" s="189">
        <v>-11221.88</v>
      </c>
      <c r="AI15" s="189">
        <v>-16587.849999999999</v>
      </c>
      <c r="AJ15" s="189">
        <v>893.99</v>
      </c>
      <c r="AK15" s="189">
        <v>-2209.1</v>
      </c>
    </row>
    <row r="22" spans="1:32" ht="12.75" customHeight="1">
      <c r="A22" s="128"/>
      <c r="B22" s="91"/>
      <c r="C22" s="91"/>
      <c r="D22" s="91"/>
      <c r="E22" s="91"/>
      <c r="F22" s="91"/>
      <c r="G22" s="91"/>
      <c r="H22" s="91"/>
      <c r="I22" s="91"/>
      <c r="J22" s="91"/>
      <c r="K22" s="91"/>
      <c r="L22" s="91"/>
      <c r="M22" s="91"/>
      <c r="N22" s="91"/>
      <c r="O22" s="91"/>
      <c r="P22" s="91"/>
      <c r="Q22" s="91"/>
      <c r="R22" s="91"/>
      <c r="S22" s="91"/>
      <c r="T22" s="91"/>
      <c r="U22" s="91"/>
      <c r="V22" s="91"/>
      <c r="W22" s="91"/>
      <c r="X22" s="91"/>
      <c r="Y22" s="91"/>
      <c r="Z22" s="91"/>
      <c r="AF22" s="91"/>
    </row>
    <row r="23" spans="1:32" ht="12.75" customHeight="1">
      <c r="A23" s="128"/>
      <c r="B23" s="91"/>
      <c r="C23" s="91"/>
      <c r="D23" s="91"/>
      <c r="E23" s="91"/>
      <c r="F23" s="91"/>
      <c r="G23" s="91"/>
      <c r="H23" s="91"/>
      <c r="I23" s="91"/>
      <c r="J23" s="91"/>
      <c r="K23" s="91"/>
      <c r="L23" s="91"/>
      <c r="M23" s="91"/>
      <c r="N23" s="91"/>
      <c r="O23" s="91"/>
      <c r="P23" s="91"/>
      <c r="Q23" s="91"/>
      <c r="R23" s="91"/>
      <c r="S23" s="91"/>
      <c r="T23" s="91"/>
      <c r="U23" s="91"/>
      <c r="V23" s="91"/>
      <c r="W23" s="91"/>
      <c r="X23" s="91"/>
      <c r="Y23" s="91"/>
      <c r="Z23" s="91"/>
      <c r="AF23" s="91"/>
    </row>
    <row r="24" spans="1:32" ht="12.75" customHeight="1">
      <c r="A24" s="128"/>
      <c r="B24" s="91"/>
      <c r="C24" s="91"/>
      <c r="D24" s="91"/>
      <c r="E24" s="91"/>
      <c r="F24" s="91"/>
      <c r="G24" s="91"/>
      <c r="H24" s="91"/>
      <c r="I24" s="91"/>
      <c r="J24" s="91"/>
      <c r="K24" s="91"/>
      <c r="L24" s="91"/>
      <c r="M24" s="91"/>
      <c r="N24" s="91"/>
      <c r="O24" s="91"/>
      <c r="P24" s="91"/>
      <c r="Q24" s="91"/>
      <c r="R24" s="91"/>
      <c r="S24" s="91"/>
      <c r="T24" s="91"/>
      <c r="U24" s="91"/>
      <c r="V24" s="91"/>
      <c r="W24" s="91"/>
      <c r="X24" s="91"/>
      <c r="Y24" s="91"/>
      <c r="Z24" s="91"/>
      <c r="AF24" s="91"/>
    </row>
    <row r="25" spans="1:32" ht="12.75" customHeight="1">
      <c r="A25" s="128"/>
      <c r="B25" s="91"/>
      <c r="C25" s="91"/>
      <c r="D25" s="91"/>
      <c r="E25" s="91"/>
      <c r="F25" s="91"/>
      <c r="G25" s="91"/>
      <c r="H25" s="91"/>
      <c r="I25" s="91"/>
      <c r="J25" s="91"/>
      <c r="K25" s="91"/>
      <c r="L25" s="91"/>
      <c r="M25" s="91"/>
      <c r="N25" s="91"/>
      <c r="O25" s="91"/>
      <c r="P25" s="91"/>
      <c r="Q25" s="91"/>
      <c r="R25" s="91"/>
      <c r="S25" s="91"/>
      <c r="T25" s="91"/>
      <c r="U25" s="91"/>
      <c r="V25" s="91"/>
      <c r="W25" s="91"/>
      <c r="X25" s="91"/>
      <c r="Y25" s="91"/>
      <c r="Z25" s="91"/>
      <c r="AF25" s="91"/>
    </row>
    <row r="26" spans="1:32" ht="12.75" customHeight="1">
      <c r="A26" s="128"/>
      <c r="B26" s="91"/>
      <c r="C26" s="91"/>
      <c r="D26" s="91"/>
      <c r="E26" s="91"/>
      <c r="F26" s="91"/>
      <c r="G26" s="91"/>
      <c r="H26" s="91"/>
      <c r="I26" s="91"/>
      <c r="J26" s="91"/>
      <c r="K26" s="91"/>
      <c r="L26" s="91"/>
      <c r="M26" s="91"/>
      <c r="N26" s="91"/>
      <c r="O26" s="91"/>
      <c r="P26" s="91"/>
      <c r="Q26" s="91"/>
      <c r="R26" s="91"/>
      <c r="S26" s="91"/>
      <c r="T26" s="91"/>
      <c r="U26" s="91"/>
      <c r="V26" s="91"/>
      <c r="W26" s="91"/>
      <c r="X26" s="91"/>
      <c r="Y26" s="91"/>
      <c r="Z26" s="91"/>
      <c r="AF26" s="91"/>
    </row>
    <row r="27" spans="1:32" ht="12.75" customHeight="1">
      <c r="A27" s="128"/>
      <c r="B27" s="91"/>
      <c r="C27" s="91"/>
      <c r="D27" s="91"/>
      <c r="E27" s="91"/>
      <c r="F27" s="91"/>
      <c r="G27" s="91"/>
      <c r="H27" s="91"/>
      <c r="I27" s="91"/>
      <c r="J27" s="91"/>
      <c r="K27" s="91"/>
      <c r="L27" s="91"/>
      <c r="M27" s="91"/>
      <c r="N27" s="91"/>
      <c r="O27" s="91"/>
      <c r="P27" s="91"/>
      <c r="Q27" s="91"/>
      <c r="R27" s="91"/>
      <c r="S27" s="91"/>
      <c r="T27" s="91"/>
      <c r="U27" s="91"/>
      <c r="V27" s="91"/>
      <c r="W27" s="91"/>
      <c r="X27" s="91"/>
      <c r="Y27" s="91"/>
      <c r="Z27" s="91"/>
      <c r="AF27" s="91"/>
    </row>
    <row r="28" spans="1:32" ht="12.75" customHeight="1">
      <c r="A28" s="128"/>
      <c r="B28" s="91"/>
      <c r="C28" s="91"/>
      <c r="D28" s="91"/>
      <c r="E28" s="91"/>
      <c r="F28" s="91"/>
      <c r="G28" s="91"/>
      <c r="H28" s="91"/>
      <c r="I28" s="91"/>
      <c r="J28" s="91"/>
      <c r="K28" s="91"/>
      <c r="L28" s="91"/>
      <c r="M28" s="91"/>
      <c r="N28" s="91"/>
      <c r="O28" s="91"/>
      <c r="P28" s="91"/>
      <c r="Q28" s="91"/>
      <c r="R28" s="91"/>
      <c r="S28" s="91"/>
      <c r="T28" s="91"/>
      <c r="U28" s="91"/>
      <c r="V28" s="91"/>
      <c r="W28" s="91"/>
      <c r="X28" s="91"/>
      <c r="Y28" s="91"/>
      <c r="Z28" s="91"/>
      <c r="AF28" s="91"/>
    </row>
    <row r="29" spans="1:32" ht="12.75" customHeight="1">
      <c r="A29" s="128"/>
      <c r="B29" s="91"/>
      <c r="C29" s="91"/>
      <c r="D29" s="91"/>
      <c r="E29" s="91"/>
      <c r="F29" s="91"/>
      <c r="G29" s="91"/>
      <c r="H29" s="91"/>
      <c r="I29" s="91"/>
      <c r="J29" s="91"/>
      <c r="K29" s="91"/>
      <c r="L29" s="91"/>
      <c r="M29" s="91"/>
      <c r="N29" s="91"/>
      <c r="O29" s="91"/>
      <c r="P29" s="91"/>
      <c r="Q29" s="91"/>
      <c r="R29" s="91"/>
      <c r="S29" s="91"/>
      <c r="T29" s="91"/>
      <c r="U29" s="91"/>
      <c r="V29" s="91"/>
      <c r="W29" s="91"/>
      <c r="X29" s="91"/>
      <c r="Y29" s="91"/>
      <c r="Z29" s="91"/>
      <c r="AF29" s="91"/>
    </row>
    <row r="30" spans="1:32" ht="12.75" customHeight="1">
      <c r="A30" s="128"/>
      <c r="B30" s="91"/>
      <c r="C30" s="91"/>
      <c r="D30" s="91"/>
      <c r="E30" s="91"/>
      <c r="F30" s="91"/>
      <c r="G30" s="91"/>
      <c r="H30" s="91"/>
      <c r="I30" s="91"/>
      <c r="J30" s="91"/>
      <c r="K30" s="91"/>
      <c r="L30" s="91"/>
      <c r="M30" s="91"/>
      <c r="N30" s="91"/>
      <c r="O30" s="91"/>
      <c r="P30" s="91"/>
      <c r="Q30" s="91"/>
      <c r="R30" s="91"/>
      <c r="S30" s="91"/>
      <c r="T30" s="91"/>
      <c r="U30" s="91"/>
      <c r="V30" s="91"/>
      <c r="W30" s="91"/>
      <c r="X30" s="91"/>
      <c r="Y30" s="91"/>
      <c r="Z30" s="91"/>
      <c r="AF30" s="91"/>
    </row>
    <row r="31" spans="1:32" ht="12.75" customHeight="1">
      <c r="A31" s="128"/>
      <c r="B31" s="91"/>
      <c r="C31" s="91"/>
      <c r="D31" s="91"/>
      <c r="E31" s="91"/>
      <c r="F31" s="91"/>
      <c r="G31" s="91"/>
      <c r="H31" s="91"/>
      <c r="I31" s="91"/>
      <c r="J31" s="91"/>
      <c r="K31" s="91"/>
      <c r="L31" s="91"/>
      <c r="M31" s="91"/>
      <c r="N31" s="91"/>
      <c r="O31" s="91"/>
      <c r="P31" s="91"/>
      <c r="Q31" s="91"/>
      <c r="R31" s="91"/>
      <c r="S31" s="91"/>
      <c r="T31" s="91"/>
      <c r="U31" s="91"/>
      <c r="V31" s="91"/>
      <c r="W31" s="91"/>
      <c r="X31" s="91"/>
      <c r="Y31" s="91"/>
      <c r="Z31" s="91"/>
      <c r="AF31" s="91"/>
    </row>
    <row r="32" spans="1:32" ht="12.75" customHeight="1">
      <c r="A32" s="128"/>
      <c r="B32" s="91"/>
      <c r="C32" s="91"/>
      <c r="D32" s="91"/>
      <c r="E32" s="91"/>
      <c r="F32" s="91"/>
      <c r="G32" s="91"/>
      <c r="H32" s="91"/>
      <c r="I32" s="91"/>
      <c r="J32" s="91"/>
      <c r="K32" s="91"/>
      <c r="L32" s="91"/>
      <c r="M32" s="91"/>
      <c r="N32" s="91"/>
      <c r="O32" s="91"/>
      <c r="P32" s="91"/>
      <c r="Q32" s="91"/>
      <c r="R32" s="91"/>
      <c r="S32" s="91"/>
      <c r="T32" s="91"/>
      <c r="U32" s="91"/>
      <c r="V32" s="91"/>
      <c r="W32" s="91"/>
      <c r="X32" s="91"/>
      <c r="Y32" s="91"/>
      <c r="Z32" s="91"/>
      <c r="AF32" s="91"/>
    </row>
    <row r="33" spans="1:37" ht="12.75" customHeight="1">
      <c r="A33" s="128"/>
      <c r="B33" s="91"/>
      <c r="C33" s="91"/>
      <c r="D33" s="91"/>
      <c r="E33" s="91"/>
      <c r="F33" s="91"/>
      <c r="G33" s="91"/>
      <c r="H33" s="91"/>
      <c r="I33" s="91"/>
      <c r="J33" s="91"/>
      <c r="K33" s="91"/>
      <c r="L33" s="91"/>
      <c r="M33" s="91"/>
      <c r="N33" s="91"/>
      <c r="O33" s="91"/>
      <c r="P33" s="91"/>
      <c r="Q33" s="91"/>
      <c r="R33" s="91"/>
      <c r="S33" s="91"/>
      <c r="T33" s="91"/>
      <c r="U33" s="91"/>
      <c r="V33" s="91"/>
      <c r="W33" s="91"/>
      <c r="X33" s="91"/>
      <c r="Y33" s="91"/>
      <c r="Z33" s="91"/>
      <c r="AF33" s="91"/>
    </row>
    <row r="36" spans="1:37" ht="12.75" customHeight="1">
      <c r="B36" s="184"/>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c r="AB36" s="184"/>
      <c r="AC36" s="184"/>
      <c r="AD36" s="184"/>
      <c r="AE36" s="184"/>
      <c r="AF36" s="184"/>
      <c r="AG36" s="184"/>
      <c r="AH36" s="184"/>
      <c r="AI36" s="184"/>
      <c r="AJ36" s="184"/>
      <c r="AK36" s="184"/>
    </row>
    <row r="37" spans="1:37" ht="12.75" customHeight="1">
      <c r="B37" s="184"/>
      <c r="C37" s="184"/>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84"/>
      <c r="AB37" s="184"/>
      <c r="AC37" s="184"/>
      <c r="AD37" s="184"/>
      <c r="AE37" s="184"/>
      <c r="AF37" s="184"/>
      <c r="AG37" s="184"/>
      <c r="AH37" s="184"/>
      <c r="AI37" s="184"/>
      <c r="AJ37" s="184"/>
      <c r="AK37" s="184"/>
    </row>
    <row r="38" spans="1:37" ht="12.75" customHeight="1">
      <c r="B38" s="184"/>
      <c r="C38" s="184"/>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184"/>
      <c r="AB38" s="184"/>
      <c r="AC38" s="184"/>
      <c r="AD38" s="184"/>
      <c r="AE38" s="184"/>
      <c r="AF38" s="184"/>
      <c r="AG38" s="184"/>
      <c r="AH38" s="184"/>
      <c r="AI38" s="184"/>
      <c r="AJ38" s="184"/>
      <c r="AK38" s="184"/>
    </row>
    <row r="39" spans="1:37" ht="12.75" customHeight="1">
      <c r="B39" s="184"/>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row>
    <row r="40" spans="1:37" ht="12.75" customHeight="1">
      <c r="B40" s="184"/>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row>
    <row r="41" spans="1:37" ht="12.75" customHeight="1">
      <c r="B41" s="184"/>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row>
    <row r="42" spans="1:37" ht="12.75" customHeight="1">
      <c r="B42" s="184"/>
      <c r="C42" s="184"/>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row>
    <row r="43" spans="1:37" ht="12.75" customHeight="1">
      <c r="B43" s="184"/>
      <c r="C43" s="184"/>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row>
    <row r="44" spans="1:37" ht="12.75" customHeight="1">
      <c r="B44" s="184"/>
      <c r="C44" s="184"/>
      <c r="D44" s="184"/>
      <c r="E44" s="184"/>
      <c r="F44" s="184"/>
      <c r="G44" s="184"/>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row>
    <row r="45" spans="1:37" ht="12.75" customHeight="1">
      <c r="B45" s="184"/>
      <c r="C45" s="184"/>
      <c r="D45" s="184"/>
      <c r="E45" s="184"/>
      <c r="F45" s="184"/>
      <c r="G45" s="184"/>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row>
    <row r="46" spans="1:37" ht="12.75" customHeight="1">
      <c r="B46" s="184"/>
      <c r="C46" s="184"/>
      <c r="D46" s="184"/>
      <c r="E46" s="184"/>
      <c r="F46" s="184"/>
      <c r="G46" s="184"/>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row>
    <row r="47" spans="1:37" ht="12.75" customHeight="1">
      <c r="B47" s="184"/>
      <c r="C47" s="184"/>
      <c r="D47" s="184"/>
      <c r="E47" s="184"/>
      <c r="F47" s="184"/>
      <c r="G47" s="184"/>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row>
    <row r="55" spans="9:13" ht="12.75" customHeight="1">
      <c r="I55" s="141"/>
      <c r="K55" s="143"/>
      <c r="M55" s="142"/>
    </row>
    <row r="56" spans="9:13" ht="12.75" customHeight="1">
      <c r="I56" s="141"/>
      <c r="K56" s="143"/>
      <c r="M56" s="142"/>
    </row>
    <row r="57" spans="9:13" ht="12.75" customHeight="1">
      <c r="I57" s="141"/>
      <c r="K57" s="143"/>
      <c r="M57" s="142"/>
    </row>
    <row r="58" spans="9:13" ht="12.75" customHeight="1">
      <c r="I58" s="141"/>
      <c r="K58" s="143"/>
      <c r="M58" s="142"/>
    </row>
    <row r="59" spans="9:13" ht="12.75" customHeight="1">
      <c r="I59" s="141"/>
      <c r="K59" s="143"/>
      <c r="M59" s="142"/>
    </row>
    <row r="60" spans="9:13" ht="12.75" customHeight="1">
      <c r="I60" s="141"/>
      <c r="K60" s="143"/>
      <c r="M60" s="142"/>
    </row>
    <row r="61" spans="9:13" ht="12.75" customHeight="1">
      <c r="I61" s="141"/>
      <c r="K61" s="143"/>
      <c r="M61" s="142"/>
    </row>
    <row r="62" spans="9:13" ht="12.75" customHeight="1">
      <c r="I62" s="141"/>
      <c r="K62" s="143"/>
      <c r="M62" s="142"/>
    </row>
    <row r="63" spans="9:13" ht="12.75" customHeight="1">
      <c r="I63" s="141"/>
      <c r="K63" s="143"/>
      <c r="M63" s="142"/>
    </row>
    <row r="64" spans="9:13" ht="12.75" customHeight="1">
      <c r="I64" s="141"/>
      <c r="K64" s="143"/>
      <c r="M64" s="142"/>
    </row>
    <row r="65" spans="9:13" ht="12.75" customHeight="1">
      <c r="I65" s="141"/>
      <c r="K65" s="143"/>
      <c r="M65" s="142"/>
    </row>
    <row r="66" spans="9:13" ht="12.75" customHeight="1">
      <c r="I66" s="141"/>
      <c r="K66" s="143"/>
      <c r="M66" s="142"/>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N23" sqref="N23"/>
    </sheetView>
  </sheetViews>
  <sheetFormatPr defaultColWidth="18.5703125" defaultRowHeight="12.75" customHeight="1"/>
  <cols>
    <col min="1" max="1" width="9.42578125" customWidth="1"/>
    <col min="2" max="3" width="9.140625" bestFit="1" customWidth="1"/>
    <col min="4" max="6" width="10.140625" bestFit="1" customWidth="1"/>
    <col min="7" max="15" width="9.140625" bestFit="1" customWidth="1"/>
    <col min="16" max="16" width="10.140625" bestFit="1" customWidth="1"/>
    <col min="17" max="17" width="9.5703125" bestFit="1" customWidth="1"/>
    <col min="18" max="36" width="9.42578125" customWidth="1"/>
    <col min="37" max="42" width="16.5703125" customWidth="1"/>
  </cols>
  <sheetData>
    <row r="1" spans="1:42"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06" t="s">
        <v>208</v>
      </c>
      <c r="AG1" s="206" t="s">
        <v>209</v>
      </c>
      <c r="AH1" s="206" t="s">
        <v>210</v>
      </c>
      <c r="AI1" s="206" t="s">
        <v>211</v>
      </c>
      <c r="AJ1" s="206" t="s">
        <v>212</v>
      </c>
      <c r="AK1" s="206" t="s">
        <v>213</v>
      </c>
      <c r="AL1" s="206"/>
      <c r="AM1" s="206"/>
      <c r="AN1" s="206"/>
      <c r="AO1" s="206"/>
      <c r="AP1" s="206"/>
    </row>
    <row r="2" spans="1:42" ht="14.45">
      <c r="A2" s="94"/>
      <c r="B2" s="206">
        <v>1991</v>
      </c>
      <c r="C2" s="206">
        <v>1992</v>
      </c>
      <c r="D2" s="206">
        <v>1993</v>
      </c>
      <c r="E2" s="206">
        <v>1994</v>
      </c>
      <c r="F2" s="206">
        <v>1995</v>
      </c>
      <c r="G2" s="206">
        <v>1996</v>
      </c>
      <c r="H2" s="206">
        <v>1997</v>
      </c>
      <c r="I2" s="206">
        <v>1998</v>
      </c>
      <c r="J2" s="206">
        <v>1999</v>
      </c>
      <c r="K2" s="206">
        <v>2000</v>
      </c>
      <c r="L2" s="206">
        <v>2001</v>
      </c>
      <c r="M2" s="206">
        <v>2002</v>
      </c>
      <c r="N2" s="206">
        <v>2003</v>
      </c>
      <c r="O2" s="206">
        <v>2004</v>
      </c>
      <c r="P2" s="206">
        <v>2005</v>
      </c>
      <c r="Q2" s="206">
        <v>2006</v>
      </c>
      <c r="R2" s="206">
        <v>2007</v>
      </c>
      <c r="S2" s="206">
        <v>2008</v>
      </c>
      <c r="T2" s="206">
        <v>2009</v>
      </c>
      <c r="U2" s="206">
        <v>2010</v>
      </c>
      <c r="V2" s="206">
        <v>2011</v>
      </c>
      <c r="W2" s="206">
        <v>2012</v>
      </c>
      <c r="X2" s="206">
        <v>2013</v>
      </c>
      <c r="Y2" s="206">
        <v>2014</v>
      </c>
      <c r="Z2" s="206">
        <v>2015</v>
      </c>
      <c r="AA2" s="206">
        <v>2016</v>
      </c>
      <c r="AB2" s="206">
        <v>2017</v>
      </c>
      <c r="AC2" s="206">
        <v>2018</v>
      </c>
      <c r="AD2" s="206">
        <v>2019</v>
      </c>
      <c r="AE2" s="206">
        <v>2020</v>
      </c>
      <c r="AF2" s="206">
        <v>2021</v>
      </c>
      <c r="AG2" s="206">
        <v>2022</v>
      </c>
      <c r="AH2" s="206">
        <v>2023</v>
      </c>
      <c r="AI2" s="206">
        <v>2024</v>
      </c>
      <c r="AJ2" s="206">
        <v>2025</v>
      </c>
      <c r="AK2" s="206">
        <v>2026</v>
      </c>
      <c r="AL2" s="206"/>
      <c r="AM2" s="206"/>
      <c r="AN2" s="206"/>
      <c r="AO2" s="206"/>
      <c r="AP2" s="206"/>
    </row>
    <row r="3" spans="1:42" ht="14.45">
      <c r="A3" s="95"/>
      <c r="B3" s="96" t="s">
        <v>21</v>
      </c>
      <c r="C3" s="96" t="s">
        <v>22</v>
      </c>
      <c r="D3" s="96" t="s">
        <v>23</v>
      </c>
      <c r="E3" s="96" t="s">
        <v>24</v>
      </c>
      <c r="F3" s="96" t="s">
        <v>25</v>
      </c>
      <c r="G3" s="96" t="s">
        <v>26</v>
      </c>
      <c r="H3" s="96" t="s">
        <v>27</v>
      </c>
      <c r="I3" s="96" t="s">
        <v>28</v>
      </c>
      <c r="J3" s="96" t="s">
        <v>29</v>
      </c>
      <c r="K3" s="96" t="s">
        <v>30</v>
      </c>
      <c r="L3" s="96" t="s">
        <v>31</v>
      </c>
      <c r="M3" s="96" t="s">
        <v>32</v>
      </c>
      <c r="N3" s="96" t="s">
        <v>33</v>
      </c>
      <c r="O3" s="96" t="s">
        <v>34</v>
      </c>
      <c r="P3" s="96" t="s">
        <v>35</v>
      </c>
      <c r="Q3" s="96" t="s">
        <v>36</v>
      </c>
      <c r="R3" s="96" t="s">
        <v>37</v>
      </c>
      <c r="S3" s="96" t="s">
        <v>38</v>
      </c>
      <c r="T3" s="96" t="s">
        <v>39</v>
      </c>
      <c r="U3" s="96" t="s">
        <v>40</v>
      </c>
      <c r="V3" s="96" t="s">
        <v>182</v>
      </c>
      <c r="W3" s="96" t="s">
        <v>183</v>
      </c>
      <c r="X3" s="96" t="s">
        <v>184</v>
      </c>
      <c r="Y3" s="96" t="s">
        <v>185</v>
      </c>
      <c r="Z3" s="96" t="s">
        <v>186</v>
      </c>
      <c r="AA3" s="96" t="s">
        <v>36</v>
      </c>
      <c r="AB3" s="96" t="s">
        <v>37</v>
      </c>
      <c r="AC3" s="96" t="s">
        <v>38</v>
      </c>
      <c r="AD3" s="96" t="s">
        <v>39</v>
      </c>
      <c r="AE3" s="96" t="s">
        <v>40</v>
      </c>
      <c r="AF3" s="96" t="s">
        <v>187</v>
      </c>
      <c r="AG3" s="96"/>
      <c r="AH3" s="96"/>
      <c r="AI3" s="96"/>
      <c r="AJ3" s="96"/>
      <c r="AK3" s="96"/>
      <c r="AL3" s="96"/>
      <c r="AM3" s="96"/>
      <c r="AN3" s="96"/>
      <c r="AO3" s="96"/>
      <c r="AP3" s="96"/>
    </row>
    <row r="4" spans="1:42" ht="14.45">
      <c r="A4" s="97" t="s">
        <v>65</v>
      </c>
      <c r="B4" s="91">
        <v>34940.980000000003</v>
      </c>
      <c r="C4" s="91">
        <v>19730.330000000002</v>
      </c>
      <c r="D4" s="91">
        <v>101480.94</v>
      </c>
      <c r="E4" s="91">
        <v>22186.25</v>
      </c>
      <c r="F4" s="91">
        <v>31448.39</v>
      </c>
      <c r="G4" s="91">
        <v>12870.1</v>
      </c>
      <c r="H4" s="91">
        <v>-2476.2600000000002</v>
      </c>
      <c r="I4" s="91">
        <v>17852.400000000001</v>
      </c>
      <c r="J4" s="91">
        <v>41023.440000000002</v>
      </c>
      <c r="K4" s="91">
        <v>32832.379999999997</v>
      </c>
      <c r="L4" s="91">
        <v>37038.04</v>
      </c>
      <c r="M4" s="91">
        <v>4077.4</v>
      </c>
      <c r="N4" s="91">
        <v>8475.5499999999993</v>
      </c>
      <c r="O4" s="91">
        <v>7354.94</v>
      </c>
      <c r="P4" s="91">
        <v>137119.72</v>
      </c>
      <c r="Q4" s="91">
        <v>5130.34</v>
      </c>
      <c r="R4" s="91">
        <v>9662.75</v>
      </c>
      <c r="S4" s="91">
        <v>13882.71</v>
      </c>
      <c r="T4" s="91">
        <v>3591.28</v>
      </c>
      <c r="U4" s="91">
        <v>41677.339999999997</v>
      </c>
      <c r="V4">
        <v>7614.34</v>
      </c>
      <c r="W4">
        <v>11315.34</v>
      </c>
      <c r="X4">
        <v>17094.419999999998</v>
      </c>
      <c r="Y4">
        <v>12350.53</v>
      </c>
      <c r="Z4">
        <v>17269.52</v>
      </c>
      <c r="AA4">
        <v>26249.69</v>
      </c>
      <c r="AB4">
        <v>33221.69</v>
      </c>
      <c r="AC4">
        <v>3047.68</v>
      </c>
      <c r="AD4">
        <v>19352.18</v>
      </c>
      <c r="AE4">
        <v>1271.1300000000001</v>
      </c>
      <c r="AF4">
        <v>34924.04</v>
      </c>
      <c r="AG4">
        <v>19725.97</v>
      </c>
      <c r="AH4">
        <v>101471.51</v>
      </c>
      <c r="AI4">
        <v>22186.13</v>
      </c>
      <c r="AJ4">
        <v>31444.29</v>
      </c>
      <c r="AK4">
        <v>12868.26</v>
      </c>
    </row>
    <row r="5" spans="1:42" ht="14.45">
      <c r="A5" s="97" t="s">
        <v>71</v>
      </c>
      <c r="B5" s="91">
        <v>48395.33</v>
      </c>
      <c r="C5" s="91">
        <v>31827.65</v>
      </c>
      <c r="D5" s="91">
        <v>223497.23</v>
      </c>
      <c r="E5" s="91">
        <v>12690.18</v>
      </c>
      <c r="F5" s="91">
        <v>90418.98</v>
      </c>
      <c r="G5" s="91">
        <v>14525.15</v>
      </c>
      <c r="H5" s="91">
        <v>22389.51</v>
      </c>
      <c r="I5" s="91">
        <v>37958.120000000003</v>
      </c>
      <c r="J5" s="91">
        <v>22295.439999999999</v>
      </c>
      <c r="K5" s="91">
        <v>16794.86</v>
      </c>
      <c r="L5" s="91">
        <v>22422.799999999999</v>
      </c>
      <c r="M5" s="91">
        <v>6879.12</v>
      </c>
      <c r="N5" s="91">
        <v>23193.29</v>
      </c>
      <c r="O5" s="91">
        <v>13382.34</v>
      </c>
      <c r="P5" s="91">
        <v>174809.66</v>
      </c>
      <c r="Q5" s="91">
        <v>11104.46</v>
      </c>
      <c r="R5" s="91">
        <v>-5534.58</v>
      </c>
      <c r="S5" s="91">
        <v>2911.7</v>
      </c>
      <c r="T5" s="91">
        <v>14605.34</v>
      </c>
      <c r="U5" s="91">
        <v>8720.83</v>
      </c>
      <c r="V5">
        <v>14524.25</v>
      </c>
      <c r="W5">
        <v>10423.64</v>
      </c>
      <c r="X5">
        <v>3610.97</v>
      </c>
      <c r="Y5">
        <v>19371.810000000001</v>
      </c>
      <c r="Z5">
        <v>9037.59</v>
      </c>
      <c r="AA5">
        <v>9420.35</v>
      </c>
      <c r="AB5">
        <v>14485.8</v>
      </c>
      <c r="AC5">
        <v>2466.0500000000002</v>
      </c>
      <c r="AD5">
        <v>12837.05</v>
      </c>
      <c r="AE5">
        <v>-3523.6</v>
      </c>
      <c r="AF5">
        <v>48393.84</v>
      </c>
      <c r="AG5">
        <v>31827.9</v>
      </c>
      <c r="AH5">
        <v>223493.33</v>
      </c>
      <c r="AI5">
        <v>12697.46</v>
      </c>
      <c r="AJ5">
        <v>90409.83</v>
      </c>
      <c r="AK5">
        <v>14515.65</v>
      </c>
    </row>
    <row r="6" spans="1:42" ht="14.45">
      <c r="A6" s="97" t="s">
        <v>76</v>
      </c>
      <c r="B6" s="91">
        <v>42534.2</v>
      </c>
      <c r="C6" s="91">
        <v>65723.149999999994</v>
      </c>
      <c r="D6" s="91">
        <v>320006.78000000003</v>
      </c>
      <c r="E6" s="91">
        <v>37884.6</v>
      </c>
      <c r="F6" s="91">
        <v>112954.94</v>
      </c>
      <c r="G6" s="91">
        <v>11051.52</v>
      </c>
      <c r="H6" s="91">
        <v>29335.47</v>
      </c>
      <c r="I6" s="91">
        <v>39440.980000000003</v>
      </c>
      <c r="J6" s="91">
        <v>28535.57</v>
      </c>
      <c r="K6" s="91">
        <v>11616.71</v>
      </c>
      <c r="L6" s="91">
        <v>39455.980000000003</v>
      </c>
      <c r="M6" s="91">
        <v>14638.63</v>
      </c>
      <c r="N6" s="91">
        <v>657.7</v>
      </c>
      <c r="O6" s="91">
        <v>5999.15</v>
      </c>
      <c r="P6" s="91">
        <v>168586.46</v>
      </c>
      <c r="Q6" s="91">
        <v>24270.91</v>
      </c>
      <c r="R6" s="91">
        <v>15905.66</v>
      </c>
      <c r="S6" s="91">
        <v>3045.39</v>
      </c>
      <c r="T6" s="91">
        <v>10662.57</v>
      </c>
      <c r="U6" s="91">
        <v>54882.22</v>
      </c>
      <c r="V6">
        <v>5240.3999999999996</v>
      </c>
      <c r="W6">
        <v>8128.09</v>
      </c>
      <c r="X6">
        <v>7574.52</v>
      </c>
      <c r="Y6">
        <v>-3137.28</v>
      </c>
      <c r="Z6">
        <v>2768.9</v>
      </c>
      <c r="AA6">
        <v>17607.59</v>
      </c>
      <c r="AB6">
        <v>10797.64</v>
      </c>
      <c r="AC6">
        <v>-2691.44</v>
      </c>
      <c r="AD6">
        <v>-4719.18</v>
      </c>
      <c r="AE6">
        <v>15227.37</v>
      </c>
      <c r="AF6">
        <v>42540.28</v>
      </c>
      <c r="AG6">
        <v>65722.14</v>
      </c>
      <c r="AH6">
        <v>320006.59999999998</v>
      </c>
      <c r="AI6">
        <v>37874.559999999998</v>
      </c>
      <c r="AJ6">
        <v>112960.99</v>
      </c>
      <c r="AK6">
        <v>11057.54</v>
      </c>
    </row>
    <row r="7" spans="1:42" ht="14.45">
      <c r="A7" s="97" t="s">
        <v>86</v>
      </c>
      <c r="B7" s="91">
        <v>70882.429999999993</v>
      </c>
      <c r="C7" s="91">
        <v>41327.339999999997</v>
      </c>
      <c r="D7" s="91">
        <v>46897.21</v>
      </c>
      <c r="E7" s="91">
        <v>26378.37</v>
      </c>
      <c r="F7" s="91">
        <v>26408.03</v>
      </c>
      <c r="G7" s="91">
        <v>24875.4</v>
      </c>
      <c r="H7" s="91">
        <v>18278.95</v>
      </c>
      <c r="I7" s="91">
        <v>37051.64</v>
      </c>
      <c r="J7" s="91">
        <v>17816.080000000002</v>
      </c>
      <c r="K7" s="186">
        <v>-60419.43</v>
      </c>
      <c r="L7" s="91">
        <v>61055.44</v>
      </c>
      <c r="M7" s="91">
        <v>14786.69</v>
      </c>
      <c r="N7" s="91">
        <v>22411.54</v>
      </c>
      <c r="O7" s="91">
        <v>12278.1</v>
      </c>
      <c r="P7" s="91">
        <v>16633.849999999999</v>
      </c>
      <c r="Q7" s="91">
        <v>14433.15</v>
      </c>
      <c r="R7" s="91">
        <v>15629.08</v>
      </c>
      <c r="S7" s="91">
        <v>11950.72</v>
      </c>
      <c r="T7" s="91">
        <v>15121.38</v>
      </c>
      <c r="U7" s="91">
        <v>34073.339999999997</v>
      </c>
      <c r="V7">
        <v>18952.66</v>
      </c>
      <c r="W7">
        <v>23953.599999999999</v>
      </c>
      <c r="X7">
        <v>14339.19</v>
      </c>
      <c r="Y7">
        <v>23937.05</v>
      </c>
      <c r="Z7">
        <v>12696.01</v>
      </c>
      <c r="AA7">
        <v>18012.11</v>
      </c>
      <c r="AB7">
        <v>12868.86</v>
      </c>
      <c r="AC7">
        <v>-8049.22</v>
      </c>
      <c r="AD7">
        <v>5616.97</v>
      </c>
      <c r="AE7">
        <v>28857.17</v>
      </c>
      <c r="AF7">
        <v>70878.42</v>
      </c>
      <c r="AG7">
        <v>41314.720000000001</v>
      </c>
      <c r="AH7">
        <v>46898.79</v>
      </c>
      <c r="AI7">
        <v>26364.36</v>
      </c>
      <c r="AJ7">
        <v>26398.06</v>
      </c>
      <c r="AK7">
        <v>24857.88</v>
      </c>
    </row>
    <row r="8" spans="1:42" ht="14.45">
      <c r="A8" s="97" t="s">
        <v>96</v>
      </c>
      <c r="B8" s="91">
        <v>42968.97</v>
      </c>
      <c r="C8" s="91">
        <v>42513.599999999999</v>
      </c>
      <c r="D8" s="91">
        <v>61406.080000000002</v>
      </c>
      <c r="E8" s="91">
        <v>156790.35</v>
      </c>
      <c r="F8" s="91">
        <v>38484.410000000003</v>
      </c>
      <c r="G8" s="91">
        <v>26347.96</v>
      </c>
      <c r="H8" s="91">
        <v>25867.759999999998</v>
      </c>
      <c r="I8" s="91">
        <v>34764.31</v>
      </c>
      <c r="J8" s="91">
        <v>25367.919999999998</v>
      </c>
      <c r="K8" s="186">
        <v>-18437.73</v>
      </c>
      <c r="L8" s="91">
        <v>9638.06</v>
      </c>
      <c r="M8" s="91">
        <v>21706.89</v>
      </c>
      <c r="N8" s="91">
        <v>18989.12</v>
      </c>
      <c r="O8" s="91">
        <v>6745.51</v>
      </c>
      <c r="P8" s="91">
        <v>10561.81</v>
      </c>
      <c r="Q8" s="91">
        <v>-4516.49</v>
      </c>
      <c r="R8" s="91">
        <v>13647.8</v>
      </c>
      <c r="S8" s="91">
        <v>14380.7</v>
      </c>
      <c r="T8" s="91">
        <v>20278.509999999998</v>
      </c>
      <c r="U8" s="91">
        <v>24106.63</v>
      </c>
      <c r="V8">
        <v>17297.810000000001</v>
      </c>
      <c r="W8">
        <v>25734.25</v>
      </c>
      <c r="X8">
        <v>20646.38</v>
      </c>
      <c r="Y8">
        <v>-2828.73</v>
      </c>
      <c r="Z8">
        <v>20732.98</v>
      </c>
      <c r="AA8">
        <v>13078.84</v>
      </c>
      <c r="AB8">
        <v>22115.18</v>
      </c>
      <c r="AC8">
        <v>10551.93</v>
      </c>
      <c r="AD8">
        <v>8311.86</v>
      </c>
      <c r="AE8">
        <v>-6530.68</v>
      </c>
      <c r="AF8">
        <v>42969.22</v>
      </c>
      <c r="AG8">
        <v>42513.09</v>
      </c>
      <c r="AH8">
        <v>61397.86</v>
      </c>
      <c r="AI8">
        <v>156794.1</v>
      </c>
      <c r="AJ8">
        <v>38484.81</v>
      </c>
      <c r="AK8">
        <v>26341.85</v>
      </c>
    </row>
    <row r="9" spans="1:42" ht="14.45">
      <c r="A9" s="97" t="s">
        <v>102</v>
      </c>
      <c r="B9" s="91">
        <v>47776.97</v>
      </c>
      <c r="C9" s="91">
        <v>30472.93</v>
      </c>
      <c r="D9" s="91">
        <v>41875.85</v>
      </c>
      <c r="E9" s="91">
        <v>162577.56</v>
      </c>
      <c r="F9" s="91">
        <v>38630.720000000001</v>
      </c>
      <c r="G9" s="91">
        <v>28583.34</v>
      </c>
      <c r="H9" s="91">
        <v>31828.19</v>
      </c>
      <c r="I9" s="91">
        <v>32597.67</v>
      </c>
      <c r="J9" s="91">
        <v>24753.42</v>
      </c>
      <c r="K9" s="186">
        <v>34456.03</v>
      </c>
      <c r="L9" s="91">
        <v>44059.58</v>
      </c>
      <c r="M9" s="91">
        <v>22553.61</v>
      </c>
      <c r="N9" s="91">
        <v>11884.65</v>
      </c>
      <c r="O9" s="91">
        <v>3433.73</v>
      </c>
      <c r="P9" s="91">
        <v>10735.82</v>
      </c>
      <c r="Q9" s="91">
        <v>-12629.83</v>
      </c>
      <c r="R9" s="91">
        <v>11012.07</v>
      </c>
      <c r="S9" s="91">
        <v>4879.12</v>
      </c>
      <c r="T9" s="91">
        <v>20437.03</v>
      </c>
      <c r="U9" s="91">
        <v>23308.639999999999</v>
      </c>
      <c r="V9">
        <v>14646.92</v>
      </c>
      <c r="W9">
        <v>10027.41</v>
      </c>
      <c r="X9">
        <v>15255.96</v>
      </c>
      <c r="Y9">
        <v>10849.35</v>
      </c>
      <c r="Z9">
        <v>19483.75</v>
      </c>
      <c r="AA9">
        <v>18530.59</v>
      </c>
      <c r="AB9">
        <v>332.73</v>
      </c>
      <c r="AC9">
        <v>6222.84</v>
      </c>
      <c r="AD9">
        <v>11041.67</v>
      </c>
      <c r="AE9">
        <v>-4770.01</v>
      </c>
      <c r="AF9">
        <v>47769.47</v>
      </c>
      <c r="AG9">
        <v>30468.39</v>
      </c>
      <c r="AH9">
        <v>41864.04</v>
      </c>
      <c r="AI9">
        <v>162567.31</v>
      </c>
      <c r="AJ9">
        <v>38624.239999999998</v>
      </c>
      <c r="AK9">
        <v>28586.49</v>
      </c>
    </row>
    <row r="10" spans="1:42" ht="14.45">
      <c r="A10" s="97" t="s">
        <v>108</v>
      </c>
      <c r="B10" s="91">
        <v>47549.31</v>
      </c>
      <c r="C10" s="91">
        <v>61744.11</v>
      </c>
      <c r="D10" s="91">
        <v>56986.44</v>
      </c>
      <c r="E10" s="91">
        <v>176792.75</v>
      </c>
      <c r="F10" s="91">
        <v>47455.46</v>
      </c>
      <c r="G10" s="91">
        <v>34655.120000000003</v>
      </c>
      <c r="H10" s="91">
        <v>33561.26</v>
      </c>
      <c r="I10" s="91">
        <v>28150.03</v>
      </c>
      <c r="J10" s="91">
        <v>51289.18</v>
      </c>
      <c r="K10" s="91">
        <v>41384.04</v>
      </c>
      <c r="L10" s="91">
        <v>33492.589999999997</v>
      </c>
      <c r="M10" s="91">
        <v>27522.53</v>
      </c>
      <c r="N10" s="91">
        <v>15318.24</v>
      </c>
      <c r="O10" s="91">
        <v>6775.28</v>
      </c>
      <c r="P10" s="91">
        <v>10107.83</v>
      </c>
      <c r="Q10" s="91">
        <v>4590.37</v>
      </c>
      <c r="R10" s="91">
        <v>26346.73</v>
      </c>
      <c r="S10" s="91">
        <v>12034.46</v>
      </c>
      <c r="T10" s="91">
        <v>17305.54</v>
      </c>
      <c r="U10" s="91">
        <v>17516.080000000002</v>
      </c>
      <c r="V10">
        <v>34461.32</v>
      </c>
      <c r="W10">
        <v>45978.55</v>
      </c>
      <c r="X10">
        <v>28134.41</v>
      </c>
      <c r="Y10">
        <v>19273.78</v>
      </c>
      <c r="Z10">
        <v>17619.88</v>
      </c>
      <c r="AA10">
        <v>20370.25</v>
      </c>
      <c r="AB10">
        <v>18260.59</v>
      </c>
      <c r="AC10">
        <v>20425.439999999999</v>
      </c>
      <c r="AD10">
        <v>15591.91</v>
      </c>
      <c r="AE10">
        <v>2502.77</v>
      </c>
      <c r="AF10">
        <v>47543.83</v>
      </c>
      <c r="AG10">
        <v>61736.23</v>
      </c>
      <c r="AH10">
        <v>56987.91</v>
      </c>
      <c r="AI10">
        <v>176791.57</v>
      </c>
      <c r="AJ10">
        <v>47437.57</v>
      </c>
      <c r="AK10">
        <v>34638.449999999997</v>
      </c>
    </row>
    <row r="11" spans="1:42" ht="14.45">
      <c r="A11" s="97" t="s">
        <v>113</v>
      </c>
      <c r="B11" s="91">
        <v>55223.83</v>
      </c>
      <c r="C11" s="91">
        <v>61622.39</v>
      </c>
      <c r="D11" s="91">
        <v>63195.42</v>
      </c>
      <c r="E11" s="91">
        <v>55473.61</v>
      </c>
      <c r="F11" s="91">
        <v>43952.15</v>
      </c>
      <c r="G11" s="91">
        <v>35973.910000000003</v>
      </c>
      <c r="H11" s="91">
        <v>38820.39</v>
      </c>
      <c r="I11" s="91">
        <v>44411.7</v>
      </c>
      <c r="J11" s="91">
        <v>34729.699999999997</v>
      </c>
      <c r="K11" s="91">
        <v>47307.45</v>
      </c>
      <c r="L11" s="91">
        <v>39600.67</v>
      </c>
      <c r="M11" s="91">
        <v>28687.41</v>
      </c>
      <c r="N11" s="91">
        <v>23301.56</v>
      </c>
      <c r="O11" s="91">
        <v>11367.5</v>
      </c>
      <c r="P11" s="91">
        <v>31263.09</v>
      </c>
      <c r="Q11" s="91">
        <v>3741.46</v>
      </c>
      <c r="R11" s="91">
        <v>14787.05</v>
      </c>
      <c r="S11" s="91">
        <v>25305.25</v>
      </c>
      <c r="T11" s="91">
        <v>24650.94</v>
      </c>
      <c r="U11" s="91">
        <v>21208.16</v>
      </c>
      <c r="V11">
        <v>24728.42</v>
      </c>
      <c r="W11">
        <v>25745.99</v>
      </c>
      <c r="X11">
        <v>37131.620000000003</v>
      </c>
      <c r="Y11">
        <v>26087.200000000001</v>
      </c>
      <c r="Z11">
        <v>15618.52</v>
      </c>
      <c r="AA11">
        <v>22614.69</v>
      </c>
      <c r="AB11">
        <v>11924.81</v>
      </c>
      <c r="AC11">
        <v>21494.28</v>
      </c>
      <c r="AD11">
        <v>15177.06</v>
      </c>
      <c r="AE11">
        <v>1532.37</v>
      </c>
      <c r="AF11">
        <v>55200.4</v>
      </c>
      <c r="AG11">
        <v>61601.279999999999</v>
      </c>
      <c r="AH11">
        <v>63181.81</v>
      </c>
      <c r="AI11">
        <v>55461.55</v>
      </c>
      <c r="AJ11">
        <v>43947</v>
      </c>
      <c r="AK11">
        <v>35968.53</v>
      </c>
    </row>
    <row r="12" spans="1:42" ht="14.45">
      <c r="A12" s="97" t="s">
        <v>118</v>
      </c>
      <c r="B12" s="91">
        <v>52201.59</v>
      </c>
      <c r="C12" s="91">
        <v>44243.199999999997</v>
      </c>
      <c r="D12" s="91">
        <v>44780.87</v>
      </c>
      <c r="E12" s="91">
        <v>37592.089999999997</v>
      </c>
      <c r="F12" s="91">
        <v>39711.72</v>
      </c>
      <c r="G12" s="91">
        <v>31901.7</v>
      </c>
      <c r="H12" s="91">
        <v>56052.81</v>
      </c>
      <c r="I12" s="91">
        <v>39031.980000000003</v>
      </c>
      <c r="J12" s="91">
        <v>22410.49</v>
      </c>
      <c r="K12" s="91">
        <v>25424.400000000001</v>
      </c>
      <c r="L12" s="91">
        <v>31637.1</v>
      </c>
      <c r="M12" s="91">
        <v>25403.53</v>
      </c>
      <c r="N12" s="91">
        <v>16953.939999999999</v>
      </c>
      <c r="O12" s="91">
        <v>23521.32</v>
      </c>
      <c r="P12" s="91">
        <v>6109.23</v>
      </c>
      <c r="Q12" s="91">
        <v>5120.6000000000004</v>
      </c>
      <c r="R12" s="91">
        <v>18619.12</v>
      </c>
      <c r="S12" s="91">
        <v>14416.78</v>
      </c>
      <c r="T12" s="91">
        <v>21239.71</v>
      </c>
      <c r="U12" s="91">
        <v>17404.43</v>
      </c>
      <c r="V12">
        <v>30471.599999999999</v>
      </c>
      <c r="W12">
        <v>31308.35</v>
      </c>
      <c r="X12">
        <v>23010.400000000001</v>
      </c>
      <c r="Y12">
        <v>13297.27</v>
      </c>
      <c r="Z12">
        <v>19103.16</v>
      </c>
      <c r="AA12">
        <v>13494.93</v>
      </c>
      <c r="AB12">
        <v>16105.01</v>
      </c>
      <c r="AC12">
        <v>9405.31</v>
      </c>
      <c r="AD12">
        <v>25578.639999999999</v>
      </c>
      <c r="AE12">
        <v>3759.77</v>
      </c>
      <c r="AF12">
        <v>52202.29</v>
      </c>
      <c r="AG12">
        <v>44245.98</v>
      </c>
      <c r="AH12">
        <v>44766.11</v>
      </c>
      <c r="AI12">
        <v>37570.160000000003</v>
      </c>
      <c r="AJ12">
        <v>39705.730000000003</v>
      </c>
      <c r="AK12">
        <v>31892.3</v>
      </c>
    </row>
    <row r="13" spans="1:42" ht="14.45">
      <c r="A13" s="97" t="s">
        <v>123</v>
      </c>
      <c r="B13" s="91">
        <v>41365.47</v>
      </c>
      <c r="C13" s="91">
        <v>43132.33</v>
      </c>
      <c r="D13" s="91">
        <v>33980.839999999997</v>
      </c>
      <c r="E13" s="91">
        <v>41266.81</v>
      </c>
      <c r="F13" s="91">
        <v>29103.63</v>
      </c>
      <c r="G13" s="91">
        <v>25964.27</v>
      </c>
      <c r="H13" s="91">
        <v>17125.650000000001</v>
      </c>
      <c r="I13" s="91">
        <v>46327.44</v>
      </c>
      <c r="J13" s="91">
        <v>-9214.19</v>
      </c>
      <c r="K13" s="91">
        <v>33455.199999999997</v>
      </c>
      <c r="L13" s="91">
        <v>17611.669999999998</v>
      </c>
      <c r="M13" s="91">
        <v>33289.69</v>
      </c>
      <c r="N13" s="91">
        <v>9327</v>
      </c>
      <c r="O13" s="91">
        <v>44053.58</v>
      </c>
      <c r="P13" s="91">
        <v>22421.99</v>
      </c>
      <c r="Q13" s="91">
        <v>15980.33</v>
      </c>
      <c r="R13" s="91">
        <v>21859.23</v>
      </c>
      <c r="S13" s="91">
        <v>21119.29</v>
      </c>
      <c r="T13" s="91">
        <v>17553.560000000001</v>
      </c>
      <c r="U13" s="91">
        <v>25013.81</v>
      </c>
      <c r="V13">
        <v>30835.119999999999</v>
      </c>
      <c r="W13">
        <v>33816.769999999997</v>
      </c>
      <c r="X13">
        <v>18591.95</v>
      </c>
      <c r="Y13">
        <v>16111.41</v>
      </c>
      <c r="Z13">
        <v>34134.35</v>
      </c>
      <c r="AA13">
        <v>35689.43</v>
      </c>
      <c r="AB13">
        <v>9000.4500000000007</v>
      </c>
      <c r="AC13">
        <v>22628.880000000001</v>
      </c>
      <c r="AD13">
        <v>18034.8</v>
      </c>
      <c r="AE13">
        <v>21008.28</v>
      </c>
      <c r="AF13">
        <v>41361.4</v>
      </c>
      <c r="AG13">
        <v>43124.98</v>
      </c>
      <c r="AH13">
        <v>33977.46</v>
      </c>
      <c r="AI13">
        <v>41269.360000000001</v>
      </c>
      <c r="AJ13">
        <v>29098.89</v>
      </c>
      <c r="AK13">
        <v>25948.86</v>
      </c>
    </row>
    <row r="14" spans="1:42" ht="14.45">
      <c r="A14" s="97" t="s">
        <v>128</v>
      </c>
      <c r="B14" s="91">
        <v>40002.6</v>
      </c>
      <c r="C14" s="91">
        <v>31051.96</v>
      </c>
      <c r="D14" s="91">
        <v>21413.79</v>
      </c>
      <c r="E14" s="91">
        <v>37118.04</v>
      </c>
      <c r="F14" s="91">
        <v>31591.1</v>
      </c>
      <c r="G14" s="91">
        <v>21961.97</v>
      </c>
      <c r="H14" s="91">
        <v>34472.559999999998</v>
      </c>
      <c r="I14" s="91">
        <v>17060.53</v>
      </c>
      <c r="J14" s="91">
        <v>26185.51</v>
      </c>
      <c r="K14" s="91">
        <v>182.77</v>
      </c>
      <c r="L14" s="91">
        <v>9812.34</v>
      </c>
      <c r="M14" s="91">
        <v>18025.740000000002</v>
      </c>
      <c r="N14" s="91">
        <v>18855.13</v>
      </c>
      <c r="O14" s="91">
        <v>52820.480000000003</v>
      </c>
      <c r="P14" s="91">
        <v>26401.89</v>
      </c>
      <c r="Q14" s="91">
        <v>7470.88</v>
      </c>
      <c r="R14" s="91">
        <v>17074.39</v>
      </c>
      <c r="S14" s="91">
        <v>28747.88</v>
      </c>
      <c r="T14" s="91">
        <v>31614.81</v>
      </c>
      <c r="U14" s="91">
        <v>37705.53</v>
      </c>
      <c r="V14">
        <v>37451.040000000001</v>
      </c>
      <c r="W14">
        <v>26642.31</v>
      </c>
      <c r="X14">
        <v>24678.09</v>
      </c>
      <c r="Y14">
        <v>8995.39</v>
      </c>
      <c r="Z14">
        <v>10980.26</v>
      </c>
      <c r="AA14">
        <v>20740.05</v>
      </c>
      <c r="AB14">
        <v>12026.84</v>
      </c>
      <c r="AC14">
        <v>16101.22</v>
      </c>
      <c r="AD14">
        <v>21666.2</v>
      </c>
      <c r="AE14">
        <v>20032.02</v>
      </c>
      <c r="AF14">
        <v>39997.980000000003</v>
      </c>
      <c r="AG14">
        <v>31045.73</v>
      </c>
      <c r="AH14">
        <v>21412.28</v>
      </c>
      <c r="AI14">
        <v>37104.449999999997</v>
      </c>
      <c r="AJ14">
        <v>31582.1</v>
      </c>
      <c r="AK14">
        <v>21970.05</v>
      </c>
    </row>
    <row r="15" spans="1:42" ht="14.45">
      <c r="A15" s="97" t="s">
        <v>133</v>
      </c>
      <c r="B15" s="91">
        <v>31992.93</v>
      </c>
      <c r="C15" s="91">
        <v>42822.27</v>
      </c>
      <c r="D15" s="91">
        <v>29816.05</v>
      </c>
      <c r="E15" s="91">
        <v>44606.54</v>
      </c>
      <c r="F15" s="91">
        <v>19765.080000000002</v>
      </c>
      <c r="G15" s="91">
        <v>7779.66</v>
      </c>
      <c r="H15" s="91">
        <v>13676.96</v>
      </c>
      <c r="I15" s="91">
        <v>23667.65</v>
      </c>
      <c r="J15" s="91">
        <v>37513.86</v>
      </c>
      <c r="K15" s="91">
        <v>34278</v>
      </c>
      <c r="L15" s="91">
        <v>20094.150000000001</v>
      </c>
      <c r="M15" s="91">
        <v>16359.25</v>
      </c>
      <c r="N15" s="91">
        <v>19779.97</v>
      </c>
      <c r="O15" s="91">
        <v>32128.78</v>
      </c>
      <c r="P15" s="91">
        <v>31089.07</v>
      </c>
      <c r="Q15" s="91">
        <v>-1118.26</v>
      </c>
      <c r="R15" s="91">
        <v>19982.2</v>
      </c>
      <c r="S15" s="91">
        <v>24610.1</v>
      </c>
      <c r="T15" s="91">
        <v>25219.58</v>
      </c>
      <c r="U15" s="91">
        <v>32677.64</v>
      </c>
      <c r="V15">
        <v>27849.77</v>
      </c>
      <c r="W15">
        <v>19783.900000000001</v>
      </c>
      <c r="X15">
        <v>7227.92</v>
      </c>
      <c r="Y15">
        <v>18567.62</v>
      </c>
      <c r="Z15">
        <v>21625.41</v>
      </c>
      <c r="AA15">
        <v>25908.41</v>
      </c>
      <c r="AB15">
        <v>17129.48</v>
      </c>
      <c r="AC15">
        <v>26609.64</v>
      </c>
      <c r="AD15">
        <v>19806.310000000001</v>
      </c>
      <c r="AE15">
        <v>8945.1</v>
      </c>
      <c r="AF15">
        <v>31987.26</v>
      </c>
      <c r="AG15">
        <v>42815</v>
      </c>
      <c r="AH15">
        <v>29805.15</v>
      </c>
      <c r="AI15">
        <v>44609.57</v>
      </c>
      <c r="AJ15">
        <v>19768.009999999998</v>
      </c>
      <c r="AK15">
        <v>7778.05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K31" sqref="K31"/>
    </sheetView>
  </sheetViews>
  <sheetFormatPr defaultColWidth="18.5703125" defaultRowHeight="12.75" customHeight="1"/>
  <cols>
    <col min="1" max="36" width="9.42578125" customWidth="1"/>
    <col min="37" max="42" width="16.5703125" customWidth="1"/>
  </cols>
  <sheetData>
    <row r="1" spans="1:42"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06" t="s">
        <v>208</v>
      </c>
      <c r="AG1" s="206" t="s">
        <v>209</v>
      </c>
      <c r="AH1" s="206" t="s">
        <v>210</v>
      </c>
      <c r="AI1" s="206" t="s">
        <v>211</v>
      </c>
      <c r="AJ1" s="206" t="s">
        <v>212</v>
      </c>
      <c r="AK1" s="206" t="s">
        <v>213</v>
      </c>
      <c r="AL1" s="206"/>
      <c r="AM1" s="206"/>
      <c r="AN1" s="206"/>
      <c r="AO1" s="206"/>
      <c r="AP1" s="206"/>
    </row>
    <row r="2" spans="1:42" ht="14.45">
      <c r="A2" s="94"/>
      <c r="B2" s="206">
        <v>1991</v>
      </c>
      <c r="C2" s="206">
        <v>1992</v>
      </c>
      <c r="D2" s="206">
        <v>1993</v>
      </c>
      <c r="E2" s="206">
        <v>1994</v>
      </c>
      <c r="F2" s="206">
        <v>1995</v>
      </c>
      <c r="G2" s="206">
        <v>1996</v>
      </c>
      <c r="H2" s="206">
        <v>1997</v>
      </c>
      <c r="I2" s="206">
        <v>1998</v>
      </c>
      <c r="J2" s="206">
        <v>1999</v>
      </c>
      <c r="K2" s="206">
        <v>2000</v>
      </c>
      <c r="L2" s="206">
        <v>2001</v>
      </c>
      <c r="M2" s="206">
        <v>2002</v>
      </c>
      <c r="N2" s="206">
        <v>2003</v>
      </c>
      <c r="O2" s="206">
        <v>2004</v>
      </c>
      <c r="P2" s="206">
        <v>2005</v>
      </c>
      <c r="Q2" s="206">
        <v>2006</v>
      </c>
      <c r="R2" s="206">
        <v>2007</v>
      </c>
      <c r="S2" s="206">
        <v>2008</v>
      </c>
      <c r="T2" s="206">
        <v>2009</v>
      </c>
      <c r="U2" s="206">
        <v>2010</v>
      </c>
      <c r="V2" s="206">
        <v>2011</v>
      </c>
      <c r="W2" s="206">
        <v>2012</v>
      </c>
      <c r="X2" s="206">
        <v>2013</v>
      </c>
      <c r="Y2" s="206">
        <v>2014</v>
      </c>
      <c r="Z2" s="206">
        <v>2015</v>
      </c>
      <c r="AA2" s="206">
        <v>2016</v>
      </c>
      <c r="AB2" s="206">
        <v>2017</v>
      </c>
      <c r="AC2" s="206">
        <v>2018</v>
      </c>
      <c r="AD2" s="206">
        <v>2019</v>
      </c>
      <c r="AE2" s="206">
        <v>2020</v>
      </c>
      <c r="AF2" s="206">
        <v>2021</v>
      </c>
      <c r="AG2" s="206">
        <v>2022</v>
      </c>
      <c r="AH2" s="206">
        <v>2023</v>
      </c>
      <c r="AI2" s="206">
        <v>2024</v>
      </c>
      <c r="AJ2" s="206">
        <v>2025</v>
      </c>
      <c r="AK2" s="206">
        <v>2026</v>
      </c>
      <c r="AL2" s="206"/>
      <c r="AM2" s="206"/>
      <c r="AN2" s="206"/>
      <c r="AO2" s="206"/>
      <c r="AP2" s="206"/>
    </row>
    <row r="3" spans="1:42" ht="14.45">
      <c r="A3" s="95"/>
      <c r="B3" s="96" t="s">
        <v>21</v>
      </c>
      <c r="C3" s="96" t="s">
        <v>22</v>
      </c>
      <c r="D3" s="96" t="s">
        <v>23</v>
      </c>
      <c r="E3" s="96" t="s">
        <v>24</v>
      </c>
      <c r="F3" s="96" t="s">
        <v>25</v>
      </c>
      <c r="G3" s="96" t="s">
        <v>26</v>
      </c>
      <c r="H3" s="96" t="s">
        <v>27</v>
      </c>
      <c r="I3" s="96" t="s">
        <v>28</v>
      </c>
      <c r="J3" s="96" t="s">
        <v>29</v>
      </c>
      <c r="K3" s="96" t="s">
        <v>30</v>
      </c>
      <c r="L3" s="96" t="s">
        <v>31</v>
      </c>
      <c r="M3" s="96" t="s">
        <v>32</v>
      </c>
      <c r="N3" s="96" t="s">
        <v>33</v>
      </c>
      <c r="O3" s="96" t="s">
        <v>34</v>
      </c>
      <c r="P3" s="96" t="s">
        <v>35</v>
      </c>
      <c r="Q3" s="96" t="s">
        <v>36</v>
      </c>
      <c r="R3" s="96" t="s">
        <v>37</v>
      </c>
      <c r="S3" s="96" t="s">
        <v>38</v>
      </c>
      <c r="T3" s="96" t="s">
        <v>39</v>
      </c>
      <c r="U3" s="96" t="s">
        <v>40</v>
      </c>
      <c r="V3" s="96" t="s">
        <v>182</v>
      </c>
      <c r="W3" s="96" t="s">
        <v>183</v>
      </c>
      <c r="X3" s="96" t="s">
        <v>184</v>
      </c>
      <c r="Y3" s="96" t="s">
        <v>185</v>
      </c>
      <c r="Z3" s="96" t="s">
        <v>186</v>
      </c>
      <c r="AA3" s="96" t="s">
        <v>36</v>
      </c>
      <c r="AB3" s="96" t="s">
        <v>37</v>
      </c>
      <c r="AC3" s="96" t="s">
        <v>38</v>
      </c>
      <c r="AD3" s="96" t="s">
        <v>39</v>
      </c>
      <c r="AE3" s="96" t="s">
        <v>40</v>
      </c>
      <c r="AF3" s="96" t="s">
        <v>182</v>
      </c>
      <c r="AG3" s="96" t="s">
        <v>183</v>
      </c>
      <c r="AH3" s="96" t="s">
        <v>184</v>
      </c>
      <c r="AI3" s="96" t="s">
        <v>185</v>
      </c>
      <c r="AJ3" s="96" t="s">
        <v>186</v>
      </c>
      <c r="AK3" s="96"/>
      <c r="AL3" s="96"/>
      <c r="AM3" s="96"/>
      <c r="AN3" s="96"/>
      <c r="AO3" s="96"/>
      <c r="AP3" s="96"/>
    </row>
    <row r="4" spans="1:42" ht="14.45">
      <c r="A4" s="97" t="s">
        <v>65</v>
      </c>
      <c r="B4" s="183">
        <v>-1432</v>
      </c>
      <c r="C4" s="91">
        <v>-16688.599999999999</v>
      </c>
      <c r="D4" s="91">
        <v>33015.449999999997</v>
      </c>
      <c r="E4" s="91">
        <v>-30712.7</v>
      </c>
      <c r="F4" s="91">
        <v>-2297.0100000000002</v>
      </c>
      <c r="G4" s="91">
        <v>-5627.53</v>
      </c>
      <c r="H4" s="91">
        <v>-64680.9</v>
      </c>
      <c r="I4" s="91">
        <v>-113199</v>
      </c>
      <c r="J4" s="91">
        <v>36242.400000000001</v>
      </c>
      <c r="K4" s="91">
        <v>-10677.4</v>
      </c>
      <c r="L4" s="91">
        <v>8158.14</v>
      </c>
      <c r="M4" s="91">
        <v>1393.02</v>
      </c>
      <c r="N4" s="91">
        <v>10170</v>
      </c>
      <c r="O4" s="91">
        <v>3654.26</v>
      </c>
      <c r="P4" s="91">
        <v>8171.3</v>
      </c>
      <c r="Q4" s="91">
        <v>-29211.8</v>
      </c>
      <c r="R4" s="91">
        <v>-12486.2</v>
      </c>
      <c r="S4" s="91">
        <v>-4201.3100000000004</v>
      </c>
      <c r="T4" s="91">
        <v>-21987.200000000001</v>
      </c>
      <c r="U4" s="91">
        <v>21381.31</v>
      </c>
      <c r="V4" s="91">
        <v>-39100.5</v>
      </c>
      <c r="W4" s="91">
        <v>-31088.799999999999</v>
      </c>
      <c r="X4" s="91">
        <v>7306.74</v>
      </c>
      <c r="Y4" s="91">
        <v>-13319</v>
      </c>
      <c r="Z4" s="91">
        <v>-6398.39</v>
      </c>
      <c r="AA4">
        <v>-23134</v>
      </c>
      <c r="AB4">
        <v>-29637.9</v>
      </c>
      <c r="AC4">
        <v>-24356.3</v>
      </c>
      <c r="AD4">
        <v>-6126.01</v>
      </c>
      <c r="AE4">
        <v>-35965.1</v>
      </c>
      <c r="AF4" s="91">
        <v>-1432</v>
      </c>
      <c r="AG4" s="91">
        <v>-16688.599999999999</v>
      </c>
      <c r="AH4" s="91">
        <v>33015.449999999997</v>
      </c>
      <c r="AI4" s="91">
        <v>-30712.7</v>
      </c>
      <c r="AJ4" s="91">
        <v>-2297.0100000000002</v>
      </c>
      <c r="AK4" s="91">
        <v>-5627.53</v>
      </c>
    </row>
    <row r="5" spans="1:42" ht="14.45">
      <c r="A5" s="97" t="s">
        <v>71</v>
      </c>
      <c r="B5" s="183">
        <v>-13894</v>
      </c>
      <c r="C5" s="91">
        <v>-22573.200000000001</v>
      </c>
      <c r="D5" s="91">
        <v>-17102.2</v>
      </c>
      <c r="E5" s="91">
        <v>-38901.800000000003</v>
      </c>
      <c r="F5" s="91">
        <v>-63575.199999999997</v>
      </c>
      <c r="G5" s="91">
        <v>-26557</v>
      </c>
      <c r="H5" s="91">
        <v>-43094.6</v>
      </c>
      <c r="I5" s="91">
        <v>-46804.4</v>
      </c>
      <c r="J5" s="91">
        <v>-20875.3</v>
      </c>
      <c r="K5" s="91">
        <v>-24365.8</v>
      </c>
      <c r="L5" s="91">
        <v>1185.57</v>
      </c>
      <c r="M5" s="91">
        <v>-25843.200000000001</v>
      </c>
      <c r="N5" s="91">
        <v>-4476.26</v>
      </c>
      <c r="O5" s="91">
        <v>-2368.2199999999998</v>
      </c>
      <c r="P5" s="91">
        <v>5907.98</v>
      </c>
      <c r="Q5" s="91">
        <v>-17978.400000000001</v>
      </c>
      <c r="R5" s="91">
        <v>-35601.699999999997</v>
      </c>
      <c r="S5" s="91">
        <v>-45103.8</v>
      </c>
      <c r="T5" s="91">
        <v>-5117.83</v>
      </c>
      <c r="U5" s="91">
        <v>-37283</v>
      </c>
      <c r="V5" s="91">
        <v>-15646.4</v>
      </c>
      <c r="W5" s="91">
        <v>-40071.800000000003</v>
      </c>
      <c r="X5" s="91">
        <v>-32633</v>
      </c>
      <c r="Y5" s="91">
        <v>-26703.3</v>
      </c>
      <c r="Z5" s="91">
        <v>-28727.5</v>
      </c>
      <c r="AA5">
        <v>-41463.300000000003</v>
      </c>
      <c r="AB5">
        <v>-12364.8</v>
      </c>
      <c r="AC5">
        <v>-17944.7</v>
      </c>
      <c r="AD5">
        <v>-30381.8</v>
      </c>
      <c r="AE5">
        <v>-39880.1</v>
      </c>
      <c r="AF5" s="91">
        <v>-13894</v>
      </c>
      <c r="AG5" s="91">
        <v>-22573.200000000001</v>
      </c>
      <c r="AH5" s="91">
        <v>-17102.2</v>
      </c>
      <c r="AI5" s="91">
        <v>-38901.800000000003</v>
      </c>
      <c r="AJ5" s="91">
        <v>-63575.199999999997</v>
      </c>
      <c r="AK5" s="91">
        <v>-26557</v>
      </c>
    </row>
    <row r="6" spans="1:42" ht="14.45">
      <c r="A6" s="97" t="s">
        <v>76</v>
      </c>
      <c r="B6" s="183">
        <v>-34947</v>
      </c>
      <c r="C6" s="91">
        <v>-9445.14</v>
      </c>
      <c r="D6" s="91">
        <v>-51122.9</v>
      </c>
      <c r="E6" s="91">
        <v>-40193.5</v>
      </c>
      <c r="F6" s="91">
        <v>-34902</v>
      </c>
      <c r="G6" s="91">
        <v>-96095.9</v>
      </c>
      <c r="H6" s="91">
        <v>-38881.300000000003</v>
      </c>
      <c r="I6" s="91">
        <v>-9183.25</v>
      </c>
      <c r="J6" s="91">
        <v>-13153.3</v>
      </c>
      <c r="K6" s="91">
        <v>-27913.9</v>
      </c>
      <c r="L6" s="91">
        <v>-37945.300000000003</v>
      </c>
      <c r="M6" s="91">
        <v>-37232.5</v>
      </c>
      <c r="N6" s="91">
        <v>-84151.1</v>
      </c>
      <c r="O6" s="91">
        <v>-52822.8</v>
      </c>
      <c r="P6" s="91">
        <v>-62375.4</v>
      </c>
      <c r="Q6" s="91">
        <v>-22702.799999999999</v>
      </c>
      <c r="R6" s="91">
        <v>-24410.799999999999</v>
      </c>
      <c r="S6" s="91">
        <v>-35779.199999999997</v>
      </c>
      <c r="T6" s="91">
        <v>-52189.599999999999</v>
      </c>
      <c r="U6" s="91">
        <v>-44594.1</v>
      </c>
      <c r="V6" s="91">
        <v>-46276.9</v>
      </c>
      <c r="W6" s="91">
        <v>-41178.5</v>
      </c>
      <c r="X6" s="91">
        <v>-54098.8</v>
      </c>
      <c r="Y6" s="91">
        <v>-94386.7</v>
      </c>
      <c r="Z6" s="91">
        <v>-68116</v>
      </c>
      <c r="AA6">
        <v>-21329.7</v>
      </c>
      <c r="AB6">
        <v>-45133.599999999999</v>
      </c>
      <c r="AC6">
        <v>-41104</v>
      </c>
      <c r="AD6">
        <v>-52287.5</v>
      </c>
      <c r="AE6">
        <v>-39996.5</v>
      </c>
      <c r="AF6" s="91">
        <v>-34947</v>
      </c>
      <c r="AG6" s="91">
        <v>-9445.14</v>
      </c>
      <c r="AH6" s="91">
        <v>-51122.9</v>
      </c>
      <c r="AI6" s="91">
        <v>-40193.5</v>
      </c>
      <c r="AJ6" s="91">
        <v>-34902</v>
      </c>
      <c r="AK6" s="91">
        <v>-96095.9</v>
      </c>
    </row>
    <row r="7" spans="1:42" ht="14.45">
      <c r="A7" s="97" t="s">
        <v>86</v>
      </c>
      <c r="B7" s="183">
        <v>-59116</v>
      </c>
      <c r="C7" s="91">
        <v>-58070.1</v>
      </c>
      <c r="D7" s="91">
        <v>-46224.3</v>
      </c>
      <c r="E7" s="91">
        <v>-45231.1</v>
      </c>
      <c r="F7" s="91">
        <v>-21337.200000000001</v>
      </c>
      <c r="G7" s="91">
        <v>-46392</v>
      </c>
      <c r="H7" s="91">
        <v>-46931.7</v>
      </c>
      <c r="I7" s="91">
        <v>-10393.9</v>
      </c>
      <c r="J7" s="91">
        <v>-22183.3</v>
      </c>
      <c r="K7" s="91">
        <v>-50360.9</v>
      </c>
      <c r="L7" s="91">
        <v>-34244.300000000003</v>
      </c>
      <c r="M7" s="91">
        <v>-28298.6</v>
      </c>
      <c r="N7" s="91">
        <v>-23057</v>
      </c>
      <c r="O7" s="91">
        <v>-23652.6</v>
      </c>
      <c r="P7" s="91">
        <v>-18731.3</v>
      </c>
      <c r="Q7" s="91">
        <v>-34493</v>
      </c>
      <c r="R7" s="91">
        <v>-34719.1</v>
      </c>
      <c r="S7" s="91">
        <v>-39354.300000000003</v>
      </c>
      <c r="T7" s="91">
        <v>-36816.5</v>
      </c>
      <c r="U7" s="91">
        <v>-31096.5</v>
      </c>
      <c r="V7" s="91">
        <v>-26820.7</v>
      </c>
      <c r="W7" s="91">
        <v>-39596.6</v>
      </c>
      <c r="X7" s="91">
        <v>-38490.6</v>
      </c>
      <c r="Y7" s="91">
        <v>-7432.97</v>
      </c>
      <c r="Z7" s="91">
        <v>-6864.45</v>
      </c>
      <c r="AA7">
        <v>-16915.599999999999</v>
      </c>
      <c r="AB7">
        <v>-37536.199999999997</v>
      </c>
      <c r="AC7">
        <v>-51675.3</v>
      </c>
      <c r="AD7">
        <v>-49056.5</v>
      </c>
      <c r="AE7">
        <v>3832.3470000000002</v>
      </c>
      <c r="AF7" s="91">
        <v>-59116</v>
      </c>
      <c r="AG7" s="91">
        <v>-58070.1</v>
      </c>
      <c r="AH7" s="91">
        <v>-46224.3</v>
      </c>
      <c r="AI7" s="91">
        <v>-45231.1</v>
      </c>
      <c r="AJ7" s="91">
        <v>-21337.200000000001</v>
      </c>
      <c r="AK7" s="91">
        <v>-46392</v>
      </c>
    </row>
    <row r="8" spans="1:42" ht="14.45">
      <c r="A8" s="97" t="s">
        <v>96</v>
      </c>
      <c r="B8" s="183">
        <v>-19012</v>
      </c>
      <c r="C8" s="91">
        <v>-19098.7</v>
      </c>
      <c r="D8" s="91">
        <v>-31252.7</v>
      </c>
      <c r="E8" s="91">
        <v>-147962</v>
      </c>
      <c r="F8" s="91">
        <v>-29909.5</v>
      </c>
      <c r="G8" s="91">
        <v>-28129.3</v>
      </c>
      <c r="H8" s="91">
        <v>-49914.6</v>
      </c>
      <c r="I8" s="91">
        <v>-34603.4</v>
      </c>
      <c r="J8" s="91">
        <v>-27749.1</v>
      </c>
      <c r="K8" s="91">
        <v>-15643.4</v>
      </c>
      <c r="L8" s="91">
        <v>-26480.9</v>
      </c>
      <c r="M8" s="91">
        <v>-13461.5</v>
      </c>
      <c r="N8" s="91">
        <v>-3122.16</v>
      </c>
      <c r="O8" s="91">
        <v>-37490</v>
      </c>
      <c r="P8" s="91">
        <v>-28581.9</v>
      </c>
      <c r="Q8" s="91">
        <v>-34988.1</v>
      </c>
      <c r="R8" s="91">
        <v>-27610.6</v>
      </c>
      <c r="S8" s="91">
        <v>-13771.7</v>
      </c>
      <c r="T8" s="91">
        <v>-19453.5</v>
      </c>
      <c r="U8" s="91">
        <v>-43834.1</v>
      </c>
      <c r="V8" s="91">
        <v>-36949</v>
      </c>
      <c r="W8" s="91">
        <v>-18708.599999999999</v>
      </c>
      <c r="X8" s="91">
        <v>-25398.7</v>
      </c>
      <c r="Y8" s="91">
        <v>-18684.2</v>
      </c>
      <c r="Z8" s="91">
        <v>-10974.2</v>
      </c>
      <c r="AA8">
        <v>-34367.4</v>
      </c>
      <c r="AB8">
        <v>-27658.3</v>
      </c>
      <c r="AC8">
        <v>-22264.1</v>
      </c>
      <c r="AD8">
        <v>-16699.599999999999</v>
      </c>
      <c r="AE8">
        <v>-67282.2</v>
      </c>
      <c r="AF8" s="91">
        <v>-19012</v>
      </c>
      <c r="AG8" s="91">
        <v>-19098.7</v>
      </c>
      <c r="AH8" s="91">
        <v>-31252.7</v>
      </c>
      <c r="AI8" s="91">
        <v>-147962</v>
      </c>
      <c r="AJ8" s="91">
        <v>-29909.5</v>
      </c>
      <c r="AK8" s="91">
        <v>-28129.3</v>
      </c>
    </row>
    <row r="9" spans="1:42" ht="14.45">
      <c r="A9" s="97" t="s">
        <v>102</v>
      </c>
      <c r="B9" s="183">
        <v>-57844</v>
      </c>
      <c r="C9" s="91">
        <v>-49321.3</v>
      </c>
      <c r="D9" s="91">
        <v>-51929.8</v>
      </c>
      <c r="E9" s="91">
        <v>-183623</v>
      </c>
      <c r="F9" s="91">
        <v>-63558.3</v>
      </c>
      <c r="G9" s="91">
        <v>-43443.3</v>
      </c>
      <c r="H9" s="91">
        <v>-78712.100000000006</v>
      </c>
      <c r="I9" s="91">
        <v>-44428.3</v>
      </c>
      <c r="J9" s="91">
        <v>-46623.4</v>
      </c>
      <c r="K9" s="91">
        <v>-26480</v>
      </c>
      <c r="L9" s="91">
        <v>-49249.1</v>
      </c>
      <c r="M9" s="91">
        <v>-37820.300000000003</v>
      </c>
      <c r="N9" s="91">
        <v>-37123.800000000003</v>
      </c>
      <c r="O9" s="91">
        <v>-46805.7</v>
      </c>
      <c r="P9" s="91">
        <v>-42271.4</v>
      </c>
      <c r="Q9" s="91">
        <v>-36915.5</v>
      </c>
      <c r="R9" s="91">
        <v>-53137.8</v>
      </c>
      <c r="S9" s="91">
        <v>-64948.2</v>
      </c>
      <c r="T9" s="91">
        <v>-25780.6</v>
      </c>
      <c r="U9" s="91">
        <v>-34943.199999999997</v>
      </c>
      <c r="V9" s="91">
        <v>-51296.1</v>
      </c>
      <c r="W9" s="91">
        <v>-57331.8</v>
      </c>
      <c r="X9" s="91">
        <v>-54558.2</v>
      </c>
      <c r="Y9" s="91">
        <v>-68587</v>
      </c>
      <c r="Z9" s="91">
        <v>-37685.1</v>
      </c>
      <c r="AA9">
        <v>-32256.5</v>
      </c>
      <c r="AB9">
        <v>-52228.7</v>
      </c>
      <c r="AC9">
        <v>-55433.4</v>
      </c>
      <c r="AD9">
        <v>-50623.8</v>
      </c>
      <c r="AE9">
        <v>-49755</v>
      </c>
      <c r="AF9" s="91">
        <v>-57844</v>
      </c>
      <c r="AG9" s="91">
        <v>-49321.3</v>
      </c>
      <c r="AH9" s="91">
        <v>-51929.8</v>
      </c>
      <c r="AI9" s="91">
        <v>-183623</v>
      </c>
      <c r="AJ9" s="91">
        <v>-63558.3</v>
      </c>
      <c r="AK9" s="91">
        <v>-43443.3</v>
      </c>
    </row>
    <row r="10" spans="1:42" ht="14.45">
      <c r="A10" s="97" t="s">
        <v>108</v>
      </c>
      <c r="B10" s="183">
        <v>-48300</v>
      </c>
      <c r="C10" s="91">
        <v>-25503.7</v>
      </c>
      <c r="D10" s="91">
        <v>-48567.1</v>
      </c>
      <c r="E10" s="91">
        <v>-182992</v>
      </c>
      <c r="F10" s="91">
        <v>-65306</v>
      </c>
      <c r="G10" s="91">
        <v>-37942</v>
      </c>
      <c r="H10" s="91">
        <v>-73786.8</v>
      </c>
      <c r="I10" s="91">
        <v>-40766.5</v>
      </c>
      <c r="J10" s="91">
        <v>-6457.08</v>
      </c>
      <c r="K10" s="91">
        <v>-40478.199999999997</v>
      </c>
      <c r="L10" s="91">
        <v>-35347.1</v>
      </c>
      <c r="M10" s="91">
        <v>-30984.2</v>
      </c>
      <c r="N10" s="91">
        <v>-12644.4</v>
      </c>
      <c r="O10" s="91">
        <v>-15251.7</v>
      </c>
      <c r="P10" s="91">
        <v>-52766.1</v>
      </c>
      <c r="Q10" s="91">
        <v>-45935.9</v>
      </c>
      <c r="R10" s="91">
        <v>-47300.4</v>
      </c>
      <c r="S10" s="91">
        <v>-39221.4</v>
      </c>
      <c r="T10" s="91">
        <v>-35222.800000000003</v>
      </c>
      <c r="U10" s="91">
        <v>-42721.5</v>
      </c>
      <c r="V10" s="91">
        <v>-48900.1</v>
      </c>
      <c r="W10" s="91">
        <v>-17894.7</v>
      </c>
      <c r="X10" s="91">
        <v>-23696.2</v>
      </c>
      <c r="Y10" s="91">
        <v>-7182.9</v>
      </c>
      <c r="Z10" s="91">
        <v>-15904.4</v>
      </c>
      <c r="AA10">
        <v>-28589.599999999999</v>
      </c>
      <c r="AB10">
        <v>-43727.5</v>
      </c>
      <c r="AC10">
        <v>-35582.300000000003</v>
      </c>
      <c r="AD10">
        <v>-30575.5</v>
      </c>
      <c r="AE10">
        <v>-37180.800000000003</v>
      </c>
      <c r="AF10" s="91">
        <v>-48300</v>
      </c>
      <c r="AG10" s="91">
        <v>-25503.7</v>
      </c>
      <c r="AH10" s="91">
        <v>-48567.1</v>
      </c>
      <c r="AI10" s="91">
        <v>-182992</v>
      </c>
      <c r="AJ10" s="91">
        <v>-65306</v>
      </c>
      <c r="AK10" s="91">
        <v>-37942</v>
      </c>
    </row>
    <row r="11" spans="1:42" ht="14.45">
      <c r="A11" s="97" t="s">
        <v>113</v>
      </c>
      <c r="B11" s="183">
        <v>-23998</v>
      </c>
      <c r="C11" s="91">
        <v>5843.62</v>
      </c>
      <c r="D11" s="91">
        <v>-37121.300000000003</v>
      </c>
      <c r="E11" s="91">
        <v>-39379.9</v>
      </c>
      <c r="F11" s="91">
        <v>-27815</v>
      </c>
      <c r="G11" s="91">
        <v>-14051.7</v>
      </c>
      <c r="H11" s="91">
        <v>-65381.3</v>
      </c>
      <c r="I11" s="91">
        <v>-36565.699999999997</v>
      </c>
      <c r="J11" s="91">
        <v>-19854.400000000001</v>
      </c>
      <c r="K11" s="91">
        <v>-3753.05</v>
      </c>
      <c r="L11" s="91">
        <v>-2877.59</v>
      </c>
      <c r="M11" s="91">
        <v>-12666.4</v>
      </c>
      <c r="N11" s="91">
        <v>-13960.2</v>
      </c>
      <c r="O11" s="91">
        <v>-39998.400000000001</v>
      </c>
      <c r="P11" s="91">
        <v>7285.06</v>
      </c>
      <c r="Q11" s="91">
        <v>-24344.400000000001</v>
      </c>
      <c r="R11" s="91">
        <v>-33449.4</v>
      </c>
      <c r="S11" s="91">
        <v>-19831.900000000001</v>
      </c>
      <c r="T11" s="91">
        <v>-46257.599999999999</v>
      </c>
      <c r="U11" s="91">
        <v>-32945.300000000003</v>
      </c>
      <c r="V11" s="91">
        <v>-39458.300000000003</v>
      </c>
      <c r="W11" s="91">
        <v>-23445.8</v>
      </c>
      <c r="X11" s="91">
        <v>-14442.5</v>
      </c>
      <c r="Y11" s="91">
        <v>-5314.76</v>
      </c>
      <c r="Z11" s="91">
        <v>-20151</v>
      </c>
      <c r="AA11">
        <v>-29148.3</v>
      </c>
      <c r="AB11">
        <v>-33437.9</v>
      </c>
      <c r="AC11">
        <v>-29450.6</v>
      </c>
      <c r="AD11">
        <v>-25803.599999999999</v>
      </c>
      <c r="AE11">
        <v>-58466.9</v>
      </c>
      <c r="AF11" s="91">
        <v>-23998</v>
      </c>
      <c r="AG11" s="91">
        <v>5843.62</v>
      </c>
      <c r="AH11" s="91">
        <v>-37121.300000000003</v>
      </c>
      <c r="AI11" s="91">
        <v>-39379.9</v>
      </c>
      <c r="AJ11" s="91">
        <v>-27815</v>
      </c>
      <c r="AK11" s="91">
        <v>-14051.7</v>
      </c>
    </row>
    <row r="12" spans="1:42" ht="14.45">
      <c r="A12" s="97" t="s">
        <v>118</v>
      </c>
      <c r="B12" s="183">
        <v>-15521</v>
      </c>
      <c r="C12" s="91">
        <v>-12745.7</v>
      </c>
      <c r="D12" s="91">
        <v>-31333.599999999999</v>
      </c>
      <c r="E12" s="91">
        <v>-19856.3</v>
      </c>
      <c r="F12" s="91">
        <v>-41415.9</v>
      </c>
      <c r="G12" s="91">
        <v>-22555.200000000001</v>
      </c>
      <c r="H12" s="91">
        <v>853.53</v>
      </c>
      <c r="I12" s="91">
        <v>-61966.3</v>
      </c>
      <c r="J12" s="91">
        <v>-54049</v>
      </c>
      <c r="K12" s="91">
        <v>-27712.1</v>
      </c>
      <c r="L12" s="91">
        <v>-18022.099999999999</v>
      </c>
      <c r="M12" s="91">
        <v>-8844.7199999999993</v>
      </c>
      <c r="N12" s="91">
        <v>-17966.400000000001</v>
      </c>
      <c r="O12" s="91">
        <v>-5135.82</v>
      </c>
      <c r="P12" s="91">
        <v>-10973.9</v>
      </c>
      <c r="Q12" s="91">
        <v>-32469.8</v>
      </c>
      <c r="R12" s="91">
        <v>-35090</v>
      </c>
      <c r="S12" s="91">
        <v>-20788.2</v>
      </c>
      <c r="T12" s="91">
        <v>-50804.1</v>
      </c>
      <c r="U12" s="91">
        <v>-26487.200000000001</v>
      </c>
      <c r="V12" s="91">
        <v>-30253.9</v>
      </c>
      <c r="W12" s="91">
        <v>-43057.8</v>
      </c>
      <c r="X12" s="91">
        <v>-36350.1</v>
      </c>
      <c r="Y12" s="91">
        <v>-18872.8</v>
      </c>
      <c r="Z12" s="91">
        <v>-16681.599999999999</v>
      </c>
      <c r="AA12">
        <v>-22602.6</v>
      </c>
      <c r="AB12">
        <v>-13866.3</v>
      </c>
      <c r="AC12">
        <v>-20750</v>
      </c>
      <c r="AD12">
        <v>-8918.3799999999992</v>
      </c>
      <c r="AE12">
        <v>-33353.9</v>
      </c>
      <c r="AF12" s="91">
        <v>-15521</v>
      </c>
      <c r="AG12" s="91">
        <v>-12745.7</v>
      </c>
      <c r="AH12" s="91">
        <v>-31333.599999999999</v>
      </c>
      <c r="AI12" s="91">
        <v>-19856.3</v>
      </c>
      <c r="AJ12" s="91">
        <v>-41415.9</v>
      </c>
      <c r="AK12" s="91">
        <v>-22555.200000000001</v>
      </c>
    </row>
    <row r="13" spans="1:42" ht="14.45">
      <c r="A13" s="97" t="s">
        <v>123</v>
      </c>
      <c r="B13" s="183">
        <v>3170</v>
      </c>
      <c r="C13" s="91">
        <v>-15058</v>
      </c>
      <c r="D13" s="91">
        <v>-8187.28</v>
      </c>
      <c r="E13" s="91">
        <v>-13261.7</v>
      </c>
      <c r="F13" s="91">
        <v>8343.83</v>
      </c>
      <c r="G13" s="91">
        <v>1628.34</v>
      </c>
      <c r="H13" s="91">
        <v>-1525.61</v>
      </c>
      <c r="I13" s="91">
        <v>558.19000000000005</v>
      </c>
      <c r="J13" s="91">
        <v>-406.66</v>
      </c>
      <c r="K13" s="91">
        <v>-3374.36</v>
      </c>
      <c r="L13" s="91">
        <v>10400.99</v>
      </c>
      <c r="M13" s="91">
        <v>3125.1</v>
      </c>
      <c r="N13" s="91">
        <v>165.54</v>
      </c>
      <c r="O13" s="91">
        <v>26085.08</v>
      </c>
      <c r="P13" s="91">
        <v>-4439.8100000000004</v>
      </c>
      <c r="Q13" s="91">
        <v>7400.05</v>
      </c>
      <c r="R13" s="91">
        <v>-11666.1</v>
      </c>
      <c r="S13" s="91">
        <v>-2740.84</v>
      </c>
      <c r="T13" s="91">
        <v>-4433.3</v>
      </c>
      <c r="U13" s="91">
        <v>-10084.799999999999</v>
      </c>
      <c r="V13" s="91">
        <v>-27032.6</v>
      </c>
      <c r="W13" s="91">
        <v>-5755.41</v>
      </c>
      <c r="X13" s="91">
        <v>-10251.5</v>
      </c>
      <c r="Y13" s="91">
        <v>-12699.9</v>
      </c>
      <c r="Z13" s="91">
        <v>-3167.77</v>
      </c>
      <c r="AA13">
        <v>-24612</v>
      </c>
      <c r="AB13">
        <v>-28077.1</v>
      </c>
      <c r="AC13">
        <v>-12157.6</v>
      </c>
      <c r="AD13">
        <v>1722.325</v>
      </c>
      <c r="AE13">
        <v>-9781.89</v>
      </c>
      <c r="AF13" s="91">
        <v>3170</v>
      </c>
      <c r="AG13" s="91">
        <v>-15058</v>
      </c>
      <c r="AH13" s="91">
        <v>-8187.28</v>
      </c>
      <c r="AI13" s="91">
        <v>-13261.7</v>
      </c>
      <c r="AJ13" s="91">
        <v>8343.83</v>
      </c>
      <c r="AK13" s="91">
        <v>1628.34</v>
      </c>
    </row>
    <row r="14" spans="1:42" ht="14.45">
      <c r="A14" s="97" t="s">
        <v>128</v>
      </c>
      <c r="B14" s="183">
        <v>8676</v>
      </c>
      <c r="C14" s="91">
        <v>-7548.6</v>
      </c>
      <c r="D14" s="91">
        <v>1332.39</v>
      </c>
      <c r="E14" s="91">
        <v>8961.7099999999991</v>
      </c>
      <c r="F14" s="91">
        <v>4502.3100000000004</v>
      </c>
      <c r="G14" s="91">
        <v>13975.13</v>
      </c>
      <c r="H14" s="91">
        <v>6875.69</v>
      </c>
      <c r="I14" s="91">
        <v>-37753.9</v>
      </c>
      <c r="J14" s="91">
        <v>12579.6</v>
      </c>
      <c r="K14" s="91">
        <v>4952.8100000000004</v>
      </c>
      <c r="L14" s="91">
        <v>14292</v>
      </c>
      <c r="M14" s="91">
        <v>10398.25</v>
      </c>
      <c r="N14" s="91">
        <v>14772.66</v>
      </c>
      <c r="O14" s="91">
        <v>2897.51</v>
      </c>
      <c r="P14" s="91">
        <v>-5159.55</v>
      </c>
      <c r="Q14" s="91">
        <v>8359.5300000000007</v>
      </c>
      <c r="R14" s="91">
        <v>243.59</v>
      </c>
      <c r="S14" s="91">
        <v>-2193.8000000000002</v>
      </c>
      <c r="T14" s="91">
        <v>-8124.3</v>
      </c>
      <c r="U14" s="91">
        <v>-20039.599999999999</v>
      </c>
      <c r="V14" s="91">
        <v>-7135.05</v>
      </c>
      <c r="W14" s="91">
        <v>-4974.93</v>
      </c>
      <c r="X14" s="91">
        <v>-2774.77</v>
      </c>
      <c r="Y14" s="91">
        <v>-5464.25</v>
      </c>
      <c r="Z14" s="91">
        <v>12753.4</v>
      </c>
      <c r="AA14">
        <v>1235.0260000000001</v>
      </c>
      <c r="AB14">
        <v>6938.9319999999998</v>
      </c>
      <c r="AC14">
        <v>-9739.19</v>
      </c>
      <c r="AD14">
        <v>26704.77</v>
      </c>
      <c r="AE14">
        <v>4100.4740000000002</v>
      </c>
      <c r="AF14" s="91">
        <v>8676</v>
      </c>
      <c r="AG14" s="91">
        <v>-7548.6</v>
      </c>
      <c r="AH14" s="91">
        <v>1332.39</v>
      </c>
      <c r="AI14" s="91">
        <v>8961.7099999999991</v>
      </c>
      <c r="AJ14" s="91">
        <v>4502.3100000000004</v>
      </c>
      <c r="AK14" s="91">
        <v>13975.13</v>
      </c>
    </row>
    <row r="15" spans="1:42" ht="14.45">
      <c r="A15" s="97" t="s">
        <v>133</v>
      </c>
      <c r="B15" s="183">
        <v>18335</v>
      </c>
      <c r="C15" s="91">
        <v>4658.28</v>
      </c>
      <c r="D15" s="91">
        <v>11408.97</v>
      </c>
      <c r="E15" s="91">
        <v>18883.740000000002</v>
      </c>
      <c r="F15" s="91">
        <v>6480.62</v>
      </c>
      <c r="G15" s="91">
        <v>-1688.67</v>
      </c>
      <c r="H15" s="91">
        <v>-26622.3</v>
      </c>
      <c r="I15" s="91">
        <v>-69312.100000000006</v>
      </c>
      <c r="J15" s="91">
        <v>30470.54</v>
      </c>
      <c r="K15" s="91">
        <v>12734.04</v>
      </c>
      <c r="L15" s="91">
        <v>16880.07</v>
      </c>
      <c r="M15" s="91">
        <v>5859.79</v>
      </c>
      <c r="N15" s="91">
        <v>7444.47</v>
      </c>
      <c r="O15" s="91">
        <v>33224.269999999997</v>
      </c>
      <c r="P15" s="91">
        <v>12479.98</v>
      </c>
      <c r="Q15" s="91">
        <v>17551.400000000001</v>
      </c>
      <c r="R15" s="91">
        <v>6270.61</v>
      </c>
      <c r="S15" s="91">
        <v>38814.58</v>
      </c>
      <c r="T15" s="91">
        <v>9569.31</v>
      </c>
      <c r="U15" s="91">
        <v>34180.550000000003</v>
      </c>
      <c r="V15" s="91">
        <v>4381.12</v>
      </c>
      <c r="W15" s="91">
        <v>12845.77</v>
      </c>
      <c r="X15" s="91">
        <v>-9616.99</v>
      </c>
      <c r="Y15" s="91">
        <v>8367.2790000000005</v>
      </c>
      <c r="Z15" s="91">
        <v>21699.85</v>
      </c>
      <c r="AA15">
        <v>30923.1</v>
      </c>
      <c r="AB15">
        <v>2643.48</v>
      </c>
      <c r="AC15">
        <v>7848.9669999999996</v>
      </c>
      <c r="AD15">
        <v>2937.6329999999998</v>
      </c>
      <c r="AE15">
        <v>20856.740000000002</v>
      </c>
      <c r="AF15" s="91">
        <v>18335</v>
      </c>
      <c r="AG15" s="91">
        <v>4658.28</v>
      </c>
      <c r="AH15" s="91">
        <v>11408.97</v>
      </c>
      <c r="AI15" s="91">
        <v>18883.740000000002</v>
      </c>
      <c r="AJ15" s="91">
        <v>6480.62</v>
      </c>
      <c r="AK15" s="91">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4" sqref="A4:A71"/>
    </sheetView>
  </sheetViews>
  <sheetFormatPr defaultColWidth="18.5703125" defaultRowHeight="12.75" customHeight="1"/>
  <cols>
    <col min="1" max="31" width="9.42578125" customWidth="1"/>
    <col min="32" max="32" width="17.42578125" bestFit="1" customWidth="1"/>
    <col min="33" max="36" width="9.42578125" customWidth="1"/>
    <col min="37" max="42" width="16.5703125" customWidth="1"/>
    <col min="43" max="55" width="9.42578125" customWidth="1"/>
  </cols>
  <sheetData>
    <row r="1" spans="1:55"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c r="AF1" s="206" t="s">
        <v>208</v>
      </c>
      <c r="AG1" s="206" t="s">
        <v>209</v>
      </c>
      <c r="AH1" s="206" t="s">
        <v>210</v>
      </c>
      <c r="AI1" s="206" t="s">
        <v>211</v>
      </c>
      <c r="AJ1" s="206" t="s">
        <v>212</v>
      </c>
      <c r="AK1" s="206" t="s">
        <v>213</v>
      </c>
      <c r="AL1" s="206"/>
      <c r="AM1" s="206"/>
      <c r="AN1" s="206"/>
      <c r="AO1" s="206"/>
      <c r="AP1" s="206"/>
      <c r="AQ1">
        <v>43</v>
      </c>
      <c r="AR1">
        <v>44</v>
      </c>
      <c r="AS1">
        <v>45</v>
      </c>
      <c r="AT1">
        <v>46</v>
      </c>
      <c r="AU1">
        <v>47</v>
      </c>
      <c r="AV1">
        <v>48</v>
      </c>
      <c r="AW1">
        <v>49</v>
      </c>
      <c r="AX1">
        <v>50</v>
      </c>
      <c r="AY1">
        <v>51</v>
      </c>
      <c r="AZ1">
        <v>52</v>
      </c>
      <c r="BA1">
        <v>53</v>
      </c>
      <c r="BB1">
        <v>54</v>
      </c>
      <c r="BC1">
        <v>55</v>
      </c>
    </row>
    <row r="2" spans="1:55" ht="14.45">
      <c r="A2" s="94"/>
      <c r="B2" s="206">
        <v>1991</v>
      </c>
      <c r="C2" s="206">
        <v>1992</v>
      </c>
      <c r="D2" s="206">
        <v>1993</v>
      </c>
      <c r="E2" s="206">
        <v>1994</v>
      </c>
      <c r="F2" s="206">
        <v>1995</v>
      </c>
      <c r="G2" s="206">
        <v>1996</v>
      </c>
      <c r="H2" s="206">
        <v>1997</v>
      </c>
      <c r="I2" s="206">
        <v>1998</v>
      </c>
      <c r="J2" s="206">
        <v>1999</v>
      </c>
      <c r="K2" s="206">
        <v>2000</v>
      </c>
      <c r="L2" s="206">
        <v>2001</v>
      </c>
      <c r="M2" s="206">
        <v>2002</v>
      </c>
      <c r="N2" s="206">
        <v>2003</v>
      </c>
      <c r="O2" s="206">
        <v>2004</v>
      </c>
      <c r="P2" s="206">
        <v>2005</v>
      </c>
      <c r="Q2" s="206">
        <v>2006</v>
      </c>
      <c r="R2" s="206">
        <v>2007</v>
      </c>
      <c r="S2" s="206">
        <v>2008</v>
      </c>
      <c r="T2" s="206">
        <v>2009</v>
      </c>
      <c r="U2" s="206">
        <v>2010</v>
      </c>
      <c r="V2" s="206">
        <v>2011</v>
      </c>
      <c r="W2" s="206">
        <v>2012</v>
      </c>
      <c r="X2" s="206">
        <v>2013</v>
      </c>
      <c r="Y2" s="206">
        <v>2014</v>
      </c>
      <c r="Z2" s="206">
        <v>2015</v>
      </c>
      <c r="AA2" s="206">
        <v>2016</v>
      </c>
      <c r="AB2" s="206">
        <v>2017</v>
      </c>
      <c r="AC2" s="206">
        <v>2018</v>
      </c>
      <c r="AD2" s="206">
        <v>2019</v>
      </c>
      <c r="AE2" s="206">
        <v>2020</v>
      </c>
      <c r="AF2" s="206">
        <v>2021</v>
      </c>
      <c r="AG2" s="206">
        <v>2022</v>
      </c>
      <c r="AH2" s="206">
        <v>2023</v>
      </c>
      <c r="AI2" s="206">
        <v>2024</v>
      </c>
      <c r="AJ2" s="206">
        <v>2025</v>
      </c>
      <c r="AK2" s="206">
        <v>2026</v>
      </c>
      <c r="AL2" s="206"/>
      <c r="AM2" s="206"/>
      <c r="AN2" s="206"/>
      <c r="AO2" s="206"/>
      <c r="AP2" s="206"/>
    </row>
    <row r="3" spans="1:55" ht="14.45">
      <c r="A3" s="95"/>
      <c r="B3" s="96" t="s">
        <v>11</v>
      </c>
      <c r="C3" s="96" t="s">
        <v>12</v>
      </c>
      <c r="D3" s="96" t="s">
        <v>13</v>
      </c>
      <c r="E3" s="96" t="s">
        <v>14</v>
      </c>
      <c r="F3" s="96" t="s">
        <v>15</v>
      </c>
      <c r="G3" s="96" t="s">
        <v>16</v>
      </c>
      <c r="H3" s="96" t="s">
        <v>17</v>
      </c>
      <c r="I3" s="96" t="s">
        <v>18</v>
      </c>
      <c r="J3" s="96" t="s">
        <v>19</v>
      </c>
      <c r="K3" s="96" t="s">
        <v>20</v>
      </c>
      <c r="L3" s="96" t="s">
        <v>21</v>
      </c>
      <c r="M3" s="96" t="s">
        <v>22</v>
      </c>
      <c r="N3" s="96" t="s">
        <v>23</v>
      </c>
      <c r="O3" s="96" t="s">
        <v>24</v>
      </c>
      <c r="P3" s="96" t="s">
        <v>25</v>
      </c>
      <c r="Q3" s="96" t="s">
        <v>26</v>
      </c>
      <c r="R3" s="96" t="s">
        <v>27</v>
      </c>
      <c r="S3" s="96" t="s">
        <v>28</v>
      </c>
      <c r="T3" s="96" t="s">
        <v>29</v>
      </c>
      <c r="U3" s="96" t="s">
        <v>30</v>
      </c>
      <c r="V3" s="96" t="s">
        <v>31</v>
      </c>
      <c r="W3" s="96" t="s">
        <v>32</v>
      </c>
      <c r="X3" s="96" t="s">
        <v>33</v>
      </c>
      <c r="Y3" s="96" t="s">
        <v>34</v>
      </c>
      <c r="Z3" s="96" t="s">
        <v>35</v>
      </c>
      <c r="AA3" s="96" t="s">
        <v>36</v>
      </c>
      <c r="AB3" s="96" t="s">
        <v>37</v>
      </c>
      <c r="AC3" s="96" t="s">
        <v>38</v>
      </c>
      <c r="AD3" s="96" t="s">
        <v>39</v>
      </c>
      <c r="AE3" s="96" t="s">
        <v>40</v>
      </c>
      <c r="AF3" s="96"/>
      <c r="AG3" s="96"/>
      <c r="AH3" s="96"/>
      <c r="AI3" s="96"/>
      <c r="AJ3" s="96"/>
      <c r="AK3" s="96"/>
      <c r="AL3" s="96"/>
      <c r="AM3" s="96"/>
      <c r="AN3" s="96"/>
      <c r="AO3" s="96"/>
      <c r="AP3" s="96"/>
    </row>
    <row r="4" spans="1:55" ht="14.45">
      <c r="A4" s="97" t="s">
        <v>65</v>
      </c>
      <c r="B4" s="91">
        <v>7465.28</v>
      </c>
      <c r="C4" s="91">
        <v>6991.35</v>
      </c>
      <c r="D4" s="91">
        <v>-30036.6</v>
      </c>
      <c r="E4" s="91">
        <v>348.05</v>
      </c>
      <c r="F4" s="91">
        <v>8107.34</v>
      </c>
      <c r="G4" s="91">
        <v>-4016.8</v>
      </c>
      <c r="H4" s="91">
        <v>-425.29</v>
      </c>
      <c r="I4" s="91">
        <v>-9224.7099999999991</v>
      </c>
      <c r="J4" s="91">
        <v>16908.45</v>
      </c>
      <c r="K4" s="91">
        <v>1481.93</v>
      </c>
      <c r="L4" s="91">
        <v>-11156.2</v>
      </c>
      <c r="M4" s="91">
        <v>-10212.700000000001</v>
      </c>
      <c r="N4" s="91">
        <v>-20743.2</v>
      </c>
      <c r="O4" s="91">
        <v>-9275.2000000000007</v>
      </c>
      <c r="P4" s="91">
        <v>-13998.4</v>
      </c>
      <c r="Q4" s="91">
        <v>-478.46</v>
      </c>
      <c r="R4" s="91">
        <v>-2403.2600000000002</v>
      </c>
      <c r="S4" s="91">
        <v>3412.1</v>
      </c>
      <c r="T4" s="91">
        <v>-10264.6</v>
      </c>
      <c r="U4" s="91">
        <v>17932.82</v>
      </c>
      <c r="V4" s="91">
        <v>-2554.36</v>
      </c>
      <c r="W4" s="91">
        <v>-2743.38</v>
      </c>
      <c r="X4" s="91">
        <v>-21323.4</v>
      </c>
      <c r="Y4" s="91">
        <v>2622.7190000000001</v>
      </c>
      <c r="Z4" s="91">
        <v>3463.42</v>
      </c>
      <c r="AA4">
        <v>7884.2790000000005</v>
      </c>
      <c r="AB4">
        <v>16610.54</v>
      </c>
      <c r="AC4">
        <v>8816.9590000000007</v>
      </c>
      <c r="AD4">
        <v>17907.23</v>
      </c>
      <c r="AE4">
        <v>12460.12</v>
      </c>
      <c r="AF4" s="91">
        <v>7465.28</v>
      </c>
      <c r="AG4">
        <v>6991.35</v>
      </c>
      <c r="AH4">
        <v>-30036.6</v>
      </c>
      <c r="AI4">
        <v>348.05</v>
      </c>
      <c r="AJ4">
        <v>8107.34</v>
      </c>
      <c r="AK4">
        <v>-4016.8</v>
      </c>
      <c r="AL4">
        <v>-425.29</v>
      </c>
    </row>
    <row r="5" spans="1:55" ht="14.45">
      <c r="A5" s="97" t="s">
        <v>71</v>
      </c>
      <c r="B5" s="91">
        <v>9954.32</v>
      </c>
      <c r="C5" s="91">
        <v>4105.93</v>
      </c>
      <c r="D5" s="91">
        <v>-45490.7</v>
      </c>
      <c r="E5" s="91">
        <v>-8938.99</v>
      </c>
      <c r="F5" s="91">
        <v>14934.86</v>
      </c>
      <c r="G5" s="91">
        <v>-2716.93</v>
      </c>
      <c r="H5" s="91">
        <v>1120.6400000000001</v>
      </c>
      <c r="I5" s="91">
        <v>-12965.3</v>
      </c>
      <c r="J5" s="91">
        <v>918.31</v>
      </c>
      <c r="K5" s="91">
        <v>1913.51</v>
      </c>
      <c r="L5" s="91">
        <v>-9204.06</v>
      </c>
      <c r="M5" s="91">
        <v>-8660.27</v>
      </c>
      <c r="N5" s="91">
        <v>-7713.41</v>
      </c>
      <c r="O5" s="91">
        <v>-7845.17</v>
      </c>
      <c r="P5" s="91">
        <v>-18252.2</v>
      </c>
      <c r="Q5" s="91">
        <v>-3117.17</v>
      </c>
      <c r="R5" s="91">
        <v>-7328.08</v>
      </c>
      <c r="S5" s="91">
        <v>1020.14</v>
      </c>
      <c r="T5" s="91">
        <v>-14303.2</v>
      </c>
      <c r="U5" s="91">
        <v>-13955</v>
      </c>
      <c r="V5" s="91">
        <v>-11963.2</v>
      </c>
      <c r="W5" s="91">
        <v>-5200.6099999999997</v>
      </c>
      <c r="X5" s="91">
        <v>-1840.41</v>
      </c>
      <c r="Y5" s="91">
        <v>4187.9589999999998</v>
      </c>
      <c r="Z5" s="91">
        <v>8034.17</v>
      </c>
      <c r="AA5">
        <v>-3228.32</v>
      </c>
      <c r="AB5">
        <v>-5334.56</v>
      </c>
      <c r="AC5">
        <v>-3980.35</v>
      </c>
      <c r="AD5">
        <v>3725.0309999999999</v>
      </c>
      <c r="AE5">
        <v>11382.89</v>
      </c>
      <c r="AF5" s="91">
        <v>9954.32</v>
      </c>
      <c r="AG5">
        <v>4105.93</v>
      </c>
      <c r="AH5">
        <v>-45490.7</v>
      </c>
      <c r="AI5">
        <v>-8938.99</v>
      </c>
      <c r="AJ5">
        <v>14934.86</v>
      </c>
      <c r="AK5">
        <v>-2716.93</v>
      </c>
      <c r="AL5">
        <v>1120.6400000000001</v>
      </c>
    </row>
    <row r="6" spans="1:55" ht="14.45">
      <c r="A6" s="97" t="s">
        <v>76</v>
      </c>
      <c r="B6" s="91">
        <v>2515.11</v>
      </c>
      <c r="C6" s="91">
        <v>-1481.94</v>
      </c>
      <c r="D6" s="91">
        <v>-85616.9</v>
      </c>
      <c r="E6" s="91">
        <v>-18977</v>
      </c>
      <c r="F6" s="91">
        <v>-3074.8</v>
      </c>
      <c r="G6" s="91">
        <v>33225.72</v>
      </c>
      <c r="H6" s="91">
        <v>11037.51</v>
      </c>
      <c r="I6" s="91">
        <v>4673.37</v>
      </c>
      <c r="J6" s="91">
        <v>40.89</v>
      </c>
      <c r="K6" s="91">
        <v>8196.98</v>
      </c>
      <c r="L6" s="91">
        <v>5576.93</v>
      </c>
      <c r="M6" s="91">
        <v>-5019.95</v>
      </c>
      <c r="N6" s="91">
        <v>-3680.32</v>
      </c>
      <c r="O6" s="91">
        <v>-25690.3</v>
      </c>
      <c r="P6" s="91">
        <v>16045.67</v>
      </c>
      <c r="Q6" s="91">
        <v>-10304.299999999999</v>
      </c>
      <c r="R6" s="91">
        <v>-11892.2</v>
      </c>
      <c r="S6" s="91">
        <v>317.95999999999998</v>
      </c>
      <c r="T6" s="91">
        <v>-9743.26</v>
      </c>
      <c r="U6" s="91">
        <v>-12145.2</v>
      </c>
      <c r="V6" s="91">
        <v>-6374.1</v>
      </c>
      <c r="W6" s="91">
        <v>-11247</v>
      </c>
      <c r="X6" s="91">
        <v>-5824.41</v>
      </c>
      <c r="Y6" s="91">
        <v>-14067.5</v>
      </c>
      <c r="Z6" s="91">
        <v>-1273.3499999999999</v>
      </c>
      <c r="AA6">
        <v>-1898.74</v>
      </c>
      <c r="AB6">
        <v>-12058.1</v>
      </c>
      <c r="AC6">
        <v>-1399.41</v>
      </c>
      <c r="AD6">
        <v>3061.9520000000002</v>
      </c>
      <c r="AE6">
        <v>555.62360000000001</v>
      </c>
      <c r="AF6" s="91">
        <v>2515.11</v>
      </c>
      <c r="AG6">
        <v>-1481.94</v>
      </c>
      <c r="AH6">
        <v>-85616.9</v>
      </c>
      <c r="AI6">
        <v>-18977</v>
      </c>
      <c r="AJ6">
        <v>-3074.8</v>
      </c>
      <c r="AK6">
        <v>33225.72</v>
      </c>
      <c r="AL6">
        <v>11037.51</v>
      </c>
    </row>
    <row r="7" spans="1:55" ht="14.45">
      <c r="A7" s="97" t="s">
        <v>86</v>
      </c>
      <c r="B7" s="91">
        <v>5763.56</v>
      </c>
      <c r="C7" s="91">
        <v>12843.52</v>
      </c>
      <c r="D7" s="91">
        <v>-51062.3</v>
      </c>
      <c r="E7" s="91">
        <v>-15113.5</v>
      </c>
      <c r="F7" s="91">
        <v>-4243.1000000000004</v>
      </c>
      <c r="G7" s="91">
        <v>-7575.99</v>
      </c>
      <c r="H7" s="91">
        <v>15395.82</v>
      </c>
      <c r="I7" s="91">
        <v>39174.21</v>
      </c>
      <c r="J7" s="91">
        <v>-417.39</v>
      </c>
      <c r="K7" s="91">
        <v>-3938.27</v>
      </c>
      <c r="L7" s="91">
        <v>930.56</v>
      </c>
      <c r="M7" s="91">
        <v>-11872.9</v>
      </c>
      <c r="N7" s="91">
        <v>-13384.3</v>
      </c>
      <c r="O7" s="91">
        <v>-6909.33</v>
      </c>
      <c r="P7" s="91">
        <v>4298.3100000000004</v>
      </c>
      <c r="Q7" s="91">
        <v>-1604.87</v>
      </c>
      <c r="R7" s="91">
        <v>-3388.12</v>
      </c>
      <c r="S7" s="91">
        <v>-8262.3700000000008</v>
      </c>
      <c r="T7" s="91">
        <v>-14076.4</v>
      </c>
      <c r="U7" s="91">
        <v>-15644.4</v>
      </c>
      <c r="V7" s="91">
        <v>-20393.400000000001</v>
      </c>
      <c r="W7" s="91">
        <v>-12259.1</v>
      </c>
      <c r="X7" s="91">
        <v>-6039.87</v>
      </c>
      <c r="Y7" s="91">
        <v>14186.46</v>
      </c>
      <c r="Z7" s="91">
        <v>-9305.64</v>
      </c>
      <c r="AA7">
        <v>-4804.97</v>
      </c>
      <c r="AB7">
        <v>-4723.82</v>
      </c>
      <c r="AC7">
        <v>-4956.59</v>
      </c>
      <c r="AD7">
        <v>-3629.34</v>
      </c>
      <c r="AE7">
        <v>-36724.300000000003</v>
      </c>
      <c r="AF7" s="91">
        <v>5763.56</v>
      </c>
      <c r="AG7">
        <v>12843.52</v>
      </c>
      <c r="AH7">
        <v>-51062.3</v>
      </c>
      <c r="AI7">
        <v>-15113.5</v>
      </c>
      <c r="AJ7">
        <v>-4243.1000000000004</v>
      </c>
      <c r="AK7">
        <v>-7575.99</v>
      </c>
      <c r="AL7">
        <v>15395.82</v>
      </c>
    </row>
    <row r="8" spans="1:55" ht="14.45">
      <c r="A8" s="97" t="s">
        <v>96</v>
      </c>
      <c r="B8" s="91">
        <v>7599.21</v>
      </c>
      <c r="C8" s="91">
        <v>4703.4399999999996</v>
      </c>
      <c r="D8" s="91">
        <v>-61748.9</v>
      </c>
      <c r="E8" s="91">
        <v>-4795.5200000000004</v>
      </c>
      <c r="F8" s="91">
        <v>-13974.4</v>
      </c>
      <c r="G8" s="91">
        <v>-8209.36</v>
      </c>
      <c r="H8" s="91">
        <v>11730.09</v>
      </c>
      <c r="I8" s="91">
        <v>21999.1</v>
      </c>
      <c r="J8" s="91">
        <v>110.92</v>
      </c>
      <c r="K8" s="91">
        <v>-14867.8</v>
      </c>
      <c r="L8" s="91">
        <v>-7180.95</v>
      </c>
      <c r="M8" s="91">
        <v>-5669.74</v>
      </c>
      <c r="N8" s="91">
        <v>-33700.400000000001</v>
      </c>
      <c r="O8" s="91">
        <v>-4722.08</v>
      </c>
      <c r="P8" s="91">
        <v>-17381.8</v>
      </c>
      <c r="Q8" s="91">
        <v>-33279.300000000003</v>
      </c>
      <c r="R8" s="91">
        <v>-5420.72</v>
      </c>
      <c r="S8" s="91">
        <v>-5246.43</v>
      </c>
      <c r="T8" s="91">
        <v>3149.3</v>
      </c>
      <c r="U8" s="91">
        <v>-9556.93</v>
      </c>
      <c r="V8" s="91">
        <v>4538.1899999999996</v>
      </c>
      <c r="W8" s="91">
        <v>2745.45</v>
      </c>
      <c r="X8" s="91">
        <v>4565.1899999999996</v>
      </c>
      <c r="Y8" s="91">
        <v>109.5455</v>
      </c>
      <c r="Z8" s="91">
        <v>7363.75</v>
      </c>
      <c r="AA8">
        <v>8667.3130000000001</v>
      </c>
      <c r="AB8">
        <v>9637.9</v>
      </c>
      <c r="AC8">
        <v>-595.01400000000001</v>
      </c>
      <c r="AD8">
        <v>-7128.69</v>
      </c>
      <c r="AE8">
        <v>13089.13</v>
      </c>
      <c r="AF8" s="91">
        <v>7599.21</v>
      </c>
      <c r="AG8">
        <v>4703.4399999999996</v>
      </c>
      <c r="AH8">
        <v>-61748.9</v>
      </c>
      <c r="AI8">
        <v>-4795.5200000000004</v>
      </c>
      <c r="AJ8">
        <v>-13974.4</v>
      </c>
      <c r="AK8">
        <v>-8209.36</v>
      </c>
      <c r="AL8">
        <v>11730.09</v>
      </c>
    </row>
    <row r="9" spans="1:55" ht="14.45">
      <c r="A9" s="97" t="s">
        <v>102</v>
      </c>
      <c r="B9" s="91">
        <v>4597.62</v>
      </c>
      <c r="C9" s="91">
        <v>13497.54</v>
      </c>
      <c r="D9" s="91">
        <v>-26186.7</v>
      </c>
      <c r="E9" s="91">
        <v>-3349.13</v>
      </c>
      <c r="F9" s="91">
        <v>4084.03</v>
      </c>
      <c r="G9" s="91">
        <v>-11675.9</v>
      </c>
      <c r="H9" s="91">
        <v>-41.16</v>
      </c>
      <c r="I9" s="91">
        <v>5609.03</v>
      </c>
      <c r="J9" s="91">
        <v>-3697.54</v>
      </c>
      <c r="K9" s="91">
        <v>-11833.9</v>
      </c>
      <c r="L9" s="91">
        <v>-9228.61</v>
      </c>
      <c r="M9" s="91">
        <v>-8517.6200000000008</v>
      </c>
      <c r="N9" s="91">
        <v>-26906.1</v>
      </c>
      <c r="O9" s="91">
        <v>-30080.9</v>
      </c>
      <c r="P9" s="91">
        <v>1856.2</v>
      </c>
      <c r="Q9" s="91">
        <v>-14717.1</v>
      </c>
      <c r="R9" s="91">
        <v>-14012.5</v>
      </c>
      <c r="S9" s="91">
        <v>-1519.96</v>
      </c>
      <c r="T9" s="91">
        <v>-16566.5</v>
      </c>
      <c r="U9" s="91">
        <v>-17778.900000000001</v>
      </c>
      <c r="V9" s="91">
        <v>-8334.8700000000008</v>
      </c>
      <c r="W9" s="91">
        <v>-5418.53</v>
      </c>
      <c r="X9" s="91">
        <v>-7200.7</v>
      </c>
      <c r="Y9" s="91">
        <v>-738.51199999999994</v>
      </c>
      <c r="Z9" s="91">
        <v>2277.7600000000002</v>
      </c>
      <c r="AA9">
        <v>-1248.82</v>
      </c>
      <c r="AB9">
        <v>-2254.84</v>
      </c>
      <c r="AC9">
        <v>-7865.72</v>
      </c>
      <c r="AD9">
        <v>-7518.57</v>
      </c>
      <c r="AE9">
        <v>-7543.44</v>
      </c>
      <c r="AF9" s="91">
        <v>4597.62</v>
      </c>
      <c r="AG9">
        <v>13497.54</v>
      </c>
      <c r="AH9">
        <v>-26186.7</v>
      </c>
      <c r="AI9">
        <v>-3349.13</v>
      </c>
      <c r="AJ9">
        <v>4084.03</v>
      </c>
      <c r="AK9">
        <v>-11675.9</v>
      </c>
      <c r="AL9">
        <v>-41.16</v>
      </c>
    </row>
    <row r="10" spans="1:55" ht="14.45">
      <c r="A10" s="97" t="s">
        <v>108</v>
      </c>
      <c r="B10" s="91">
        <v>1850.19</v>
      </c>
      <c r="C10" s="91">
        <v>3095.52</v>
      </c>
      <c r="D10" s="91">
        <v>-10608.3</v>
      </c>
      <c r="E10" s="91">
        <v>-7644.45</v>
      </c>
      <c r="F10" s="91">
        <v>8127.27</v>
      </c>
      <c r="G10" s="91">
        <v>-11493.4</v>
      </c>
      <c r="H10" s="91">
        <v>10728.01</v>
      </c>
      <c r="I10" s="91">
        <v>8720.02</v>
      </c>
      <c r="J10" s="91">
        <v>-1266.6099999999999</v>
      </c>
      <c r="K10" s="91">
        <v>-11347.2</v>
      </c>
      <c r="L10" s="91">
        <v>-18336.2</v>
      </c>
      <c r="M10" s="91">
        <v>-2943.12</v>
      </c>
      <c r="N10" s="91">
        <v>-31489.599999999999</v>
      </c>
      <c r="O10" s="91">
        <v>-20471.400000000001</v>
      </c>
      <c r="P10" s="91">
        <v>-11896.4</v>
      </c>
      <c r="Q10" s="91">
        <v>-5895.81</v>
      </c>
      <c r="R10" s="91">
        <v>-9418.83</v>
      </c>
      <c r="S10" s="91">
        <v>-9650.0499999999993</v>
      </c>
      <c r="T10" s="91">
        <v>-13497.4</v>
      </c>
      <c r="U10" s="91">
        <v>-20782.099999999999</v>
      </c>
      <c r="V10" s="91">
        <v>-5393.57</v>
      </c>
      <c r="W10" s="91">
        <v>-16034.4</v>
      </c>
      <c r="X10" s="91">
        <v>-7250.56</v>
      </c>
      <c r="Y10" s="91">
        <v>-12224.8</v>
      </c>
      <c r="Z10" s="91">
        <v>-2503.35</v>
      </c>
      <c r="AA10">
        <v>-440.50200000000001</v>
      </c>
      <c r="AB10">
        <v>11247.18</v>
      </c>
      <c r="AC10">
        <v>-1838.72</v>
      </c>
      <c r="AD10">
        <v>-11079.4</v>
      </c>
      <c r="AE10">
        <v>-4751.59</v>
      </c>
      <c r="AF10" s="91">
        <v>1850.19</v>
      </c>
      <c r="AG10">
        <v>3095.52</v>
      </c>
      <c r="AH10">
        <v>-10608.3</v>
      </c>
      <c r="AI10">
        <v>-7644.45</v>
      </c>
      <c r="AJ10">
        <v>8127.27</v>
      </c>
      <c r="AK10">
        <v>-11493.4</v>
      </c>
      <c r="AL10">
        <v>10728.01</v>
      </c>
    </row>
    <row r="11" spans="1:55" ht="14.45">
      <c r="A11" s="97" t="s">
        <v>113</v>
      </c>
      <c r="B11" s="91">
        <v>4326</v>
      </c>
      <c r="C11" s="91">
        <v>3786.98</v>
      </c>
      <c r="D11" s="91">
        <v>-3949.75</v>
      </c>
      <c r="E11" s="91">
        <v>-945.98</v>
      </c>
      <c r="F11" s="91">
        <v>2196.81</v>
      </c>
      <c r="G11" s="91">
        <v>-4326.41</v>
      </c>
      <c r="H11" s="91">
        <v>-10675.2</v>
      </c>
      <c r="I11" s="91">
        <v>1804.2</v>
      </c>
      <c r="J11" s="91">
        <v>4278.8</v>
      </c>
      <c r="K11" s="91">
        <v>-12226</v>
      </c>
      <c r="L11" s="91">
        <v>-3813.03</v>
      </c>
      <c r="M11" s="91">
        <v>-784.69</v>
      </c>
      <c r="N11" s="91">
        <v>-7604.21</v>
      </c>
      <c r="O11" s="91">
        <v>-5412.07</v>
      </c>
      <c r="P11" s="91">
        <v>-13859.8</v>
      </c>
      <c r="Q11" s="91">
        <v>-14737</v>
      </c>
      <c r="R11" s="91">
        <v>-6256.96</v>
      </c>
      <c r="S11" s="91">
        <v>-22553.8</v>
      </c>
      <c r="T11" s="91">
        <v>-2449.39</v>
      </c>
      <c r="U11" s="91">
        <v>-15135.5</v>
      </c>
      <c r="V11" s="91">
        <v>2976.84</v>
      </c>
      <c r="W11" s="91">
        <v>5917.78</v>
      </c>
      <c r="X11" s="91">
        <v>3330.5</v>
      </c>
      <c r="Y11" s="91">
        <v>10576.97</v>
      </c>
      <c r="Z11" s="91">
        <v>-7422.23</v>
      </c>
      <c r="AA11">
        <v>-2723.62</v>
      </c>
      <c r="AB11">
        <v>11276.7</v>
      </c>
      <c r="AC11">
        <v>-2655.95</v>
      </c>
      <c r="AD11">
        <v>3167.9929999999999</v>
      </c>
      <c r="AE11">
        <v>-8084.46</v>
      </c>
      <c r="AF11" s="91">
        <v>4326</v>
      </c>
      <c r="AG11">
        <v>3786.98</v>
      </c>
      <c r="AH11">
        <v>-3949.75</v>
      </c>
      <c r="AI11">
        <v>-945.98</v>
      </c>
      <c r="AJ11">
        <v>2196.81</v>
      </c>
      <c r="AK11">
        <v>-4326.41</v>
      </c>
      <c r="AL11">
        <v>-10675.2</v>
      </c>
    </row>
    <row r="12" spans="1:55" ht="14.45">
      <c r="A12" s="97" t="s">
        <v>118</v>
      </c>
      <c r="B12" s="91">
        <v>2484.0100000000002</v>
      </c>
      <c r="C12" s="91">
        <v>5241.04</v>
      </c>
      <c r="D12" s="91">
        <v>-12903.6</v>
      </c>
      <c r="E12" s="91">
        <v>8577.6</v>
      </c>
      <c r="F12" s="91">
        <v>15860.71</v>
      </c>
      <c r="G12" s="91">
        <v>4218.4399999999996</v>
      </c>
      <c r="H12" s="91">
        <v>2150.4499999999998</v>
      </c>
      <c r="I12" s="91">
        <v>-6896.3</v>
      </c>
      <c r="J12" s="91">
        <v>-12975.1</v>
      </c>
      <c r="K12" s="91">
        <v>-7119.02</v>
      </c>
      <c r="L12" s="91">
        <v>-2287.79</v>
      </c>
      <c r="M12" s="91">
        <v>-15519.2</v>
      </c>
      <c r="N12" s="91">
        <v>-21178.5</v>
      </c>
      <c r="O12" s="91">
        <v>-6073.92</v>
      </c>
      <c r="P12" s="91">
        <v>-3695.93</v>
      </c>
      <c r="Q12" s="91">
        <v>229.59</v>
      </c>
      <c r="R12" s="91">
        <v>-2046.92</v>
      </c>
      <c r="S12" s="91">
        <v>-1550.17</v>
      </c>
      <c r="T12" s="91">
        <v>8773.31</v>
      </c>
      <c r="U12" s="91">
        <v>-8495.7199999999993</v>
      </c>
      <c r="V12" s="91">
        <v>10460.27</v>
      </c>
      <c r="W12" s="91">
        <v>-5761.76</v>
      </c>
      <c r="X12" s="91">
        <v>-2950.71</v>
      </c>
      <c r="Y12" s="91">
        <v>5573.2640000000001</v>
      </c>
      <c r="Z12" s="91">
        <v>6704.91</v>
      </c>
      <c r="AA12">
        <v>-379.03</v>
      </c>
      <c r="AB12">
        <v>1002.6180000000001</v>
      </c>
      <c r="AC12">
        <v>4079.7420000000002</v>
      </c>
      <c r="AD12">
        <v>-5327.72</v>
      </c>
      <c r="AE12">
        <v>-6241.15</v>
      </c>
      <c r="AF12" s="91">
        <v>2484.0100000000002</v>
      </c>
      <c r="AG12">
        <v>5241.04</v>
      </c>
      <c r="AH12">
        <v>-12903.6</v>
      </c>
      <c r="AI12">
        <v>8577.6</v>
      </c>
      <c r="AJ12">
        <v>15860.71</v>
      </c>
      <c r="AK12">
        <v>4218.4399999999996</v>
      </c>
      <c r="AL12">
        <v>2150.4499999999998</v>
      </c>
    </row>
    <row r="13" spans="1:55" ht="14.45">
      <c r="A13" s="97" t="s">
        <v>123</v>
      </c>
      <c r="B13" s="91">
        <v>4572.6499999999996</v>
      </c>
      <c r="C13" s="91">
        <v>16068.22</v>
      </c>
      <c r="D13" s="91">
        <v>-167.36</v>
      </c>
      <c r="E13" s="91">
        <v>3934.3</v>
      </c>
      <c r="F13" s="91">
        <v>-8195.4599999999991</v>
      </c>
      <c r="G13" s="91">
        <v>1153.03</v>
      </c>
      <c r="H13" s="91">
        <v>4854.6899999999996</v>
      </c>
      <c r="I13" s="91">
        <v>-2772.19</v>
      </c>
      <c r="J13" s="91">
        <v>10111.030000000001</v>
      </c>
      <c r="K13" s="91">
        <v>-7879.8</v>
      </c>
      <c r="L13" s="91">
        <v>4260.83</v>
      </c>
      <c r="M13" s="91">
        <v>-9029.64</v>
      </c>
      <c r="N13" s="91">
        <v>-19219.099999999999</v>
      </c>
      <c r="O13" s="91">
        <v>-22152.3</v>
      </c>
      <c r="P13" s="91">
        <v>1008.61</v>
      </c>
      <c r="Q13" s="91">
        <v>-7546.97</v>
      </c>
      <c r="R13" s="91">
        <v>3053.89</v>
      </c>
      <c r="S13" s="91">
        <v>-553.09</v>
      </c>
      <c r="T13" s="91">
        <v>-10613</v>
      </c>
      <c r="U13" s="91">
        <v>-11085.9</v>
      </c>
      <c r="V13" s="91">
        <v>5779.02</v>
      </c>
      <c r="W13" s="91">
        <v>-2579.91</v>
      </c>
      <c r="X13" s="91">
        <v>11360.07</v>
      </c>
      <c r="Y13" s="91">
        <v>13284.39</v>
      </c>
      <c r="Z13" s="91">
        <v>-1076.23</v>
      </c>
      <c r="AA13">
        <v>6739.2950000000001</v>
      </c>
      <c r="AB13">
        <v>9327.6970000000001</v>
      </c>
      <c r="AC13">
        <v>9853.2309999999998</v>
      </c>
      <c r="AD13">
        <v>2386.7620000000002</v>
      </c>
      <c r="AE13">
        <v>-14003.3</v>
      </c>
      <c r="AF13" s="91">
        <v>4572.6499999999996</v>
      </c>
      <c r="AG13">
        <v>16068.22</v>
      </c>
      <c r="AH13">
        <v>-167.36</v>
      </c>
      <c r="AI13">
        <v>3934.3</v>
      </c>
      <c r="AJ13">
        <v>-8195.4599999999991</v>
      </c>
      <c r="AK13">
        <v>1153.03</v>
      </c>
      <c r="AL13">
        <v>4854.6899999999996</v>
      </c>
    </row>
    <row r="14" spans="1:55" ht="14.45">
      <c r="A14" s="97" t="s">
        <v>128</v>
      </c>
      <c r="B14" s="91">
        <v>6782.55</v>
      </c>
      <c r="C14" s="91">
        <v>12221.1</v>
      </c>
      <c r="D14" s="91">
        <v>-13337.6</v>
      </c>
      <c r="E14" s="91">
        <v>4802.96</v>
      </c>
      <c r="F14" s="91">
        <v>7513.95</v>
      </c>
      <c r="G14" s="91">
        <v>2734.68</v>
      </c>
      <c r="H14" s="91">
        <v>6601.3</v>
      </c>
      <c r="I14" s="91">
        <v>976.84</v>
      </c>
      <c r="J14" s="91">
        <v>8362.93</v>
      </c>
      <c r="K14" s="91">
        <v>1910.85</v>
      </c>
      <c r="L14" s="91">
        <v>-3240.73</v>
      </c>
      <c r="M14" s="91">
        <v>2934.87</v>
      </c>
      <c r="N14" s="91">
        <v>-7637.29</v>
      </c>
      <c r="O14" s="91">
        <v>3432.78</v>
      </c>
      <c r="P14" s="91">
        <v>5068.2</v>
      </c>
      <c r="Q14" s="91">
        <v>-2447.12</v>
      </c>
      <c r="R14" s="91">
        <v>9431.1</v>
      </c>
      <c r="S14" s="91">
        <v>-7289.01</v>
      </c>
      <c r="T14" s="91">
        <v>-3638.85</v>
      </c>
      <c r="U14" s="91">
        <v>894.04</v>
      </c>
      <c r="V14" s="91">
        <v>10068.27</v>
      </c>
      <c r="W14" s="91">
        <v>6318.23</v>
      </c>
      <c r="X14" s="91">
        <v>14429.11</v>
      </c>
      <c r="Y14" s="91">
        <v>13142.82</v>
      </c>
      <c r="Z14" s="91">
        <v>306.05</v>
      </c>
      <c r="AA14">
        <v>3287.92</v>
      </c>
      <c r="AB14">
        <v>9671.6720000000005</v>
      </c>
      <c r="AC14">
        <v>20124.560000000001</v>
      </c>
      <c r="AD14">
        <v>-11070.6</v>
      </c>
      <c r="AE14">
        <v>-13890.9</v>
      </c>
      <c r="AF14" s="91">
        <v>6782.55</v>
      </c>
      <c r="AG14">
        <v>12221.1</v>
      </c>
      <c r="AH14">
        <v>-13337.6</v>
      </c>
      <c r="AI14">
        <v>4802.96</v>
      </c>
      <c r="AJ14">
        <v>7513.95</v>
      </c>
      <c r="AK14">
        <v>2734.68</v>
      </c>
      <c r="AL14">
        <v>6601.3</v>
      </c>
    </row>
    <row r="15" spans="1:55" ht="14.45">
      <c r="A15" s="97" t="s">
        <v>133</v>
      </c>
      <c r="B15" s="91">
        <v>8370.01</v>
      </c>
      <c r="C15" s="91">
        <v>26240.44</v>
      </c>
      <c r="D15" s="91">
        <v>9706.2999999999993</v>
      </c>
      <c r="E15" s="91">
        <v>15847.82</v>
      </c>
      <c r="F15" s="91">
        <v>94941.03</v>
      </c>
      <c r="G15" s="91">
        <v>-1667.99</v>
      </c>
      <c r="H15" s="91">
        <v>27110.38</v>
      </c>
      <c r="I15" s="91">
        <v>15473.31</v>
      </c>
      <c r="J15" s="91">
        <v>23397.19</v>
      </c>
      <c r="K15" s="91">
        <v>-21467.200000000001</v>
      </c>
      <c r="L15" s="91">
        <v>-1969.12</v>
      </c>
      <c r="M15" s="91">
        <v>6169</v>
      </c>
      <c r="N15" s="91">
        <v>-8734.1</v>
      </c>
      <c r="O15" s="91">
        <v>2189.02</v>
      </c>
      <c r="P15" s="91">
        <v>6219.93</v>
      </c>
      <c r="Q15" s="91">
        <v>-1919.39</v>
      </c>
      <c r="R15" s="91">
        <v>-400.74</v>
      </c>
      <c r="S15" s="91">
        <v>-10759.3</v>
      </c>
      <c r="T15" s="91">
        <v>-7330.65</v>
      </c>
      <c r="U15" s="91">
        <v>7578.2</v>
      </c>
      <c r="V15" s="91">
        <v>10297.67</v>
      </c>
      <c r="W15" s="91">
        <v>-5869.97</v>
      </c>
      <c r="X15" s="91">
        <v>24633.08</v>
      </c>
      <c r="Y15" s="91">
        <v>23363.19</v>
      </c>
      <c r="Z15" s="91">
        <v>-1247.1300000000001</v>
      </c>
      <c r="AA15">
        <v>-6373.7</v>
      </c>
      <c r="AB15">
        <v>5913.7359999999999</v>
      </c>
      <c r="AC15">
        <v>15609.41</v>
      </c>
      <c r="AD15">
        <v>24042.54</v>
      </c>
      <c r="AE15">
        <v>-3404.33</v>
      </c>
      <c r="AF15" s="91">
        <v>8370.01</v>
      </c>
      <c r="AG15">
        <v>26240.44</v>
      </c>
      <c r="AH15">
        <v>9706.2999999999993</v>
      </c>
      <c r="AI15">
        <v>15847.82</v>
      </c>
      <c r="AJ15">
        <v>94941.03</v>
      </c>
      <c r="AK15">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election activeCell="A4" sqref="A4:A71"/>
    </sheetView>
  </sheetViews>
  <sheetFormatPr defaultColWidth="18.5703125" defaultRowHeight="12.75" customHeight="1"/>
  <cols>
    <col min="1" max="31" width="9.42578125" customWidth="1"/>
  </cols>
  <sheetData>
    <row r="1" spans="1:31" ht="14.45">
      <c r="A1" s="94"/>
      <c r="B1" s="231"/>
      <c r="C1" s="231"/>
      <c r="D1" s="231"/>
      <c r="E1" s="231"/>
      <c r="F1" s="231"/>
      <c r="G1" s="231"/>
      <c r="H1" s="231"/>
      <c r="I1" s="231"/>
      <c r="J1" s="231"/>
      <c r="K1" s="231"/>
      <c r="L1" s="231"/>
      <c r="M1" s="231"/>
      <c r="N1" s="231"/>
      <c r="O1" s="231"/>
      <c r="P1" s="231"/>
      <c r="Q1" s="231"/>
      <c r="R1" s="231"/>
      <c r="S1" s="231"/>
      <c r="T1" s="231"/>
      <c r="U1" s="231"/>
      <c r="V1" s="231"/>
      <c r="W1" s="231"/>
      <c r="X1" s="231"/>
      <c r="Y1" s="231"/>
      <c r="Z1" s="231"/>
      <c r="AA1" s="231"/>
      <c r="AB1" s="231"/>
      <c r="AC1" s="231"/>
      <c r="AD1" s="231"/>
      <c r="AE1" s="231"/>
    </row>
    <row r="2" spans="1:31" ht="14.45">
      <c r="A2" s="94"/>
      <c r="B2" s="206">
        <v>1981</v>
      </c>
      <c r="C2" s="206">
        <v>1982</v>
      </c>
      <c r="D2" s="206">
        <v>1983</v>
      </c>
      <c r="E2" s="206">
        <v>1984</v>
      </c>
      <c r="F2" s="206">
        <v>1985</v>
      </c>
      <c r="G2" s="206">
        <v>1986</v>
      </c>
      <c r="H2" s="206">
        <v>1987</v>
      </c>
      <c r="I2" s="206">
        <v>1988</v>
      </c>
      <c r="J2" s="206">
        <v>1989</v>
      </c>
      <c r="K2" s="206">
        <v>1990</v>
      </c>
      <c r="L2" s="206">
        <v>1991</v>
      </c>
      <c r="M2" s="206">
        <v>1992</v>
      </c>
      <c r="N2" s="206">
        <v>1993</v>
      </c>
      <c r="O2" s="206">
        <v>1994</v>
      </c>
      <c r="P2" s="206">
        <v>1995</v>
      </c>
      <c r="Q2" s="206">
        <v>1996</v>
      </c>
      <c r="R2" s="206">
        <v>1997</v>
      </c>
      <c r="S2" s="206">
        <v>1998</v>
      </c>
      <c r="T2" s="206">
        <v>1999</v>
      </c>
      <c r="U2" s="206">
        <v>2000</v>
      </c>
      <c r="V2" s="206">
        <v>2001</v>
      </c>
      <c r="W2" s="206">
        <v>2002</v>
      </c>
      <c r="X2" s="206">
        <v>2003</v>
      </c>
      <c r="Y2" s="206">
        <v>2004</v>
      </c>
      <c r="Z2" s="206">
        <v>2005</v>
      </c>
      <c r="AA2" s="206">
        <v>2006</v>
      </c>
      <c r="AB2" s="206">
        <v>2007</v>
      </c>
      <c r="AC2" s="206">
        <v>2008</v>
      </c>
      <c r="AD2" s="206">
        <v>2009</v>
      </c>
      <c r="AE2" s="206">
        <v>2010</v>
      </c>
    </row>
    <row r="3" spans="1:31" ht="14.45">
      <c r="A3" s="95"/>
      <c r="B3" s="96" t="s">
        <v>11</v>
      </c>
      <c r="C3" s="96" t="s">
        <v>12</v>
      </c>
      <c r="D3" s="96" t="s">
        <v>13</v>
      </c>
      <c r="E3" s="96" t="s">
        <v>14</v>
      </c>
      <c r="F3" s="96" t="s">
        <v>15</v>
      </c>
      <c r="G3" s="96" t="s">
        <v>16</v>
      </c>
      <c r="H3" s="96" t="s">
        <v>17</v>
      </c>
      <c r="I3" s="96" t="s">
        <v>18</v>
      </c>
      <c r="J3" s="96" t="s">
        <v>19</v>
      </c>
      <c r="K3" s="96" t="s">
        <v>20</v>
      </c>
      <c r="L3" s="96" t="s">
        <v>21</v>
      </c>
      <c r="M3" s="96" t="s">
        <v>22</v>
      </c>
      <c r="N3" s="96" t="s">
        <v>23</v>
      </c>
      <c r="O3" s="96" t="s">
        <v>24</v>
      </c>
      <c r="P3" s="96" t="s">
        <v>25</v>
      </c>
      <c r="Q3" s="96" t="s">
        <v>26</v>
      </c>
      <c r="R3" s="96" t="s">
        <v>27</v>
      </c>
      <c r="S3" s="96" t="s">
        <v>28</v>
      </c>
      <c r="T3" s="96" t="s">
        <v>29</v>
      </c>
      <c r="U3" s="96" t="s">
        <v>30</v>
      </c>
      <c r="V3" s="96" t="s">
        <v>31</v>
      </c>
      <c r="W3" s="96" t="s">
        <v>32</v>
      </c>
      <c r="X3" s="96" t="s">
        <v>33</v>
      </c>
      <c r="Y3" s="96" t="s">
        <v>34</v>
      </c>
      <c r="Z3" s="96" t="s">
        <v>35</v>
      </c>
      <c r="AA3" s="96" t="s">
        <v>36</v>
      </c>
      <c r="AB3" s="96" t="s">
        <v>37</v>
      </c>
      <c r="AC3" s="96" t="s">
        <v>38</v>
      </c>
      <c r="AD3" s="96" t="s">
        <v>39</v>
      </c>
      <c r="AE3" s="96" t="s">
        <v>40</v>
      </c>
    </row>
    <row r="4" spans="1:31" ht="14.45">
      <c r="A4" s="97" t="s">
        <v>65</v>
      </c>
      <c r="B4" s="91"/>
      <c r="C4" s="91"/>
      <c r="D4" s="91"/>
      <c r="E4" s="91"/>
      <c r="F4" s="91"/>
      <c r="G4" s="91"/>
      <c r="H4" s="91"/>
      <c r="I4" s="91"/>
      <c r="J4" s="91"/>
      <c r="K4" s="91"/>
      <c r="L4" s="91"/>
      <c r="M4" s="91"/>
      <c r="N4" s="91"/>
      <c r="O4" s="91"/>
      <c r="P4" s="91"/>
      <c r="Q4" s="91"/>
      <c r="R4" s="91"/>
      <c r="S4" s="91"/>
      <c r="T4" s="91"/>
      <c r="U4" s="91"/>
      <c r="V4" s="91"/>
      <c r="W4" s="91"/>
      <c r="X4" s="91"/>
      <c r="Y4" s="91"/>
      <c r="Z4" s="91"/>
      <c r="AA4" s="91"/>
      <c r="AB4" s="91"/>
      <c r="AC4" s="91"/>
      <c r="AD4" s="91"/>
      <c r="AE4" s="91"/>
    </row>
    <row r="5" spans="1:31" ht="14.45">
      <c r="A5" s="97" t="s">
        <v>71</v>
      </c>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row>
    <row r="6" spans="1:31" ht="14.45">
      <c r="A6" s="97" t="s">
        <v>76</v>
      </c>
      <c r="B6" s="91"/>
      <c r="C6" s="91"/>
      <c r="D6" s="91"/>
      <c r="E6" s="91"/>
      <c r="F6" s="91"/>
      <c r="G6" s="91"/>
      <c r="H6" s="91"/>
      <c r="I6" s="91"/>
      <c r="J6" s="91"/>
      <c r="K6" s="91"/>
      <c r="L6" s="91"/>
      <c r="M6" s="91"/>
      <c r="N6" s="91"/>
      <c r="O6" s="91"/>
      <c r="P6" s="91"/>
      <c r="Q6" s="91"/>
      <c r="R6" s="91"/>
      <c r="S6" s="91"/>
      <c r="T6" s="91"/>
      <c r="U6" s="91"/>
      <c r="V6" s="91"/>
      <c r="W6" s="91"/>
      <c r="X6" s="91"/>
      <c r="Y6" s="91"/>
      <c r="Z6" s="91"/>
      <c r="AA6" s="91"/>
      <c r="AB6" s="91"/>
      <c r="AC6" s="91"/>
      <c r="AD6" s="91"/>
      <c r="AE6" s="91"/>
    </row>
    <row r="7" spans="1:31" ht="14.45">
      <c r="A7" s="97" t="s">
        <v>86</v>
      </c>
      <c r="B7" s="91"/>
      <c r="C7" s="91"/>
      <c r="D7" s="91"/>
      <c r="E7" s="91"/>
      <c r="F7" s="91"/>
      <c r="G7" s="91"/>
      <c r="H7" s="91"/>
      <c r="I7" s="91"/>
      <c r="J7" s="91"/>
      <c r="K7" s="91"/>
      <c r="L7" s="91"/>
      <c r="M7" s="91"/>
      <c r="N7" s="91"/>
      <c r="O7" s="91"/>
      <c r="P7" s="91"/>
      <c r="Q7" s="91"/>
      <c r="R7" s="91"/>
      <c r="S7" s="91"/>
      <c r="T7" s="91"/>
      <c r="U7" s="91"/>
      <c r="V7" s="91"/>
      <c r="W7" s="91"/>
      <c r="X7" s="91"/>
      <c r="Y7" s="91"/>
      <c r="Z7" s="91"/>
      <c r="AA7" s="91"/>
      <c r="AB7" s="91"/>
      <c r="AC7" s="91"/>
      <c r="AD7" s="91"/>
      <c r="AE7" s="91"/>
    </row>
    <row r="8" spans="1:31" ht="14.45">
      <c r="A8" s="97" t="s">
        <v>96</v>
      </c>
      <c r="B8" s="91"/>
      <c r="C8" s="91"/>
      <c r="D8" s="91"/>
      <c r="E8" s="91"/>
      <c r="F8" s="91"/>
      <c r="G8" s="91"/>
      <c r="H8" s="91"/>
      <c r="I8" s="91"/>
      <c r="J8" s="91"/>
      <c r="K8" s="91"/>
      <c r="L8" s="91"/>
      <c r="M8" s="91"/>
      <c r="N8" s="91"/>
      <c r="O8" s="91"/>
      <c r="P8" s="91"/>
      <c r="Q8" s="91"/>
      <c r="R8" s="91"/>
      <c r="S8" s="91"/>
      <c r="T8" s="91"/>
      <c r="U8" s="91"/>
      <c r="V8" s="91"/>
      <c r="W8" s="91"/>
      <c r="X8" s="91"/>
      <c r="Y8" s="91"/>
      <c r="Z8" s="91"/>
      <c r="AA8" s="91"/>
      <c r="AB8" s="91"/>
      <c r="AC8" s="91"/>
      <c r="AD8" s="91"/>
      <c r="AE8" s="91"/>
    </row>
    <row r="9" spans="1:31" ht="14.45">
      <c r="A9" s="97" t="s">
        <v>102</v>
      </c>
      <c r="B9" s="91"/>
      <c r="C9" s="91"/>
      <c r="D9" s="91"/>
      <c r="E9" s="91"/>
      <c r="F9" s="91"/>
      <c r="G9" s="91"/>
      <c r="H9" s="91"/>
      <c r="I9" s="91"/>
      <c r="J9" s="91"/>
      <c r="K9" s="91"/>
      <c r="L9" s="91"/>
      <c r="M9" s="91"/>
      <c r="N9" s="91"/>
      <c r="O9" s="91"/>
      <c r="P9" s="91"/>
      <c r="Q9" s="91"/>
      <c r="R9" s="91"/>
      <c r="S9" s="91"/>
      <c r="T9" s="91"/>
      <c r="U9" s="91"/>
      <c r="V9" s="91"/>
      <c r="W9" s="91"/>
      <c r="X9" s="91"/>
      <c r="Y9" s="91"/>
      <c r="Z9" s="91"/>
      <c r="AA9" s="91"/>
      <c r="AB9" s="91"/>
      <c r="AC9" s="91"/>
      <c r="AD9" s="91"/>
      <c r="AE9" s="91"/>
    </row>
    <row r="10" spans="1:31" ht="14.45">
      <c r="A10" s="97" t="s">
        <v>108</v>
      </c>
      <c r="B10" s="91"/>
      <c r="C10" s="91"/>
      <c r="D10" s="91"/>
      <c r="E10" s="91"/>
      <c r="F10" s="91"/>
      <c r="G10" s="91"/>
      <c r="H10" s="91"/>
      <c r="I10" s="91"/>
      <c r="J10" s="91"/>
      <c r="K10" s="91"/>
      <c r="L10" s="91"/>
      <c r="M10" s="91"/>
      <c r="N10" s="91"/>
      <c r="O10" s="91"/>
      <c r="P10" s="91"/>
      <c r="Q10" s="91"/>
      <c r="R10" s="91"/>
      <c r="S10" s="91"/>
      <c r="T10" s="91"/>
      <c r="U10" s="91"/>
      <c r="V10" s="91"/>
      <c r="W10" s="91"/>
      <c r="X10" s="91"/>
      <c r="Y10" s="91"/>
      <c r="Z10" s="91"/>
      <c r="AA10" s="91"/>
      <c r="AB10" s="91"/>
      <c r="AC10" s="91"/>
      <c r="AD10" s="91"/>
      <c r="AE10" s="91"/>
    </row>
    <row r="11" spans="1:31" ht="14.45">
      <c r="A11" s="97" t="s">
        <v>113</v>
      </c>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row>
    <row r="12" spans="1:31" ht="14.45">
      <c r="A12" s="97" t="s">
        <v>118</v>
      </c>
      <c r="B12" s="91"/>
      <c r="C12" s="91"/>
      <c r="D12" s="91"/>
      <c r="E12" s="91"/>
      <c r="F12" s="91"/>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row>
    <row r="13" spans="1:31" ht="14.45">
      <c r="A13" s="97" t="s">
        <v>123</v>
      </c>
      <c r="B13" s="91"/>
      <c r="C13" s="91"/>
      <c r="D13" s="91"/>
      <c r="E13" s="91"/>
      <c r="F13" s="91"/>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row>
    <row r="14" spans="1:31" ht="14.45">
      <c r="A14" s="97" t="s">
        <v>128</v>
      </c>
      <c r="B14" s="91"/>
      <c r="C14" s="91"/>
      <c r="D14" s="91"/>
      <c r="E14" s="91"/>
      <c r="F14" s="91"/>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row>
    <row r="15" spans="1:31" ht="14.45">
      <c r="A15" s="97" t="s">
        <v>133</v>
      </c>
      <c r="B15" s="91"/>
      <c r="C15" s="91"/>
      <c r="D15" s="91"/>
      <c r="E15" s="91"/>
      <c r="F15" s="91"/>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A4" sqref="A4:A71"/>
    </sheetView>
  </sheetViews>
  <sheetFormatPr defaultRowHeight="14.45"/>
  <cols>
    <col min="3" max="5" width="10.5703125" customWidth="1"/>
  </cols>
  <sheetData>
    <row r="5" spans="3:5" ht="15" customHeight="1">
      <c r="C5">
        <f>IF(GainsImpToNIB!B4="","",GainsImpToNIB!B4/1000)</f>
        <v>-6.4070000000000004E-3</v>
      </c>
      <c r="D5">
        <f>IF(GainsImpToNIB!C4="","",GainsImpToNIB!C4/1000)</f>
        <v>-6.4070000000000004E-3</v>
      </c>
      <c r="E5">
        <f>IF(GainsImpToNIB!D4="","",GainsImpToNIB!D4/1000)</f>
        <v>-6.4070000000000004E-3</v>
      </c>
    </row>
    <row r="6" spans="3:5" ht="15" customHeight="1">
      <c r="C6">
        <f>IF(GainsImpToNIB!B5="","",GainsImpToNIB!B5/1000)</f>
        <v>9.1399999999999999E-4</v>
      </c>
      <c r="D6">
        <f>IF(GainsImpToNIB!C5="","",GainsImpToNIB!C5/1000)</f>
        <v>9.1399999999999999E-4</v>
      </c>
      <c r="E6">
        <f>IF(GainsImpToNIB!D5="","",GainsImpToNIB!D5/1000)</f>
        <v>9.1399999999999999E-4</v>
      </c>
    </row>
    <row r="7" spans="3:5" ht="15" customHeight="1">
      <c r="C7">
        <f>IF(GainsImpToNIB!B6="","",GainsImpToNIB!B6/1000)</f>
        <v>-9.2409999999999992E-3</v>
      </c>
      <c r="D7">
        <f>IF(GainsImpToNIB!C6="","",GainsImpToNIB!C6/1000)</f>
        <v>-9.2409999999999992E-3</v>
      </c>
      <c r="E7">
        <f>IF(GainsImpToNIB!D6="","",GainsImpToNIB!D6/1000)</f>
        <v>-9.2409999999999992E-3</v>
      </c>
    </row>
    <row r="8" spans="3:5" ht="15" customHeight="1">
      <c r="C8">
        <f>IF(GainsImpToNIB!B7="","",GainsImpToNIB!B7/1000)</f>
        <v>-6.378E-3</v>
      </c>
      <c r="D8">
        <f>IF(GainsImpToNIB!C7="","",GainsImpToNIB!C7/1000)</f>
        <v>-6.378E-3</v>
      </c>
      <c r="E8">
        <f>IF(GainsImpToNIB!D7="","",GainsImpToNIB!D7/1000)</f>
        <v>-6.378E-3</v>
      </c>
    </row>
    <row r="9" spans="3:5" ht="15" customHeight="1">
      <c r="C9">
        <f>IF(GainsImpToNIB!B8="","",GainsImpToNIB!B8/1000)</f>
        <v>2.8000000000000003E-4</v>
      </c>
      <c r="D9">
        <f>IF(GainsImpToNIB!C8="","",GainsImpToNIB!C8/1000)</f>
        <v>2.8000000000000003E-4</v>
      </c>
      <c r="E9">
        <f>IF(GainsImpToNIB!D8="","",GainsImpToNIB!D8/1000)</f>
        <v>2.8000000000000003E-4</v>
      </c>
    </row>
    <row r="10" spans="3:5" ht="15" customHeight="1">
      <c r="C10">
        <f>IF(GainsImpToNIB!B9="","",GainsImpToNIB!B9/1000)</f>
        <v>7.3499999999999998E-4</v>
      </c>
      <c r="D10">
        <f>IF(GainsImpToNIB!C9="","",GainsImpToNIB!C9/1000)</f>
        <v>7.3499999999999998E-4</v>
      </c>
      <c r="E10">
        <f>IF(GainsImpToNIB!D9="","",GainsImpToNIB!D9/1000)</f>
        <v>7.3499999999999998E-4</v>
      </c>
    </row>
    <row r="11" spans="3:5" ht="15" customHeight="1">
      <c r="C11">
        <f>IF(GainsImpToNIB!B10="","",GainsImpToNIB!B10/1000)</f>
        <v>-5.5279999999999999E-3</v>
      </c>
      <c r="D11">
        <f>IF(GainsImpToNIB!C10="","",GainsImpToNIB!C10/1000)</f>
        <v>-5.5279999999999999E-3</v>
      </c>
      <c r="E11">
        <f>IF(GainsImpToNIB!D10="","",GainsImpToNIB!D10/1000)</f>
        <v>-5.5279999999999999E-3</v>
      </c>
    </row>
    <row r="12" spans="3:5" ht="15" customHeight="1">
      <c r="C12">
        <f>IF(GainsImpToNIB!B11="","",GainsImpToNIB!B11/1000)</f>
        <v>-4.2699999999999995E-3</v>
      </c>
      <c r="D12">
        <f>IF(GainsImpToNIB!C11="","",GainsImpToNIB!C11/1000)</f>
        <v>-4.2699999999999995E-3</v>
      </c>
      <c r="E12">
        <f>IF(GainsImpToNIB!D11="","",GainsImpToNIB!D11/1000)</f>
        <v>-4.2699999999999995E-3</v>
      </c>
    </row>
    <row r="13" spans="3:5" ht="15" customHeight="1">
      <c r="C13">
        <f>IF(GainsImpToNIB!B12="","",GainsImpToNIB!B12/1000)</f>
        <v>1.9580000000000001E-3</v>
      </c>
      <c r="D13">
        <f>IF(GainsImpToNIB!C12="","",GainsImpToNIB!C12/1000)</f>
        <v>1.9580000000000001E-3</v>
      </c>
      <c r="E13">
        <f>IF(GainsImpToNIB!D12="","",GainsImpToNIB!D12/1000)</f>
        <v>1.9580000000000001E-3</v>
      </c>
    </row>
    <row r="14" spans="3:5" ht="15" customHeight="1">
      <c r="C14">
        <f>IF(GainsImpToNIB!B13="","",GainsImpToNIB!B13/1000)</f>
        <v>8.2399999999999997E-4</v>
      </c>
      <c r="D14">
        <f>IF(GainsImpToNIB!C13="","",GainsImpToNIB!C13/1000)</f>
        <v>8.2399999999999997E-4</v>
      </c>
      <c r="E14">
        <f>IF(GainsImpToNIB!D13="","",GainsImpToNIB!D13/1000)</f>
        <v>8.2399999999999997E-4</v>
      </c>
    </row>
    <row r="15" spans="3:5" ht="15" customHeight="1">
      <c r="C15">
        <f>IF(GainsImpToNIB!B14="","",GainsImpToNIB!B14/1000)</f>
        <v>-6.2100000000000002E-4</v>
      </c>
      <c r="D15">
        <f>IF(GainsImpToNIB!C14="","",GainsImpToNIB!C14/1000)</f>
        <v>-6.2100000000000002E-4</v>
      </c>
      <c r="E15">
        <f>IF(GainsImpToNIB!D14="","",GainsImpToNIB!D14/1000)</f>
        <v>-6.2100000000000002E-4</v>
      </c>
    </row>
    <row r="16" spans="3:5" ht="15" customHeight="1">
      <c r="C16">
        <f>IF(GainsImpToNIB!B15="","",GainsImpToNIB!B15/1000)</f>
        <v>-2.9449999999999997E-3</v>
      </c>
      <c r="D16">
        <f>IF(GainsImpToNIB!C15="","",GainsImpToNIB!C15/1000)</f>
        <v>-2.9449999999999997E-3</v>
      </c>
      <c r="E16">
        <f>IF(GainsImpToNIB!D15="","",GainsImpToNIB!D15/1000)</f>
        <v>-2.9449999999999997E-3</v>
      </c>
    </row>
    <row r="17" spans="3:5" ht="15" customHeight="1">
      <c r="C17">
        <f>IF(GainsImpToNIB!B16="","",GainsImpToNIB!B16/1000)</f>
        <v>-6.4070000000000004E-3</v>
      </c>
      <c r="D17">
        <f>IF(GainsImpToNIB!C16="","",GainsImpToNIB!C16/1000)</f>
        <v>-6.4070000000000004E-3</v>
      </c>
      <c r="E17">
        <f>IF(GainsImpToNIB!D16="","",GainsImpToNIB!D16/1000)</f>
        <v>-6.4070000000000004E-3</v>
      </c>
    </row>
    <row r="18" spans="3:5" ht="15" customHeight="1">
      <c r="C18">
        <f>IF(GainsImpToNIB!B17="","",GainsImpToNIB!B17/1000)</f>
        <v>9.1399999999999999E-4</v>
      </c>
      <c r="D18">
        <f>IF(GainsImpToNIB!C17="","",GainsImpToNIB!C17/1000)</f>
        <v>9.1399999999999999E-4</v>
      </c>
      <c r="E18">
        <f>IF(GainsImpToNIB!D17="","",GainsImpToNIB!D17/1000)</f>
        <v>9.1399999999999999E-4</v>
      </c>
    </row>
    <row r="19" spans="3:5" ht="15" customHeight="1">
      <c r="C19">
        <f>IF(GainsImpToNIB!B18="","",GainsImpToNIB!B18/1000)</f>
        <v>-9.2409999999999992E-3</v>
      </c>
      <c r="D19">
        <f>IF(GainsImpToNIB!C18="","",GainsImpToNIB!C18/1000)</f>
        <v>-9.2409999999999992E-3</v>
      </c>
      <c r="E19">
        <f>IF(GainsImpToNIB!D18="","",GainsImpToNIB!D18/1000)</f>
        <v>-9.2409999999999992E-3</v>
      </c>
    </row>
    <row r="20" spans="3:5" ht="15" customHeight="1">
      <c r="C20">
        <f>IF(GainsImpToNIB!B19="","",GainsImpToNIB!B19/1000)</f>
        <v>-6.378E-3</v>
      </c>
      <c r="D20">
        <f>IF(GainsImpToNIB!C19="","",GainsImpToNIB!C19/1000)</f>
        <v>-6.378E-3</v>
      </c>
      <c r="E20">
        <f>IF(GainsImpToNIB!D19="","",GainsImpToNIB!D19/1000)</f>
        <v>-6.378E-3</v>
      </c>
    </row>
    <row r="21" spans="3:5" ht="15" customHeight="1">
      <c r="C21">
        <f>IF(GainsImpToNIB!B20="","",GainsImpToNIB!B20/1000)</f>
        <v>2.8000000000000003E-4</v>
      </c>
      <c r="D21">
        <f>IF(GainsImpToNIB!C20="","",GainsImpToNIB!C20/1000)</f>
        <v>2.8000000000000003E-4</v>
      </c>
      <c r="E21">
        <f>IF(GainsImpToNIB!D20="","",GainsImpToNIB!D20/1000)</f>
        <v>2.8000000000000003E-4</v>
      </c>
    </row>
    <row r="22" spans="3:5" ht="15" customHeight="1">
      <c r="C22">
        <f>IF(GainsImpToNIB!B21="","",GainsImpToNIB!B21/1000)</f>
        <v>7.3499999999999998E-4</v>
      </c>
      <c r="D22">
        <f>IF(GainsImpToNIB!C21="","",GainsImpToNIB!C21/1000)</f>
        <v>7.3499999999999998E-4</v>
      </c>
      <c r="E22">
        <f>IF(GainsImpToNIB!D21="","",GainsImpToNIB!D21/1000)</f>
        <v>7.3499999999999998E-4</v>
      </c>
    </row>
    <row r="23" spans="3:5" ht="15" customHeight="1">
      <c r="C23">
        <f>IF(GainsImpToNIB!B22="","",GainsImpToNIB!B22/1000)</f>
        <v>-5.5279999999999999E-3</v>
      </c>
      <c r="D23">
        <f>IF(GainsImpToNIB!C22="","",GainsImpToNIB!C22/1000)</f>
        <v>-5.5279999999999999E-3</v>
      </c>
      <c r="E23">
        <f>IF(GainsImpToNIB!D22="","",GainsImpToNIB!D22/1000)</f>
        <v>-5.5279999999999999E-3</v>
      </c>
    </row>
    <row r="24" spans="3:5" ht="15" customHeight="1">
      <c r="C24">
        <f>IF(GainsImpToNIB!B23="","",GainsImpToNIB!B23/1000)</f>
        <v>-4.2699999999999995E-3</v>
      </c>
      <c r="D24">
        <f>IF(GainsImpToNIB!C23="","",GainsImpToNIB!C23/1000)</f>
        <v>-4.2699999999999995E-3</v>
      </c>
      <c r="E24">
        <f>IF(GainsImpToNIB!D23="","",GainsImpToNIB!D23/1000)</f>
        <v>-4.2699999999999995E-3</v>
      </c>
    </row>
    <row r="25" spans="3:5" ht="15" customHeight="1">
      <c r="C25">
        <f>IF(GainsImpToNIB!B24="","",GainsImpToNIB!B24/1000)</f>
        <v>1.9580000000000001E-3</v>
      </c>
      <c r="D25">
        <f>IF(GainsImpToNIB!C24="","",GainsImpToNIB!C24/1000)</f>
        <v>1.9580000000000001E-3</v>
      </c>
      <c r="E25">
        <f>IF(GainsImpToNIB!D24="","",GainsImpToNIB!D24/1000)</f>
        <v>1.9580000000000001E-3</v>
      </c>
    </row>
    <row r="26" spans="3:5" ht="15" customHeight="1">
      <c r="C26">
        <f>IF(GainsImpToNIB!B25="","",GainsImpToNIB!B25/1000)</f>
        <v>8.2399999999999997E-4</v>
      </c>
      <c r="D26">
        <f>IF(GainsImpToNIB!C25="","",GainsImpToNIB!C25/1000)</f>
        <v>8.2399999999999997E-4</v>
      </c>
      <c r="E26">
        <f>IF(GainsImpToNIB!D25="","",GainsImpToNIB!D25/1000)</f>
        <v>8.2399999999999997E-4</v>
      </c>
    </row>
    <row r="27" spans="3:5" ht="15" customHeight="1">
      <c r="C27">
        <f>IF(GainsImpToNIB!B26="","",GainsImpToNIB!B26/1000)</f>
        <v>-6.2100000000000002E-4</v>
      </c>
      <c r="D27">
        <f>IF(GainsImpToNIB!C26="","",GainsImpToNIB!C26/1000)</f>
        <v>-6.2100000000000002E-4</v>
      </c>
      <c r="E27">
        <f>IF(GainsImpToNIB!D26="","",GainsImpToNIB!D26/1000)</f>
        <v>-6.2100000000000002E-4</v>
      </c>
    </row>
    <row r="28" spans="3:5" ht="15" customHeight="1">
      <c r="C28">
        <f>IF(GainsImpToNIB!B27="","",GainsImpToNIB!B27/1000)</f>
        <v>-2.9449999999999997E-3</v>
      </c>
      <c r="D28">
        <f>IF(GainsImpToNIB!C27="","",GainsImpToNIB!C27/1000)</f>
        <v>-2.9449999999999997E-3</v>
      </c>
      <c r="E28">
        <f>IF(GainsImpToNIB!D27="","",GainsImpToNIB!D27/1000)</f>
        <v>-2.9449999999999997E-3</v>
      </c>
    </row>
    <row r="29" spans="3:5" ht="15" customHeight="1">
      <c r="C29">
        <f>IF(GainsImpToNIB!B28="","",GainsImpToNIB!B28/1000)</f>
        <v>-6.4070000000000004E-3</v>
      </c>
      <c r="D29">
        <f>IF(GainsImpToNIB!C28="","",GainsImpToNIB!C28/1000)</f>
        <v>-6.4070000000000004E-3</v>
      </c>
      <c r="E29">
        <f>IF(GainsImpToNIB!D28="","",GainsImpToNIB!D28/1000)</f>
        <v>-6.4070000000000004E-3</v>
      </c>
    </row>
    <row r="30" spans="3:5" ht="15" customHeight="1">
      <c r="C30">
        <f>IF(GainsImpToNIB!B29="","",GainsImpToNIB!B29/1000)</f>
        <v>9.1399999999999999E-4</v>
      </c>
      <c r="D30">
        <f>IF(GainsImpToNIB!C29="","",GainsImpToNIB!C29/1000)</f>
        <v>9.1399999999999999E-4</v>
      </c>
      <c r="E30">
        <f>IF(GainsImpToNIB!D29="","",GainsImpToNIB!D29/1000)</f>
        <v>9.1399999999999999E-4</v>
      </c>
    </row>
    <row r="31" spans="3:5" ht="15" customHeight="1">
      <c r="C31">
        <f>IF(GainsImpToNIB!B30="","",GainsImpToNIB!B30/1000)</f>
        <v>-9.2409999999999992E-3</v>
      </c>
      <c r="D31">
        <f>IF(GainsImpToNIB!C30="","",GainsImpToNIB!C30/1000)</f>
        <v>-9.2409999999999992E-3</v>
      </c>
      <c r="E31">
        <f>IF(GainsImpToNIB!D30="","",GainsImpToNIB!D30/1000)</f>
        <v>-9.2409999999999992E-3</v>
      </c>
    </row>
    <row r="32" spans="3:5" ht="15" customHeight="1">
      <c r="C32">
        <f>IF(GainsImpToNIB!B31="","",GainsImpToNIB!B31/1000)</f>
        <v>-6.378E-3</v>
      </c>
      <c r="D32">
        <f>IF(GainsImpToNIB!C31="","",GainsImpToNIB!C31/1000)</f>
        <v>-6.378E-3</v>
      </c>
      <c r="E32">
        <f>IF(GainsImpToNIB!D31="","",GainsImpToNIB!D31/1000)</f>
        <v>-6.378E-3</v>
      </c>
    </row>
    <row r="33" spans="3:5" ht="15" customHeight="1">
      <c r="C33">
        <f>IF(GainsImpToNIB!B32="","",GainsImpToNIB!B32/1000)</f>
        <v>2.8000000000000003E-4</v>
      </c>
      <c r="D33">
        <f>IF(GainsImpToNIB!C32="","",GainsImpToNIB!C32/1000)</f>
        <v>2.8000000000000003E-4</v>
      </c>
      <c r="E33">
        <f>IF(GainsImpToNIB!D32="","",GainsImpToNIB!D32/1000)</f>
        <v>2.8000000000000003E-4</v>
      </c>
    </row>
    <row r="34" spans="3:5" ht="15" customHeight="1">
      <c r="C34">
        <f>IF(GainsImpToNIB!B33="","",GainsImpToNIB!B33/1000)</f>
        <v>7.3499999999999998E-4</v>
      </c>
      <c r="D34">
        <f>IF(GainsImpToNIB!C33="","",GainsImpToNIB!C33/1000)</f>
        <v>7.3499999999999998E-4</v>
      </c>
      <c r="E34">
        <f>IF(GainsImpToNIB!D33="","",GainsImpToNIB!D33/1000)</f>
        <v>7.3499999999999998E-4</v>
      </c>
    </row>
    <row r="35" spans="3:5" ht="15" customHeight="1">
      <c r="C35">
        <f>IF(GainsImpToNIB!B34="","",GainsImpToNIB!B34/1000)</f>
        <v>-5.5279999999999999E-3</v>
      </c>
      <c r="D35">
        <f>IF(GainsImpToNIB!C34="","",GainsImpToNIB!C34/1000)</f>
        <v>-5.5279999999999999E-3</v>
      </c>
      <c r="E35">
        <f>IF(GainsImpToNIB!D34="","",GainsImpToNIB!D34/1000)</f>
        <v>-5.5279999999999999E-3</v>
      </c>
    </row>
    <row r="36" spans="3:5" ht="15" customHeight="1">
      <c r="C36">
        <f>IF(GainsImpToNIB!B35="","",GainsImpToNIB!B35/1000)</f>
        <v>-4.2699999999999995E-3</v>
      </c>
      <c r="D36">
        <f>IF(GainsImpToNIB!C35="","",GainsImpToNIB!C35/1000)</f>
        <v>-4.2699999999999995E-3</v>
      </c>
      <c r="E36">
        <f>IF(GainsImpToNIB!D35="","",GainsImpToNIB!D35/1000)</f>
        <v>-4.2699999999999995E-3</v>
      </c>
    </row>
    <row r="37" spans="3:5" ht="15" customHeight="1">
      <c r="C37">
        <f>IF(GainsImpToNIB!B36="","",GainsImpToNIB!B36/1000)</f>
        <v>1.9580000000000001E-3</v>
      </c>
      <c r="D37">
        <f>IF(GainsImpToNIB!C36="","",GainsImpToNIB!C36/1000)</f>
        <v>1.9580000000000001E-3</v>
      </c>
      <c r="E37">
        <f>IF(GainsImpToNIB!D36="","",GainsImpToNIB!D36/1000)</f>
        <v>1.9580000000000001E-3</v>
      </c>
    </row>
    <row r="38" spans="3:5" ht="15" customHeight="1">
      <c r="C38">
        <f>IF(GainsImpToNIB!B37="","",GainsImpToNIB!B37/1000)</f>
        <v>8.2399999999999997E-4</v>
      </c>
      <c r="D38">
        <f>IF(GainsImpToNIB!C37="","",GainsImpToNIB!C37/1000)</f>
        <v>8.2399999999999997E-4</v>
      </c>
      <c r="E38">
        <f>IF(GainsImpToNIB!D37="","",GainsImpToNIB!D37/1000)</f>
        <v>8.2399999999999997E-4</v>
      </c>
    </row>
    <row r="39" spans="3:5" ht="15" customHeight="1">
      <c r="C39">
        <f>IF(GainsImpToNIB!B38="","",GainsImpToNIB!B38/1000)</f>
        <v>-6.2100000000000002E-4</v>
      </c>
      <c r="D39">
        <f>IF(GainsImpToNIB!C38="","",GainsImpToNIB!C38/1000)</f>
        <v>-6.2100000000000002E-4</v>
      </c>
      <c r="E39">
        <f>IF(GainsImpToNIB!D38="","",GainsImpToNIB!D38/1000)</f>
        <v>-6.2100000000000002E-4</v>
      </c>
    </row>
    <row r="40" spans="3:5" ht="15" customHeight="1">
      <c r="C40">
        <f>IF(GainsImpToNIB!B39="","",GainsImpToNIB!B39/1000)</f>
        <v>-2.9449999999999997E-3</v>
      </c>
      <c r="D40">
        <f>IF(GainsImpToNIB!C39="","",GainsImpToNIB!C39/1000)</f>
        <v>-2.9449999999999997E-3</v>
      </c>
      <c r="E40">
        <f>IF(GainsImpToNIB!D39="","",GainsImpToNIB!D39/1000)</f>
        <v>-2.9449999999999997E-3</v>
      </c>
    </row>
    <row r="41" spans="3:5" ht="15" customHeight="1">
      <c r="C41">
        <f>IF(GainsImpToNIB!B40="","",GainsImpToNIB!B40/1000)</f>
        <v>-6.4070000000000004E-3</v>
      </c>
      <c r="D41">
        <f>IF(GainsImpToNIB!C40="","",GainsImpToNIB!C40/1000)</f>
        <v>-6.4070000000000004E-3</v>
      </c>
      <c r="E41">
        <f>IF(GainsImpToNIB!D40="","",GainsImpToNIB!D40/1000)</f>
        <v>-6.4070000000000004E-3</v>
      </c>
    </row>
    <row r="42" spans="3:5" ht="15" customHeight="1">
      <c r="C42">
        <f>IF(GainsImpToNIB!B41="","",GainsImpToNIB!B41/1000)</f>
        <v>9.1399999999999999E-4</v>
      </c>
      <c r="D42">
        <f>IF(GainsImpToNIB!C41="","",GainsImpToNIB!C41/1000)</f>
        <v>9.1399999999999999E-4</v>
      </c>
      <c r="E42">
        <f>IF(GainsImpToNIB!D41="","",GainsImpToNIB!D41/1000)</f>
        <v>9.1399999999999999E-4</v>
      </c>
    </row>
    <row r="43" spans="3:5" ht="15" customHeight="1">
      <c r="C43">
        <f>IF(GainsImpToNIB!B42="","",GainsImpToNIB!B42/1000)</f>
        <v>-9.2409999999999992E-3</v>
      </c>
      <c r="D43">
        <f>IF(GainsImpToNIB!C42="","",GainsImpToNIB!C42/1000)</f>
        <v>-9.2409999999999992E-3</v>
      </c>
      <c r="E43">
        <f>IF(GainsImpToNIB!D42="","",GainsImpToNIB!D42/1000)</f>
        <v>-9.2409999999999992E-3</v>
      </c>
    </row>
    <row r="44" spans="3:5">
      <c r="C44">
        <f>IF(GainsImpToNIB!B43="","",GainsImpToNIB!B43/1000)</f>
        <v>-6.378E-3</v>
      </c>
      <c r="D44">
        <f>IF(GainsImpToNIB!C43="","",GainsImpToNIB!C43/1000)</f>
        <v>-6.378E-3</v>
      </c>
      <c r="E44">
        <f>IF(GainsImpToNIB!D43="","",GainsImpToNIB!D43/1000)</f>
        <v>-6.378E-3</v>
      </c>
    </row>
    <row r="45" spans="3:5">
      <c r="C45">
        <f>IF(GainsImpToNIB!B44="","",GainsImpToNIB!B44/1000)</f>
        <v>2.8000000000000003E-4</v>
      </c>
      <c r="D45">
        <f>IF(GainsImpToNIB!C44="","",GainsImpToNIB!C44/1000)</f>
        <v>2.8000000000000003E-4</v>
      </c>
      <c r="E45">
        <f>IF(GainsImpToNIB!D44="","",GainsImpToNIB!D44/1000)</f>
        <v>2.8000000000000003E-4</v>
      </c>
    </row>
    <row r="46" spans="3:5">
      <c r="C46">
        <f>IF(GainsImpToNIB!B45="","",GainsImpToNIB!B45/1000)</f>
        <v>7.3499999999999998E-4</v>
      </c>
      <c r="D46">
        <f>IF(GainsImpToNIB!C45="","",GainsImpToNIB!C45/1000)</f>
        <v>7.3499999999999998E-4</v>
      </c>
      <c r="E46">
        <f>IF(GainsImpToNIB!D45="","",GainsImpToNIB!D45/1000)</f>
        <v>7.3499999999999998E-4</v>
      </c>
    </row>
    <row r="47" spans="3:5">
      <c r="C47">
        <f>IF(GainsImpToNIB!B46="","",GainsImpToNIB!B46/1000)</f>
        <v>-5.5279999999999999E-3</v>
      </c>
      <c r="D47">
        <f>IF(GainsImpToNIB!C46="","",GainsImpToNIB!C46/1000)</f>
        <v>-5.5279999999999999E-3</v>
      </c>
      <c r="E47">
        <f>IF(GainsImpToNIB!D46="","",GainsImpToNIB!D46/1000)</f>
        <v>-5.5279999999999999E-3</v>
      </c>
    </row>
    <row r="48" spans="3:5">
      <c r="C48">
        <f>IF(GainsImpToNIB!B47="","",GainsImpToNIB!B47/1000)</f>
        <v>-4.2699999999999995E-3</v>
      </c>
      <c r="D48">
        <f>IF(GainsImpToNIB!C47="","",GainsImpToNIB!C47/1000)</f>
        <v>-4.2699999999999995E-3</v>
      </c>
      <c r="E48">
        <f>IF(GainsImpToNIB!D47="","",GainsImpToNIB!D47/1000)</f>
        <v>-4.2699999999999995E-3</v>
      </c>
    </row>
    <row r="49" spans="3:5">
      <c r="C49">
        <f>IF(GainsImpToNIB!B48="","",GainsImpToNIB!B48/1000)</f>
        <v>1.9580000000000001E-3</v>
      </c>
      <c r="D49">
        <f>IF(GainsImpToNIB!C48="","",GainsImpToNIB!C48/1000)</f>
        <v>1.9580000000000001E-3</v>
      </c>
      <c r="E49">
        <f>IF(GainsImpToNIB!D48="","",GainsImpToNIB!D48/1000)</f>
        <v>1.9580000000000001E-3</v>
      </c>
    </row>
    <row r="50" spans="3:5">
      <c r="C50">
        <f>IF(GainsImpToNIB!B49="","",GainsImpToNIB!B49/1000)</f>
        <v>8.2399999999999997E-4</v>
      </c>
      <c r="D50">
        <f>IF(GainsImpToNIB!C49="","",GainsImpToNIB!C49/1000)</f>
        <v>8.2399999999999997E-4</v>
      </c>
      <c r="E50">
        <f>IF(GainsImpToNIB!D49="","",GainsImpToNIB!D49/1000)</f>
        <v>8.2399999999999997E-4</v>
      </c>
    </row>
    <row r="51" spans="3:5">
      <c r="C51">
        <f>IF(GainsImpToNIB!B50="","",GainsImpToNIB!B50/1000)</f>
        <v>-6.2100000000000002E-4</v>
      </c>
      <c r="D51">
        <f>IF(GainsImpToNIB!C50="","",GainsImpToNIB!C50/1000)</f>
        <v>-6.2100000000000002E-4</v>
      </c>
      <c r="E51">
        <f>IF(GainsImpToNIB!D50="","",GainsImpToNIB!D50/1000)</f>
        <v>-6.2100000000000002E-4</v>
      </c>
    </row>
    <row r="52" spans="3:5">
      <c r="C52">
        <f>IF(GainsImpToNIB!B51="","",GainsImpToNIB!B51/1000)</f>
        <v>-2.9449999999999997E-3</v>
      </c>
      <c r="D52">
        <f>IF(GainsImpToNIB!C51="","",GainsImpToNIB!C51/1000)</f>
        <v>-2.9449999999999997E-3</v>
      </c>
      <c r="E52">
        <f>IF(GainsImpToNIB!D51="","",GainsImpToNIB!D51/1000)</f>
        <v>-2.9449999999999997E-3</v>
      </c>
    </row>
    <row r="53" spans="3:5">
      <c r="C53">
        <f>IF(GainsImpToNIB!B52="","",GainsImpToNIB!B52/1000)</f>
        <v>-6.4070000000000004E-3</v>
      </c>
      <c r="D53">
        <f>IF(GainsImpToNIB!C52="","",GainsImpToNIB!C52/1000)</f>
        <v>-6.4070000000000004E-3</v>
      </c>
      <c r="E53">
        <f>IF(GainsImpToNIB!D52="","",GainsImpToNIB!D52/1000)</f>
        <v>-6.4070000000000004E-3</v>
      </c>
    </row>
    <row r="54" spans="3:5">
      <c r="C54">
        <f>IF(GainsImpToNIB!B53="","",GainsImpToNIB!B53/1000)</f>
        <v>9.1399999999999999E-4</v>
      </c>
      <c r="D54">
        <f>IF(GainsImpToNIB!C53="","",GainsImpToNIB!C53/1000)</f>
        <v>9.1399999999999999E-4</v>
      </c>
      <c r="E54">
        <f>IF(GainsImpToNIB!D53="","",GainsImpToNIB!D53/1000)</f>
        <v>9.1399999999999999E-4</v>
      </c>
    </row>
    <row r="55" spans="3:5">
      <c r="C55">
        <f>IF(GainsImpToNIB!B54="","",GainsImpToNIB!B54/1000)</f>
        <v>-9.2409999999999992E-3</v>
      </c>
      <c r="D55">
        <f>IF(GainsImpToNIB!C54="","",GainsImpToNIB!C54/1000)</f>
        <v>-9.2409999999999992E-3</v>
      </c>
      <c r="E55">
        <f>IF(GainsImpToNIB!D54="","",GainsImpToNIB!D54/1000)</f>
        <v>-9.2409999999999992E-3</v>
      </c>
    </row>
    <row r="56" spans="3:5">
      <c r="C56">
        <f>IF(GainsImpToNIB!B55="","",GainsImpToNIB!B55/1000)</f>
        <v>-6.378E-3</v>
      </c>
      <c r="D56">
        <f>IF(GainsImpToNIB!C55="","",GainsImpToNIB!C55/1000)</f>
        <v>-6.378E-3</v>
      </c>
      <c r="E56">
        <f>IF(GainsImpToNIB!D55="","",GainsImpToNIB!D55/1000)</f>
        <v>-6.378E-3</v>
      </c>
    </row>
    <row r="57" spans="3:5">
      <c r="C57">
        <f>IF(GainsImpToNIB!B56="","",GainsImpToNIB!B56/1000)</f>
        <v>2.8000000000000003E-4</v>
      </c>
      <c r="D57">
        <f>IF(GainsImpToNIB!C56="","",GainsImpToNIB!C56/1000)</f>
        <v>2.8000000000000003E-4</v>
      </c>
      <c r="E57">
        <f>IF(GainsImpToNIB!D56="","",GainsImpToNIB!D56/1000)</f>
        <v>2.8000000000000003E-4</v>
      </c>
    </row>
    <row r="58" spans="3:5">
      <c r="C58">
        <f>IF(GainsImpToNIB!B57="","",GainsImpToNIB!B57/1000)</f>
        <v>7.3499999999999998E-4</v>
      </c>
      <c r="D58">
        <f>IF(GainsImpToNIB!C57="","",GainsImpToNIB!C57/1000)</f>
        <v>7.3499999999999998E-4</v>
      </c>
      <c r="E58">
        <f>IF(GainsImpToNIB!D57="","",GainsImpToNIB!D57/1000)</f>
        <v>7.3499999999999998E-4</v>
      </c>
    </row>
    <row r="59" spans="3:5">
      <c r="C59">
        <f>IF(GainsImpToNIB!B58="","",GainsImpToNIB!B58/1000)</f>
        <v>-5.5279999999999999E-3</v>
      </c>
      <c r="D59">
        <f>IF(GainsImpToNIB!C58="","",GainsImpToNIB!C58/1000)</f>
        <v>-5.5279999999999999E-3</v>
      </c>
      <c r="E59">
        <f>IF(GainsImpToNIB!D58="","",GainsImpToNIB!D58/1000)</f>
        <v>-5.5279999999999999E-3</v>
      </c>
    </row>
    <row r="60" spans="3:5">
      <c r="C60">
        <f>IF(GainsImpToNIB!B59="","",GainsImpToNIB!B59/1000)</f>
        <v>-4.2699999999999995E-3</v>
      </c>
      <c r="D60">
        <f>IF(GainsImpToNIB!C59="","",GainsImpToNIB!C59/1000)</f>
        <v>-4.2699999999999995E-3</v>
      </c>
      <c r="E60">
        <f>IF(GainsImpToNIB!D59="","",GainsImpToNIB!D59/1000)</f>
        <v>-4.2699999999999995E-3</v>
      </c>
    </row>
    <row r="61" spans="3:5">
      <c r="C61">
        <f>IF(GainsImpToNIB!B60="","",GainsImpToNIB!B60/1000)</f>
        <v>1.9580000000000001E-3</v>
      </c>
      <c r="D61">
        <f>IF(GainsImpToNIB!C60="","",GainsImpToNIB!C60/1000)</f>
        <v>1.9580000000000001E-3</v>
      </c>
      <c r="E61">
        <f>IF(GainsImpToNIB!D60="","",GainsImpToNIB!D60/1000)</f>
        <v>1.9580000000000001E-3</v>
      </c>
    </row>
    <row r="62" spans="3:5">
      <c r="C62">
        <f>IF(GainsImpToNIB!B61="","",GainsImpToNIB!B61/1000)</f>
        <v>8.2399999999999997E-4</v>
      </c>
      <c r="D62">
        <f>IF(GainsImpToNIB!C61="","",GainsImpToNIB!C61/1000)</f>
        <v>8.2399999999999997E-4</v>
      </c>
      <c r="E62">
        <f>IF(GainsImpToNIB!D61="","",GainsImpToNIB!D61/1000)</f>
        <v>8.2399999999999997E-4</v>
      </c>
    </row>
    <row r="63" spans="3:5">
      <c r="C63">
        <f>IF(GainsImpToNIB!B62="","",GainsImpToNIB!B62/1000)</f>
        <v>-6.2100000000000002E-4</v>
      </c>
      <c r="D63">
        <f>IF(GainsImpToNIB!C62="","",GainsImpToNIB!C62/1000)</f>
        <v>-6.2100000000000002E-4</v>
      </c>
      <c r="E63">
        <f>IF(GainsImpToNIB!D62="","",GainsImpToNIB!D62/1000)</f>
        <v>-6.2100000000000002E-4</v>
      </c>
    </row>
    <row r="64" spans="3:5">
      <c r="C64">
        <f>IF(GainsImpToNIB!B63="","",GainsImpToNIB!B63/1000)</f>
        <v>-2.9449999999999997E-3</v>
      </c>
      <c r="D64">
        <f>IF(GainsImpToNIB!C63="","",GainsImpToNIB!C63/1000)</f>
        <v>-2.9449999999999997E-3</v>
      </c>
      <c r="E64">
        <f>IF(GainsImpToNIB!D63="","",GainsImpToNIB!D63/1000)</f>
        <v>-2.9449999999999997E-3</v>
      </c>
    </row>
    <row r="65" spans="3:5">
      <c r="C65">
        <f>IF(GainsImpToNIB!B64="","",GainsImpToNIB!B64/1000)</f>
        <v>-6.4070000000000004E-3</v>
      </c>
      <c r="D65">
        <f>IF(GainsImpToNIB!C64="","",GainsImpToNIB!C64/1000)</f>
        <v>-6.4070000000000004E-3</v>
      </c>
      <c r="E65">
        <f>IF(GainsImpToNIB!D64="","",GainsImpToNIB!D64/1000)</f>
        <v>-6.4070000000000004E-3</v>
      </c>
    </row>
    <row r="66" spans="3:5">
      <c r="C66">
        <f>IF(GainsImpToNIB!B65="","",GainsImpToNIB!B65/1000)</f>
        <v>9.1399999999999999E-4</v>
      </c>
      <c r="D66">
        <f>IF(GainsImpToNIB!C65="","",GainsImpToNIB!C65/1000)</f>
        <v>9.1399999999999999E-4</v>
      </c>
      <c r="E66">
        <f>IF(GainsImpToNIB!D65="","",GainsImpToNIB!D65/1000)</f>
        <v>9.1399999999999999E-4</v>
      </c>
    </row>
    <row r="67" spans="3:5">
      <c r="C67">
        <f>IF(GainsImpToNIB!B66="","",GainsImpToNIB!B66/1000)</f>
        <v>-9.2409999999999992E-3</v>
      </c>
      <c r="D67">
        <f>IF(GainsImpToNIB!C66="","",GainsImpToNIB!C66/1000)</f>
        <v>-9.2409999999999992E-3</v>
      </c>
      <c r="E67">
        <f>IF(GainsImpToNIB!D66="","",GainsImpToNIB!D66/1000)</f>
        <v>-9.2409999999999992E-3</v>
      </c>
    </row>
    <row r="68" spans="3:5">
      <c r="C68">
        <f>IF(GainsImpToNIB!B67="","",GainsImpToNIB!B67/1000)</f>
        <v>-6.378E-3</v>
      </c>
      <c r="D68">
        <f>IF(GainsImpToNIB!C67="","",GainsImpToNIB!C67/1000)</f>
        <v>-6.378E-3</v>
      </c>
      <c r="E68">
        <f>IF(GainsImpToNIB!D67="","",GainsImpToNIB!D67/1000)</f>
        <v>-6.378E-3</v>
      </c>
    </row>
    <row r="69" spans="3:5">
      <c r="C69">
        <f>IF(GainsImpToNIB!B68="","",GainsImpToNIB!B68/1000)</f>
        <v>2.8000000000000003E-4</v>
      </c>
      <c r="D69">
        <f>IF(GainsImpToNIB!C68="","",GainsImpToNIB!C68/1000)</f>
        <v>2.8000000000000003E-4</v>
      </c>
      <c r="E69">
        <f>IF(GainsImpToNIB!D68="","",GainsImpToNIB!D68/1000)</f>
        <v>2.8000000000000003E-4</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Metadata/LabelInfo.xml><?xml version="1.0" encoding="utf-8"?>
<clbl:labelList xmlns:clbl="http://schemas.microsoft.com/office/2020/mipLabelMetadata">
  <clbl:label id="{6dd02d64-b7f3-43f7-a145-cfd68d338edf}" enabled="1" method="Standard" siteId="{0693b5ba-4b18-4d7b-9341-f32f400a5494}" contentBits="0"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Hewlett-Packard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Heather</dc:creator>
  <cp:keywords/>
  <dc:description/>
  <cp:lastModifiedBy>Chidester, Erin L</cp:lastModifiedBy>
  <cp:revision/>
  <dcterms:created xsi:type="dcterms:W3CDTF">2011-03-08T17:14:52Z</dcterms:created>
  <dcterms:modified xsi:type="dcterms:W3CDTF">2026-07-10T18:03:20Z</dcterms:modified>
  <cp:category/>
  <cp:contentStatus/>
</cp:coreProperties>
</file>