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<sst xmlns="http://schemas.openxmlformats.org/spreadsheetml/2006/main" count="30" uniqueCount="29">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</sst>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Border="1" applyFill="1" applyFont="1"/>
    <xf borderId="0" fillId="0" fontId="3" numFmtId="0" xfId="0" applyFont="1"/>
    <xf borderId="1" fillId="5" fontId="4" numFmtId="0" xfId="0" applyAlignment="1" applyBorder="1" applyFill="1" applyFont="1">
      <alignment readingOrder="0"/>
    </xf>
    <xf borderId="1" fillId="6" fontId="4" numFmtId="0" xfId="0" applyBorder="1" applyFill="1" applyFont="1"/>
    <xf borderId="1" fillId="5" fontId="4" numFmtId="0" xfId="0" applyBorder="1" applyFont="1"/>
    <xf borderId="0" fillId="0" fontId="5" numFmtId="0" xfId="0" applyAlignment="1" applyFont="1">
      <alignment horizontal="center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4" fontId="2" numFmtId="0" xfId="0" applyBorder="1" applyFont="1"/>
    <xf borderId="3" fillId="6" fontId="6" numFmtId="0" xfId="0" applyBorder="1" applyFont="1"/>
    <xf borderId="3" fillId="5" fontId="6" numFmtId="0" xfId="0" applyAlignment="1" applyBorder="1" applyFont="1">
      <alignment readingOrder="0"/>
    </xf>
    <xf borderId="5" fillId="4" fontId="2" numFmtId="0" xfId="0" applyBorder="1" applyFont="1"/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Border="1" applyFont="1"/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Border="1" applyFont="1"/>
    <xf borderId="8" fillId="7" fontId="6" numFmtId="0" xfId="0" applyBorder="1" applyFill="1" applyFont="1"/>
    <xf borderId="10" fillId="4" fontId="2" numFmtId="0" xfId="0" applyBorder="1" applyFont="1"/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Border="1" applyFont="1"/>
    <xf borderId="8" fillId="7" fontId="6" numFmtId="2" xfId="0" applyBorder="1" applyFont="1" applyNumberFormat="1"/>
    <xf borderId="3" fillId="5" fontId="6" numFmtId="0" xfId="0" applyBorder="1" applyFont="1"/>
    <xf borderId="13" fillId="4" fontId="2" numFmtId="0" xfId="0" applyBorder="1" applyFont="1"/>
    <xf borderId="0" fillId="0" fontId="7" numFmtId="0" xfId="0" applyFont="1"/>
    <xf borderId="5" fillId="5" fontId="6" numFmtId="0" xfId="0" applyBorder="1" applyFont="1"/>
    <xf borderId="5" fillId="6" fontId="6" numFmtId="0" xfId="0" applyBorder="1" applyFont="1"/>
    <xf borderId="12" fillId="6" fontId="6" numFmtId="2" xfId="0" applyAlignment="1" applyBorder="1" applyFont="1" applyNumberFormat="1">
      <alignment readingOrder="0"/>
    </xf>
    <xf borderId="10" fillId="4" fontId="2" numFmtId="0" xfId="0" applyAlignment="1" applyBorder="1" applyFont="1">
      <alignment readingOrder="0"/>
    </xf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Y-X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134"/>
        <c:axId val="636357982"/>
      </c:scatterChart>
      <c:valAx>
        <c:axId val="196449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357982"/>
      </c:valAx>
      <c:valAx>
        <c:axId val="636357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49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2</xdr:row>
      <xdr:rowOff>19050</xdr:rowOff>
    </xdr:from>
    <xdr:ext cx="3886200" cy="2390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0</xdr:row>
      <xdr:rowOff>219075</xdr:rowOff>
    </xdr:from>
    <xdr:ext cx="1381125" cy="1800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2.0"/>
    <col customWidth="1" min="4" max="4" width="12.63"/>
    <col customWidth="1" min="5" max="5" width="32.0"/>
    <col customWidth="1" min="6" max="6" width="12.63"/>
  </cols>
  <sheetData>
    <row r="1" ht="15.75" customHeight="1">
      <c r="B1" s="1" t="s">
        <v>0</v>
      </c>
      <c r="C1" s="2" t="s">
        <v>1</v>
      </c>
      <c r="E1" s="3" t="s">
        <v>2</v>
      </c>
      <c r="F1" s="4" t="s">
        <v>3</v>
      </c>
    </row>
    <row r="2" ht="15.75" customHeight="1">
      <c r="B2" s="5">
        <v>12.0</v>
      </c>
      <c r="C2" s="6">
        <v>77.0</v>
      </c>
    </row>
    <row r="3" ht="15.75" customHeight="1">
      <c r="B3" s="7">
        <v>16.0</v>
      </c>
      <c r="C3" s="6">
        <v>64.0</v>
      </c>
    </row>
    <row r="4" ht="15.75" customHeight="1">
      <c r="B4" s="7">
        <v>18.0</v>
      </c>
      <c r="C4" s="6">
        <v>53.0</v>
      </c>
    </row>
    <row r="5" ht="15.75" customHeight="1">
      <c r="B5" s="7">
        <v>20.0</v>
      </c>
      <c r="C5" s="6">
        <v>21.0</v>
      </c>
    </row>
    <row r="6" ht="15.75" customHeight="1">
      <c r="B6" s="7">
        <v>19.0</v>
      </c>
      <c r="C6" s="6">
        <v>84.0</v>
      </c>
    </row>
    <row r="7" ht="15.75" customHeight="1">
      <c r="B7" s="7">
        <v>7.0</v>
      </c>
      <c r="C7" s="6">
        <v>90.0</v>
      </c>
    </row>
    <row r="8" ht="15.75" customHeight="1">
      <c r="A8" s="8"/>
      <c r="B8" s="7">
        <v>15.0</v>
      </c>
      <c r="C8" s="6">
        <v>26.0</v>
      </c>
    </row>
    <row r="9" ht="15.75" customHeight="1">
      <c r="A9" s="8"/>
      <c r="B9" s="7">
        <v>16.0</v>
      </c>
      <c r="C9" s="6">
        <v>46.0</v>
      </c>
    </row>
    <row r="10" ht="15.75" customHeight="1">
      <c r="B10" s="7">
        <v>12.0</v>
      </c>
      <c r="C10" s="6">
        <v>33.0</v>
      </c>
    </row>
    <row r="11" ht="15.75" customHeight="1">
      <c r="A11" s="8" t="s">
        <v>4</v>
      </c>
      <c r="B11" s="7">
        <v>10.0</v>
      </c>
      <c r="C11" s="6">
        <v>85.0</v>
      </c>
    </row>
    <row r="12" ht="15.75" customHeight="1">
      <c r="B12" s="7">
        <v>9.0</v>
      </c>
      <c r="C12" s="6">
        <v>72.0</v>
      </c>
    </row>
    <row r="13" ht="15.75" customHeight="1">
      <c r="B13" s="7">
        <v>11.0</v>
      </c>
      <c r="C13" s="6">
        <v>46.0</v>
      </c>
    </row>
    <row r="14" ht="15.75" customHeight="1">
      <c r="A14" s="9" t="s">
        <v>5</v>
      </c>
      <c r="B14" s="10">
        <f t="shared" ref="B14:C14" si="1">COUNT(B2:B13)</f>
        <v>12</v>
      </c>
      <c r="C14" s="11">
        <f t="shared" si="1"/>
        <v>12</v>
      </c>
    </row>
    <row r="15" ht="15.75" customHeight="1">
      <c r="A15" s="12" t="s">
        <v>6</v>
      </c>
      <c r="B15" s="10">
        <f t="shared" ref="B15:C15" si="2">SUM(B2:B13)</f>
        <v>165</v>
      </c>
      <c r="C15" s="13">
        <f t="shared" si="2"/>
        <v>697</v>
      </c>
    </row>
    <row r="16" ht="15.75" customHeight="1">
      <c r="A16" s="12" t="s">
        <v>7</v>
      </c>
      <c r="B16" s="14">
        <f t="shared" ref="B16:C16" si="3">MOD(B15,B14)</f>
        <v>9</v>
      </c>
      <c r="C16" s="13">
        <f t="shared" si="3"/>
        <v>1</v>
      </c>
    </row>
    <row r="17" ht="15.75" customHeight="1">
      <c r="A17" s="15" t="s">
        <v>8</v>
      </c>
      <c r="B17" s="16">
        <f t="shared" ref="B17:C17" si="4">MEDIAN(B2:B13)</f>
        <v>13.5</v>
      </c>
      <c r="C17" s="17">
        <f t="shared" si="4"/>
        <v>58.5</v>
      </c>
    </row>
    <row r="18" ht="15.75" customHeight="1">
      <c r="A18" s="18" t="s">
        <v>9</v>
      </c>
      <c r="B18" s="19">
        <f t="shared" ref="B18:C18" si="5">B15/B14</f>
        <v>13.75</v>
      </c>
      <c r="C18" s="20">
        <f t="shared" si="5"/>
        <v>58.08333333</v>
      </c>
      <c r="E18" s="21" t="s">
        <v>10</v>
      </c>
      <c r="F18" s="22"/>
    </row>
    <row r="19" ht="15.75" customHeight="1">
      <c r="A19" s="23" t="s">
        <v>11</v>
      </c>
      <c r="B19" s="24">
        <f t="shared" ref="B19:C19" si="6">AVERAGE(B2:B13)</f>
        <v>13.75</v>
      </c>
      <c r="C19" s="25">
        <f t="shared" si="6"/>
        <v>58.08333333</v>
      </c>
      <c r="E19" s="26" t="s">
        <v>12</v>
      </c>
      <c r="F19" s="27">
        <f>COVAR(B2:B13,C2:C13)</f>
        <v>-42.47916667</v>
      </c>
    </row>
    <row r="20" ht="15.75" customHeight="1">
      <c r="A20" s="28" t="s">
        <v>13</v>
      </c>
      <c r="B20" s="10">
        <f>MIN(B13)</f>
        <v>11</v>
      </c>
      <c r="C20" s="11">
        <f>min(C2:C13)</f>
        <v>21</v>
      </c>
      <c r="E20" s="21" t="s">
        <v>14</v>
      </c>
      <c r="F20" s="29"/>
    </row>
    <row r="21" ht="15.75" customHeight="1">
      <c r="A21" s="12" t="s">
        <v>15</v>
      </c>
      <c r="B21" s="30">
        <f>max(B2:B13)</f>
        <v>20</v>
      </c>
      <c r="C21" s="13">
        <f>MAX(C2:C13)</f>
        <v>90</v>
      </c>
      <c r="E21" s="31" t="s">
        <v>16</v>
      </c>
      <c r="F21" s="27">
        <f>CORREL(B2:B13,C2:C13)</f>
        <v>-0.4612511701</v>
      </c>
    </row>
    <row r="22" ht="15.75" customHeight="1">
      <c r="A22" s="12" t="s">
        <v>17</v>
      </c>
      <c r="B22" s="30">
        <f t="shared" ref="B22:C22" si="7">B21-B20</f>
        <v>9</v>
      </c>
      <c r="C22" s="13">
        <f t="shared" si="7"/>
        <v>69</v>
      </c>
    </row>
    <row r="23" ht="15.75" customHeight="1">
      <c r="A23" s="12" t="s">
        <v>18</v>
      </c>
      <c r="B23" s="30">
        <f t="shared" ref="B23:C23" si="8">QUARTILE(B2:B13,1)</f>
        <v>10.75</v>
      </c>
      <c r="C23" s="13">
        <f t="shared" si="8"/>
        <v>42.75</v>
      </c>
    </row>
    <row r="24" ht="15.75" customHeight="1">
      <c r="A24" s="12" t="s">
        <v>19</v>
      </c>
      <c r="B24" s="32">
        <f t="shared" ref="B24:C24" si="9">QUARTILE(B2:B13,2)</f>
        <v>13.5</v>
      </c>
      <c r="C24" s="13">
        <f t="shared" si="9"/>
        <v>58.5</v>
      </c>
    </row>
    <row r="25" ht="15.75" customHeight="1">
      <c r="A25" s="12" t="s">
        <v>20</v>
      </c>
      <c r="B25" s="32">
        <f t="shared" ref="B25:C25" si="10">QUARTILE(B2:B13,3)</f>
        <v>16.5</v>
      </c>
      <c r="C25" s="13">
        <f t="shared" si="10"/>
        <v>78.75</v>
      </c>
    </row>
    <row r="26" ht="15.75" customHeight="1">
      <c r="A26" s="15" t="s">
        <v>21</v>
      </c>
      <c r="B26" s="33"/>
      <c r="C26" s="34"/>
    </row>
    <row r="27" ht="15.75" customHeight="1">
      <c r="A27" s="18" t="s">
        <v>22</v>
      </c>
      <c r="B27" s="19"/>
      <c r="C27" s="20"/>
      <c r="D27" s="4" t="s">
        <v>23</v>
      </c>
    </row>
    <row r="28" ht="15.75" customHeight="1">
      <c r="A28" s="23" t="s">
        <v>24</v>
      </c>
      <c r="B28" s="24">
        <f t="shared" ref="B28:C28" si="11">VAR(B2:B13)</f>
        <v>17.47727273</v>
      </c>
      <c r="C28" s="35">
        <f t="shared" si="11"/>
        <v>577.5378788</v>
      </c>
    </row>
    <row r="29" ht="15.75" customHeight="1">
      <c r="A29" s="18" t="s">
        <v>25</v>
      </c>
      <c r="B29" s="19"/>
      <c r="C29" s="20"/>
      <c r="D29" s="4" t="s">
        <v>23</v>
      </c>
    </row>
    <row r="30" ht="15.75" customHeight="1">
      <c r="A30" s="36" t="s">
        <v>26</v>
      </c>
      <c r="B30" s="37">
        <f t="shared" ref="B30:C30" si="12">STDEV(B2:B13)</f>
        <v>4.180582821</v>
      </c>
      <c r="C30" s="37">
        <f t="shared" si="12"/>
        <v>24.03201778</v>
      </c>
    </row>
    <row r="31" ht="15.75" customHeight="1">
      <c r="A31" s="12" t="s">
        <v>27</v>
      </c>
      <c r="B31" s="30">
        <f t="shared" ref="B31:C31" si="13">SKEW(B2:B13)</f>
        <v>-0.01287766638</v>
      </c>
      <c r="C31" s="30">
        <f t="shared" si="13"/>
        <v>-0.191540125</v>
      </c>
    </row>
    <row r="32" ht="15.75" customHeight="1">
      <c r="A32" s="12" t="s">
        <v>28</v>
      </c>
      <c r="B32" s="32">
        <f t="shared" ref="B32:C32" si="14">KURT(B2:B13)</f>
        <v>-1.183534705</v>
      </c>
      <c r="C32" s="32">
        <f t="shared" si="14"/>
        <v>-1.401790616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A13"/>
  </mergeCells>
  <drawing r:id="rId1"/>
</worksheet>
</file>