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380" yWindow="0" windowWidth="25600" windowHeight="16060" tabRatio="956" firstSheet="1" activeTab="12"/>
  </bookViews>
  <sheets>
    <sheet name="ref_points" sheetId="3" r:id="rId1"/>
    <sheet name="data" sheetId="1" r:id="rId2"/>
    <sheet name="B´" sheetId="2" r:id="rId3"/>
    <sheet name="F´" sheetId="5" r:id="rId4"/>
    <sheet name="F´cod_2224" sheetId="6" r:id="rId5"/>
    <sheet name="F´cod_2532" sheetId="7" r:id="rId6"/>
    <sheet name="F´her_3a22" sheetId="8" r:id="rId7"/>
    <sheet name="F´her_2532" sheetId="9" r:id="rId8"/>
    <sheet name="F´her_riga" sheetId="10" r:id="rId9"/>
    <sheet name="F´her_30" sheetId="11" r:id="rId10"/>
    <sheet name="F´spr_2232" sheetId="12" r:id="rId11"/>
    <sheet name="weighting" sheetId="13" r:id="rId12"/>
    <sheet name="Sp" sheetId="14" r:id="rId13"/>
    <sheet name="Trend" sheetId="17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4" l="1"/>
  <c r="C21" i="14"/>
  <c r="D21" i="14"/>
  <c r="E21" i="14"/>
  <c r="F21" i="14"/>
  <c r="G21" i="14"/>
  <c r="H21" i="14"/>
  <c r="I21" i="14"/>
  <c r="K22" i="17"/>
  <c r="M22" i="17"/>
  <c r="N22" i="17"/>
  <c r="O22" i="17"/>
  <c r="P22" i="17"/>
  <c r="Q22" i="17"/>
  <c r="C22" i="17"/>
  <c r="D22" i="17"/>
  <c r="E22" i="17"/>
  <c r="F22" i="17"/>
  <c r="G22" i="17"/>
  <c r="H22" i="17"/>
  <c r="B22" i="17"/>
  <c r="M7" i="17"/>
  <c r="N7" i="17"/>
  <c r="O7" i="17"/>
  <c r="P7" i="17"/>
  <c r="Q7" i="17"/>
  <c r="M8" i="17"/>
  <c r="N8" i="17"/>
  <c r="O8" i="17"/>
  <c r="P8" i="17"/>
  <c r="Q8" i="17"/>
  <c r="M9" i="17"/>
  <c r="N9" i="17"/>
  <c r="O9" i="17"/>
  <c r="P9" i="17"/>
  <c r="Q9" i="17"/>
  <c r="L10" i="17"/>
  <c r="M10" i="17"/>
  <c r="N10" i="17"/>
  <c r="O10" i="17"/>
  <c r="P10" i="17"/>
  <c r="Q10" i="17"/>
  <c r="L11" i="17"/>
  <c r="M11" i="17"/>
  <c r="N11" i="17"/>
  <c r="O11" i="17"/>
  <c r="P11" i="17"/>
  <c r="Q11" i="17"/>
  <c r="L12" i="17"/>
  <c r="M12" i="17"/>
  <c r="N12" i="17"/>
  <c r="O12" i="17"/>
  <c r="P12" i="17"/>
  <c r="Q12" i="17"/>
  <c r="L13" i="17"/>
  <c r="M13" i="17"/>
  <c r="N13" i="17"/>
  <c r="O13" i="17"/>
  <c r="P13" i="17"/>
  <c r="Q13" i="17"/>
  <c r="L14" i="17"/>
  <c r="M14" i="17"/>
  <c r="N14" i="17"/>
  <c r="O14" i="17"/>
  <c r="P14" i="17"/>
  <c r="Q14" i="17"/>
  <c r="L15" i="17"/>
  <c r="M15" i="17"/>
  <c r="N15" i="17"/>
  <c r="O15" i="17"/>
  <c r="P15" i="17"/>
  <c r="Q15" i="17"/>
  <c r="L16" i="17"/>
  <c r="M16" i="17"/>
  <c r="N16" i="17"/>
  <c r="O16" i="17"/>
  <c r="P16" i="17"/>
  <c r="Q16" i="17"/>
  <c r="L17" i="17"/>
  <c r="M17" i="17"/>
  <c r="N17" i="17"/>
  <c r="O17" i="17"/>
  <c r="P17" i="17"/>
  <c r="Q17" i="17"/>
  <c r="L18" i="17"/>
  <c r="M18" i="17"/>
  <c r="N18" i="17"/>
  <c r="O18" i="17"/>
  <c r="P18" i="17"/>
  <c r="Q18" i="17"/>
  <c r="L19" i="17"/>
  <c r="M19" i="17"/>
  <c r="N19" i="17"/>
  <c r="O19" i="17"/>
  <c r="P19" i="17"/>
  <c r="Q19" i="17"/>
  <c r="M20" i="17"/>
  <c r="N20" i="17"/>
  <c r="O20" i="17"/>
  <c r="P20" i="17"/>
  <c r="Q20" i="17"/>
  <c r="M21" i="17"/>
  <c r="N21" i="17"/>
  <c r="O21" i="17"/>
  <c r="P21" i="17"/>
  <c r="Q21" i="17"/>
  <c r="K8" i="17"/>
  <c r="K9" i="17"/>
  <c r="K10" i="17"/>
  <c r="K11" i="17"/>
  <c r="K12" i="17"/>
  <c r="K13" i="17"/>
  <c r="K14" i="17"/>
  <c r="K17" i="17"/>
  <c r="K18" i="17"/>
  <c r="K20" i="17"/>
  <c r="K21" i="17"/>
  <c r="K7" i="17"/>
  <c r="C3" i="17"/>
  <c r="D3" i="17"/>
  <c r="E3" i="17"/>
  <c r="F3" i="17"/>
  <c r="G3" i="17"/>
  <c r="H3" i="17"/>
  <c r="C4" i="17"/>
  <c r="D4" i="17"/>
  <c r="E4" i="17"/>
  <c r="F4" i="17"/>
  <c r="G4" i="17"/>
  <c r="H4" i="17"/>
  <c r="C5" i="17"/>
  <c r="D5" i="17"/>
  <c r="E5" i="17"/>
  <c r="F5" i="17"/>
  <c r="G5" i="17"/>
  <c r="H5" i="17"/>
  <c r="C6" i="17"/>
  <c r="D6" i="17"/>
  <c r="E6" i="17"/>
  <c r="F6" i="17"/>
  <c r="G6" i="17"/>
  <c r="H6" i="17"/>
  <c r="C7" i="17"/>
  <c r="D7" i="17"/>
  <c r="E7" i="17"/>
  <c r="F7" i="17"/>
  <c r="G7" i="17"/>
  <c r="H7" i="17"/>
  <c r="C8" i="17"/>
  <c r="D8" i="17"/>
  <c r="E8" i="17"/>
  <c r="F8" i="17"/>
  <c r="G8" i="17"/>
  <c r="H8" i="17"/>
  <c r="C9" i="17"/>
  <c r="D9" i="17"/>
  <c r="E9" i="17"/>
  <c r="F9" i="17"/>
  <c r="G9" i="17"/>
  <c r="H9" i="17"/>
  <c r="C10" i="17"/>
  <c r="D10" i="17"/>
  <c r="E10" i="17"/>
  <c r="F10" i="17"/>
  <c r="G10" i="17"/>
  <c r="H10" i="17"/>
  <c r="C11" i="17"/>
  <c r="D11" i="17"/>
  <c r="E11" i="17"/>
  <c r="F11" i="17"/>
  <c r="G11" i="17"/>
  <c r="H11" i="17"/>
  <c r="C12" i="17"/>
  <c r="D12" i="17"/>
  <c r="E12" i="17"/>
  <c r="F12" i="17"/>
  <c r="G12" i="17"/>
  <c r="H12" i="17"/>
  <c r="C13" i="17"/>
  <c r="D13" i="17"/>
  <c r="E13" i="17"/>
  <c r="F13" i="17"/>
  <c r="G13" i="17"/>
  <c r="H13" i="17"/>
  <c r="C14" i="17"/>
  <c r="D14" i="17"/>
  <c r="E14" i="17"/>
  <c r="F14" i="17"/>
  <c r="G14" i="17"/>
  <c r="H14" i="17"/>
  <c r="C15" i="17"/>
  <c r="D15" i="17"/>
  <c r="E15" i="17"/>
  <c r="F15" i="17"/>
  <c r="G15" i="17"/>
  <c r="H15" i="17"/>
  <c r="C16" i="17"/>
  <c r="D16" i="17"/>
  <c r="E16" i="17"/>
  <c r="F16" i="17"/>
  <c r="G16" i="17"/>
  <c r="H16" i="17"/>
  <c r="C17" i="17"/>
  <c r="D17" i="17"/>
  <c r="E17" i="17"/>
  <c r="F17" i="17"/>
  <c r="G17" i="17"/>
  <c r="H17" i="17"/>
  <c r="C18" i="17"/>
  <c r="D18" i="17"/>
  <c r="E18" i="17"/>
  <c r="F18" i="17"/>
  <c r="G18" i="17"/>
  <c r="H18" i="17"/>
  <c r="C19" i="17"/>
  <c r="D19" i="17"/>
  <c r="E19" i="17"/>
  <c r="F19" i="17"/>
  <c r="G19" i="17"/>
  <c r="H19" i="17"/>
  <c r="C20" i="17"/>
  <c r="D20" i="17"/>
  <c r="E20" i="17"/>
  <c r="F20" i="17"/>
  <c r="G20" i="17"/>
  <c r="H20" i="17"/>
  <c r="C21" i="17"/>
  <c r="D21" i="17"/>
  <c r="E21" i="17"/>
  <c r="F21" i="17"/>
  <c r="G21" i="17"/>
  <c r="H21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4" i="17"/>
  <c r="B3" i="17"/>
  <c r="C2" i="14"/>
  <c r="D2" i="14"/>
  <c r="E2" i="14"/>
  <c r="F2" i="14"/>
  <c r="G2" i="14"/>
  <c r="H2" i="14"/>
  <c r="C3" i="14"/>
  <c r="D3" i="14"/>
  <c r="E3" i="14"/>
  <c r="F3" i="14"/>
  <c r="G3" i="14"/>
  <c r="H3" i="14"/>
  <c r="C4" i="14"/>
  <c r="D4" i="14"/>
  <c r="E4" i="14"/>
  <c r="F4" i="14"/>
  <c r="G4" i="14"/>
  <c r="H4" i="14"/>
  <c r="C5" i="14"/>
  <c r="D5" i="14"/>
  <c r="E5" i="14"/>
  <c r="F5" i="14"/>
  <c r="G5" i="14"/>
  <c r="H5" i="14"/>
  <c r="C6" i="14"/>
  <c r="D6" i="14"/>
  <c r="E6" i="14"/>
  <c r="F6" i="14"/>
  <c r="G6" i="14"/>
  <c r="H6" i="14"/>
  <c r="C7" i="14"/>
  <c r="D7" i="14"/>
  <c r="E7" i="14"/>
  <c r="F7" i="14"/>
  <c r="G7" i="14"/>
  <c r="H7" i="14"/>
  <c r="C8" i="14"/>
  <c r="D8" i="14"/>
  <c r="E8" i="14"/>
  <c r="F8" i="14"/>
  <c r="G8" i="14"/>
  <c r="H8" i="14"/>
  <c r="C9" i="14"/>
  <c r="D9" i="14"/>
  <c r="E9" i="14"/>
  <c r="F9" i="14"/>
  <c r="G9" i="14"/>
  <c r="H9" i="14"/>
  <c r="C10" i="14"/>
  <c r="D10" i="14"/>
  <c r="E10" i="14"/>
  <c r="F10" i="14"/>
  <c r="G10" i="14"/>
  <c r="H10" i="14"/>
  <c r="C11" i="14"/>
  <c r="D11" i="14"/>
  <c r="E11" i="14"/>
  <c r="F11" i="14"/>
  <c r="G11" i="14"/>
  <c r="H11" i="14"/>
  <c r="C12" i="14"/>
  <c r="D12" i="14"/>
  <c r="E12" i="14"/>
  <c r="F12" i="14"/>
  <c r="G12" i="14"/>
  <c r="H12" i="14"/>
  <c r="C13" i="14"/>
  <c r="D13" i="14"/>
  <c r="E13" i="14"/>
  <c r="F13" i="14"/>
  <c r="G13" i="14"/>
  <c r="H13" i="14"/>
  <c r="C14" i="14"/>
  <c r="D14" i="14"/>
  <c r="E14" i="14"/>
  <c r="F14" i="14"/>
  <c r="G14" i="14"/>
  <c r="H14" i="14"/>
  <c r="C15" i="14"/>
  <c r="D15" i="14"/>
  <c r="E15" i="14"/>
  <c r="F15" i="14"/>
  <c r="G15" i="14"/>
  <c r="H15" i="14"/>
  <c r="C16" i="14"/>
  <c r="D16" i="14"/>
  <c r="E16" i="14"/>
  <c r="F16" i="14"/>
  <c r="G16" i="14"/>
  <c r="H16" i="14"/>
  <c r="C17" i="14"/>
  <c r="D17" i="14"/>
  <c r="E17" i="14"/>
  <c r="F17" i="14"/>
  <c r="G17" i="14"/>
  <c r="H17" i="14"/>
  <c r="C18" i="14"/>
  <c r="D18" i="14"/>
  <c r="E18" i="14"/>
  <c r="F18" i="14"/>
  <c r="G18" i="14"/>
  <c r="H18" i="14"/>
  <c r="C19" i="14"/>
  <c r="D19" i="14"/>
  <c r="E19" i="14"/>
  <c r="F19" i="14"/>
  <c r="G19" i="14"/>
  <c r="H19" i="14"/>
  <c r="C20" i="14"/>
  <c r="D20" i="14"/>
  <c r="E20" i="14"/>
  <c r="F20" i="14"/>
  <c r="G20" i="14"/>
  <c r="H20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" i="14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31" i="5"/>
  <c r="I3" i="13"/>
  <c r="K3" i="13"/>
  <c r="L3" i="13"/>
  <c r="M3" i="13"/>
  <c r="N3" i="13"/>
  <c r="O3" i="13"/>
  <c r="P3" i="13"/>
  <c r="Q3" i="13"/>
  <c r="I4" i="13"/>
  <c r="K4" i="13"/>
  <c r="L4" i="13"/>
  <c r="M4" i="13"/>
  <c r="N4" i="13"/>
  <c r="O4" i="13"/>
  <c r="P4" i="13"/>
  <c r="Q4" i="13"/>
  <c r="I5" i="13"/>
  <c r="K5" i="13"/>
  <c r="L5" i="13"/>
  <c r="M5" i="13"/>
  <c r="N5" i="13"/>
  <c r="O5" i="13"/>
  <c r="P5" i="13"/>
  <c r="Q5" i="13"/>
  <c r="I6" i="13"/>
  <c r="K6" i="13"/>
  <c r="L6" i="13"/>
  <c r="M6" i="13"/>
  <c r="N6" i="13"/>
  <c r="O6" i="13"/>
  <c r="P6" i="13"/>
  <c r="Q6" i="13"/>
  <c r="I7" i="13"/>
  <c r="K7" i="13"/>
  <c r="L7" i="13"/>
  <c r="M7" i="13"/>
  <c r="N7" i="13"/>
  <c r="O7" i="13"/>
  <c r="P7" i="13"/>
  <c r="Q7" i="13"/>
  <c r="I8" i="13"/>
  <c r="K8" i="13"/>
  <c r="L8" i="13"/>
  <c r="M8" i="13"/>
  <c r="N8" i="13"/>
  <c r="O8" i="13"/>
  <c r="P8" i="13"/>
  <c r="Q8" i="13"/>
  <c r="I9" i="13"/>
  <c r="K9" i="13"/>
  <c r="L9" i="13"/>
  <c r="M9" i="13"/>
  <c r="N9" i="13"/>
  <c r="O9" i="13"/>
  <c r="P9" i="13"/>
  <c r="Q9" i="13"/>
  <c r="I10" i="13"/>
  <c r="K10" i="13"/>
  <c r="L10" i="13"/>
  <c r="M10" i="13"/>
  <c r="N10" i="13"/>
  <c r="O10" i="13"/>
  <c r="P10" i="13"/>
  <c r="Q10" i="13"/>
  <c r="I11" i="13"/>
  <c r="K11" i="13"/>
  <c r="L11" i="13"/>
  <c r="M11" i="13"/>
  <c r="N11" i="13"/>
  <c r="O11" i="13"/>
  <c r="P11" i="13"/>
  <c r="Q11" i="13"/>
  <c r="I12" i="13"/>
  <c r="K12" i="13"/>
  <c r="L12" i="13"/>
  <c r="M12" i="13"/>
  <c r="N12" i="13"/>
  <c r="O12" i="13"/>
  <c r="P12" i="13"/>
  <c r="Q12" i="13"/>
  <c r="I13" i="13"/>
  <c r="K13" i="13"/>
  <c r="L13" i="13"/>
  <c r="M13" i="13"/>
  <c r="N13" i="13"/>
  <c r="O13" i="13"/>
  <c r="P13" i="13"/>
  <c r="Q13" i="13"/>
  <c r="I14" i="13"/>
  <c r="K14" i="13"/>
  <c r="L14" i="13"/>
  <c r="M14" i="13"/>
  <c r="N14" i="13"/>
  <c r="O14" i="13"/>
  <c r="P14" i="13"/>
  <c r="Q14" i="13"/>
  <c r="I15" i="13"/>
  <c r="K15" i="13"/>
  <c r="L15" i="13"/>
  <c r="M15" i="13"/>
  <c r="N15" i="13"/>
  <c r="O15" i="13"/>
  <c r="P15" i="13"/>
  <c r="Q15" i="13"/>
  <c r="I16" i="13"/>
  <c r="K16" i="13"/>
  <c r="L16" i="13"/>
  <c r="M16" i="13"/>
  <c r="N16" i="13"/>
  <c r="O16" i="13"/>
  <c r="P16" i="13"/>
  <c r="Q16" i="13"/>
  <c r="I17" i="13"/>
  <c r="K17" i="13"/>
  <c r="L17" i="13"/>
  <c r="M17" i="13"/>
  <c r="N17" i="13"/>
  <c r="O17" i="13"/>
  <c r="P17" i="13"/>
  <c r="Q17" i="13"/>
  <c r="I18" i="13"/>
  <c r="K18" i="13"/>
  <c r="L18" i="13"/>
  <c r="M18" i="13"/>
  <c r="N18" i="13"/>
  <c r="O18" i="13"/>
  <c r="P18" i="13"/>
  <c r="Q18" i="13"/>
  <c r="I19" i="13"/>
  <c r="K19" i="13"/>
  <c r="L19" i="13"/>
  <c r="M19" i="13"/>
  <c r="N19" i="13"/>
  <c r="O19" i="13"/>
  <c r="P19" i="13"/>
  <c r="Q19" i="13"/>
  <c r="I20" i="13"/>
  <c r="K20" i="13"/>
  <c r="L20" i="13"/>
  <c r="M20" i="13"/>
  <c r="N20" i="13"/>
  <c r="O20" i="13"/>
  <c r="P20" i="13"/>
  <c r="Q20" i="13"/>
  <c r="I21" i="13"/>
  <c r="K21" i="13"/>
  <c r="L21" i="13"/>
  <c r="M21" i="13"/>
  <c r="N21" i="13"/>
  <c r="O21" i="13"/>
  <c r="P21" i="13"/>
  <c r="Q21" i="13"/>
  <c r="I2" i="13"/>
  <c r="L2" i="13"/>
  <c r="M2" i="13"/>
  <c r="N2" i="13"/>
  <c r="O2" i="13"/>
  <c r="P2" i="13"/>
  <c r="Q2" i="13"/>
  <c r="K2" i="13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11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10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14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11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28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3" i="5"/>
  <c r="H26" i="5"/>
  <c r="F17" i="12"/>
  <c r="G17" i="12"/>
  <c r="H25" i="5"/>
  <c r="F16" i="12"/>
  <c r="G16" i="12"/>
  <c r="H19" i="5"/>
  <c r="F10" i="12"/>
  <c r="G10" i="12"/>
  <c r="H17" i="5"/>
  <c r="F8" i="12"/>
  <c r="G8" i="12"/>
  <c r="H51" i="5"/>
  <c r="F42" i="12"/>
  <c r="G42" i="12"/>
  <c r="H50" i="5"/>
  <c r="F41" i="12"/>
  <c r="G41" i="12"/>
  <c r="H47" i="5"/>
  <c r="F38" i="12"/>
  <c r="G38" i="12"/>
  <c r="H46" i="5"/>
  <c r="F37" i="12"/>
  <c r="G37" i="12"/>
  <c r="H45" i="5"/>
  <c r="F36" i="12"/>
  <c r="G36" i="12"/>
  <c r="H44" i="5"/>
  <c r="F35" i="12"/>
  <c r="G35" i="12"/>
  <c r="H43" i="5"/>
  <c r="F34" i="12"/>
  <c r="G34" i="12"/>
  <c r="H42" i="5"/>
  <c r="F33" i="12"/>
  <c r="G33" i="12"/>
  <c r="H41" i="5"/>
  <c r="F32" i="12"/>
  <c r="G32" i="12"/>
  <c r="H40" i="5"/>
  <c r="F31" i="12"/>
  <c r="G31" i="12"/>
  <c r="H39" i="5"/>
  <c r="F30" i="12"/>
  <c r="G30" i="12"/>
  <c r="H37" i="5"/>
  <c r="F28" i="12"/>
  <c r="G28" i="12"/>
  <c r="H36" i="5"/>
  <c r="F27" i="12"/>
  <c r="G27" i="12"/>
  <c r="H35" i="5"/>
  <c r="F26" i="12"/>
  <c r="G26" i="12"/>
  <c r="H34" i="5"/>
  <c r="F25" i="12"/>
  <c r="G25" i="12"/>
  <c r="H32" i="5"/>
  <c r="F23" i="12"/>
  <c r="G23" i="12"/>
  <c r="H30" i="5"/>
  <c r="F21" i="12"/>
  <c r="G21" i="12"/>
  <c r="H29" i="5"/>
  <c r="F20" i="12"/>
  <c r="G20" i="12"/>
  <c r="H28" i="5"/>
  <c r="F19" i="12"/>
  <c r="G19" i="12"/>
  <c r="H27" i="5"/>
  <c r="F18" i="12"/>
  <c r="G18" i="12"/>
  <c r="H23" i="5"/>
  <c r="F14" i="12"/>
  <c r="G14" i="12"/>
  <c r="H22" i="5"/>
  <c r="F13" i="12"/>
  <c r="G13" i="12"/>
  <c r="H21" i="5"/>
  <c r="F12" i="12"/>
  <c r="G12" i="12"/>
  <c r="H20" i="5"/>
  <c r="F11" i="12"/>
  <c r="G11" i="12"/>
  <c r="H16" i="5"/>
  <c r="F7" i="12"/>
  <c r="G7" i="12"/>
  <c r="H13" i="5"/>
  <c r="F4" i="12"/>
  <c r="G4" i="12"/>
  <c r="H12" i="5"/>
  <c r="F3" i="12"/>
  <c r="G3" i="12"/>
  <c r="H11" i="5"/>
  <c r="F2" i="12"/>
  <c r="G2" i="12"/>
  <c r="B42" i="12"/>
  <c r="C42" i="12"/>
  <c r="D42" i="12"/>
  <c r="E42" i="12"/>
  <c r="B3" i="12"/>
  <c r="C3" i="12"/>
  <c r="D3" i="12"/>
  <c r="E3" i="12"/>
  <c r="B4" i="12"/>
  <c r="C4" i="12"/>
  <c r="D4" i="12"/>
  <c r="E4" i="12"/>
  <c r="B5" i="12"/>
  <c r="C5" i="12"/>
  <c r="D5" i="12"/>
  <c r="E5" i="12"/>
  <c r="H14" i="5"/>
  <c r="F5" i="12"/>
  <c r="B6" i="12"/>
  <c r="C6" i="12"/>
  <c r="D6" i="12"/>
  <c r="E6" i="12"/>
  <c r="H15" i="5"/>
  <c r="F6" i="12"/>
  <c r="B7" i="12"/>
  <c r="C7" i="12"/>
  <c r="D7" i="12"/>
  <c r="E7" i="12"/>
  <c r="B8" i="12"/>
  <c r="C8" i="12"/>
  <c r="D8" i="12"/>
  <c r="E8" i="12"/>
  <c r="B9" i="12"/>
  <c r="C9" i="12"/>
  <c r="D9" i="12"/>
  <c r="E9" i="12"/>
  <c r="H18" i="5"/>
  <c r="F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H24" i="5"/>
  <c r="F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H31" i="5"/>
  <c r="F22" i="12"/>
  <c r="B23" i="12"/>
  <c r="C23" i="12"/>
  <c r="D23" i="12"/>
  <c r="E23" i="12"/>
  <c r="B24" i="12"/>
  <c r="C24" i="12"/>
  <c r="D24" i="12"/>
  <c r="E24" i="12"/>
  <c r="H33" i="5"/>
  <c r="F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H38" i="5"/>
  <c r="F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H48" i="5"/>
  <c r="F39" i="12"/>
  <c r="B40" i="12"/>
  <c r="C40" i="12"/>
  <c r="D40" i="12"/>
  <c r="E40" i="12"/>
  <c r="H49" i="5"/>
  <c r="F40" i="12"/>
  <c r="B41" i="12"/>
  <c r="C41" i="12"/>
  <c r="D41" i="12"/>
  <c r="E41" i="12"/>
  <c r="E2" i="12"/>
  <c r="D2" i="12"/>
  <c r="C2" i="12"/>
  <c r="B2" i="12"/>
  <c r="G48" i="5"/>
  <c r="F40" i="11"/>
  <c r="G40" i="11"/>
  <c r="G47" i="5"/>
  <c r="F39" i="11"/>
  <c r="G39" i="11"/>
  <c r="G46" i="5"/>
  <c r="F38" i="11"/>
  <c r="G38" i="11"/>
  <c r="G43" i="5"/>
  <c r="F35" i="11"/>
  <c r="G35" i="11"/>
  <c r="G42" i="5"/>
  <c r="F34" i="11"/>
  <c r="G34" i="11"/>
  <c r="G41" i="5"/>
  <c r="F33" i="11"/>
  <c r="G33" i="11"/>
  <c r="G40" i="5"/>
  <c r="F32" i="11"/>
  <c r="G32" i="11"/>
  <c r="G39" i="5"/>
  <c r="F31" i="11"/>
  <c r="G31" i="11"/>
  <c r="G38" i="5"/>
  <c r="F30" i="11"/>
  <c r="G30" i="11"/>
  <c r="G33" i="5"/>
  <c r="F25" i="11"/>
  <c r="G25" i="11"/>
  <c r="G32" i="5"/>
  <c r="F24" i="11"/>
  <c r="G24" i="11"/>
  <c r="G31" i="5"/>
  <c r="F23" i="11"/>
  <c r="G23" i="11"/>
  <c r="G30" i="5"/>
  <c r="F22" i="11"/>
  <c r="G22" i="11"/>
  <c r="G29" i="5"/>
  <c r="F21" i="11"/>
  <c r="G21" i="11"/>
  <c r="G28" i="5"/>
  <c r="F20" i="11"/>
  <c r="G20" i="11"/>
  <c r="G27" i="5"/>
  <c r="F19" i="11"/>
  <c r="G19" i="11"/>
  <c r="G26" i="5"/>
  <c r="F18" i="11"/>
  <c r="G18" i="11"/>
  <c r="G25" i="5"/>
  <c r="F17" i="11"/>
  <c r="G17" i="11"/>
  <c r="G24" i="5"/>
  <c r="F16" i="11"/>
  <c r="G16" i="11"/>
  <c r="G23" i="5"/>
  <c r="F15" i="11"/>
  <c r="G15" i="11"/>
  <c r="G22" i="5"/>
  <c r="F14" i="11"/>
  <c r="G14" i="11"/>
  <c r="G21" i="5"/>
  <c r="F13" i="11"/>
  <c r="G13" i="11"/>
  <c r="G19" i="5"/>
  <c r="F11" i="11"/>
  <c r="G11" i="11"/>
  <c r="G17" i="5"/>
  <c r="F9" i="11"/>
  <c r="G9" i="11"/>
  <c r="G14" i="5"/>
  <c r="F6" i="11"/>
  <c r="G6" i="11"/>
  <c r="G10" i="5"/>
  <c r="F2" i="11"/>
  <c r="G2" i="11"/>
  <c r="B3" i="11"/>
  <c r="C3" i="11"/>
  <c r="D3" i="11"/>
  <c r="E3" i="11"/>
  <c r="G11" i="5"/>
  <c r="F3" i="11"/>
  <c r="B4" i="11"/>
  <c r="C4" i="11"/>
  <c r="D4" i="11"/>
  <c r="E4" i="11"/>
  <c r="G12" i="5"/>
  <c r="F4" i="11"/>
  <c r="B5" i="11"/>
  <c r="C5" i="11"/>
  <c r="D5" i="11"/>
  <c r="E5" i="11"/>
  <c r="G13" i="5"/>
  <c r="F5" i="11"/>
  <c r="B6" i="11"/>
  <c r="C6" i="11"/>
  <c r="D6" i="11"/>
  <c r="E6" i="11"/>
  <c r="B7" i="11"/>
  <c r="C7" i="11"/>
  <c r="D7" i="11"/>
  <c r="E7" i="11"/>
  <c r="G15" i="5"/>
  <c r="F7" i="11"/>
  <c r="B8" i="11"/>
  <c r="C8" i="11"/>
  <c r="D8" i="11"/>
  <c r="E8" i="11"/>
  <c r="G16" i="5"/>
  <c r="F8" i="11"/>
  <c r="B9" i="11"/>
  <c r="C9" i="11"/>
  <c r="D9" i="11"/>
  <c r="E9" i="11"/>
  <c r="B10" i="11"/>
  <c r="C10" i="11"/>
  <c r="D10" i="11"/>
  <c r="E10" i="11"/>
  <c r="G18" i="5"/>
  <c r="F10" i="11"/>
  <c r="B11" i="11"/>
  <c r="C11" i="11"/>
  <c r="D11" i="11"/>
  <c r="E11" i="11"/>
  <c r="B12" i="11"/>
  <c r="C12" i="11"/>
  <c r="D12" i="11"/>
  <c r="E12" i="11"/>
  <c r="G20" i="5"/>
  <c r="F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G34" i="5"/>
  <c r="F26" i="11"/>
  <c r="B27" i="11"/>
  <c r="C27" i="11"/>
  <c r="D27" i="11"/>
  <c r="E27" i="11"/>
  <c r="G35" i="5"/>
  <c r="F27" i="11"/>
  <c r="B28" i="11"/>
  <c r="C28" i="11"/>
  <c r="D28" i="11"/>
  <c r="E28" i="11"/>
  <c r="G36" i="5"/>
  <c r="F28" i="11"/>
  <c r="B29" i="11"/>
  <c r="C29" i="11"/>
  <c r="D29" i="11"/>
  <c r="E29" i="11"/>
  <c r="G37" i="5"/>
  <c r="F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G44" i="5"/>
  <c r="F36" i="11"/>
  <c r="B37" i="11"/>
  <c r="C37" i="11"/>
  <c r="D37" i="11"/>
  <c r="E37" i="11"/>
  <c r="G45" i="5"/>
  <c r="F37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G49" i="5"/>
  <c r="F41" i="11"/>
  <c r="B42" i="11"/>
  <c r="C42" i="11"/>
  <c r="D42" i="11"/>
  <c r="E42" i="11"/>
  <c r="G50" i="5"/>
  <c r="F42" i="11"/>
  <c r="B43" i="11"/>
  <c r="C43" i="11"/>
  <c r="D43" i="11"/>
  <c r="E43" i="11"/>
  <c r="G51" i="5"/>
  <c r="F43" i="11"/>
  <c r="E2" i="11"/>
  <c r="D2" i="11"/>
  <c r="C2" i="11"/>
  <c r="B2" i="11"/>
  <c r="F48" i="5"/>
  <c r="F36" i="10"/>
  <c r="G36" i="10"/>
  <c r="F46" i="5"/>
  <c r="F34" i="10"/>
  <c r="G34" i="10"/>
  <c r="F44" i="5"/>
  <c r="F32" i="10"/>
  <c r="G32" i="10"/>
  <c r="F43" i="5"/>
  <c r="F31" i="10"/>
  <c r="G31" i="10"/>
  <c r="F42" i="5"/>
  <c r="F30" i="10"/>
  <c r="G30" i="10"/>
  <c r="F41" i="5"/>
  <c r="F29" i="10"/>
  <c r="G29" i="10"/>
  <c r="F40" i="5"/>
  <c r="F28" i="10"/>
  <c r="G28" i="10"/>
  <c r="F39" i="5"/>
  <c r="F27" i="10"/>
  <c r="G27" i="10"/>
  <c r="F38" i="5"/>
  <c r="F26" i="10"/>
  <c r="G26" i="10"/>
  <c r="F37" i="5"/>
  <c r="F25" i="10"/>
  <c r="G25" i="10"/>
  <c r="F36" i="5"/>
  <c r="F24" i="10"/>
  <c r="G24" i="10"/>
  <c r="F35" i="5"/>
  <c r="F23" i="10"/>
  <c r="G23" i="10"/>
  <c r="F34" i="5"/>
  <c r="F22" i="10"/>
  <c r="G22" i="10"/>
  <c r="F31" i="5"/>
  <c r="F19" i="10"/>
  <c r="G19" i="10"/>
  <c r="F30" i="5"/>
  <c r="F18" i="10"/>
  <c r="G18" i="10"/>
  <c r="F28" i="5"/>
  <c r="F16" i="10"/>
  <c r="G16" i="10"/>
  <c r="F27" i="5"/>
  <c r="F15" i="10"/>
  <c r="G15" i="10"/>
  <c r="F25" i="5"/>
  <c r="F13" i="10"/>
  <c r="G13" i="10"/>
  <c r="F24" i="5"/>
  <c r="F12" i="10"/>
  <c r="G12" i="10"/>
  <c r="F23" i="5"/>
  <c r="F11" i="10"/>
  <c r="G11" i="10"/>
  <c r="F22" i="5"/>
  <c r="F10" i="10"/>
  <c r="G10" i="10"/>
  <c r="F20" i="5"/>
  <c r="F8" i="10"/>
  <c r="G8" i="10"/>
  <c r="F19" i="5"/>
  <c r="F7" i="10"/>
  <c r="G7" i="10"/>
  <c r="F18" i="5"/>
  <c r="F6" i="10"/>
  <c r="G6" i="10"/>
  <c r="F17" i="5"/>
  <c r="F5" i="10"/>
  <c r="G5" i="10"/>
  <c r="F16" i="5"/>
  <c r="F4" i="10"/>
  <c r="G4" i="10"/>
  <c r="F14" i="5"/>
  <c r="F2" i="10"/>
  <c r="G2" i="10"/>
  <c r="B3" i="10"/>
  <c r="C3" i="10"/>
  <c r="D3" i="10"/>
  <c r="E3" i="10"/>
  <c r="F15" i="5"/>
  <c r="F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F21" i="5"/>
  <c r="F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F26" i="5"/>
  <c r="F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F29" i="5"/>
  <c r="F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F32" i="5"/>
  <c r="F20" i="10"/>
  <c r="B21" i="10"/>
  <c r="C21" i="10"/>
  <c r="D21" i="10"/>
  <c r="E21" i="10"/>
  <c r="F33" i="5"/>
  <c r="F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F45" i="5"/>
  <c r="F33" i="10"/>
  <c r="B34" i="10"/>
  <c r="C34" i="10"/>
  <c r="D34" i="10"/>
  <c r="E34" i="10"/>
  <c r="B35" i="10"/>
  <c r="C35" i="10"/>
  <c r="D35" i="10"/>
  <c r="E35" i="10"/>
  <c r="F47" i="5"/>
  <c r="F35" i="10"/>
  <c r="B36" i="10"/>
  <c r="C36" i="10"/>
  <c r="D36" i="10"/>
  <c r="E36" i="10"/>
  <c r="B37" i="10"/>
  <c r="C37" i="10"/>
  <c r="D37" i="10"/>
  <c r="E37" i="10"/>
  <c r="F49" i="5"/>
  <c r="F37" i="10"/>
  <c r="B38" i="10"/>
  <c r="C38" i="10"/>
  <c r="D38" i="10"/>
  <c r="E38" i="10"/>
  <c r="F50" i="5"/>
  <c r="F38" i="10"/>
  <c r="B39" i="10"/>
  <c r="C39" i="10"/>
  <c r="D39" i="10"/>
  <c r="E39" i="10"/>
  <c r="F51" i="5"/>
  <c r="F39" i="10"/>
  <c r="E2" i="10"/>
  <c r="D2" i="10"/>
  <c r="C2" i="10"/>
  <c r="B2" i="10"/>
  <c r="E39" i="5"/>
  <c r="F30" i="9"/>
  <c r="G30" i="9"/>
  <c r="E38" i="5"/>
  <c r="F29" i="9"/>
  <c r="G29" i="9"/>
  <c r="E37" i="5"/>
  <c r="F28" i="9"/>
  <c r="G28" i="9"/>
  <c r="E36" i="5"/>
  <c r="F27" i="9"/>
  <c r="G27" i="9"/>
  <c r="E49" i="5"/>
  <c r="F40" i="9"/>
  <c r="G40" i="9"/>
  <c r="E50" i="5"/>
  <c r="F41" i="9"/>
  <c r="G41" i="9"/>
  <c r="E51" i="5"/>
  <c r="F42" i="9"/>
  <c r="G42" i="9"/>
  <c r="E48" i="5"/>
  <c r="F39" i="9"/>
  <c r="G39" i="9"/>
  <c r="E35" i="5"/>
  <c r="F26" i="9"/>
  <c r="G26" i="9"/>
  <c r="E34" i="5"/>
  <c r="F25" i="9"/>
  <c r="G25" i="9"/>
  <c r="E33" i="5"/>
  <c r="F24" i="9"/>
  <c r="G24" i="9"/>
  <c r="E32" i="5"/>
  <c r="F23" i="9"/>
  <c r="G23" i="9"/>
  <c r="E31" i="5"/>
  <c r="F22" i="9"/>
  <c r="G22" i="9"/>
  <c r="E30" i="5"/>
  <c r="F21" i="9"/>
  <c r="G21" i="9"/>
  <c r="E28" i="5"/>
  <c r="F19" i="9"/>
  <c r="G19" i="9"/>
  <c r="E27" i="5"/>
  <c r="F18" i="9"/>
  <c r="G18" i="9"/>
  <c r="E26" i="5"/>
  <c r="F17" i="9"/>
  <c r="G17" i="9"/>
  <c r="E19" i="5"/>
  <c r="F10" i="9"/>
  <c r="G10" i="9"/>
  <c r="E15" i="5"/>
  <c r="F6" i="9"/>
  <c r="G6" i="9"/>
  <c r="B3" i="9"/>
  <c r="C3" i="9"/>
  <c r="D3" i="9"/>
  <c r="E3" i="9"/>
  <c r="E12" i="5"/>
  <c r="F3" i="9"/>
  <c r="B4" i="9"/>
  <c r="C4" i="9"/>
  <c r="D4" i="9"/>
  <c r="E4" i="9"/>
  <c r="E13" i="5"/>
  <c r="F4" i="9"/>
  <c r="B5" i="9"/>
  <c r="C5" i="9"/>
  <c r="D5" i="9"/>
  <c r="E5" i="9"/>
  <c r="E14" i="5"/>
  <c r="F5" i="9"/>
  <c r="B6" i="9"/>
  <c r="C6" i="9"/>
  <c r="D6" i="9"/>
  <c r="E6" i="9"/>
  <c r="B7" i="9"/>
  <c r="C7" i="9"/>
  <c r="D7" i="9"/>
  <c r="E7" i="9"/>
  <c r="E16" i="5"/>
  <c r="F7" i="9"/>
  <c r="B8" i="9"/>
  <c r="C8" i="9"/>
  <c r="D8" i="9"/>
  <c r="E8" i="9"/>
  <c r="E17" i="5"/>
  <c r="F8" i="9"/>
  <c r="B9" i="9"/>
  <c r="C9" i="9"/>
  <c r="D9" i="9"/>
  <c r="E9" i="9"/>
  <c r="E18" i="5"/>
  <c r="F9" i="9"/>
  <c r="B10" i="9"/>
  <c r="C10" i="9"/>
  <c r="D10" i="9"/>
  <c r="E10" i="9"/>
  <c r="B11" i="9"/>
  <c r="C11" i="9"/>
  <c r="D11" i="9"/>
  <c r="E11" i="9"/>
  <c r="E20" i="5"/>
  <c r="F11" i="9"/>
  <c r="B12" i="9"/>
  <c r="C12" i="9"/>
  <c r="D12" i="9"/>
  <c r="E12" i="9"/>
  <c r="E21" i="5"/>
  <c r="F12" i="9"/>
  <c r="B13" i="9"/>
  <c r="C13" i="9"/>
  <c r="D13" i="9"/>
  <c r="E13" i="9"/>
  <c r="E22" i="5"/>
  <c r="F13" i="9"/>
  <c r="B14" i="9"/>
  <c r="C14" i="9"/>
  <c r="D14" i="9"/>
  <c r="E14" i="9"/>
  <c r="E23" i="5"/>
  <c r="F14" i="9"/>
  <c r="B15" i="9"/>
  <c r="C15" i="9"/>
  <c r="D15" i="9"/>
  <c r="E15" i="9"/>
  <c r="E24" i="5"/>
  <c r="F15" i="9"/>
  <c r="B16" i="9"/>
  <c r="C16" i="9"/>
  <c r="D16" i="9"/>
  <c r="E16" i="9"/>
  <c r="E25" i="5"/>
  <c r="F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E29" i="5"/>
  <c r="F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E40" i="5"/>
  <c r="F31" i="9"/>
  <c r="B32" i="9"/>
  <c r="C32" i="9"/>
  <c r="D32" i="9"/>
  <c r="E32" i="9"/>
  <c r="E41" i="5"/>
  <c r="F32" i="9"/>
  <c r="B33" i="9"/>
  <c r="C33" i="9"/>
  <c r="D33" i="9"/>
  <c r="E33" i="9"/>
  <c r="E42" i="5"/>
  <c r="F33" i="9"/>
  <c r="B34" i="9"/>
  <c r="C34" i="9"/>
  <c r="D34" i="9"/>
  <c r="E34" i="9"/>
  <c r="E43" i="5"/>
  <c r="F34" i="9"/>
  <c r="B35" i="9"/>
  <c r="C35" i="9"/>
  <c r="D35" i="9"/>
  <c r="E35" i="9"/>
  <c r="E44" i="5"/>
  <c r="F35" i="9"/>
  <c r="B36" i="9"/>
  <c r="C36" i="9"/>
  <c r="D36" i="9"/>
  <c r="E36" i="9"/>
  <c r="E45" i="5"/>
  <c r="F36" i="9"/>
  <c r="B37" i="9"/>
  <c r="C37" i="9"/>
  <c r="D37" i="9"/>
  <c r="E37" i="9"/>
  <c r="E46" i="5"/>
  <c r="F37" i="9"/>
  <c r="B38" i="9"/>
  <c r="C38" i="9"/>
  <c r="D38" i="9"/>
  <c r="E38" i="9"/>
  <c r="E47" i="5"/>
  <c r="F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E11" i="5"/>
  <c r="F2" i="9"/>
  <c r="E2" i="9"/>
  <c r="D2" i="9"/>
  <c r="C2" i="9"/>
  <c r="B2" i="9"/>
  <c r="D29" i="5"/>
  <c r="F3" i="8"/>
  <c r="G3" i="8"/>
  <c r="D30" i="5"/>
  <c r="F4" i="8"/>
  <c r="G4" i="8"/>
  <c r="D31" i="5"/>
  <c r="F5" i="8"/>
  <c r="G5" i="8"/>
  <c r="D32" i="5"/>
  <c r="F6" i="8"/>
  <c r="G6" i="8"/>
  <c r="D33" i="5"/>
  <c r="F7" i="8"/>
  <c r="G7" i="8"/>
  <c r="D34" i="5"/>
  <c r="F8" i="8"/>
  <c r="G8" i="8"/>
  <c r="D35" i="5"/>
  <c r="F9" i="8"/>
  <c r="G9" i="8"/>
  <c r="D36" i="5"/>
  <c r="F10" i="8"/>
  <c r="G10" i="8"/>
  <c r="D37" i="5"/>
  <c r="F11" i="8"/>
  <c r="G11" i="8"/>
  <c r="D38" i="5"/>
  <c r="F12" i="8"/>
  <c r="G12" i="8"/>
  <c r="D39" i="5"/>
  <c r="F13" i="8"/>
  <c r="G13" i="8"/>
  <c r="D40" i="5"/>
  <c r="F14" i="8"/>
  <c r="G14" i="8"/>
  <c r="D41" i="5"/>
  <c r="F15" i="8"/>
  <c r="G15" i="8"/>
  <c r="D42" i="5"/>
  <c r="F16" i="8"/>
  <c r="G16" i="8"/>
  <c r="D43" i="5"/>
  <c r="F17" i="8"/>
  <c r="G17" i="8"/>
  <c r="D44" i="5"/>
  <c r="F18" i="8"/>
  <c r="G18" i="8"/>
  <c r="D45" i="5"/>
  <c r="F19" i="8"/>
  <c r="G19" i="8"/>
  <c r="D46" i="5"/>
  <c r="F20" i="8"/>
  <c r="G20" i="8"/>
  <c r="D28" i="5"/>
  <c r="F2" i="8"/>
  <c r="G2" i="8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D47" i="5"/>
  <c r="F21" i="8"/>
  <c r="B22" i="8"/>
  <c r="C22" i="8"/>
  <c r="D22" i="8"/>
  <c r="E22" i="8"/>
  <c r="D48" i="5"/>
  <c r="F22" i="8"/>
  <c r="B23" i="8"/>
  <c r="C23" i="8"/>
  <c r="D23" i="8"/>
  <c r="E23" i="8"/>
  <c r="D49" i="5"/>
  <c r="F23" i="8"/>
  <c r="B24" i="8"/>
  <c r="C24" i="8"/>
  <c r="D24" i="8"/>
  <c r="E24" i="8"/>
  <c r="D50" i="5"/>
  <c r="F24" i="8"/>
  <c r="B25" i="8"/>
  <c r="C25" i="8"/>
  <c r="D25" i="8"/>
  <c r="E25" i="8"/>
  <c r="D51" i="5"/>
  <c r="F25" i="8"/>
  <c r="E2" i="8"/>
  <c r="D2" i="8"/>
  <c r="C2" i="8"/>
  <c r="B2" i="8"/>
  <c r="C42" i="5"/>
  <c r="F41" i="7"/>
  <c r="G41" i="7"/>
  <c r="C45" i="5"/>
  <c r="F44" i="7"/>
  <c r="G44" i="7"/>
  <c r="C44" i="5"/>
  <c r="F43" i="7"/>
  <c r="G43" i="7"/>
  <c r="C43" i="5"/>
  <c r="F42" i="7"/>
  <c r="G42" i="7"/>
  <c r="C4" i="5"/>
  <c r="F3" i="7"/>
  <c r="G3" i="7"/>
  <c r="C5" i="5"/>
  <c r="F4" i="7"/>
  <c r="G4" i="7"/>
  <c r="C6" i="5"/>
  <c r="F5" i="7"/>
  <c r="G5" i="7"/>
  <c r="C7" i="5"/>
  <c r="F6" i="7"/>
  <c r="G6" i="7"/>
  <c r="C8" i="5"/>
  <c r="F7" i="7"/>
  <c r="G7" i="7"/>
  <c r="C9" i="5"/>
  <c r="F8" i="7"/>
  <c r="G8" i="7"/>
  <c r="C10" i="5"/>
  <c r="F9" i="7"/>
  <c r="G9" i="7"/>
  <c r="C11" i="5"/>
  <c r="F10" i="7"/>
  <c r="G10" i="7"/>
  <c r="C12" i="5"/>
  <c r="F11" i="7"/>
  <c r="G11" i="7"/>
  <c r="C13" i="5"/>
  <c r="F12" i="7"/>
  <c r="G12" i="7"/>
  <c r="C14" i="5"/>
  <c r="F13" i="7"/>
  <c r="G13" i="7"/>
  <c r="C15" i="5"/>
  <c r="F14" i="7"/>
  <c r="G14" i="7"/>
  <c r="C16" i="5"/>
  <c r="F15" i="7"/>
  <c r="G15" i="7"/>
  <c r="C17" i="5"/>
  <c r="F16" i="7"/>
  <c r="G16" i="7"/>
  <c r="C18" i="5"/>
  <c r="F17" i="7"/>
  <c r="G17" i="7"/>
  <c r="C19" i="5"/>
  <c r="F18" i="7"/>
  <c r="G18" i="7"/>
  <c r="C20" i="5"/>
  <c r="F19" i="7"/>
  <c r="G19" i="7"/>
  <c r="C21" i="5"/>
  <c r="F20" i="7"/>
  <c r="G20" i="7"/>
  <c r="C22" i="5"/>
  <c r="F21" i="7"/>
  <c r="G21" i="7"/>
  <c r="C23" i="5"/>
  <c r="F22" i="7"/>
  <c r="G22" i="7"/>
  <c r="C24" i="5"/>
  <c r="F23" i="7"/>
  <c r="G23" i="7"/>
  <c r="C25" i="5"/>
  <c r="F24" i="7"/>
  <c r="G24" i="7"/>
  <c r="C26" i="5"/>
  <c r="F25" i="7"/>
  <c r="G25" i="7"/>
  <c r="C27" i="5"/>
  <c r="F26" i="7"/>
  <c r="G26" i="7"/>
  <c r="C28" i="5"/>
  <c r="F27" i="7"/>
  <c r="G27" i="7"/>
  <c r="C29" i="5"/>
  <c r="F28" i="7"/>
  <c r="G28" i="7"/>
  <c r="C30" i="5"/>
  <c r="F29" i="7"/>
  <c r="G29" i="7"/>
  <c r="C31" i="5"/>
  <c r="F30" i="7"/>
  <c r="G30" i="7"/>
  <c r="C32" i="5"/>
  <c r="F31" i="7"/>
  <c r="G31" i="7"/>
  <c r="C33" i="5"/>
  <c r="F32" i="7"/>
  <c r="G32" i="7"/>
  <c r="C34" i="5"/>
  <c r="F33" i="7"/>
  <c r="G33" i="7"/>
  <c r="C35" i="5"/>
  <c r="F34" i="7"/>
  <c r="G34" i="7"/>
  <c r="C36" i="5"/>
  <c r="F35" i="7"/>
  <c r="G35" i="7"/>
  <c r="C37" i="5"/>
  <c r="F36" i="7"/>
  <c r="G36" i="7"/>
  <c r="C38" i="5"/>
  <c r="F37" i="7"/>
  <c r="G37" i="7"/>
  <c r="C39" i="5"/>
  <c r="F38" i="7"/>
  <c r="G38" i="7"/>
  <c r="C40" i="5"/>
  <c r="F39" i="7"/>
  <c r="G39" i="7"/>
  <c r="C41" i="5"/>
  <c r="F40" i="7"/>
  <c r="G40" i="7"/>
  <c r="C3" i="5"/>
  <c r="F2" i="7"/>
  <c r="G2" i="7"/>
  <c r="B3" i="7"/>
  <c r="C3" i="7"/>
  <c r="D3" i="7"/>
  <c r="E3" i="7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B9" i="7"/>
  <c r="C9" i="7"/>
  <c r="D9" i="7"/>
  <c r="E9" i="7"/>
  <c r="B10" i="7"/>
  <c r="C10" i="7"/>
  <c r="D10" i="7"/>
  <c r="E10" i="7"/>
  <c r="B11" i="7"/>
  <c r="C11" i="7"/>
  <c r="D11" i="7"/>
  <c r="E11" i="7"/>
  <c r="B12" i="7"/>
  <c r="C12" i="7"/>
  <c r="D12" i="7"/>
  <c r="E12" i="7"/>
  <c r="B13" i="7"/>
  <c r="C13" i="7"/>
  <c r="D13" i="7"/>
  <c r="E13" i="7"/>
  <c r="B14" i="7"/>
  <c r="C14" i="7"/>
  <c r="D14" i="7"/>
  <c r="E14" i="7"/>
  <c r="B15" i="7"/>
  <c r="C15" i="7"/>
  <c r="D15" i="7"/>
  <c r="E15" i="7"/>
  <c r="B16" i="7"/>
  <c r="C16" i="7"/>
  <c r="D16" i="7"/>
  <c r="E16" i="7"/>
  <c r="B17" i="7"/>
  <c r="C17" i="7"/>
  <c r="D17" i="7"/>
  <c r="E17" i="7"/>
  <c r="B18" i="7"/>
  <c r="C18" i="7"/>
  <c r="D18" i="7"/>
  <c r="E18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B28" i="7"/>
  <c r="C28" i="7"/>
  <c r="D28" i="7"/>
  <c r="E28" i="7"/>
  <c r="B29" i="7"/>
  <c r="C29" i="7"/>
  <c r="D29" i="7"/>
  <c r="E29" i="7"/>
  <c r="B30" i="7"/>
  <c r="C30" i="7"/>
  <c r="D30" i="7"/>
  <c r="E30" i="7"/>
  <c r="B31" i="7"/>
  <c r="C31" i="7"/>
  <c r="D31" i="7"/>
  <c r="E31" i="7"/>
  <c r="B32" i="7"/>
  <c r="C32" i="7"/>
  <c r="D32" i="7"/>
  <c r="E32" i="7"/>
  <c r="B33" i="7"/>
  <c r="C33" i="7"/>
  <c r="D33" i="7"/>
  <c r="E33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B43" i="7"/>
  <c r="C43" i="7"/>
  <c r="D43" i="7"/>
  <c r="E43" i="7"/>
  <c r="B44" i="7"/>
  <c r="C44" i="7"/>
  <c r="D44" i="7"/>
  <c r="E44" i="7"/>
  <c r="B45" i="7"/>
  <c r="C45" i="7"/>
  <c r="D45" i="7"/>
  <c r="E45" i="7"/>
  <c r="C46" i="5"/>
  <c r="F45" i="7"/>
  <c r="B46" i="7"/>
  <c r="C46" i="7"/>
  <c r="D46" i="7"/>
  <c r="E46" i="7"/>
  <c r="C47" i="5"/>
  <c r="F46" i="7"/>
  <c r="B47" i="7"/>
  <c r="C47" i="7"/>
  <c r="D47" i="7"/>
  <c r="E47" i="7"/>
  <c r="C48" i="5"/>
  <c r="F47" i="7"/>
  <c r="B48" i="7"/>
  <c r="C48" i="7"/>
  <c r="D48" i="7"/>
  <c r="E48" i="7"/>
  <c r="C49" i="5"/>
  <c r="F48" i="7"/>
  <c r="E2" i="7"/>
  <c r="D2" i="7"/>
  <c r="C2" i="7"/>
  <c r="B2" i="7"/>
  <c r="B44" i="5"/>
  <c r="F15" i="6"/>
  <c r="G15" i="6"/>
  <c r="B43" i="5"/>
  <c r="F14" i="6"/>
  <c r="G14" i="6"/>
  <c r="B38" i="5"/>
  <c r="F9" i="6"/>
  <c r="G9" i="6"/>
  <c r="B37" i="5"/>
  <c r="F8" i="6"/>
  <c r="G8" i="6"/>
  <c r="B36" i="5"/>
  <c r="F7" i="6"/>
  <c r="G7" i="6"/>
  <c r="B32" i="5"/>
  <c r="F3" i="6"/>
  <c r="G3" i="6"/>
  <c r="B33" i="5"/>
  <c r="F4" i="6"/>
  <c r="G4" i="6"/>
  <c r="B34" i="5"/>
  <c r="F5" i="6"/>
  <c r="G5" i="6"/>
  <c r="B31" i="5"/>
  <c r="F2" i="6"/>
  <c r="G2" i="6"/>
  <c r="C3" i="6"/>
  <c r="D3" i="6"/>
  <c r="E3" i="6"/>
  <c r="C4" i="6"/>
  <c r="D4" i="6"/>
  <c r="E4" i="6"/>
  <c r="C5" i="6"/>
  <c r="D5" i="6"/>
  <c r="E5" i="6"/>
  <c r="C6" i="6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E2" i="6"/>
  <c r="D2" i="6"/>
  <c r="C2" i="6"/>
  <c r="B35" i="5"/>
  <c r="F6" i="6"/>
  <c r="B39" i="5"/>
  <c r="F10" i="6"/>
  <c r="B40" i="5"/>
  <c r="F11" i="6"/>
  <c r="B41" i="5"/>
  <c r="F12" i="6"/>
  <c r="B42" i="5"/>
  <c r="F13" i="6"/>
  <c r="B45" i="5"/>
  <c r="F16" i="6"/>
  <c r="B46" i="5"/>
  <c r="F17" i="6"/>
  <c r="B47" i="5"/>
  <c r="F18" i="6"/>
  <c r="B48" i="5"/>
  <c r="F19" i="6"/>
  <c r="B49" i="5"/>
  <c r="F20" i="6"/>
  <c r="B50" i="5"/>
  <c r="F21" i="6"/>
  <c r="B51" i="5"/>
  <c r="F2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" i="6"/>
  <c r="H26" i="2"/>
  <c r="P26" i="2"/>
  <c r="H25" i="2"/>
  <c r="P25" i="2"/>
  <c r="H19" i="2"/>
  <c r="P19" i="2"/>
  <c r="H18" i="2"/>
  <c r="P18" i="2"/>
  <c r="H17" i="2"/>
  <c r="P17" i="2"/>
  <c r="H50" i="2"/>
  <c r="P50" i="2"/>
  <c r="H49" i="2"/>
  <c r="P49" i="2"/>
  <c r="H48" i="2"/>
  <c r="P48" i="2"/>
  <c r="H47" i="2"/>
  <c r="P47" i="2"/>
  <c r="H46" i="2"/>
  <c r="P46" i="2"/>
  <c r="H45" i="2"/>
  <c r="P45" i="2"/>
  <c r="H44" i="2"/>
  <c r="P44" i="2"/>
  <c r="H43" i="2"/>
  <c r="P43" i="2"/>
  <c r="H42" i="2"/>
  <c r="P42" i="2"/>
  <c r="H41" i="2"/>
  <c r="P41" i="2"/>
  <c r="H39" i="2"/>
  <c r="P39" i="2"/>
  <c r="H38" i="2"/>
  <c r="P38" i="2"/>
  <c r="H37" i="2"/>
  <c r="P37" i="2"/>
  <c r="H36" i="2"/>
  <c r="P36" i="2"/>
  <c r="H35" i="2"/>
  <c r="P35" i="2"/>
  <c r="H34" i="2"/>
  <c r="P34" i="2"/>
  <c r="H33" i="2"/>
  <c r="P33" i="2"/>
  <c r="H32" i="2"/>
  <c r="P32" i="2"/>
  <c r="H31" i="2"/>
  <c r="P31" i="2"/>
  <c r="H30" i="2"/>
  <c r="P30" i="2"/>
  <c r="H29" i="2"/>
  <c r="P29" i="2"/>
  <c r="H15" i="2"/>
  <c r="P15" i="2"/>
  <c r="H14" i="2"/>
  <c r="P14" i="2"/>
  <c r="H12" i="2"/>
  <c r="P12" i="2"/>
  <c r="H11" i="2"/>
  <c r="P11" i="2"/>
  <c r="G52" i="2"/>
  <c r="O52" i="2"/>
  <c r="G51" i="2"/>
  <c r="O51" i="2"/>
  <c r="G50" i="2"/>
  <c r="O50" i="2"/>
  <c r="G49" i="2"/>
  <c r="O49" i="2"/>
  <c r="G48" i="2"/>
  <c r="O48" i="2"/>
  <c r="G47" i="2"/>
  <c r="O47" i="2"/>
  <c r="G46" i="2"/>
  <c r="O46" i="2"/>
  <c r="G44" i="2"/>
  <c r="O44" i="2"/>
  <c r="G43" i="2"/>
  <c r="O43" i="2"/>
  <c r="G42" i="2"/>
  <c r="O42" i="2"/>
  <c r="G33" i="2"/>
  <c r="O33" i="2"/>
  <c r="G32" i="2"/>
  <c r="O32" i="2"/>
  <c r="G31" i="2"/>
  <c r="O31" i="2"/>
  <c r="G30" i="2"/>
  <c r="O30" i="2"/>
  <c r="G29" i="2"/>
  <c r="O29" i="2"/>
  <c r="G28" i="2"/>
  <c r="O28" i="2"/>
  <c r="G27" i="2"/>
  <c r="O27" i="2"/>
  <c r="G26" i="2"/>
  <c r="O26" i="2"/>
  <c r="G11" i="2"/>
  <c r="O11" i="2"/>
  <c r="G12" i="2"/>
  <c r="O12" i="2"/>
  <c r="G13" i="2"/>
  <c r="O13" i="2"/>
  <c r="G14" i="2"/>
  <c r="O14" i="2"/>
  <c r="G15" i="2"/>
  <c r="O15" i="2"/>
  <c r="G16" i="2"/>
  <c r="O16" i="2"/>
  <c r="G17" i="2"/>
  <c r="O17" i="2"/>
  <c r="G18" i="2"/>
  <c r="O18" i="2"/>
  <c r="G19" i="2"/>
  <c r="O19" i="2"/>
  <c r="G20" i="2"/>
  <c r="O20" i="2"/>
  <c r="G10" i="2"/>
  <c r="O10" i="2"/>
  <c r="F46" i="2"/>
  <c r="N46" i="2"/>
  <c r="F41" i="2"/>
  <c r="N41" i="2"/>
  <c r="F39" i="2"/>
  <c r="N39" i="2"/>
  <c r="F34" i="2"/>
  <c r="N34" i="2"/>
  <c r="F33" i="2"/>
  <c r="N33" i="2"/>
  <c r="F32" i="2"/>
  <c r="N32" i="2"/>
  <c r="F31" i="2"/>
  <c r="N31" i="2"/>
  <c r="F30" i="2"/>
  <c r="N30" i="2"/>
  <c r="F29" i="2"/>
  <c r="N29" i="2"/>
  <c r="F21" i="2"/>
  <c r="N21" i="2"/>
  <c r="F19" i="2"/>
  <c r="N19" i="2"/>
  <c r="F18" i="2"/>
  <c r="N18" i="2"/>
  <c r="F17" i="2"/>
  <c r="N17" i="2"/>
  <c r="F16" i="2"/>
  <c r="N16" i="2"/>
  <c r="E52" i="2"/>
  <c r="M52" i="2"/>
  <c r="E51" i="2"/>
  <c r="M51" i="2"/>
  <c r="E50" i="2"/>
  <c r="M50" i="2"/>
  <c r="E49" i="2"/>
  <c r="M49" i="2"/>
  <c r="E39" i="2"/>
  <c r="M39" i="2"/>
  <c r="E38" i="2"/>
  <c r="M38" i="2"/>
  <c r="E37" i="2"/>
  <c r="M37" i="2"/>
  <c r="E36" i="2"/>
  <c r="M36" i="2"/>
  <c r="E13" i="2"/>
  <c r="M13" i="2"/>
  <c r="E14" i="2"/>
  <c r="M14" i="2"/>
  <c r="E15" i="2"/>
  <c r="M15" i="2"/>
  <c r="E16" i="2"/>
  <c r="M16" i="2"/>
  <c r="E17" i="2"/>
  <c r="M17" i="2"/>
  <c r="E18" i="2"/>
  <c r="M18" i="2"/>
  <c r="E19" i="2"/>
  <c r="M19" i="2"/>
  <c r="E20" i="2"/>
  <c r="M20" i="2"/>
  <c r="E21" i="2"/>
  <c r="M21" i="2"/>
  <c r="E22" i="2"/>
  <c r="M22" i="2"/>
  <c r="E23" i="2"/>
  <c r="M23" i="2"/>
  <c r="E24" i="2"/>
  <c r="M24" i="2"/>
  <c r="E25" i="2"/>
  <c r="M25" i="2"/>
  <c r="E26" i="2"/>
  <c r="M26" i="2"/>
  <c r="E12" i="2"/>
  <c r="M12" i="2"/>
  <c r="M11" i="2"/>
  <c r="D32" i="2"/>
  <c r="L32" i="2"/>
  <c r="D31" i="2"/>
  <c r="L31" i="2"/>
  <c r="D30" i="2"/>
  <c r="L30" i="2"/>
  <c r="D29" i="2"/>
  <c r="L29" i="2"/>
  <c r="D28" i="2"/>
  <c r="L28" i="2"/>
  <c r="C48" i="2"/>
  <c r="K48" i="2"/>
  <c r="C50" i="2"/>
  <c r="K50" i="2"/>
  <c r="C49" i="2"/>
  <c r="K49" i="2"/>
  <c r="C47" i="2"/>
  <c r="K47" i="2"/>
  <c r="C33" i="2"/>
  <c r="K33" i="2"/>
  <c r="C32" i="2"/>
  <c r="K32" i="2"/>
  <c r="C31" i="2"/>
  <c r="K31" i="2"/>
  <c r="C4" i="2"/>
  <c r="K4" i="2"/>
  <c r="C5" i="2"/>
  <c r="K5" i="2"/>
  <c r="C6" i="2"/>
  <c r="K6" i="2"/>
  <c r="C7" i="2"/>
  <c r="K7" i="2"/>
  <c r="C8" i="2"/>
  <c r="K8" i="2"/>
  <c r="C9" i="2"/>
  <c r="K9" i="2"/>
  <c r="C10" i="2"/>
  <c r="K10" i="2"/>
  <c r="C11" i="2"/>
  <c r="K11" i="2"/>
  <c r="C12" i="2"/>
  <c r="K12" i="2"/>
  <c r="C13" i="2"/>
  <c r="K13" i="2"/>
  <c r="C14" i="2"/>
  <c r="K14" i="2"/>
  <c r="C15" i="2"/>
  <c r="K15" i="2"/>
  <c r="C16" i="2"/>
  <c r="K16" i="2"/>
  <c r="C17" i="2"/>
  <c r="K17" i="2"/>
  <c r="C18" i="2"/>
  <c r="K18" i="2"/>
  <c r="C19" i="2"/>
  <c r="K19" i="2"/>
  <c r="C20" i="2"/>
  <c r="K20" i="2"/>
  <c r="C21" i="2"/>
  <c r="K21" i="2"/>
  <c r="C22" i="2"/>
  <c r="K22" i="2"/>
  <c r="C23" i="2"/>
  <c r="K23" i="2"/>
  <c r="C24" i="2"/>
  <c r="K24" i="2"/>
  <c r="C25" i="2"/>
  <c r="K25" i="2"/>
  <c r="C26" i="2"/>
  <c r="K26" i="2"/>
  <c r="C27" i="2"/>
  <c r="K27" i="2"/>
  <c r="C28" i="2"/>
  <c r="K28" i="2"/>
  <c r="C3" i="2"/>
  <c r="K3" i="2"/>
  <c r="B42" i="2"/>
  <c r="J42" i="2"/>
  <c r="B41" i="2"/>
  <c r="J41" i="2"/>
  <c r="B40" i="2"/>
  <c r="J40" i="2"/>
  <c r="B39" i="2"/>
  <c r="J39" i="2"/>
  <c r="B38" i="2"/>
  <c r="J38" i="2"/>
  <c r="B35" i="2"/>
  <c r="J35" i="2"/>
  <c r="H13" i="2"/>
  <c r="H16" i="2"/>
  <c r="H20" i="2"/>
  <c r="H21" i="2"/>
  <c r="H22" i="2"/>
  <c r="H23" i="2"/>
  <c r="H24" i="2"/>
  <c r="H27" i="2"/>
  <c r="H28" i="2"/>
  <c r="H40" i="2"/>
  <c r="H51" i="2"/>
  <c r="H52" i="2"/>
  <c r="G21" i="2"/>
  <c r="G22" i="2"/>
  <c r="G23" i="2"/>
  <c r="G24" i="2"/>
  <c r="G25" i="2"/>
  <c r="G34" i="2"/>
  <c r="G35" i="2"/>
  <c r="G36" i="2"/>
  <c r="G37" i="2"/>
  <c r="G38" i="2"/>
  <c r="G39" i="2"/>
  <c r="G40" i="2"/>
  <c r="G41" i="2"/>
  <c r="G45" i="2"/>
  <c r="F15" i="2"/>
  <c r="F20" i="2"/>
  <c r="F22" i="2"/>
  <c r="F23" i="2"/>
  <c r="F24" i="2"/>
  <c r="F25" i="2"/>
  <c r="F26" i="2"/>
  <c r="F27" i="2"/>
  <c r="F28" i="2"/>
  <c r="F35" i="2"/>
  <c r="F36" i="2"/>
  <c r="F37" i="2"/>
  <c r="F38" i="2"/>
  <c r="F40" i="2"/>
  <c r="F42" i="2"/>
  <c r="F43" i="2"/>
  <c r="F44" i="2"/>
  <c r="F45" i="2"/>
  <c r="F47" i="2"/>
  <c r="F48" i="2"/>
  <c r="F49" i="2"/>
  <c r="F50" i="2"/>
  <c r="F51" i="2"/>
  <c r="F52" i="2"/>
  <c r="F14" i="2"/>
  <c r="E27" i="2"/>
  <c r="E28" i="2"/>
  <c r="E29" i="2"/>
  <c r="E30" i="2"/>
  <c r="E31" i="2"/>
  <c r="E32" i="2"/>
  <c r="E33" i="2"/>
  <c r="E34" i="2"/>
  <c r="E35" i="2"/>
  <c r="E40" i="2"/>
  <c r="E41" i="2"/>
  <c r="E42" i="2"/>
  <c r="E43" i="2"/>
  <c r="E44" i="2"/>
  <c r="E45" i="2"/>
  <c r="E46" i="2"/>
  <c r="E47" i="2"/>
  <c r="E48" i="2"/>
  <c r="E11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C29" i="2"/>
  <c r="C30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B33" i="2"/>
  <c r="B34" i="2"/>
  <c r="B36" i="2"/>
  <c r="B37" i="2"/>
  <c r="B43" i="2"/>
  <c r="B44" i="2"/>
  <c r="B45" i="2"/>
  <c r="B46" i="2"/>
  <c r="B47" i="2"/>
  <c r="B48" i="2"/>
  <c r="B49" i="2"/>
  <c r="B50" i="2"/>
  <c r="B51" i="2"/>
  <c r="B52" i="2"/>
  <c r="B32" i="2"/>
  <c r="B31" i="2"/>
  <c r="C13" i="3"/>
</calcChain>
</file>

<file path=xl/sharedStrings.xml><?xml version="1.0" encoding="utf-8"?>
<sst xmlns="http://schemas.openxmlformats.org/spreadsheetml/2006/main" count="170" uniqueCount="50">
  <si>
    <t>Year</t>
  </si>
  <si>
    <t>cod_2224_ssb</t>
  </si>
  <si>
    <t>cod_2224_f</t>
  </si>
  <si>
    <t>cod_2532_ssb</t>
  </si>
  <si>
    <t>cod_2532_f</t>
  </si>
  <si>
    <t>her_3a22_ssb</t>
  </si>
  <si>
    <t>her_3a22_f</t>
  </si>
  <si>
    <t>her_2532_ssb</t>
  </si>
  <si>
    <t>her_2532_f</t>
  </si>
  <si>
    <t>her_riga_ssb</t>
  </si>
  <si>
    <t>her_riga_f</t>
  </si>
  <si>
    <t>her_30_ssb</t>
  </si>
  <si>
    <t>her_30_f</t>
  </si>
  <si>
    <t>spr_2232_ssb</t>
  </si>
  <si>
    <t>spr_2232_f</t>
  </si>
  <si>
    <t>Fmsy</t>
  </si>
  <si>
    <t>Fmsy_MULTI</t>
  </si>
  <si>
    <t>Bmsy</t>
  </si>
  <si>
    <t>Fpa</t>
  </si>
  <si>
    <t>Bpa</t>
  </si>
  <si>
    <t>FMGT</t>
  </si>
  <si>
    <t>Btrigger</t>
  </si>
  <si>
    <t>cod_2532</t>
  </si>
  <si>
    <t>from WGBFAS 2013</t>
  </si>
  <si>
    <t>cod_kat</t>
  </si>
  <si>
    <t>her_2532</t>
  </si>
  <si>
    <t>her_30</t>
  </si>
  <si>
    <t>her_31</t>
  </si>
  <si>
    <t>her_3a22</t>
  </si>
  <si>
    <t>her_riga</t>
  </si>
  <si>
    <t>ple_2123</t>
  </si>
  <si>
    <t>ple_2432</t>
  </si>
  <si>
    <t>sole_kask</t>
  </si>
  <si>
    <t>spr_2232</t>
  </si>
  <si>
    <t>0.25-0.32</t>
  </si>
  <si>
    <t>B/Bmsy</t>
  </si>
  <si>
    <t>B´</t>
  </si>
  <si>
    <t>B/BMSY + 0.2</t>
  </si>
  <si>
    <r>
      <t>B/B</t>
    </r>
    <r>
      <rPr>
        <vertAlign val="subscript"/>
        <sz val="12"/>
        <color theme="1"/>
        <rFont val="Times New Roman"/>
      </rPr>
      <t>MSY</t>
    </r>
    <r>
      <rPr>
        <sz val="12"/>
        <color theme="1"/>
        <rFont val="Times New Roman"/>
      </rPr>
      <t xml:space="preserve"> + 1.5</t>
    </r>
  </si>
  <si>
    <r>
      <t>B/B</t>
    </r>
    <r>
      <rPr>
        <vertAlign val="subscript"/>
        <sz val="12"/>
        <color theme="1"/>
        <rFont val="Times New Roman"/>
      </rPr>
      <t>MSY</t>
    </r>
  </si>
  <si>
    <t>F/FMSY</t>
  </si>
  <si>
    <t>B/BMSY – 0.2</t>
  </si>
  <si>
    <t>F`</t>
  </si>
  <si>
    <t>cod_2224</t>
  </si>
  <si>
    <t>F/Fmsy</t>
  </si>
  <si>
    <t>F´</t>
  </si>
  <si>
    <t>SUM</t>
  </si>
  <si>
    <t>Sp</t>
  </si>
  <si>
    <t>(B´+F´)/2</t>
  </si>
  <si>
    <t>Slopes [times 5] and MAX -1 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</si>
</sst>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  <font>
      <vertAlign val="subscript"/>
      <sz val="12"/>
      <color theme="1"/>
      <name val="Times New Roman"/>
    </font>
    <font>
      <b/>
      <sz val="12"/>
      <color theme="3"/>
      <name val="Calibri"/>
      <scheme val="minor"/>
    </font>
    <font>
      <sz val="12"/>
      <color theme="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2" fontId="6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</cellXfs>
  <cellStyles count="20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"/>
    </sheetView>
  </sheetViews>
  <sheetFormatPr baseColWidth="10" defaultRowHeight="15" x14ac:dyDescent="0"/>
  <cols>
    <col min="3" max="3" width="11.83203125" bestFit="1" customWidth="1"/>
  </cols>
  <sheetData>
    <row r="1" spans="1:10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10">
      <c r="A2" t="s">
        <v>43</v>
      </c>
      <c r="B2">
        <v>0.26</v>
      </c>
      <c r="D2" s="1">
        <v>38400</v>
      </c>
      <c r="G2">
        <v>0.6</v>
      </c>
      <c r="H2" s="1" t="s">
        <v>21</v>
      </c>
    </row>
    <row r="3" spans="1:10">
      <c r="A3" t="s">
        <v>22</v>
      </c>
      <c r="B3">
        <v>0.46</v>
      </c>
      <c r="D3" s="1">
        <v>88200</v>
      </c>
      <c r="F3">
        <v>88200</v>
      </c>
      <c r="G3">
        <v>0.3</v>
      </c>
      <c r="H3" s="1" t="s">
        <v>21</v>
      </c>
      <c r="J3" t="s">
        <v>23</v>
      </c>
    </row>
    <row r="4" spans="1:10">
      <c r="A4" t="s">
        <v>24</v>
      </c>
      <c r="D4" s="1"/>
      <c r="H4" s="1"/>
    </row>
    <row r="5" spans="1:10">
      <c r="A5" t="s">
        <v>25</v>
      </c>
      <c r="B5">
        <v>0.22</v>
      </c>
      <c r="C5">
        <v>0.3</v>
      </c>
      <c r="D5" s="1">
        <v>600000</v>
      </c>
      <c r="E5">
        <v>0.41</v>
      </c>
      <c r="F5">
        <v>600000</v>
      </c>
      <c r="H5" s="1" t="s">
        <v>21</v>
      </c>
    </row>
    <row r="6" spans="1:10">
      <c r="A6" t="s">
        <v>26</v>
      </c>
      <c r="B6">
        <v>0.15</v>
      </c>
      <c r="D6" s="1">
        <v>316000</v>
      </c>
      <c r="H6" s="1" t="s">
        <v>21</v>
      </c>
    </row>
    <row r="7" spans="1:10">
      <c r="A7" t="s">
        <v>27</v>
      </c>
    </row>
    <row r="8" spans="1:10">
      <c r="A8" t="s">
        <v>28</v>
      </c>
      <c r="B8">
        <v>0.32</v>
      </c>
      <c r="D8" s="1">
        <v>110000</v>
      </c>
      <c r="H8" s="1" t="s">
        <v>21</v>
      </c>
    </row>
    <row r="9" spans="1:10">
      <c r="A9" t="s">
        <v>29</v>
      </c>
      <c r="B9">
        <v>0.32</v>
      </c>
      <c r="D9" s="1">
        <v>60000</v>
      </c>
      <c r="E9">
        <v>0.4</v>
      </c>
      <c r="F9">
        <v>60000</v>
      </c>
      <c r="H9" s="1" t="s">
        <v>21</v>
      </c>
    </row>
    <row r="10" spans="1:10">
      <c r="A10" t="s">
        <v>30</v>
      </c>
      <c r="B10">
        <v>0.37</v>
      </c>
      <c r="D10" s="1">
        <v>5550</v>
      </c>
      <c r="E10">
        <v>0.67</v>
      </c>
      <c r="F10">
        <v>600000</v>
      </c>
      <c r="H10" s="1" t="s">
        <v>21</v>
      </c>
    </row>
    <row r="11" spans="1:10">
      <c r="A11" t="s">
        <v>31</v>
      </c>
    </row>
    <row r="12" spans="1:10">
      <c r="A12" t="s">
        <v>32</v>
      </c>
      <c r="B12">
        <v>0.22</v>
      </c>
      <c r="D12" s="1">
        <v>2000</v>
      </c>
      <c r="E12">
        <v>0.49</v>
      </c>
      <c r="F12">
        <v>2000</v>
      </c>
      <c r="H12" s="1" t="s">
        <v>21</v>
      </c>
    </row>
    <row r="13" spans="1:10">
      <c r="A13" t="s">
        <v>33</v>
      </c>
      <c r="B13">
        <v>0.26</v>
      </c>
      <c r="C13" s="2">
        <f>AVERAGE(0.25,0.32)</f>
        <v>0.28500000000000003</v>
      </c>
      <c r="D13" s="1">
        <v>570000</v>
      </c>
      <c r="E13">
        <v>0.32</v>
      </c>
      <c r="F13">
        <v>570000</v>
      </c>
      <c r="H13" s="1" t="s">
        <v>21</v>
      </c>
      <c r="I13" s="2" t="s">
        <v>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G1"/>
    </sheetView>
  </sheetViews>
  <sheetFormatPr baseColWidth="10" defaultRowHeight="15" x14ac:dyDescent="0"/>
  <cols>
    <col min="2" max="2" width="7.1640625" bestFit="1" customWidth="1"/>
    <col min="3" max="3" width="11.83203125" bestFit="1" customWidth="1"/>
    <col min="4" max="4" width="14.5" bestFit="1" customWidth="1"/>
    <col min="5" max="5" width="14.83203125" bestFit="1" customWidth="1"/>
    <col min="6" max="6" width="8.5" bestFit="1" customWidth="1"/>
  </cols>
  <sheetData>
    <row r="1" spans="1:7" ht="17">
      <c r="A1" s="8" t="s">
        <v>0</v>
      </c>
      <c r="B1" s="9" t="s">
        <v>39</v>
      </c>
      <c r="C1" s="9" t="s">
        <v>38</v>
      </c>
      <c r="D1" s="9" t="s">
        <v>41</v>
      </c>
      <c r="E1" s="9" t="s">
        <v>37</v>
      </c>
      <c r="F1" s="9" t="s">
        <v>40</v>
      </c>
      <c r="G1" s="9" t="s">
        <v>42</v>
      </c>
    </row>
    <row r="2" spans="1:7">
      <c r="A2">
        <v>1973</v>
      </c>
      <c r="B2" s="3">
        <f>B´!G10</f>
        <v>0.58013291139240508</v>
      </c>
      <c r="C2" s="3">
        <f>B´!G10+1.5</f>
        <v>2.080132911392405</v>
      </c>
      <c r="D2" s="3">
        <f>B´!G10-0.2</f>
        <v>0.38013291139240507</v>
      </c>
      <c r="E2" s="3">
        <f>B´!G10+0.2</f>
        <v>0.78013291139240515</v>
      </c>
      <c r="F2" s="3">
        <f>F´!G10</f>
        <v>0.80666666666666664</v>
      </c>
      <c r="G2" s="3">
        <f>(C2-F2)/1.5</f>
        <v>0.84897749648382559</v>
      </c>
    </row>
    <row r="3" spans="1:7">
      <c r="A3">
        <v>1974</v>
      </c>
      <c r="B3" s="3">
        <f>B´!G11</f>
        <v>0.54634810126582278</v>
      </c>
      <c r="C3" s="3">
        <f>B´!G11+1.5</f>
        <v>2.0463481012658229</v>
      </c>
      <c r="D3" s="3">
        <f>B´!G11-0.2</f>
        <v>0.34634810126582277</v>
      </c>
      <c r="E3" s="3">
        <f>B´!G11+0.2</f>
        <v>0.74634810126582285</v>
      </c>
      <c r="F3" s="3">
        <f>F´!G11</f>
        <v>0.75333333333333341</v>
      </c>
      <c r="G3">
        <v>1</v>
      </c>
    </row>
    <row r="4" spans="1:7">
      <c r="A4">
        <v>1975</v>
      </c>
      <c r="B4" s="3">
        <f>B´!G12</f>
        <v>0.54908860759493672</v>
      </c>
      <c r="C4" s="3">
        <f>B´!G12+1.5</f>
        <v>2.0490886075949368</v>
      </c>
      <c r="D4" s="3">
        <f>B´!G12-0.2</f>
        <v>0.34908860759493671</v>
      </c>
      <c r="E4" s="3">
        <f>B´!G12+0.2</f>
        <v>0.74908860759493678</v>
      </c>
      <c r="F4" s="3">
        <f>F´!G12</f>
        <v>0.56000000000000005</v>
      </c>
      <c r="G4">
        <v>1</v>
      </c>
    </row>
    <row r="5" spans="1:7">
      <c r="A5">
        <v>1976</v>
      </c>
      <c r="B5" s="3">
        <f>B´!G13</f>
        <v>0.61477531645569616</v>
      </c>
      <c r="C5" s="3">
        <f>B´!G13+1.5</f>
        <v>2.1147753164556962</v>
      </c>
      <c r="D5" s="3">
        <f>B´!G13-0.2</f>
        <v>0.41477531645569615</v>
      </c>
      <c r="E5" s="3">
        <f>B´!G13+0.2</f>
        <v>0.81477531645569612</v>
      </c>
      <c r="F5" s="3">
        <f>F´!G13</f>
        <v>0.67999999999999994</v>
      </c>
      <c r="G5">
        <v>1</v>
      </c>
    </row>
    <row r="6" spans="1:7">
      <c r="A6">
        <v>1977</v>
      </c>
      <c r="B6" s="3">
        <f>B´!G14</f>
        <v>0.63858544303797471</v>
      </c>
      <c r="C6" s="3">
        <f>B´!G14+1.5</f>
        <v>2.1385854430379747</v>
      </c>
      <c r="D6" s="3">
        <f>B´!G14-0.2</f>
        <v>0.4385854430379747</v>
      </c>
      <c r="E6" s="3">
        <f>B´!G14+0.2</f>
        <v>0.83858544303797466</v>
      </c>
      <c r="F6" s="3">
        <f>F´!G14</f>
        <v>0.85333333333333339</v>
      </c>
      <c r="G6" s="3">
        <f>(C6-F6)/1.5</f>
        <v>0.8568347398030941</v>
      </c>
    </row>
    <row r="7" spans="1:7">
      <c r="A7">
        <v>1978</v>
      </c>
      <c r="B7" s="3">
        <f>B´!G15</f>
        <v>0.66931645569620257</v>
      </c>
      <c r="C7" s="3">
        <f>B´!G15+1.5</f>
        <v>2.1693164556962028</v>
      </c>
      <c r="D7" s="3">
        <f>B´!G15-0.2</f>
        <v>0.46931645569620256</v>
      </c>
      <c r="E7" s="3">
        <f>B´!G15+0.2</f>
        <v>0.86931645569620253</v>
      </c>
      <c r="F7" s="3">
        <f>F´!G15</f>
        <v>0.83333333333333337</v>
      </c>
      <c r="G7">
        <v>1</v>
      </c>
    </row>
    <row r="8" spans="1:7">
      <c r="A8">
        <v>1979</v>
      </c>
      <c r="B8" s="3">
        <f>B´!G16</f>
        <v>0.61354746835443041</v>
      </c>
      <c r="C8" s="3">
        <f>B´!G16+1.5</f>
        <v>2.1135474683544304</v>
      </c>
      <c r="D8" s="3">
        <f>B´!G16-0.2</f>
        <v>0.4135474683544304</v>
      </c>
      <c r="E8" s="3">
        <f>B´!G16+0.2</f>
        <v>0.81354746835443037</v>
      </c>
      <c r="F8" s="3">
        <f>F´!G16</f>
        <v>0.69333333333333336</v>
      </c>
      <c r="G8">
        <v>1</v>
      </c>
    </row>
    <row r="9" spans="1:7">
      <c r="A9">
        <v>1980</v>
      </c>
      <c r="B9" s="3">
        <f>B´!G17</f>
        <v>0.56637658227848098</v>
      </c>
      <c r="C9" s="3">
        <f>B´!G17+1.5</f>
        <v>2.066376582278481</v>
      </c>
      <c r="D9" s="3">
        <f>B´!G17-0.2</f>
        <v>0.36637658227848097</v>
      </c>
      <c r="E9" s="3">
        <f>B´!G17+0.2</f>
        <v>0.76637658227848093</v>
      </c>
      <c r="F9" s="3">
        <f>F´!G17</f>
        <v>0.78</v>
      </c>
      <c r="G9" s="3">
        <f>(C9-F9)/1.5</f>
        <v>0.85758438818565397</v>
      </c>
    </row>
    <row r="10" spans="1:7">
      <c r="A10">
        <v>1981</v>
      </c>
      <c r="B10" s="3">
        <f>B´!G18</f>
        <v>0.53392721518987341</v>
      </c>
      <c r="C10" s="3">
        <f>B´!G18+1.5</f>
        <v>2.0339272151898733</v>
      </c>
      <c r="D10" s="3">
        <f>B´!G18-0.2</f>
        <v>0.33392721518987339</v>
      </c>
      <c r="E10" s="3">
        <f>B´!G18+0.2</f>
        <v>0.73392721518987347</v>
      </c>
      <c r="F10" s="3">
        <f>F´!G18</f>
        <v>0.60666666666666669</v>
      </c>
      <c r="G10">
        <v>1</v>
      </c>
    </row>
    <row r="11" spans="1:7">
      <c r="A11">
        <v>1982</v>
      </c>
      <c r="B11" s="3">
        <f>B´!G19</f>
        <v>0.53875316455696198</v>
      </c>
      <c r="C11" s="3">
        <f>B´!G19+1.5</f>
        <v>2.0387531645569621</v>
      </c>
      <c r="D11" s="3">
        <f>B´!G19-0.2</f>
        <v>0.33875316455696197</v>
      </c>
      <c r="E11" s="3">
        <f>B´!G19+0.2</f>
        <v>0.73875316455696205</v>
      </c>
      <c r="F11" s="3">
        <f>F´!G19</f>
        <v>0.76666666666666672</v>
      </c>
      <c r="G11" s="3">
        <f>(C11-F11)/1.5</f>
        <v>0.84805766526019699</v>
      </c>
    </row>
    <row r="12" spans="1:7">
      <c r="A12">
        <v>1983</v>
      </c>
      <c r="B12" s="3">
        <f>B´!G20</f>
        <v>0.63349999999999995</v>
      </c>
      <c r="C12" s="3">
        <f>B´!G20+1.5</f>
        <v>2.1334999999999997</v>
      </c>
      <c r="D12" s="3">
        <f>B´!G20-0.2</f>
        <v>0.43349999999999994</v>
      </c>
      <c r="E12" s="3">
        <f>B´!G20+0.2</f>
        <v>0.83349999999999991</v>
      </c>
      <c r="F12" s="3">
        <f>F´!G20</f>
        <v>0.6133333333333334</v>
      </c>
      <c r="G12">
        <v>1</v>
      </c>
    </row>
    <row r="13" spans="1:7">
      <c r="A13">
        <v>1984</v>
      </c>
      <c r="B13" s="3">
        <f>B´!G21</f>
        <v>0.79572784810126584</v>
      </c>
      <c r="C13" s="3">
        <f>B´!G21+1.5</f>
        <v>2.295727848101266</v>
      </c>
      <c r="D13" s="3">
        <f>B´!G21-0.2</f>
        <v>0.59572784810126578</v>
      </c>
      <c r="E13" s="3">
        <f>B´!G21+0.2</f>
        <v>0.99572784810126591</v>
      </c>
      <c r="F13" s="3">
        <f>F´!G21</f>
        <v>0.71333333333333337</v>
      </c>
      <c r="G13" s="3">
        <f t="shared" ref="G13:G25" si="0">F13/0.8</f>
        <v>0.89166666666666672</v>
      </c>
    </row>
    <row r="14" spans="1:7">
      <c r="A14">
        <v>1985</v>
      </c>
      <c r="B14" s="3">
        <f>B´!G22</f>
        <v>0.899876582278481</v>
      </c>
      <c r="C14" s="3">
        <f>B´!G22+1.5</f>
        <v>2.3998765822784809</v>
      </c>
      <c r="D14" s="3">
        <f>B´!G22-0.2</f>
        <v>0.69987658227848093</v>
      </c>
      <c r="E14" s="3">
        <f>B´!G22+0.2</f>
        <v>1.0998765822784811</v>
      </c>
      <c r="F14" s="3">
        <f>F´!G22</f>
        <v>0.6133333333333334</v>
      </c>
      <c r="G14" s="3">
        <f t="shared" si="0"/>
        <v>0.76666666666666672</v>
      </c>
    </row>
    <row r="15" spans="1:7">
      <c r="A15">
        <v>1986</v>
      </c>
      <c r="B15" s="3">
        <f>B´!G23</f>
        <v>1.0455063291139242</v>
      </c>
      <c r="C15" s="3">
        <f>B´!G23+1.5</f>
        <v>2.5455063291139242</v>
      </c>
      <c r="D15" s="3">
        <f>B´!G23-0.2</f>
        <v>0.8455063291139242</v>
      </c>
      <c r="E15" s="3">
        <f>B´!G23+0.2</f>
        <v>1.2455063291139241</v>
      </c>
      <c r="F15" s="3">
        <f>F´!G23</f>
        <v>0.49333333333333335</v>
      </c>
      <c r="G15" s="3">
        <f t="shared" si="0"/>
        <v>0.6166666666666667</v>
      </c>
    </row>
    <row r="16" spans="1:7">
      <c r="A16">
        <v>1987</v>
      </c>
      <c r="B16" s="3">
        <f>B´!G24</f>
        <v>1.2795411392405063</v>
      </c>
      <c r="C16" s="3">
        <f>B´!G24+1.5</f>
        <v>2.7795411392405063</v>
      </c>
      <c r="D16" s="3">
        <f>B´!G24-0.2</f>
        <v>1.0795411392405063</v>
      </c>
      <c r="E16" s="3">
        <f>B´!G24+0.2</f>
        <v>1.4795411392405062</v>
      </c>
      <c r="F16" s="3">
        <f>F´!G24</f>
        <v>0.42666666666666669</v>
      </c>
      <c r="G16" s="3">
        <f t="shared" si="0"/>
        <v>0.53333333333333333</v>
      </c>
    </row>
    <row r="17" spans="1:7">
      <c r="A17">
        <v>1988</v>
      </c>
      <c r="B17" s="3">
        <f>B´!G25</f>
        <v>1.2757088607594937</v>
      </c>
      <c r="C17" s="3">
        <f>B´!G25+1.5</f>
        <v>2.7757088607594937</v>
      </c>
      <c r="D17" s="3">
        <f>B´!G25-0.2</f>
        <v>1.0757088607594938</v>
      </c>
      <c r="E17" s="3">
        <f>B´!G25+0.2</f>
        <v>1.4757088607594937</v>
      </c>
      <c r="F17" s="3">
        <f>F´!G25</f>
        <v>0.42000000000000004</v>
      </c>
      <c r="G17" s="3">
        <f t="shared" si="0"/>
        <v>0.52500000000000002</v>
      </c>
    </row>
    <row r="18" spans="1:7">
      <c r="A18">
        <v>1989</v>
      </c>
      <c r="B18" s="3">
        <f>B´!G26</f>
        <v>1.5880443037974683</v>
      </c>
      <c r="C18" s="3">
        <f>B´!G26+1.5</f>
        <v>3.0880443037974681</v>
      </c>
      <c r="D18" s="3">
        <f>B´!G26-0.2</f>
        <v>1.3880443037974683</v>
      </c>
      <c r="E18" s="3">
        <f>B´!G26+0.2</f>
        <v>1.7880443037974683</v>
      </c>
      <c r="F18" s="3">
        <f>F´!G26</f>
        <v>0.38</v>
      </c>
      <c r="G18" s="3">
        <f t="shared" si="0"/>
        <v>0.47499999999999998</v>
      </c>
    </row>
    <row r="19" spans="1:7">
      <c r="A19">
        <v>1990</v>
      </c>
      <c r="B19" s="3">
        <f>B´!G27</f>
        <v>1.8505854430379747</v>
      </c>
      <c r="C19" s="3">
        <f>B´!G27+1.5</f>
        <v>3.3505854430379749</v>
      </c>
      <c r="D19" s="3">
        <f>B´!G27-0.2</f>
        <v>1.6505854430379747</v>
      </c>
      <c r="E19" s="3">
        <f>B´!G27+0.2</f>
        <v>2.0505854430379746</v>
      </c>
      <c r="F19" s="3">
        <f>F´!G27</f>
        <v>0.33333333333333337</v>
      </c>
      <c r="G19" s="3">
        <f t="shared" si="0"/>
        <v>0.41666666666666669</v>
      </c>
    </row>
    <row r="20" spans="1:7">
      <c r="A20">
        <v>1991</v>
      </c>
      <c r="B20" s="3">
        <f>B´!G28</f>
        <v>1.9493639240506329</v>
      </c>
      <c r="C20" s="3">
        <f>B´!G28+1.5</f>
        <v>3.4493639240506329</v>
      </c>
      <c r="D20" s="3">
        <f>B´!G28-0.2</f>
        <v>1.7493639240506329</v>
      </c>
      <c r="E20" s="3">
        <f>B´!G28+0.2</f>
        <v>2.149363924050633</v>
      </c>
      <c r="F20" s="3">
        <f>F´!G28</f>
        <v>0.3</v>
      </c>
      <c r="G20" s="3">
        <f t="shared" si="0"/>
        <v>0.37499999999999994</v>
      </c>
    </row>
    <row r="21" spans="1:7">
      <c r="A21">
        <v>1992</v>
      </c>
      <c r="B21" s="3">
        <f>B´!G29</f>
        <v>2.1479240506329114</v>
      </c>
      <c r="C21" s="3">
        <f>B´!G29+1.5</f>
        <v>3.6479240506329114</v>
      </c>
      <c r="D21" s="3">
        <f>B´!G29-0.2</f>
        <v>1.9479240506329114</v>
      </c>
      <c r="E21" s="3">
        <f>B´!G29+0.2</f>
        <v>2.3479240506329115</v>
      </c>
      <c r="F21" s="3">
        <f>F´!G29</f>
        <v>0.38</v>
      </c>
      <c r="G21" s="3">
        <f t="shared" si="0"/>
        <v>0.47499999999999998</v>
      </c>
    </row>
    <row r="22" spans="1:7">
      <c r="A22">
        <v>1993</v>
      </c>
      <c r="B22" s="3">
        <f>B´!G30</f>
        <v>1.9493639240506329</v>
      </c>
      <c r="C22" s="3">
        <f>B´!G30+1.5</f>
        <v>3.4493639240506329</v>
      </c>
      <c r="D22" s="3">
        <f>B´!G30-0.2</f>
        <v>1.7493639240506329</v>
      </c>
      <c r="E22" s="3">
        <f>B´!G30+0.2</f>
        <v>2.149363924050633</v>
      </c>
      <c r="F22" s="3">
        <f>F´!G30</f>
        <v>0.38666666666666671</v>
      </c>
      <c r="G22" s="3">
        <f t="shared" si="0"/>
        <v>0.48333333333333339</v>
      </c>
    </row>
    <row r="23" spans="1:7">
      <c r="A23">
        <v>1994</v>
      </c>
      <c r="B23" s="3">
        <f>B´!G31</f>
        <v>2.1891265822784809</v>
      </c>
      <c r="C23" s="3">
        <f>B´!G31+1.5</f>
        <v>3.6891265822784809</v>
      </c>
      <c r="D23" s="3">
        <f>B´!G31-0.2</f>
        <v>1.9891265822784809</v>
      </c>
      <c r="E23" s="3">
        <f>B´!G31+0.2</f>
        <v>2.3891265822784811</v>
      </c>
      <c r="F23" s="3">
        <f>F´!G31</f>
        <v>0.56666666666666676</v>
      </c>
      <c r="G23" s="3">
        <f t="shared" si="0"/>
        <v>0.70833333333333337</v>
      </c>
    </row>
    <row r="24" spans="1:7">
      <c r="A24">
        <v>1995</v>
      </c>
      <c r="B24" s="3">
        <f>B´!G32</f>
        <v>1.7358607594936708</v>
      </c>
      <c r="C24" s="3">
        <f>B´!G32+1.5</f>
        <v>3.2358607594936708</v>
      </c>
      <c r="D24" s="3">
        <f>B´!G32-0.2</f>
        <v>1.5358607594936708</v>
      </c>
      <c r="E24" s="3">
        <f>B´!G32+0.2</f>
        <v>1.9358607594936708</v>
      </c>
      <c r="F24" s="3">
        <f>F´!G32</f>
        <v>0.76666666666666672</v>
      </c>
      <c r="G24" s="3">
        <f t="shared" si="0"/>
        <v>0.95833333333333337</v>
      </c>
    </row>
    <row r="25" spans="1:7">
      <c r="A25">
        <v>1996</v>
      </c>
      <c r="B25" s="3">
        <f>B´!G33</f>
        <v>1.646253164556962</v>
      </c>
      <c r="C25" s="3">
        <f>B´!G33+1.5</f>
        <v>3.146253164556962</v>
      </c>
      <c r="D25" s="3">
        <f>B´!G33-0.2</f>
        <v>1.4462531645569621</v>
      </c>
      <c r="E25" s="3">
        <f>B´!G33+0.2</f>
        <v>1.846253164556962</v>
      </c>
      <c r="F25" s="3">
        <f>F´!G33</f>
        <v>0.78666666666666663</v>
      </c>
      <c r="G25" s="3">
        <f t="shared" si="0"/>
        <v>0.98333333333333328</v>
      </c>
    </row>
    <row r="26" spans="1:7">
      <c r="A26">
        <v>1997</v>
      </c>
      <c r="B26" s="3">
        <f>B´!G34</f>
        <v>1.3478386075949367</v>
      </c>
      <c r="C26" s="3">
        <f>B´!G34+1.5</f>
        <v>2.8478386075949365</v>
      </c>
      <c r="D26" s="3">
        <f>B´!G34-0.2</f>
        <v>1.1478386075949367</v>
      </c>
      <c r="E26" s="3">
        <f>B´!G34+0.2</f>
        <v>1.5478386075949366</v>
      </c>
      <c r="F26" s="3">
        <f>F´!G34</f>
        <v>1.04</v>
      </c>
      <c r="G26">
        <v>1</v>
      </c>
    </row>
    <row r="27" spans="1:7">
      <c r="A27">
        <v>1998</v>
      </c>
      <c r="B27" s="3">
        <f>B´!G35</f>
        <v>1.2392436708860759</v>
      </c>
      <c r="C27" s="3">
        <f>B´!G35+1.5</f>
        <v>2.7392436708860757</v>
      </c>
      <c r="D27" s="3">
        <f>B´!G35-0.2</f>
        <v>1.0392436708860759</v>
      </c>
      <c r="E27" s="3">
        <f>B´!G35+0.2</f>
        <v>1.4392436708860759</v>
      </c>
      <c r="F27" s="3">
        <f>F´!G35</f>
        <v>0.92000000000000015</v>
      </c>
      <c r="G27">
        <v>1</v>
      </c>
    </row>
    <row r="28" spans="1:7">
      <c r="A28">
        <v>1999</v>
      </c>
      <c r="B28" s="3">
        <f>B´!G36</f>
        <v>1.3291012658227848</v>
      </c>
      <c r="C28" s="3">
        <f>B´!G36+1.5</f>
        <v>2.8291012658227848</v>
      </c>
      <c r="D28" s="3">
        <f>B´!G36-0.2</f>
        <v>1.1291012658227848</v>
      </c>
      <c r="E28" s="3">
        <f>B´!G36+0.2</f>
        <v>1.5291012658227847</v>
      </c>
      <c r="F28" s="3">
        <f>F´!G36</f>
        <v>0.94</v>
      </c>
      <c r="G28">
        <v>1</v>
      </c>
    </row>
    <row r="29" spans="1:7">
      <c r="A29">
        <v>2000</v>
      </c>
      <c r="B29" s="3">
        <f>B´!G37</f>
        <v>1.3778196202531645</v>
      </c>
      <c r="C29" s="3">
        <f>B´!G37+1.5</f>
        <v>2.8778196202531645</v>
      </c>
      <c r="D29" s="3">
        <f>B´!G37-0.2</f>
        <v>1.1778196202531646</v>
      </c>
      <c r="E29" s="3">
        <f>B´!G37+0.2</f>
        <v>1.5778196202531645</v>
      </c>
      <c r="F29" s="3">
        <f>F´!G37</f>
        <v>0.82666666666666666</v>
      </c>
      <c r="G29">
        <v>1</v>
      </c>
    </row>
    <row r="30" spans="1:7">
      <c r="A30">
        <v>2001</v>
      </c>
      <c r="B30" s="3">
        <f>B´!G38</f>
        <v>1.4513607594936708</v>
      </c>
      <c r="C30" s="3">
        <f>B´!G38+1.5</f>
        <v>2.9513607594936708</v>
      </c>
      <c r="D30" s="3">
        <f>B´!G38-0.2</f>
        <v>1.2513607594936709</v>
      </c>
      <c r="E30" s="3">
        <f>B´!G38+0.2</f>
        <v>1.6513607594936708</v>
      </c>
      <c r="F30" s="3">
        <f>F´!G38</f>
        <v>0.75333333333333341</v>
      </c>
      <c r="G30" s="3">
        <f t="shared" ref="G30:G35" si="1">F30/0.8</f>
        <v>0.94166666666666676</v>
      </c>
    </row>
    <row r="31" spans="1:7">
      <c r="A31">
        <v>2002</v>
      </c>
      <c r="B31" s="3">
        <f>B´!G39</f>
        <v>1.4571803797468355</v>
      </c>
      <c r="C31" s="3">
        <f>B´!G39+1.5</f>
        <v>2.9571803797468355</v>
      </c>
      <c r="D31" s="3">
        <f>B´!G39-0.2</f>
        <v>1.2571803797468355</v>
      </c>
      <c r="E31" s="3">
        <f>B´!G39+0.2</f>
        <v>1.6571803797468354</v>
      </c>
      <c r="F31" s="3">
        <f>F´!G39</f>
        <v>0.59333333333333338</v>
      </c>
      <c r="G31" s="3">
        <f t="shared" si="1"/>
        <v>0.7416666666666667</v>
      </c>
    </row>
    <row r="32" spans="1:7">
      <c r="A32">
        <v>2003</v>
      </c>
      <c r="B32" s="3">
        <f>B´!G40</f>
        <v>1.3668417721518988</v>
      </c>
      <c r="C32" s="3">
        <f>B´!G40+1.5</f>
        <v>2.8668417721518988</v>
      </c>
      <c r="D32" s="3">
        <f>B´!G40-0.2</f>
        <v>1.1668417721518989</v>
      </c>
      <c r="E32" s="3">
        <f>B´!G40+0.2</f>
        <v>1.5668417721518988</v>
      </c>
      <c r="F32" s="3">
        <f>F´!G40</f>
        <v>0.66</v>
      </c>
      <c r="G32" s="3">
        <f t="shared" si="1"/>
        <v>0.82499999999999996</v>
      </c>
    </row>
    <row r="33" spans="1:7">
      <c r="A33">
        <v>2004</v>
      </c>
      <c r="B33" s="3">
        <f>B´!G41</f>
        <v>1.3875</v>
      </c>
      <c r="C33" s="3">
        <f>B´!G41+1.5</f>
        <v>2.8875000000000002</v>
      </c>
      <c r="D33" s="3">
        <f>B´!G41-0.2</f>
        <v>1.1875</v>
      </c>
      <c r="E33" s="3">
        <f>B´!G41+0.2</f>
        <v>1.5874999999999999</v>
      </c>
      <c r="F33" s="3">
        <f>F´!G41</f>
        <v>0.70666666666666667</v>
      </c>
      <c r="G33" s="3">
        <f t="shared" si="1"/>
        <v>0.8833333333333333</v>
      </c>
    </row>
    <row r="34" spans="1:7">
      <c r="A34">
        <v>2005</v>
      </c>
      <c r="B34" s="3">
        <f>B´!G42</f>
        <v>1.6152721518987341</v>
      </c>
      <c r="C34" s="3">
        <f>B´!G42+1.5</f>
        <v>3.1152721518987341</v>
      </c>
      <c r="D34" s="3">
        <f>B´!G42-0.2</f>
        <v>1.4152721518987341</v>
      </c>
      <c r="E34" s="3">
        <f>B´!G42+0.2</f>
        <v>1.815272151898734</v>
      </c>
      <c r="F34" s="3">
        <f>F´!G42</f>
        <v>0.67333333333333345</v>
      </c>
      <c r="G34" s="3">
        <f t="shared" si="1"/>
        <v>0.84166666666666679</v>
      </c>
    </row>
    <row r="35" spans="1:7">
      <c r="A35">
        <v>2006</v>
      </c>
      <c r="B35" s="3">
        <f>B´!G43</f>
        <v>1.5738132911392404</v>
      </c>
      <c r="C35" s="3">
        <f>B´!G43+1.5</f>
        <v>3.0738132911392402</v>
      </c>
      <c r="D35" s="3">
        <f>B´!G43-0.2</f>
        <v>1.3738132911392404</v>
      </c>
      <c r="E35" s="3">
        <f>B´!G43+0.2</f>
        <v>1.7738132911392404</v>
      </c>
      <c r="F35" s="3">
        <f>F´!G43</f>
        <v>0.79333333333333333</v>
      </c>
      <c r="G35" s="3">
        <f t="shared" si="1"/>
        <v>0.99166666666666659</v>
      </c>
    </row>
    <row r="36" spans="1:7">
      <c r="A36">
        <v>2007</v>
      </c>
      <c r="B36" s="3">
        <f>B´!G44</f>
        <v>1.5105917721518987</v>
      </c>
      <c r="C36" s="3">
        <f>B´!G44+1.5</f>
        <v>3.0105917721518987</v>
      </c>
      <c r="D36" s="3">
        <f>B´!G44-0.2</f>
        <v>1.3105917721518987</v>
      </c>
      <c r="E36" s="3">
        <f>B´!G44+0.2</f>
        <v>1.7105917721518986</v>
      </c>
      <c r="F36" s="3">
        <f>F´!G44</f>
        <v>0.90666666666666673</v>
      </c>
      <c r="G36">
        <v>1</v>
      </c>
    </row>
    <row r="37" spans="1:7">
      <c r="A37">
        <v>2008</v>
      </c>
      <c r="B37" s="3">
        <f>B´!G45</f>
        <v>1.485129746835443</v>
      </c>
      <c r="C37" s="3">
        <f>B´!G45+1.5</f>
        <v>2.985129746835443</v>
      </c>
      <c r="D37" s="3">
        <f>B´!G45-0.2</f>
        <v>1.285129746835443</v>
      </c>
      <c r="E37" s="3">
        <f>B´!G45+0.2</f>
        <v>1.6851297468354429</v>
      </c>
      <c r="F37" s="3">
        <f>F´!G45</f>
        <v>0.85333333333333339</v>
      </c>
      <c r="G37">
        <v>1</v>
      </c>
    </row>
    <row r="38" spans="1:7">
      <c r="A38">
        <v>2009</v>
      </c>
      <c r="B38" s="3">
        <f>B´!G46</f>
        <v>1.7744715189873417</v>
      </c>
      <c r="C38" s="3">
        <f>B´!G46+1.5</f>
        <v>3.2744715189873417</v>
      </c>
      <c r="D38" s="3">
        <f>B´!G46-0.2</f>
        <v>1.5744715189873417</v>
      </c>
      <c r="E38" s="3">
        <f>B´!G46+0.2</f>
        <v>1.9744715189873416</v>
      </c>
      <c r="F38" s="3">
        <f>F´!G46</f>
        <v>0.76</v>
      </c>
      <c r="G38">
        <f>F38/0.8</f>
        <v>0.95</v>
      </c>
    </row>
    <row r="39" spans="1:7">
      <c r="A39">
        <v>2010</v>
      </c>
      <c r="B39" s="3">
        <f>B´!G47</f>
        <v>2.0167816455696204</v>
      </c>
      <c r="C39" s="3">
        <f>B´!G47+1.5</f>
        <v>3.5167816455696204</v>
      </c>
      <c r="D39" s="3">
        <f>B´!G47-0.2</f>
        <v>1.8167816455696204</v>
      </c>
      <c r="E39" s="3">
        <f>B´!G47+0.2</f>
        <v>2.2167816455696205</v>
      </c>
      <c r="F39" s="3">
        <f>F´!G47</f>
        <v>0.7466666666666667</v>
      </c>
      <c r="G39" s="3">
        <f>F39/0.8</f>
        <v>0.93333333333333335</v>
      </c>
    </row>
    <row r="40" spans="1:7">
      <c r="A40">
        <v>2011</v>
      </c>
      <c r="B40" s="3">
        <f>B´!G48</f>
        <v>1.8936424050632912</v>
      </c>
      <c r="C40" s="3">
        <f>B´!G48+1.5</f>
        <v>3.3936424050632912</v>
      </c>
      <c r="D40" s="3">
        <f>B´!G48-0.2</f>
        <v>1.6936424050632912</v>
      </c>
      <c r="E40" s="3">
        <f>B´!G48+0.2</f>
        <v>2.0936424050632914</v>
      </c>
      <c r="F40" s="3">
        <f>F´!G48</f>
        <v>0.78</v>
      </c>
      <c r="G40" s="3">
        <f>F40/0.8</f>
        <v>0.97499999999999998</v>
      </c>
    </row>
    <row r="41" spans="1:7">
      <c r="A41">
        <v>2012</v>
      </c>
      <c r="B41" s="3">
        <f>B´!G49</f>
        <v>1.8993322784810127</v>
      </c>
      <c r="C41" s="3">
        <f>B´!G49+1.5</f>
        <v>3.3993322784810127</v>
      </c>
      <c r="D41" s="3">
        <f>B´!G49-0.2</f>
        <v>1.6993322784810128</v>
      </c>
      <c r="E41" s="3">
        <f>B´!G49+0.2</f>
        <v>2.0993322784810129</v>
      </c>
      <c r="F41" s="3">
        <f>F´!G49</f>
        <v>1.0866666666666667</v>
      </c>
      <c r="G41">
        <v>1</v>
      </c>
    </row>
    <row r="42" spans="1:7">
      <c r="A42">
        <v>2013</v>
      </c>
      <c r="B42" s="3">
        <f>B´!G50</f>
        <v>2.1350759493670886</v>
      </c>
      <c r="C42" s="3">
        <f>B´!G50+1.5</f>
        <v>3.6350759493670886</v>
      </c>
      <c r="D42" s="3">
        <f>B´!G50-0.2</f>
        <v>1.9350759493670886</v>
      </c>
      <c r="E42" s="3">
        <f>B´!G50+0.2</f>
        <v>2.3350759493670887</v>
      </c>
      <c r="F42" s="3">
        <f>F´!G50</f>
        <v>1.0933333333333335</v>
      </c>
      <c r="G42">
        <v>1</v>
      </c>
    </row>
    <row r="43" spans="1:7">
      <c r="A43">
        <v>2014</v>
      </c>
      <c r="B43" s="3">
        <f>B´!G51</f>
        <v>2.2023006329113923</v>
      </c>
      <c r="C43" s="3">
        <f>B´!G51+1.5</f>
        <v>3.7023006329113923</v>
      </c>
      <c r="D43" s="3">
        <f>B´!G51-0.2</f>
        <v>2.0023006329113922</v>
      </c>
      <c r="E43" s="3">
        <f>B´!G51+0.2</f>
        <v>2.4023006329113925</v>
      </c>
      <c r="F43" s="3">
        <f>F´!G51</f>
        <v>1.0266666666666666</v>
      </c>
      <c r="G43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J34" sqref="J34"/>
    </sheetView>
  </sheetViews>
  <sheetFormatPr baseColWidth="10" defaultRowHeight="15" x14ac:dyDescent="0"/>
  <cols>
    <col min="2" max="2" width="7.1640625" bestFit="1" customWidth="1"/>
    <col min="3" max="3" width="11.83203125" bestFit="1" customWidth="1"/>
    <col min="4" max="4" width="14.5" bestFit="1" customWidth="1"/>
    <col min="5" max="5" width="14.83203125" bestFit="1" customWidth="1"/>
    <col min="6" max="6" width="8.5" bestFit="1" customWidth="1"/>
  </cols>
  <sheetData>
    <row r="1" spans="1:7" ht="17">
      <c r="A1" s="8" t="s">
        <v>0</v>
      </c>
      <c r="B1" s="9" t="s">
        <v>39</v>
      </c>
      <c r="C1" s="9" t="s">
        <v>38</v>
      </c>
      <c r="D1" s="9" t="s">
        <v>41</v>
      </c>
      <c r="E1" s="9" t="s">
        <v>37</v>
      </c>
      <c r="F1" s="9" t="s">
        <v>40</v>
      </c>
      <c r="G1" s="9" t="s">
        <v>42</v>
      </c>
    </row>
    <row r="2" spans="1:7">
      <c r="A2">
        <v>1974</v>
      </c>
      <c r="B2" s="3">
        <f>B´!H11</f>
        <v>1.9245614035087719</v>
      </c>
      <c r="C2" s="3">
        <f>B´!H11+1.5</f>
        <v>3.4245614035087719</v>
      </c>
      <c r="D2" s="3">
        <f>B´!H11-0.2</f>
        <v>1.724561403508772</v>
      </c>
      <c r="E2" s="3">
        <f>B´!H11+0.2</f>
        <v>2.1245614035087721</v>
      </c>
      <c r="F2" s="3">
        <f>F´!H11</f>
        <v>1.2653846153846153</v>
      </c>
      <c r="G2" s="3">
        <f>(1.88-F2)/0.8</f>
        <v>0.7682692307692307</v>
      </c>
    </row>
    <row r="3" spans="1:7">
      <c r="A3">
        <v>1975</v>
      </c>
      <c r="B3" s="3">
        <f>B´!H12</f>
        <v>1.5210526315789474</v>
      </c>
      <c r="C3" s="3">
        <f>B´!H12+1.5</f>
        <v>3.0210526315789474</v>
      </c>
      <c r="D3" s="3">
        <f>B´!H12-0.2</f>
        <v>1.3210526315789475</v>
      </c>
      <c r="E3" s="3">
        <f>B´!H12+0.2</f>
        <v>1.7210526315789474</v>
      </c>
      <c r="F3" s="3">
        <f>F´!H12</f>
        <v>1.3307692307692307</v>
      </c>
      <c r="G3" s="3">
        <f>(1.88-F3)/0.8</f>
        <v>0.68653846153846143</v>
      </c>
    </row>
    <row r="4" spans="1:7">
      <c r="A4">
        <v>1976</v>
      </c>
      <c r="B4" s="3">
        <f>B´!H13</f>
        <v>1.2947368421052632</v>
      </c>
      <c r="C4" s="3">
        <f>B´!H13+1.5</f>
        <v>2.7947368421052632</v>
      </c>
      <c r="D4" s="3">
        <f>B´!H13-0.2</f>
        <v>1.0947368421052632</v>
      </c>
      <c r="E4" s="3">
        <f>B´!H13+0.2</f>
        <v>1.4947368421052631</v>
      </c>
      <c r="F4" s="3">
        <f>F´!H13</f>
        <v>1.2384615384615385</v>
      </c>
      <c r="G4" s="3">
        <f>(1.88-F4)/0.8</f>
        <v>0.80192307692307674</v>
      </c>
    </row>
    <row r="5" spans="1:7">
      <c r="A5">
        <v>1977</v>
      </c>
      <c r="B5" s="3">
        <f>B´!H14</f>
        <v>2.2052631578947368</v>
      </c>
      <c r="C5" s="3">
        <f>B´!H14+1.5</f>
        <v>3.7052631578947368</v>
      </c>
      <c r="D5" s="3">
        <f>B´!H14-0.2</f>
        <v>2.0052631578947366</v>
      </c>
      <c r="E5" s="3">
        <f>B´!H14+0.2</f>
        <v>2.405263157894737</v>
      </c>
      <c r="F5" s="3">
        <f>F´!H14</f>
        <v>1.0692307692307692</v>
      </c>
      <c r="G5">
        <v>1</v>
      </c>
    </row>
    <row r="6" spans="1:7">
      <c r="A6">
        <v>1978</v>
      </c>
      <c r="B6" s="3">
        <f>B´!H15</f>
        <v>1.5192982456140351</v>
      </c>
      <c r="C6" s="3">
        <f>B´!H15+1.5</f>
        <v>3.0192982456140349</v>
      </c>
      <c r="D6" s="3">
        <f>B´!H15-0.2</f>
        <v>1.3192982456140352</v>
      </c>
      <c r="E6" s="3">
        <f>B´!H15+0.2</f>
        <v>1.7192982456140351</v>
      </c>
      <c r="F6" s="3">
        <f>F´!H15</f>
        <v>1.05</v>
      </c>
      <c r="G6">
        <v>1</v>
      </c>
    </row>
    <row r="7" spans="1:7">
      <c r="A7">
        <v>1979</v>
      </c>
      <c r="B7" s="3">
        <f>B´!H16</f>
        <v>0.87368421052631584</v>
      </c>
      <c r="C7" s="3">
        <f>B´!H16+1.5</f>
        <v>2.3736842105263158</v>
      </c>
      <c r="D7" s="3">
        <f>B´!H16-0.2</f>
        <v>0.67368421052631589</v>
      </c>
      <c r="E7" s="3">
        <f>B´!H16+0.2</f>
        <v>1.0736842105263158</v>
      </c>
      <c r="F7" s="3">
        <f>F´!H16</f>
        <v>0.75384615384615383</v>
      </c>
      <c r="G7" s="3">
        <f>F7/0.8</f>
        <v>0.94230769230769229</v>
      </c>
    </row>
    <row r="8" spans="1:7">
      <c r="A8">
        <v>1980</v>
      </c>
      <c r="B8" s="3">
        <f>B´!H17</f>
        <v>0.54561403508771933</v>
      </c>
      <c r="C8" s="3">
        <f>B´!H17+1.5</f>
        <v>2.0456140350877194</v>
      </c>
      <c r="D8" s="3">
        <f>B´!H17-0.2</f>
        <v>0.34561403508771932</v>
      </c>
      <c r="E8" s="3">
        <f>B´!H17+0.2</f>
        <v>0.7456140350877194</v>
      </c>
      <c r="F8" s="3">
        <f>F´!H17</f>
        <v>0.81153846153846143</v>
      </c>
      <c r="G8" s="3">
        <f>(C8-F8)/1.5</f>
        <v>0.82271704903283871</v>
      </c>
    </row>
    <row r="9" spans="1:7">
      <c r="A9">
        <v>1981</v>
      </c>
      <c r="B9" s="3">
        <f>B´!H18</f>
        <v>0.47017543859649125</v>
      </c>
      <c r="C9" s="3">
        <f>B´!H18+1.5</f>
        <v>1.9701754385964914</v>
      </c>
      <c r="D9" s="3">
        <f>B´!H18-0.2</f>
        <v>0.27017543859649124</v>
      </c>
      <c r="E9" s="3">
        <f>B´!H18+0.2</f>
        <v>0.67017543859649131</v>
      </c>
      <c r="F9" s="3">
        <f>F´!H18</f>
        <v>0.49230769230769228</v>
      </c>
      <c r="G9">
        <v>1</v>
      </c>
    </row>
    <row r="10" spans="1:7">
      <c r="A10">
        <v>1982</v>
      </c>
      <c r="B10" s="3">
        <f>B´!H19</f>
        <v>0.59649122807017541</v>
      </c>
      <c r="C10" s="3">
        <f>B´!H19+1.5</f>
        <v>2.0964912280701755</v>
      </c>
      <c r="D10" s="3">
        <f>B´!H19-0.2</f>
        <v>0.39649122807017539</v>
      </c>
      <c r="E10" s="3">
        <f>B´!H19+0.2</f>
        <v>0.79649122807017547</v>
      </c>
      <c r="F10" s="3">
        <f>F´!H19</f>
        <v>0.86923076923076925</v>
      </c>
      <c r="G10" s="3">
        <f>(C10-F10)/1.5</f>
        <v>0.81817363922627084</v>
      </c>
    </row>
    <row r="11" spans="1:7">
      <c r="A11">
        <v>1983</v>
      </c>
      <c r="B11" s="3">
        <f>B´!H20</f>
        <v>0.83859649122807023</v>
      </c>
      <c r="C11" s="3">
        <f>B´!H20+1.5</f>
        <v>2.3385964912280701</v>
      </c>
      <c r="D11" s="3">
        <f>B´!H20-0.2</f>
        <v>0.63859649122807016</v>
      </c>
      <c r="E11" s="3">
        <f>B´!H20+0.2</f>
        <v>1.0385964912280703</v>
      </c>
      <c r="F11" s="3">
        <f>F´!H20</f>
        <v>0.41923076923076924</v>
      </c>
      <c r="G11" s="3">
        <f>F11/0.8</f>
        <v>0.52403846153846156</v>
      </c>
    </row>
    <row r="12" spans="1:7">
      <c r="A12">
        <v>1984</v>
      </c>
      <c r="B12" s="3">
        <f>B´!H21</f>
        <v>1.212280701754386</v>
      </c>
      <c r="C12" s="3">
        <f>B´!H21+1.5</f>
        <v>2.712280701754386</v>
      </c>
      <c r="D12" s="3">
        <f>B´!H21-0.2</f>
        <v>1.012280701754386</v>
      </c>
      <c r="E12" s="3">
        <f>B´!H21+0.2</f>
        <v>1.4122807017543859</v>
      </c>
      <c r="F12" s="3">
        <f>F´!H21</f>
        <v>0.60384615384615381</v>
      </c>
      <c r="G12" s="3">
        <f>F12/0.8</f>
        <v>0.75480769230769218</v>
      </c>
    </row>
    <row r="13" spans="1:7">
      <c r="A13">
        <v>1985</v>
      </c>
      <c r="B13" s="3">
        <f>B´!H22</f>
        <v>1.1210526315789473</v>
      </c>
      <c r="C13" s="3">
        <f>B´!H22+1.5</f>
        <v>2.6210526315789471</v>
      </c>
      <c r="D13" s="3">
        <f>B´!H22-0.2</f>
        <v>0.92105263157894735</v>
      </c>
      <c r="E13" s="3">
        <f>B´!H22+0.2</f>
        <v>1.3210526315789473</v>
      </c>
      <c r="F13" s="3">
        <f>F´!H22</f>
        <v>0.59615384615384615</v>
      </c>
      <c r="G13" s="3">
        <f>F13/0.8</f>
        <v>0.7451923076923076</v>
      </c>
    </row>
    <row r="14" spans="1:7">
      <c r="A14">
        <v>1986</v>
      </c>
      <c r="B14" s="3">
        <f>B´!H23</f>
        <v>1.0192982456140351</v>
      </c>
      <c r="C14" s="3">
        <f>B´!H23+1.5</f>
        <v>2.5192982456140349</v>
      </c>
      <c r="D14" s="3">
        <f>B´!H23-0.2</f>
        <v>0.81929824561403519</v>
      </c>
      <c r="E14" s="3">
        <f>B´!H23+0.2</f>
        <v>1.2192982456140351</v>
      </c>
      <c r="F14" s="3">
        <f>F´!H23</f>
        <v>0.78076923076923077</v>
      </c>
      <c r="G14" s="3">
        <f>F14/0.8</f>
        <v>0.97596153846153844</v>
      </c>
    </row>
    <row r="15" spans="1:7">
      <c r="A15">
        <v>1987</v>
      </c>
      <c r="B15" s="3">
        <f>B´!H24</f>
        <v>0.81754385964912279</v>
      </c>
      <c r="C15" s="3">
        <f>B´!H24+1.5</f>
        <v>2.3175438596491227</v>
      </c>
      <c r="D15" s="3">
        <f>B´!H24-0.2</f>
        <v>0.61754385964912273</v>
      </c>
      <c r="E15" s="3">
        <f>B´!H24+0.2</f>
        <v>1.0175438596491229</v>
      </c>
      <c r="F15" s="3">
        <f>F´!H24</f>
        <v>1.0038461538461538</v>
      </c>
      <c r="G15">
        <v>1</v>
      </c>
    </row>
    <row r="16" spans="1:7">
      <c r="A16">
        <v>1988</v>
      </c>
      <c r="B16" s="3">
        <f>B´!H25</f>
        <v>0.72807017543859653</v>
      </c>
      <c r="C16" s="3">
        <f>B´!H25+1.5</f>
        <v>2.2280701754385968</v>
      </c>
      <c r="D16" s="3">
        <f>B´!H25-0.2</f>
        <v>0.52807017543859658</v>
      </c>
      <c r="E16" s="3">
        <f>B´!H25+0.2</f>
        <v>0.92807017543859649</v>
      </c>
      <c r="F16" s="3">
        <f>F´!H25</f>
        <v>0.88461538461538458</v>
      </c>
      <c r="G16" s="3">
        <f>(C16-F16)/1.5</f>
        <v>0.89563652721547482</v>
      </c>
    </row>
    <row r="17" spans="1:7">
      <c r="A17">
        <v>1989</v>
      </c>
      <c r="B17" s="3">
        <f>B´!H26</f>
        <v>0.76842105263157889</v>
      </c>
      <c r="C17" s="3">
        <f>B´!H26+1.5</f>
        <v>2.2684210526315791</v>
      </c>
      <c r="D17" s="3">
        <f>B´!H26-0.2</f>
        <v>0.56842105263157894</v>
      </c>
      <c r="E17" s="3">
        <f>B´!H26+0.2</f>
        <v>0.96842105263157885</v>
      </c>
      <c r="F17" s="3">
        <f>F´!H26</f>
        <v>0.79230769230769227</v>
      </c>
      <c r="G17" s="3">
        <f>(C17-F17)/1.5</f>
        <v>0.98407557354925801</v>
      </c>
    </row>
    <row r="18" spans="1:7">
      <c r="A18">
        <v>1990</v>
      </c>
      <c r="B18" s="3">
        <f>B´!H27</f>
        <v>1</v>
      </c>
      <c r="C18" s="3">
        <f>B´!H27+1.5</f>
        <v>2.5</v>
      </c>
      <c r="D18" s="3">
        <f>B´!H27-0.2</f>
        <v>0.8</v>
      </c>
      <c r="E18" s="3">
        <f>B´!H27+0.2</f>
        <v>1.2</v>
      </c>
      <c r="F18" s="3">
        <f>F´!H27</f>
        <v>0.5115384615384615</v>
      </c>
      <c r="G18" s="3">
        <f>F18/0.8</f>
        <v>0.63942307692307687</v>
      </c>
    </row>
    <row r="19" spans="1:7">
      <c r="A19">
        <v>1991</v>
      </c>
      <c r="B19" s="3">
        <f>B´!H28</f>
        <v>1.3614035087719298</v>
      </c>
      <c r="C19" s="3">
        <f>B´!H28+1.5</f>
        <v>2.8614035087719296</v>
      </c>
      <c r="D19" s="3">
        <f>B´!H28-0.2</f>
        <v>1.1614035087719299</v>
      </c>
      <c r="E19" s="3">
        <f>B´!H28+0.2</f>
        <v>1.5614035087719298</v>
      </c>
      <c r="F19" s="3">
        <f>F´!H28</f>
        <v>0.66153846153846141</v>
      </c>
      <c r="G19" s="3">
        <f>F19/0.8</f>
        <v>0.82692307692307676</v>
      </c>
    </row>
    <row r="20" spans="1:7">
      <c r="A20">
        <v>1992</v>
      </c>
      <c r="B20" s="3">
        <f>B´!H29</f>
        <v>1.812280701754386</v>
      </c>
      <c r="C20" s="3">
        <f>B´!H29+1.5</f>
        <v>3.312280701754386</v>
      </c>
      <c r="D20" s="3">
        <f>B´!H29-0.2</f>
        <v>1.6122807017543861</v>
      </c>
      <c r="E20" s="3">
        <f>B´!H29+0.2</f>
        <v>2.0122807017543862</v>
      </c>
      <c r="F20" s="3">
        <f>F´!H29</f>
        <v>0.76923076923076927</v>
      </c>
      <c r="G20" s="3">
        <f>F20/0.8</f>
        <v>0.96153846153846156</v>
      </c>
    </row>
    <row r="21" spans="1:7">
      <c r="A21">
        <v>1993</v>
      </c>
      <c r="B21" s="3">
        <f>B´!H30</f>
        <v>2.3719298245614033</v>
      </c>
      <c r="C21" s="3">
        <f>B´!H30+1.5</f>
        <v>3.8719298245614033</v>
      </c>
      <c r="D21" s="3">
        <f>B´!H30-0.2</f>
        <v>2.1719298245614032</v>
      </c>
      <c r="E21" s="3">
        <f>B´!H30+0.2</f>
        <v>2.5719298245614035</v>
      </c>
      <c r="F21" s="3">
        <f>F´!H30</f>
        <v>0.61923076923076925</v>
      </c>
      <c r="G21" s="3">
        <f>F21/0.8</f>
        <v>0.77403846153846156</v>
      </c>
    </row>
    <row r="22" spans="1:7">
      <c r="A22">
        <v>1994</v>
      </c>
      <c r="B22" s="3">
        <f>B´!H31</f>
        <v>2.4596491228070176</v>
      </c>
      <c r="C22" s="3">
        <f>B´!H31+1.5</f>
        <v>3.9596491228070176</v>
      </c>
      <c r="D22" s="3">
        <f>B´!H31-0.2</f>
        <v>2.2596491228070175</v>
      </c>
      <c r="E22" s="3">
        <f>B´!H31+0.2</f>
        <v>2.6596491228070178</v>
      </c>
      <c r="F22" s="3">
        <f>F´!H31</f>
        <v>0.99230769230769234</v>
      </c>
      <c r="G22">
        <v>1</v>
      </c>
    </row>
    <row r="23" spans="1:7">
      <c r="A23">
        <v>1995</v>
      </c>
      <c r="B23" s="3">
        <f>B´!H32</f>
        <v>2.6122807017543859</v>
      </c>
      <c r="C23" s="3">
        <f>B´!H32+1.5</f>
        <v>4.1122807017543863</v>
      </c>
      <c r="D23" s="3">
        <f>B´!H32-0.2</f>
        <v>2.4122807017543857</v>
      </c>
      <c r="E23" s="3">
        <f>B´!H32+0.2</f>
        <v>2.812280701754386</v>
      </c>
      <c r="F23" s="3">
        <f>F´!H32</f>
        <v>1.2923076923076924</v>
      </c>
      <c r="G23" s="3">
        <f>(1.88-F23)/0.8</f>
        <v>0.73461538461538434</v>
      </c>
    </row>
    <row r="24" spans="1:7">
      <c r="A24">
        <v>1996</v>
      </c>
      <c r="B24" s="3">
        <f>B´!H33</f>
        <v>3.3403508771929826</v>
      </c>
      <c r="C24" s="3">
        <f>B´!H33+1.5</f>
        <v>4.8403508771929822</v>
      </c>
      <c r="D24" s="3">
        <f>B´!H33-0.2</f>
        <v>3.1403508771929824</v>
      </c>
      <c r="E24" s="3">
        <f>B´!H33+0.2</f>
        <v>3.5403508771929828</v>
      </c>
      <c r="F24" s="3">
        <f>F´!H33</f>
        <v>1.0923076923076922</v>
      </c>
      <c r="G24">
        <v>1</v>
      </c>
    </row>
    <row r="25" spans="1:7">
      <c r="A25">
        <v>1997</v>
      </c>
      <c r="B25" s="3">
        <f>B´!H34</f>
        <v>3.2964912280701753</v>
      </c>
      <c r="C25" s="3">
        <f>B´!H34+1.5</f>
        <v>4.7964912280701757</v>
      </c>
      <c r="D25" s="3">
        <f>B´!H34-0.2</f>
        <v>3.0964912280701751</v>
      </c>
      <c r="E25" s="3">
        <f>B´!H34+0.2</f>
        <v>3.4964912280701754</v>
      </c>
      <c r="F25" s="3">
        <f>F´!H34</f>
        <v>1.5115384615384615</v>
      </c>
      <c r="G25" s="3">
        <f>(1.88-F25)/0.8</f>
        <v>0.46057692307692299</v>
      </c>
    </row>
    <row r="26" spans="1:7">
      <c r="A26">
        <v>1998</v>
      </c>
      <c r="B26" s="3">
        <f>B´!H35</f>
        <v>2.4666666666666668</v>
      </c>
      <c r="C26" s="3">
        <f>B´!H35+1.5</f>
        <v>3.9666666666666668</v>
      </c>
      <c r="D26" s="3">
        <f>B´!H35-0.2</f>
        <v>2.2666666666666666</v>
      </c>
      <c r="E26" s="3">
        <f>B´!H35+0.2</f>
        <v>2.666666666666667</v>
      </c>
      <c r="F26" s="3">
        <f>F´!H35</f>
        <v>1.4846153846153847</v>
      </c>
      <c r="G26" s="3">
        <f>(1.88-F26)/0.8</f>
        <v>0.49423076923076903</v>
      </c>
    </row>
    <row r="27" spans="1:7">
      <c r="A27">
        <v>1999</v>
      </c>
      <c r="B27" s="3">
        <f>B´!H36</f>
        <v>2.5035087719298246</v>
      </c>
      <c r="C27" s="3">
        <f>B´!H36+1.5</f>
        <v>4.003508771929825</v>
      </c>
      <c r="D27" s="3">
        <f>B´!H36-0.2</f>
        <v>2.3035087719298244</v>
      </c>
      <c r="E27" s="3">
        <f>B´!H36+0.2</f>
        <v>2.7035087719298247</v>
      </c>
      <c r="F27" s="3">
        <f>F´!H36</f>
        <v>1.4346153846153846</v>
      </c>
      <c r="G27" s="3">
        <f>(1.88-F27)/0.8</f>
        <v>0.55673076923076903</v>
      </c>
    </row>
    <row r="28" spans="1:7">
      <c r="A28">
        <v>2000</v>
      </c>
      <c r="B28" s="3">
        <f>B´!H37</f>
        <v>2.3719298245614033</v>
      </c>
      <c r="C28" s="3">
        <f>B´!H37+1.5</f>
        <v>3.8719298245614033</v>
      </c>
      <c r="D28" s="3">
        <f>B´!H37-0.2</f>
        <v>2.1719298245614032</v>
      </c>
      <c r="E28" s="3">
        <f>B´!H37+0.2</f>
        <v>2.5719298245614035</v>
      </c>
      <c r="F28" s="3">
        <f>F´!H37</f>
        <v>1.2</v>
      </c>
      <c r="G28" s="3">
        <f>(1.88-F28)/0.8</f>
        <v>0.84999999999999987</v>
      </c>
    </row>
    <row r="29" spans="1:7">
      <c r="A29">
        <v>2001</v>
      </c>
      <c r="B29" s="3">
        <f>B´!H38</f>
        <v>2.1280701754385967</v>
      </c>
      <c r="C29" s="3">
        <f>B´!H38+1.5</f>
        <v>3.6280701754385967</v>
      </c>
      <c r="D29" s="3">
        <f>B´!H38-0.2</f>
        <v>1.9280701754385967</v>
      </c>
      <c r="E29" s="3">
        <f>B´!H38+0.2</f>
        <v>2.3280701754385968</v>
      </c>
      <c r="F29" s="3">
        <f>F´!H38</f>
        <v>1.1076923076923075</v>
      </c>
      <c r="G29">
        <v>1</v>
      </c>
    </row>
    <row r="30" spans="1:7">
      <c r="A30">
        <v>2002</v>
      </c>
      <c r="B30" s="3">
        <f>B´!H39</f>
        <v>1.6771929824561405</v>
      </c>
      <c r="C30" s="3">
        <f>B´!H39+1.5</f>
        <v>3.1771929824561402</v>
      </c>
      <c r="D30" s="3">
        <f>B´!H39-0.2</f>
        <v>1.4771929824561405</v>
      </c>
      <c r="E30" s="3">
        <f>B´!H39+0.2</f>
        <v>1.8771929824561404</v>
      </c>
      <c r="F30" s="3">
        <f>F´!H39</f>
        <v>1.45</v>
      </c>
      <c r="G30" s="3">
        <f t="shared" ref="G30:G38" si="0">(1.88-F30)/0.8</f>
        <v>0.53749999999999987</v>
      </c>
    </row>
    <row r="31" spans="1:7">
      <c r="A31">
        <v>2003</v>
      </c>
      <c r="B31" s="3">
        <f>B´!H40</f>
        <v>1.4245614035087719</v>
      </c>
      <c r="C31" s="3">
        <f>B´!H40+1.5</f>
        <v>2.9245614035087719</v>
      </c>
      <c r="D31" s="3">
        <f>B´!H40-0.2</f>
        <v>1.224561403508772</v>
      </c>
      <c r="E31" s="3">
        <f>B´!H40+0.2</f>
        <v>1.6245614035087719</v>
      </c>
      <c r="F31" s="3">
        <f>F´!H40</f>
        <v>1.5653846153846152</v>
      </c>
      <c r="G31" s="3">
        <f t="shared" si="0"/>
        <v>0.39326923076923093</v>
      </c>
    </row>
    <row r="32" spans="1:7">
      <c r="A32">
        <v>2004</v>
      </c>
      <c r="B32" s="3">
        <f>B´!H41</f>
        <v>1.8473684210526315</v>
      </c>
      <c r="C32" s="3">
        <f>B´!H41+1.5</f>
        <v>3.3473684210526313</v>
      </c>
      <c r="D32" s="3">
        <f>B´!H41-0.2</f>
        <v>1.6473684210526316</v>
      </c>
      <c r="E32" s="3">
        <f>B´!H41+0.2</f>
        <v>2.0473684210526315</v>
      </c>
      <c r="F32" s="3">
        <f>F´!H41</f>
        <v>1.8769230769230769</v>
      </c>
      <c r="G32" s="3">
        <f t="shared" si="0"/>
        <v>3.8461538461537215E-3</v>
      </c>
    </row>
    <row r="33" spans="1:7">
      <c r="A33">
        <v>2005</v>
      </c>
      <c r="B33" s="3">
        <f>B´!H42</f>
        <v>2.3035087719298244</v>
      </c>
      <c r="C33" s="3">
        <f>B´!H42+1.5</f>
        <v>3.8035087719298244</v>
      </c>
      <c r="D33" s="3">
        <f>B´!H42-0.2</f>
        <v>2.1035087719298242</v>
      </c>
      <c r="E33" s="3">
        <f>B´!H42+0.2</f>
        <v>2.5035087719298246</v>
      </c>
      <c r="F33" s="3">
        <f>F´!H42</f>
        <v>1.7307692307692308</v>
      </c>
      <c r="G33" s="3">
        <f t="shared" si="0"/>
        <v>0.18653846153846132</v>
      </c>
    </row>
    <row r="34" spans="1:7">
      <c r="A34">
        <v>2006</v>
      </c>
      <c r="B34" s="3">
        <f>B´!H43</f>
        <v>1.9140350877192982</v>
      </c>
      <c r="C34" s="3">
        <f>B´!H43+1.5</f>
        <v>3.4140350877192982</v>
      </c>
      <c r="D34" s="3">
        <f>B´!H43-0.2</f>
        <v>1.7140350877192982</v>
      </c>
      <c r="E34" s="3">
        <f>B´!H43+0.2</f>
        <v>2.1140350877192984</v>
      </c>
      <c r="F34" s="3">
        <f>F´!H43</f>
        <v>1.4307692307692308</v>
      </c>
      <c r="G34" s="3">
        <f t="shared" si="0"/>
        <v>0.56153846153846132</v>
      </c>
    </row>
    <row r="35" spans="1:7">
      <c r="A35">
        <v>2007</v>
      </c>
      <c r="B35" s="3">
        <f>B´!H44</f>
        <v>1.6964912280701754</v>
      </c>
      <c r="C35" s="3">
        <f>B´!H44+1.5</f>
        <v>3.1964912280701752</v>
      </c>
      <c r="D35" s="3">
        <f>B´!H44-0.2</f>
        <v>1.4964912280701754</v>
      </c>
      <c r="E35" s="3">
        <f>B´!H44+0.2</f>
        <v>1.8964912280701753</v>
      </c>
      <c r="F35" s="3">
        <f>F´!H44</f>
        <v>1.3346153846153845</v>
      </c>
      <c r="G35" s="3">
        <f t="shared" si="0"/>
        <v>0.68173076923076914</v>
      </c>
    </row>
    <row r="36" spans="1:7">
      <c r="A36">
        <v>2008</v>
      </c>
      <c r="B36" s="3">
        <f>B´!H45</f>
        <v>1.843859649122807</v>
      </c>
      <c r="C36" s="3">
        <f>B´!H45+1.5</f>
        <v>3.3438596491228072</v>
      </c>
      <c r="D36" s="3">
        <f>B´!H45-0.2</f>
        <v>1.643859649122807</v>
      </c>
      <c r="E36" s="3">
        <f>B´!H45+0.2</f>
        <v>2.0438596491228069</v>
      </c>
      <c r="F36" s="3">
        <f>F´!H45</f>
        <v>1.4</v>
      </c>
      <c r="G36" s="3">
        <f t="shared" si="0"/>
        <v>0.6</v>
      </c>
    </row>
    <row r="37" spans="1:7">
      <c r="A37">
        <v>2009</v>
      </c>
      <c r="B37" s="3">
        <f>B´!H46</f>
        <v>1.7526315789473683</v>
      </c>
      <c r="C37" s="3">
        <f>B´!H46+1.5</f>
        <v>3.2526315789473683</v>
      </c>
      <c r="D37" s="3">
        <f>B´!H46-0.2</f>
        <v>1.5526315789473684</v>
      </c>
      <c r="E37" s="3">
        <f>B´!H46+0.2</f>
        <v>1.9526315789473683</v>
      </c>
      <c r="F37" s="3">
        <f>F´!H46</f>
        <v>1.6807692307692308</v>
      </c>
      <c r="G37" s="3">
        <f t="shared" si="0"/>
        <v>0.24903846153846138</v>
      </c>
    </row>
    <row r="38" spans="1:7">
      <c r="A38">
        <v>2010</v>
      </c>
      <c r="B38" s="3">
        <f>B´!H47</f>
        <v>2.0561403508771932</v>
      </c>
      <c r="C38" s="3">
        <f>B´!H47+1.5</f>
        <v>3.5561403508771932</v>
      </c>
      <c r="D38" s="3">
        <f>B´!H47-0.2</f>
        <v>1.8561403508771932</v>
      </c>
      <c r="E38" s="3">
        <f>B´!H47+0.2</f>
        <v>2.2561403508771933</v>
      </c>
      <c r="F38" s="3">
        <f>F´!H47</f>
        <v>1.2961538461538462</v>
      </c>
      <c r="G38" s="3">
        <f t="shared" si="0"/>
        <v>0.72980769230769205</v>
      </c>
    </row>
    <row r="39" spans="1:7">
      <c r="A39">
        <v>2011</v>
      </c>
      <c r="B39" s="3">
        <f>B´!H48</f>
        <v>1.6070175438596492</v>
      </c>
      <c r="C39" s="3">
        <f>B´!H48+1.5</f>
        <v>3.1070175438596492</v>
      </c>
      <c r="D39" s="3">
        <f>B´!H48-0.2</f>
        <v>1.4070175438596493</v>
      </c>
      <c r="E39" s="3">
        <f>B´!H48+0.2</f>
        <v>1.8070175438596492</v>
      </c>
      <c r="F39" s="3">
        <f>F´!H48</f>
        <v>1.1576923076923076</v>
      </c>
      <c r="G39">
        <v>1</v>
      </c>
    </row>
    <row r="40" spans="1:7">
      <c r="A40">
        <v>2012</v>
      </c>
      <c r="B40" s="3">
        <f>B´!H49</f>
        <v>1.5140350877192983</v>
      </c>
      <c r="C40" s="3">
        <f>B´!H49+1.5</f>
        <v>3.0140350877192983</v>
      </c>
      <c r="D40" s="3">
        <f>B´!H49-0.2</f>
        <v>1.3140350877192983</v>
      </c>
      <c r="E40" s="3">
        <f>B´!H49+0.2</f>
        <v>1.7140350877192982</v>
      </c>
      <c r="F40" s="3">
        <f>F´!H49</f>
        <v>1.1115384615384614</v>
      </c>
      <c r="G40">
        <v>1</v>
      </c>
    </row>
    <row r="41" spans="1:7">
      <c r="A41">
        <v>2013</v>
      </c>
      <c r="B41" s="3">
        <f>B´!H50</f>
        <v>1.5771929824561404</v>
      </c>
      <c r="C41" s="3">
        <f>B´!H50+1.5</f>
        <v>3.0771929824561406</v>
      </c>
      <c r="D41" s="3">
        <f>B´!H50-0.2</f>
        <v>1.3771929824561404</v>
      </c>
      <c r="E41" s="3">
        <f>B´!H50+0.2</f>
        <v>1.7771929824561403</v>
      </c>
      <c r="F41" s="3">
        <f>F´!H50</f>
        <v>1.4423076923076923</v>
      </c>
      <c r="G41" s="3">
        <f>(1.88-F41)/0.8</f>
        <v>0.54711538461538445</v>
      </c>
    </row>
    <row r="42" spans="1:7">
      <c r="A42">
        <v>2014</v>
      </c>
      <c r="B42" s="3">
        <f>B´!H51</f>
        <v>1.368421052631579</v>
      </c>
      <c r="C42" s="3">
        <f>B´!H51+1.5</f>
        <v>2.8684210526315788</v>
      </c>
      <c r="D42" s="3">
        <f>B´!H51-0.2</f>
        <v>1.168421052631579</v>
      </c>
      <c r="E42" s="3">
        <f>B´!H51+0.2</f>
        <v>1.5684210526315789</v>
      </c>
      <c r="F42" s="3">
        <f>F´!H51</f>
        <v>1.5653846153846152</v>
      </c>
      <c r="G42" s="3">
        <f>(1.88-F42)/0.8</f>
        <v>0.39326923076923093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K2" sqref="K2"/>
    </sheetView>
  </sheetViews>
  <sheetFormatPr baseColWidth="10" defaultRowHeight="15" x14ac:dyDescent="0"/>
  <cols>
    <col min="2" max="3" width="12.83203125" bestFit="1" customWidth="1"/>
    <col min="4" max="4" width="12.5" bestFit="1" customWidth="1"/>
    <col min="11" max="12" width="12.83203125" bestFit="1" customWidth="1"/>
    <col min="13" max="13" width="12.5" bestFit="1" customWidth="1"/>
    <col min="14" max="14" width="12.6640625" bestFit="1" customWidth="1"/>
    <col min="15" max="15" width="11.6640625" bestFit="1" customWidth="1"/>
    <col min="16" max="16" width="10.6640625" customWidth="1"/>
    <col min="17" max="17" width="12.5" bestFit="1" customWidth="1"/>
  </cols>
  <sheetData>
    <row r="1" spans="1:17">
      <c r="A1" t="s">
        <v>0</v>
      </c>
      <c r="B1" t="s">
        <v>1</v>
      </c>
      <c r="C1" t="s">
        <v>3</v>
      </c>
      <c r="D1" t="s">
        <v>5</v>
      </c>
      <c r="E1" t="s">
        <v>7</v>
      </c>
      <c r="F1" t="s">
        <v>9</v>
      </c>
      <c r="G1" t="s">
        <v>11</v>
      </c>
      <c r="H1" t="s">
        <v>13</v>
      </c>
      <c r="I1" t="s">
        <v>46</v>
      </c>
      <c r="K1" t="s">
        <v>1</v>
      </c>
      <c r="L1" t="s">
        <v>3</v>
      </c>
      <c r="M1" t="s">
        <v>5</v>
      </c>
      <c r="N1" t="s">
        <v>7</v>
      </c>
      <c r="O1" t="s">
        <v>9</v>
      </c>
      <c r="P1" t="s">
        <v>11</v>
      </c>
      <c r="Q1" t="s">
        <v>13</v>
      </c>
    </row>
    <row r="2" spans="1:17">
      <c r="A2">
        <v>1994</v>
      </c>
      <c r="B2">
        <v>31666</v>
      </c>
      <c r="C2">
        <v>161943</v>
      </c>
      <c r="D2">
        <v>226160</v>
      </c>
      <c r="E2">
        <v>756137</v>
      </c>
      <c r="F2">
        <v>122244</v>
      </c>
      <c r="G2">
        <v>691764</v>
      </c>
      <c r="H2">
        <v>1402000</v>
      </c>
      <c r="I2">
        <f>SUM(B2:H2)</f>
        <v>3391914</v>
      </c>
      <c r="K2">
        <f>B2/$I2</f>
        <v>9.3357319790537147E-3</v>
      </c>
      <c r="L2">
        <f t="shared" ref="L2:Q2" si="0">C2/$I2</f>
        <v>4.7743840203495723E-2</v>
      </c>
      <c r="M2">
        <f t="shared" si="0"/>
        <v>6.6676218795641631E-2</v>
      </c>
      <c r="N2">
        <f t="shared" si="0"/>
        <v>0.22292339959090943</v>
      </c>
      <c r="O2">
        <f t="shared" si="0"/>
        <v>3.6039828840000072E-2</v>
      </c>
      <c r="P2">
        <f t="shared" si="0"/>
        <v>0.20394502926666183</v>
      </c>
      <c r="Q2">
        <f t="shared" si="0"/>
        <v>0.41333595132423756</v>
      </c>
    </row>
    <row r="3" spans="1:17">
      <c r="A3">
        <v>1995</v>
      </c>
      <c r="B3">
        <v>31257</v>
      </c>
      <c r="C3">
        <v>187587</v>
      </c>
      <c r="D3">
        <v>194658</v>
      </c>
      <c r="E3">
        <v>661870</v>
      </c>
      <c r="F3">
        <v>113805</v>
      </c>
      <c r="G3">
        <v>548532</v>
      </c>
      <c r="H3">
        <v>1489000</v>
      </c>
      <c r="I3">
        <f t="shared" ref="I3:I21" si="1">SUM(B3:H3)</f>
        <v>3226709</v>
      </c>
      <c r="K3">
        <f t="shared" ref="K3:K21" si="2">B3/$I3</f>
        <v>9.6869596855495808E-3</v>
      </c>
      <c r="L3">
        <f t="shared" ref="L3:L21" si="3">C3/$I3</f>
        <v>5.8135704211318716E-2</v>
      </c>
      <c r="M3">
        <f t="shared" ref="M3:M21" si="4">D3/$I3</f>
        <v>6.0327101080388718E-2</v>
      </c>
      <c r="N3">
        <f t="shared" ref="N3:N21" si="5">E3/$I3</f>
        <v>0.20512230882921267</v>
      </c>
      <c r="O3">
        <f t="shared" ref="O3:O21" si="6">F3/$I3</f>
        <v>3.5269681895702398E-2</v>
      </c>
      <c r="P3">
        <f t="shared" ref="P3:P21" si="7">G3/$I3</f>
        <v>0.16999735643964176</v>
      </c>
      <c r="Q3">
        <f t="shared" ref="Q3:Q21" si="8">H3/$I3</f>
        <v>0.46146088785818618</v>
      </c>
    </row>
    <row r="4" spans="1:17">
      <c r="A4">
        <v>1996</v>
      </c>
      <c r="B4">
        <v>34269</v>
      </c>
      <c r="C4">
        <v>163571</v>
      </c>
      <c r="D4">
        <v>135537</v>
      </c>
      <c r="E4">
        <v>607154</v>
      </c>
      <c r="F4">
        <v>102933</v>
      </c>
      <c r="G4">
        <v>520216</v>
      </c>
      <c r="H4">
        <v>1904000</v>
      </c>
      <c r="I4">
        <f t="shared" si="1"/>
        <v>3467680</v>
      </c>
      <c r="K4">
        <f t="shared" si="2"/>
        <v>9.8823997600701336E-3</v>
      </c>
      <c r="L4">
        <f t="shared" si="3"/>
        <v>4.7170154108798969E-2</v>
      </c>
      <c r="M4">
        <f t="shared" si="4"/>
        <v>3.9085786462418677E-2</v>
      </c>
      <c r="N4">
        <f t="shared" si="5"/>
        <v>0.17508939694550824</v>
      </c>
      <c r="O4">
        <f t="shared" si="6"/>
        <v>2.9683534812900845E-2</v>
      </c>
      <c r="P4">
        <f t="shared" si="7"/>
        <v>0.1500184561435888</v>
      </c>
      <c r="Q4">
        <f t="shared" si="8"/>
        <v>0.5490702717667143</v>
      </c>
    </row>
    <row r="5" spans="1:17">
      <c r="A5">
        <v>1997</v>
      </c>
      <c r="B5">
        <v>35561</v>
      </c>
      <c r="C5">
        <v>126121</v>
      </c>
      <c r="D5">
        <v>148005</v>
      </c>
      <c r="E5">
        <v>571598</v>
      </c>
      <c r="F5">
        <v>100901</v>
      </c>
      <c r="G5">
        <v>425917</v>
      </c>
      <c r="H5">
        <v>1879000</v>
      </c>
      <c r="I5">
        <f t="shared" si="1"/>
        <v>3287103</v>
      </c>
      <c r="K5">
        <f t="shared" si="2"/>
        <v>1.0818340648285131E-2</v>
      </c>
      <c r="L5">
        <f t="shared" si="3"/>
        <v>3.8368435671166982E-2</v>
      </c>
      <c r="M5">
        <f t="shared" si="4"/>
        <v>4.5025969676033881E-2</v>
      </c>
      <c r="N5">
        <f t="shared" si="5"/>
        <v>0.17389111323861772</v>
      </c>
      <c r="O5">
        <f t="shared" si="6"/>
        <v>3.0696026257771659E-2</v>
      </c>
      <c r="P5">
        <f t="shared" si="7"/>
        <v>0.12957214909298553</v>
      </c>
      <c r="Q5">
        <f t="shared" si="8"/>
        <v>0.57162796541513916</v>
      </c>
    </row>
    <row r="6" spans="1:17">
      <c r="A6">
        <v>1998</v>
      </c>
      <c r="B6">
        <v>27529</v>
      </c>
      <c r="C6">
        <v>98027</v>
      </c>
      <c r="D6">
        <v>115844</v>
      </c>
      <c r="E6">
        <v>520056</v>
      </c>
      <c r="F6">
        <v>79436</v>
      </c>
      <c r="G6">
        <v>391601</v>
      </c>
      <c r="H6">
        <v>1406000</v>
      </c>
      <c r="I6">
        <f t="shared" si="1"/>
        <v>2638493</v>
      </c>
      <c r="K6">
        <f t="shared" si="2"/>
        <v>1.0433607366022953E-2</v>
      </c>
      <c r="L6">
        <f t="shared" si="3"/>
        <v>3.7152647363476045E-2</v>
      </c>
      <c r="M6">
        <f t="shared" si="4"/>
        <v>4.3905365676543393E-2</v>
      </c>
      <c r="N6">
        <f t="shared" si="5"/>
        <v>0.19710342229446884</v>
      </c>
      <c r="O6">
        <f t="shared" si="6"/>
        <v>3.0106579778684271E-2</v>
      </c>
      <c r="P6">
        <f t="shared" si="7"/>
        <v>0.14841843431079788</v>
      </c>
      <c r="Q6">
        <f t="shared" si="8"/>
        <v>0.53287994321000665</v>
      </c>
    </row>
    <row r="7" spans="1:17">
      <c r="A7">
        <v>1999</v>
      </c>
      <c r="B7">
        <v>31761</v>
      </c>
      <c r="C7">
        <v>86422</v>
      </c>
      <c r="D7">
        <v>113550</v>
      </c>
      <c r="E7">
        <v>442120</v>
      </c>
      <c r="F7">
        <v>81516</v>
      </c>
      <c r="G7">
        <v>419996</v>
      </c>
      <c r="H7">
        <v>1427000</v>
      </c>
      <c r="I7">
        <f t="shared" si="1"/>
        <v>2602365</v>
      </c>
      <c r="K7">
        <f t="shared" si="2"/>
        <v>1.2204667677285853E-2</v>
      </c>
      <c r="L7">
        <f t="shared" si="3"/>
        <v>3.320902333070111E-2</v>
      </c>
      <c r="M7">
        <f t="shared" si="4"/>
        <v>4.3633387322685326E-2</v>
      </c>
      <c r="N7">
        <f t="shared" si="5"/>
        <v>0.16989161781687043</v>
      </c>
      <c r="O7">
        <f t="shared" si="6"/>
        <v>3.1323815068216798E-2</v>
      </c>
      <c r="P7">
        <f t="shared" si="7"/>
        <v>0.16139012014071816</v>
      </c>
      <c r="Q7">
        <f t="shared" si="8"/>
        <v>0.54834736864352229</v>
      </c>
    </row>
    <row r="8" spans="1:17">
      <c r="A8">
        <v>2000</v>
      </c>
      <c r="B8">
        <v>36534</v>
      </c>
      <c r="C8">
        <v>93714</v>
      </c>
      <c r="D8">
        <v>121297</v>
      </c>
      <c r="E8">
        <v>451656</v>
      </c>
      <c r="F8">
        <v>81505</v>
      </c>
      <c r="G8">
        <v>435391</v>
      </c>
      <c r="H8">
        <v>1352000</v>
      </c>
      <c r="I8">
        <f t="shared" si="1"/>
        <v>2572097</v>
      </c>
      <c r="K8">
        <f t="shared" si="2"/>
        <v>1.4203974422426525E-2</v>
      </c>
      <c r="L8">
        <f t="shared" si="3"/>
        <v>3.6434862293296094E-2</v>
      </c>
      <c r="M8">
        <f t="shared" si="4"/>
        <v>4.7158796888297758E-2</v>
      </c>
      <c r="N8">
        <f t="shared" si="5"/>
        <v>0.17559835418337644</v>
      </c>
      <c r="O8">
        <f t="shared" si="6"/>
        <v>3.1688151729891992E-2</v>
      </c>
      <c r="P8">
        <f t="shared" si="7"/>
        <v>0.16927472019912157</v>
      </c>
      <c r="Q8">
        <f t="shared" si="8"/>
        <v>0.52564114028358966</v>
      </c>
    </row>
    <row r="9" spans="1:17">
      <c r="A9">
        <v>2001</v>
      </c>
      <c r="B9">
        <v>30730</v>
      </c>
      <c r="C9">
        <v>88965</v>
      </c>
      <c r="D9">
        <v>129573</v>
      </c>
      <c r="E9">
        <v>405680</v>
      </c>
      <c r="F9">
        <v>77540</v>
      </c>
      <c r="G9">
        <v>458630</v>
      </c>
      <c r="H9">
        <v>1213000</v>
      </c>
      <c r="I9">
        <f t="shared" si="1"/>
        <v>2404118</v>
      </c>
      <c r="K9">
        <f t="shared" si="2"/>
        <v>1.2782234482666825E-2</v>
      </c>
      <c r="L9">
        <f t="shared" si="3"/>
        <v>3.7005255149705631E-2</v>
      </c>
      <c r="M9">
        <f t="shared" si="4"/>
        <v>5.389627297828143E-2</v>
      </c>
      <c r="N9">
        <f t="shared" si="5"/>
        <v>0.16874379710147339</v>
      </c>
      <c r="O9">
        <f t="shared" si="6"/>
        <v>3.2252992573575841E-2</v>
      </c>
      <c r="P9">
        <f t="shared" si="7"/>
        <v>0.1907685063711515</v>
      </c>
      <c r="Q9">
        <f t="shared" si="8"/>
        <v>0.50455094134314538</v>
      </c>
    </row>
    <row r="10" spans="1:17">
      <c r="A10">
        <v>2002</v>
      </c>
      <c r="B10">
        <v>24416</v>
      </c>
      <c r="C10">
        <v>82372</v>
      </c>
      <c r="D10">
        <v>162755</v>
      </c>
      <c r="E10">
        <v>422897</v>
      </c>
      <c r="F10">
        <v>99111</v>
      </c>
      <c r="G10">
        <v>460469</v>
      </c>
      <c r="H10">
        <v>956000</v>
      </c>
      <c r="I10">
        <f t="shared" si="1"/>
        <v>2208020</v>
      </c>
      <c r="K10">
        <f t="shared" si="2"/>
        <v>1.1057870852619089E-2</v>
      </c>
      <c r="L10">
        <f t="shared" si="3"/>
        <v>3.7305821505239992E-2</v>
      </c>
      <c r="M10">
        <f t="shared" si="4"/>
        <v>7.3710835952572898E-2</v>
      </c>
      <c r="N10">
        <f t="shared" si="5"/>
        <v>0.19152770355340984</v>
      </c>
      <c r="O10">
        <f t="shared" si="6"/>
        <v>4.4886821677339879E-2</v>
      </c>
      <c r="P10">
        <f t="shared" si="7"/>
        <v>0.20854385376944048</v>
      </c>
      <c r="Q10">
        <f t="shared" si="8"/>
        <v>0.43296709268937783</v>
      </c>
    </row>
    <row r="11" spans="1:17">
      <c r="A11">
        <v>2003</v>
      </c>
      <c r="B11">
        <v>19176</v>
      </c>
      <c r="C11">
        <v>76420</v>
      </c>
      <c r="D11">
        <v>130875</v>
      </c>
      <c r="E11">
        <v>489399</v>
      </c>
      <c r="F11">
        <v>84773</v>
      </c>
      <c r="G11">
        <v>431922</v>
      </c>
      <c r="H11">
        <v>812000</v>
      </c>
      <c r="I11">
        <f t="shared" si="1"/>
        <v>2044565</v>
      </c>
      <c r="K11">
        <f t="shared" si="2"/>
        <v>9.3790121615111282E-3</v>
      </c>
      <c r="L11">
        <f t="shared" si="3"/>
        <v>3.7377143793423051E-2</v>
      </c>
      <c r="M11">
        <f t="shared" si="4"/>
        <v>6.4011171080400969E-2</v>
      </c>
      <c r="N11">
        <f t="shared" si="5"/>
        <v>0.23936583087355989</v>
      </c>
      <c r="O11">
        <f t="shared" si="6"/>
        <v>4.1462609405912752E-2</v>
      </c>
      <c r="P11">
        <f t="shared" si="7"/>
        <v>0.21125373857030713</v>
      </c>
      <c r="Q11">
        <f t="shared" si="8"/>
        <v>0.39715049411488507</v>
      </c>
    </row>
    <row r="12" spans="1:17">
      <c r="A12">
        <v>2004</v>
      </c>
      <c r="B12">
        <v>21068</v>
      </c>
      <c r="C12">
        <v>70545</v>
      </c>
      <c r="D12">
        <v>138552</v>
      </c>
      <c r="E12">
        <v>499874</v>
      </c>
      <c r="F12">
        <v>90379</v>
      </c>
      <c r="G12">
        <v>438450</v>
      </c>
      <c r="H12">
        <v>1053000</v>
      </c>
      <c r="I12">
        <f t="shared" si="1"/>
        <v>2311868</v>
      </c>
      <c r="K12">
        <f t="shared" si="2"/>
        <v>9.1129770384814363E-3</v>
      </c>
      <c r="L12">
        <f t="shared" si="3"/>
        <v>3.0514285417679556E-2</v>
      </c>
      <c r="M12">
        <f t="shared" si="4"/>
        <v>5.9930757292371364E-2</v>
      </c>
      <c r="N12">
        <f t="shared" si="5"/>
        <v>0.21622082229608264</v>
      </c>
      <c r="O12">
        <f t="shared" si="6"/>
        <v>3.9093494957324552E-2</v>
      </c>
      <c r="P12">
        <f t="shared" si="7"/>
        <v>0.18965183133293076</v>
      </c>
      <c r="Q12">
        <f t="shared" si="8"/>
        <v>0.45547583166512967</v>
      </c>
    </row>
    <row r="13" spans="1:17">
      <c r="A13">
        <v>2005</v>
      </c>
      <c r="B13">
        <v>27065</v>
      </c>
      <c r="C13">
        <v>62193</v>
      </c>
      <c r="D13">
        <v>133653</v>
      </c>
      <c r="E13">
        <v>561197</v>
      </c>
      <c r="F13">
        <v>71574</v>
      </c>
      <c r="G13">
        <v>510426</v>
      </c>
      <c r="H13">
        <v>1313000</v>
      </c>
      <c r="I13">
        <f t="shared" si="1"/>
        <v>2679108</v>
      </c>
      <c r="K13">
        <f t="shared" si="2"/>
        <v>1.0102242985351841E-2</v>
      </c>
      <c r="L13">
        <f t="shared" si="3"/>
        <v>2.3214069757546169E-2</v>
      </c>
      <c r="M13">
        <f t="shared" si="4"/>
        <v>4.9887126610797326E-2</v>
      </c>
      <c r="N13">
        <f t="shared" si="5"/>
        <v>0.20947158531869561</v>
      </c>
      <c r="O13">
        <f t="shared" si="6"/>
        <v>2.6715608329339467E-2</v>
      </c>
      <c r="P13">
        <f t="shared" si="7"/>
        <v>0.19052087485834837</v>
      </c>
      <c r="Q13">
        <f t="shared" si="8"/>
        <v>0.49008849213992117</v>
      </c>
    </row>
    <row r="14" spans="1:17">
      <c r="A14">
        <v>2006</v>
      </c>
      <c r="B14">
        <v>31195</v>
      </c>
      <c r="C14">
        <v>71182</v>
      </c>
      <c r="D14">
        <v>156373</v>
      </c>
      <c r="E14">
        <v>624152</v>
      </c>
      <c r="F14">
        <v>68967</v>
      </c>
      <c r="G14">
        <v>497325</v>
      </c>
      <c r="H14">
        <v>1091000</v>
      </c>
      <c r="I14">
        <f t="shared" si="1"/>
        <v>2540194</v>
      </c>
      <c r="K14">
        <f t="shared" si="2"/>
        <v>1.2280558099105816E-2</v>
      </c>
      <c r="L14">
        <f t="shared" si="3"/>
        <v>2.8022269165268478E-2</v>
      </c>
      <c r="M14">
        <f t="shared" si="4"/>
        <v>6.1559471441944985E-2</v>
      </c>
      <c r="N14">
        <f t="shared" si="5"/>
        <v>0.2457103670034651</v>
      </c>
      <c r="O14">
        <f t="shared" si="6"/>
        <v>2.7150288521270424E-2</v>
      </c>
      <c r="P14">
        <f t="shared" si="7"/>
        <v>0.19578229064394295</v>
      </c>
      <c r="Q14">
        <f t="shared" si="8"/>
        <v>0.42949475512500224</v>
      </c>
    </row>
    <row r="15" spans="1:17">
      <c r="A15">
        <v>2007</v>
      </c>
      <c r="B15">
        <v>32370</v>
      </c>
      <c r="C15">
        <v>78590</v>
      </c>
      <c r="D15">
        <v>122516</v>
      </c>
      <c r="E15">
        <v>655926</v>
      </c>
      <c r="F15">
        <v>88226</v>
      </c>
      <c r="G15">
        <v>477347</v>
      </c>
      <c r="H15">
        <v>967000</v>
      </c>
      <c r="I15">
        <f t="shared" si="1"/>
        <v>2421975</v>
      </c>
      <c r="K15">
        <f t="shared" si="2"/>
        <v>1.3365125569008764E-2</v>
      </c>
      <c r="L15">
        <f t="shared" si="3"/>
        <v>3.2448724697818926E-2</v>
      </c>
      <c r="M15">
        <f t="shared" si="4"/>
        <v>5.0585162935207838E-2</v>
      </c>
      <c r="N15">
        <f t="shared" si="5"/>
        <v>0.27082277893041834</v>
      </c>
      <c r="O15">
        <f t="shared" si="6"/>
        <v>3.6427295905201336E-2</v>
      </c>
      <c r="P15">
        <f t="shared" si="7"/>
        <v>0.19708997822025412</v>
      </c>
      <c r="Q15">
        <f t="shared" si="8"/>
        <v>0.39926093374209065</v>
      </c>
    </row>
    <row r="16" spans="1:17">
      <c r="A16">
        <v>2008</v>
      </c>
      <c r="B16">
        <v>22697</v>
      </c>
      <c r="C16">
        <v>99708</v>
      </c>
      <c r="D16">
        <v>105451</v>
      </c>
      <c r="E16">
        <v>674088</v>
      </c>
      <c r="F16">
        <v>85910</v>
      </c>
      <c r="G16">
        <v>469301</v>
      </c>
      <c r="H16">
        <v>1051000</v>
      </c>
      <c r="I16">
        <f t="shared" si="1"/>
        <v>2508155</v>
      </c>
      <c r="K16">
        <f t="shared" si="2"/>
        <v>9.0492812445801801E-3</v>
      </c>
      <c r="L16">
        <f t="shared" si="3"/>
        <v>3.9753524004696679E-2</v>
      </c>
      <c r="M16">
        <f t="shared" si="4"/>
        <v>4.2043254902508022E-2</v>
      </c>
      <c r="N16">
        <f t="shared" si="5"/>
        <v>0.26875850974122412</v>
      </c>
      <c r="O16">
        <f t="shared" si="6"/>
        <v>3.4252269098201664E-2</v>
      </c>
      <c r="P16">
        <f t="shared" si="7"/>
        <v>0.18711004702659922</v>
      </c>
      <c r="Q16">
        <f t="shared" si="8"/>
        <v>0.41903311398219012</v>
      </c>
    </row>
    <row r="17" spans="1:17">
      <c r="A17">
        <v>2009</v>
      </c>
      <c r="B17">
        <v>15386</v>
      </c>
      <c r="C17">
        <v>120692</v>
      </c>
      <c r="D17">
        <v>94656</v>
      </c>
      <c r="E17">
        <v>786991</v>
      </c>
      <c r="F17">
        <v>100413</v>
      </c>
      <c r="G17">
        <v>560733</v>
      </c>
      <c r="H17">
        <v>999000</v>
      </c>
      <c r="I17">
        <f t="shared" si="1"/>
        <v>2677871</v>
      </c>
      <c r="K17">
        <f t="shared" si="2"/>
        <v>5.7456091051436009E-3</v>
      </c>
      <c r="L17">
        <f t="shared" si="3"/>
        <v>4.5070132205770927E-2</v>
      </c>
      <c r="M17">
        <f t="shared" si="4"/>
        <v>3.534748313118892E-2</v>
      </c>
      <c r="N17">
        <f t="shared" si="5"/>
        <v>0.29388682277824435</v>
      </c>
      <c r="O17">
        <f t="shared" si="6"/>
        <v>3.7497325300583931E-2</v>
      </c>
      <c r="P17">
        <f t="shared" si="7"/>
        <v>0.20939507541625418</v>
      </c>
      <c r="Q17">
        <f t="shared" si="8"/>
        <v>0.3730575520628141</v>
      </c>
    </row>
    <row r="18" spans="1:17">
      <c r="A18">
        <v>2010</v>
      </c>
      <c r="B18">
        <v>13747</v>
      </c>
      <c r="C18">
        <v>139944</v>
      </c>
      <c r="D18">
        <v>91950</v>
      </c>
      <c r="E18">
        <v>857453</v>
      </c>
      <c r="F18">
        <v>93128</v>
      </c>
      <c r="G18">
        <v>637303</v>
      </c>
      <c r="H18">
        <v>1172000</v>
      </c>
      <c r="I18">
        <f t="shared" si="1"/>
        <v>3005525</v>
      </c>
      <c r="K18">
        <f t="shared" si="2"/>
        <v>4.573909716272531E-3</v>
      </c>
      <c r="L18">
        <f t="shared" si="3"/>
        <v>4.6562247860190815E-2</v>
      </c>
      <c r="M18">
        <f t="shared" si="4"/>
        <v>3.0593656682276808E-2</v>
      </c>
      <c r="N18">
        <f t="shared" si="5"/>
        <v>0.28529225343326042</v>
      </c>
      <c r="O18">
        <f t="shared" si="6"/>
        <v>3.0985601517205811E-2</v>
      </c>
      <c r="P18">
        <f t="shared" si="7"/>
        <v>0.21204381929945684</v>
      </c>
      <c r="Q18">
        <f t="shared" si="8"/>
        <v>0.3899485114913368</v>
      </c>
    </row>
    <row r="19" spans="1:17">
      <c r="A19">
        <v>2011</v>
      </c>
      <c r="B19">
        <v>13586</v>
      </c>
      <c r="C19">
        <v>132191</v>
      </c>
      <c r="D19">
        <v>89949</v>
      </c>
      <c r="E19">
        <v>859512</v>
      </c>
      <c r="F19">
        <v>92260</v>
      </c>
      <c r="G19">
        <v>598391</v>
      </c>
      <c r="H19">
        <v>916000</v>
      </c>
      <c r="I19">
        <f t="shared" si="1"/>
        <v>2701889</v>
      </c>
      <c r="K19">
        <f t="shared" si="2"/>
        <v>5.0283338804813964E-3</v>
      </c>
      <c r="L19">
        <f t="shared" si="3"/>
        <v>4.8925399970169016E-2</v>
      </c>
      <c r="M19">
        <f t="shared" si="4"/>
        <v>3.3291152967423902E-2</v>
      </c>
      <c r="N19">
        <f t="shared" si="5"/>
        <v>0.31811521494776435</v>
      </c>
      <c r="O19">
        <f t="shared" si="6"/>
        <v>3.4146480480878379E-2</v>
      </c>
      <c r="P19">
        <f t="shared" si="7"/>
        <v>0.22147134837885643</v>
      </c>
      <c r="Q19">
        <f t="shared" si="8"/>
        <v>0.33902206937442658</v>
      </c>
    </row>
    <row r="20" spans="1:17">
      <c r="A20">
        <v>2012</v>
      </c>
      <c r="B20">
        <v>16012</v>
      </c>
      <c r="C20">
        <v>153584</v>
      </c>
      <c r="D20">
        <v>93153</v>
      </c>
      <c r="E20">
        <v>898035</v>
      </c>
      <c r="F20">
        <v>76022</v>
      </c>
      <c r="G20">
        <v>600189</v>
      </c>
      <c r="H20">
        <v>863000</v>
      </c>
      <c r="I20">
        <f t="shared" si="1"/>
        <v>2699995</v>
      </c>
      <c r="K20">
        <f t="shared" si="2"/>
        <v>5.9303813525580602E-3</v>
      </c>
      <c r="L20">
        <f t="shared" si="3"/>
        <v>5.688306830197834E-2</v>
      </c>
      <c r="M20">
        <f t="shared" si="4"/>
        <v>3.4501175002175928E-2</v>
      </c>
      <c r="N20">
        <f t="shared" si="5"/>
        <v>0.33260617149291016</v>
      </c>
      <c r="O20">
        <f t="shared" si="6"/>
        <v>2.8156348437682291E-2</v>
      </c>
      <c r="P20">
        <f t="shared" si="7"/>
        <v>0.22229263387524792</v>
      </c>
      <c r="Q20">
        <f t="shared" si="8"/>
        <v>0.3196302215374473</v>
      </c>
    </row>
    <row r="21" spans="1:17">
      <c r="A21">
        <v>2013</v>
      </c>
      <c r="B21">
        <v>14118</v>
      </c>
      <c r="C21">
        <v>179872</v>
      </c>
      <c r="D21">
        <v>110747</v>
      </c>
      <c r="E21">
        <v>956055</v>
      </c>
      <c r="F21">
        <v>87909</v>
      </c>
      <c r="G21">
        <v>674684</v>
      </c>
      <c r="H21">
        <v>899000</v>
      </c>
      <c r="I21">
        <f t="shared" si="1"/>
        <v>2922385</v>
      </c>
      <c r="K21">
        <f t="shared" si="2"/>
        <v>4.830985650419093E-3</v>
      </c>
      <c r="L21">
        <f t="shared" si="3"/>
        <v>6.1549727363095552E-2</v>
      </c>
      <c r="M21">
        <f t="shared" si="4"/>
        <v>3.7896101985193602E-2</v>
      </c>
      <c r="N21">
        <f t="shared" si="5"/>
        <v>0.32714888695363548</v>
      </c>
      <c r="O21">
        <f t="shared" si="6"/>
        <v>3.0081252127970817E-2</v>
      </c>
      <c r="P21">
        <f t="shared" si="7"/>
        <v>0.23086759615861702</v>
      </c>
      <c r="Q21">
        <f t="shared" si="8"/>
        <v>0.30762544976106843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I2" sqref="I2"/>
    </sheetView>
  </sheetViews>
  <sheetFormatPr baseColWidth="10" defaultRowHeight="15" x14ac:dyDescent="0"/>
  <cols>
    <col min="1" max="8" width="10.83203125" style="8"/>
    <col min="9" max="9" width="10.83203125" style="13"/>
  </cols>
  <sheetData>
    <row r="1" spans="1:9">
      <c r="A1" s="8" t="s">
        <v>0</v>
      </c>
      <c r="B1" s="8" t="s">
        <v>2</v>
      </c>
      <c r="C1" s="8" t="s">
        <v>4</v>
      </c>
      <c r="D1" s="8" t="s">
        <v>6</v>
      </c>
      <c r="E1" s="8" t="s">
        <v>8</v>
      </c>
      <c r="F1" s="8" t="s">
        <v>10</v>
      </c>
      <c r="G1" s="8" t="s">
        <v>12</v>
      </c>
      <c r="H1" s="8" t="s">
        <v>14</v>
      </c>
      <c r="I1" s="11" t="s">
        <v>47</v>
      </c>
    </row>
    <row r="2" spans="1:9">
      <c r="A2" s="8">
        <v>1994</v>
      </c>
      <c r="B2" s="10">
        <f>weighting!K2*((B´!J31+F´!J31)/2)</f>
        <v>9.9371685584735258E-3</v>
      </c>
      <c r="C2" s="10">
        <f>weighting!L2*((B´!K31+F´!K31)/2)</f>
        <v>0.12019135009271757</v>
      </c>
      <c r="D2" s="10">
        <f>weighting!M2*((B´!L31+F´!L31)/2)</f>
        <v>1.8421620588781957E-2</v>
      </c>
      <c r="E2" s="10">
        <f>weighting!N2*((B´!M31+F´!M31)/2)</f>
        <v>0.16567261742324405</v>
      </c>
      <c r="F2" s="10">
        <f>weighting!O2*((B´!N31+F´!N31)/2)</f>
        <v>1.6778917952617118E-2</v>
      </c>
      <c r="G2" s="10">
        <f>weighting!P2*((B´!O31+F´!O31)/2)</f>
        <v>7.284652550289937E-2</v>
      </c>
      <c r="H2" s="10">
        <f>weighting!Q2*((B´!P31+F´!P31)/2)</f>
        <v>0.30774593880758777</v>
      </c>
      <c r="I2" s="12">
        <f>SUM(B2:H2)</f>
        <v>0.7115941389263214</v>
      </c>
    </row>
    <row r="3" spans="1:9">
      <c r="A3" s="8">
        <v>1995</v>
      </c>
      <c r="B3" s="10">
        <f>weighting!K3*((B´!J32+F´!J32)/2)</f>
        <v>7.446850258266244E-3</v>
      </c>
      <c r="C3" s="10">
        <f>weighting!L3*((B´!K32+F´!K32)/2)</f>
        <v>0.12925557920361086</v>
      </c>
      <c r="D3" s="10">
        <f>weighting!M3*((B´!L32+F´!L32)/2)</f>
        <v>2.5472604279764478E-2</v>
      </c>
      <c r="E3" s="10">
        <f>weighting!N3*((B´!M32+F´!M32)/2)</f>
        <v>0.16468058089527129</v>
      </c>
      <c r="F3" s="10">
        <f>weighting!O3*((B´!N32+F´!N32)/2)</f>
        <v>1.9038280373284356E-2</v>
      </c>
      <c r="G3" s="10">
        <f>weighting!P3*((B´!O32+F´!O32)/2)</f>
        <v>0.10337441215676697</v>
      </c>
      <c r="H3" s="10">
        <f>weighting!Q3*((B´!P32+F´!P32)/2)</f>
        <v>0.26277979866499279</v>
      </c>
      <c r="I3" s="12">
        <f t="shared" ref="I3:I20" si="0">SUM(B3:H3)</f>
        <v>0.71204810583195699</v>
      </c>
    </row>
    <row r="4" spans="1:9">
      <c r="A4" s="8">
        <v>1996</v>
      </c>
      <c r="B4" s="10">
        <f>weighting!K4*((B´!J33+F´!J33)/2)</f>
        <v>8.4285467184444327E-3</v>
      </c>
      <c r="C4" s="10">
        <f>weighting!L4*((B´!K33+F´!K33)/2)</f>
        <v>9.9342412998001187E-2</v>
      </c>
      <c r="D4" s="10">
        <f>weighting!M4*((B´!L33+F´!L33)/2)</f>
        <v>1.9527625345872452E-2</v>
      </c>
      <c r="E4" s="10">
        <f>weighting!N4*((B´!M33+F´!M33)/2)</f>
        <v>0.13907669143739801</v>
      </c>
      <c r="F4" s="10">
        <f>weighting!O4*((B´!N33+F´!N33)/2)</f>
        <v>1.7516995981463113E-2</v>
      </c>
      <c r="G4" s="10">
        <f>weighting!P4*((B´!O33+F´!O33)/2)</f>
        <v>9.6834697978254086E-2</v>
      </c>
      <c r="H4" s="10">
        <f>weighting!Q4*((B´!P33+F´!P33)/2)</f>
        <v>0.2744816202623272</v>
      </c>
      <c r="I4" s="12">
        <f t="shared" si="0"/>
        <v>0.65520859072176041</v>
      </c>
    </row>
    <row r="5" spans="1:9">
      <c r="A5" s="8">
        <v>1997</v>
      </c>
      <c r="B5" s="10">
        <f>weighting!K5*((B´!J34+F´!J34)/2)</f>
        <v>9.0187512904453954E-3</v>
      </c>
      <c r="C5" s="10">
        <f>weighting!L5*((B´!K34+F´!K34)/2)</f>
        <v>3.663768558382631E-2</v>
      </c>
      <c r="D5" s="10">
        <f>weighting!M5*((B´!L34+F´!L34)/2)</f>
        <v>2.7332170654904949E-2</v>
      </c>
      <c r="E5" s="10">
        <f>weighting!N5*((B´!M34+F´!M34)/2)</f>
        <v>0.1213285721914901</v>
      </c>
      <c r="F5" s="10">
        <f>weighting!O5*((B´!N34+F´!N34)/2)</f>
        <v>1.4758109402052445E-2</v>
      </c>
      <c r="G5" s="10">
        <f>weighting!P5*((B´!O34+F´!O34)/2)</f>
        <v>0.12957214909298553</v>
      </c>
      <c r="H5" s="10">
        <f>weighting!Q5*((B´!P34+F´!P34)/2)</f>
        <v>0.13854788883224575</v>
      </c>
      <c r="I5" s="12">
        <f t="shared" si="0"/>
        <v>0.47719532704795053</v>
      </c>
    </row>
    <row r="6" spans="1:9">
      <c r="A6" s="8">
        <v>1998</v>
      </c>
      <c r="B6" s="10">
        <f>weighting!K6*((B´!J35+F´!J35)/2)</f>
        <v>4.6749149931517879E-3</v>
      </c>
      <c r="C6" s="10">
        <f>weighting!L6*((B´!K35+F´!K35)/2)</f>
        <v>3.7950217782420234E-2</v>
      </c>
      <c r="D6" s="10">
        <f>weighting!M6*((B´!L35+F´!L35)/2)</f>
        <v>2.6909187010350232E-2</v>
      </c>
      <c r="E6" s="10">
        <f>weighting!N6*((B´!M35+F´!M35)/2)</f>
        <v>0.12912513971904691</v>
      </c>
      <c r="F6" s="10">
        <f>weighting!O6*((B´!N35+F´!N35)/2)</f>
        <v>2.9471519111477645E-2</v>
      </c>
      <c r="G6" s="10">
        <f>weighting!P6*((B´!O35+F´!O35)/2)</f>
        <v>0.14841843431079788</v>
      </c>
      <c r="H6" s="10">
        <f>weighting!Q6*((B´!P35+F´!P35)/2)</f>
        <v>0.26095555908407403</v>
      </c>
      <c r="I6" s="12">
        <f t="shared" si="0"/>
        <v>0.63750497201131862</v>
      </c>
    </row>
    <row r="7" spans="1:9">
      <c r="A7" s="8">
        <v>1999</v>
      </c>
      <c r="B7" s="10">
        <f>weighting!K7*((B´!J36+F´!J36)/2)</f>
        <v>6.3018332141370178E-3</v>
      </c>
      <c r="C7" s="10">
        <f>weighting!L7*((B´!K36+F´!K36)/2)</f>
        <v>3.5726772653871114E-2</v>
      </c>
      <c r="D7" s="10">
        <f>weighting!M7*((B´!L36+F´!L36)/2)</f>
        <v>3.3986318094310367E-2</v>
      </c>
      <c r="E7" s="10">
        <f>weighting!N7*((B´!M36+F´!M36)/2)</f>
        <v>0.12228802940650702</v>
      </c>
      <c r="F7" s="10">
        <f>weighting!O7*((B´!N36+F´!N36)/2)</f>
        <v>3.1641947565003374E-2</v>
      </c>
      <c r="G7" s="10">
        <f>weighting!P7*((B´!O36+F´!O36)/2)</f>
        <v>0.16139012014071816</v>
      </c>
      <c r="H7" s="10">
        <f>weighting!Q7*((B´!P36+F´!P36)/2)</f>
        <v>0.28005419389908509</v>
      </c>
      <c r="I7" s="12">
        <f t="shared" si="0"/>
        <v>0.67138921497363224</v>
      </c>
    </row>
    <row r="8" spans="1:9">
      <c r="A8" s="8">
        <v>2000</v>
      </c>
      <c r="B8" s="10">
        <f>weighting!K8*((B´!J37+F´!J37)/2)</f>
        <v>8.4609251487434995E-3</v>
      </c>
      <c r="C8" s="10">
        <f>weighting!L8*((B´!K37+F´!K37)/2)</f>
        <v>3.5731907069702619E-2</v>
      </c>
      <c r="D8" s="10">
        <f>weighting!M8*((B´!L37+F´!L37)/2)</f>
        <v>2.8258435322909677E-2</v>
      </c>
      <c r="E8" s="10">
        <f>weighting!N8*((B´!M37+F´!M37)/2)</f>
        <v>9.8473614801816989E-2</v>
      </c>
      <c r="F8" s="10">
        <f>weighting!O8*((B´!N37+F´!N37)/2)</f>
        <v>2.978191135239068E-2</v>
      </c>
      <c r="G8" s="10">
        <f>weighting!P8*((B´!O37+F´!O37)/2)</f>
        <v>0.16927472019912157</v>
      </c>
      <c r="H8" s="10">
        <f>weighting!Q8*((B´!P37+F´!P37)/2)</f>
        <v>0.36474679320165854</v>
      </c>
      <c r="I8" s="12">
        <f t="shared" si="0"/>
        <v>0.73472830709634351</v>
      </c>
    </row>
    <row r="9" spans="1:9">
      <c r="A9" s="8">
        <v>2001</v>
      </c>
      <c r="B9" s="10">
        <f>weighting!K9*((B´!J38+F´!J38)/2)</f>
        <v>6.3870523781040011E-3</v>
      </c>
      <c r="C9" s="10">
        <f>weighting!L9*((B´!K38+F´!K38)/2)</f>
        <v>3.2922610152210936E-2</v>
      </c>
      <c r="D9" s="10">
        <f>weighting!M9*((B´!L38+F´!L38)/2)</f>
        <v>3.4295714328757998E-2</v>
      </c>
      <c r="E9" s="10">
        <f>weighting!N9*((B´!M38+F´!M38)/2)</f>
        <v>0.10013521114835278</v>
      </c>
      <c r="F9" s="10">
        <f>weighting!O9*((B´!N38+F´!N38)/2)</f>
        <v>2.5903184660653094E-2</v>
      </c>
      <c r="G9" s="10">
        <f>weighting!P9*((B´!O38+F´!O38)/2)</f>
        <v>0.18520442493532627</v>
      </c>
      <c r="H9" s="10">
        <f>weighting!Q9*((B´!P38+F´!P38)/2)</f>
        <v>0.4221311189560974</v>
      </c>
      <c r="I9" s="12">
        <f t="shared" si="0"/>
        <v>0.8069793165595025</v>
      </c>
    </row>
    <row r="10" spans="1:9">
      <c r="A10" s="8">
        <v>2002</v>
      </c>
      <c r="B10" s="10">
        <f>weighting!K10*((B´!J39+F´!J39)/2)</f>
        <v>4.3943518023689399E-3</v>
      </c>
      <c r="C10" s="10">
        <f>weighting!L10*((B´!K39+F´!K39)/2)</f>
        <v>3.2176271048269506E-2</v>
      </c>
      <c r="D10" s="10">
        <f>weighting!M10*((B´!L39+F´!L39)/2)</f>
        <v>5.2087071186798575E-2</v>
      </c>
      <c r="E10" s="10">
        <f>weighting!N10*((B´!M39+F´!M39)/2)</f>
        <v>0.13372229809941757</v>
      </c>
      <c r="F10" s="10">
        <f>weighting!O10*((B´!N39+F´!N39)/2)</f>
        <v>2.3706164412384548E-2</v>
      </c>
      <c r="G10" s="10">
        <f>weighting!P10*((B´!O39+F´!O39)/2)</f>
        <v>0.18160693932422109</v>
      </c>
      <c r="H10" s="10">
        <f>weighting!Q10*((B´!P39+F´!P39)/2)</f>
        <v>0.31634343951845362</v>
      </c>
      <c r="I10" s="12">
        <f t="shared" si="0"/>
        <v>0.74403653539191383</v>
      </c>
    </row>
    <row r="11" spans="1:9">
      <c r="A11" s="8">
        <v>2003</v>
      </c>
      <c r="B11" s="10">
        <f>weighting!K11*((B´!J40+F´!J40)/2)</f>
        <v>2.9272776238466369E-3</v>
      </c>
      <c r="C11" s="10">
        <f>weighting!L11*((B´!K40+F´!K40)/2)</f>
        <v>3.3151901451557851E-2</v>
      </c>
      <c r="D11" s="10">
        <f>weighting!M11*((B´!L40+F´!L40)/2)</f>
        <v>5.2609181231704556E-2</v>
      </c>
      <c r="E11" s="10">
        <f>weighting!N11*((B´!M40+F´!M40)/2)</f>
        <v>0.23936583087355989</v>
      </c>
      <c r="F11" s="10">
        <f>weighting!O11*((B´!N40+F´!N40)/2)</f>
        <v>3.151806168121337E-2</v>
      </c>
      <c r="G11" s="10">
        <f>weighting!P11*((B´!O40+F´!O40)/2)</f>
        <v>0.19276903644540525</v>
      </c>
      <c r="H11" s="10">
        <f>weighting!Q11*((B´!P40+F´!P40)/2)</f>
        <v>0.27666878171753295</v>
      </c>
      <c r="I11" s="12">
        <f t="shared" si="0"/>
        <v>0.82901007102482049</v>
      </c>
    </row>
    <row r="12" spans="1:9">
      <c r="A12" s="8">
        <v>2004</v>
      </c>
      <c r="B12" s="10">
        <f>weighting!K12*((B´!J41+F´!J41)/2)</f>
        <v>3.1248730508907372E-3</v>
      </c>
      <c r="C12" s="10">
        <f>weighting!L12*((B´!K41+F´!K41)/2)</f>
        <v>2.0389844522302733E-2</v>
      </c>
      <c r="D12" s="10">
        <f>weighting!M12*((B´!L41+F´!L41)/2)</f>
        <v>5.0074956972024347E-2</v>
      </c>
      <c r="E12" s="10">
        <f>weighting!N12*((B´!M41+F´!M41)/2)</f>
        <v>0.21622082229608264</v>
      </c>
      <c r="F12" s="10">
        <f>weighting!O12*((B´!N41+F´!N41)/2)</f>
        <v>1.3980630145710611E-2</v>
      </c>
      <c r="G12" s="10">
        <f>weighting!P12*((B´!O41+F´!O41)/2)</f>
        <v>0.17858880783850981</v>
      </c>
      <c r="H12" s="10">
        <f>weighting!Q12*((B´!P41+F´!P41)/2)</f>
        <v>0.1897252511138634</v>
      </c>
      <c r="I12" s="12">
        <f t="shared" si="0"/>
        <v>0.67210518593938429</v>
      </c>
    </row>
    <row r="13" spans="1:9">
      <c r="A13" s="8">
        <v>2005</v>
      </c>
      <c r="B13" s="10">
        <f>weighting!K13*((B´!J42+F´!J42)/2)</f>
        <v>4.4501498437263601E-3</v>
      </c>
      <c r="C13" s="10">
        <f>weighting!L13*((B´!K42+F´!K42)/2)</f>
        <v>1.1798173894429352E-2</v>
      </c>
      <c r="D13" s="10">
        <f>weighting!M13*((B´!L42+F´!L42)/2)</f>
        <v>3.6908678828457088E-2</v>
      </c>
      <c r="E13" s="10">
        <f>weighting!N13*((B´!M42+F´!M42)/2)</f>
        <v>0.20947158531869561</v>
      </c>
      <c r="F13" s="10">
        <f>weighting!O13*((B´!N42+F´!N42)/2)</f>
        <v>2.2916982770011512E-2</v>
      </c>
      <c r="G13" s="10">
        <f>weighting!P13*((B´!O42+F´!O42)/2)</f>
        <v>0.11112277405130291</v>
      </c>
      <c r="H13" s="10">
        <f>weighting!Q13*((B´!P42+F´!P42)/2)</f>
        <v>0.18681362752662242</v>
      </c>
      <c r="I13" s="12">
        <f t="shared" si="0"/>
        <v>0.58348197223324527</v>
      </c>
    </row>
    <row r="14" spans="1:9">
      <c r="A14" s="8">
        <v>2006</v>
      </c>
      <c r="B14" s="10">
        <f>weighting!K14*((B´!J43+F´!J43)/2)</f>
        <v>1.7588357008286648E-2</v>
      </c>
      <c r="C14" s="10">
        <f>weighting!L14*((B´!K43+F´!K43)/2)</f>
        <v>3.0832110828851109E-2</v>
      </c>
      <c r="D14" s="10">
        <f>weighting!M14*((B´!L43+F´!L43)/2)</f>
        <v>4.3139723346425511E-2</v>
      </c>
      <c r="E14" s="10">
        <f>weighting!N14*((B´!M43+F´!M43)/2)</f>
        <v>0.2457103670034651</v>
      </c>
      <c r="F14" s="10">
        <f>weighting!O14*((B´!N43+F´!N43)/2)</f>
        <v>2.7319977824528368E-2</v>
      </c>
      <c r="G14" s="10">
        <f>weighting!P14*((B´!O43+F´!O43)/2)</f>
        <v>0.13112990473083042</v>
      </c>
      <c r="H14" s="10">
        <f>weighting!Q14*((B´!P43+F´!P43)/2)</f>
        <v>0.29071237057610078</v>
      </c>
      <c r="I14" s="12">
        <f t="shared" si="0"/>
        <v>0.78643281131848797</v>
      </c>
    </row>
    <row r="15" spans="1:9">
      <c r="A15" s="8">
        <v>2007</v>
      </c>
      <c r="B15" s="10">
        <f>weighting!K15*((B´!J44+F´!J44)/2)</f>
        <v>1.8113600470690244E-2</v>
      </c>
      <c r="C15" s="10">
        <f>weighting!L15*((B´!K44+F´!K44)/2)</f>
        <v>4.1654286813178426E-2</v>
      </c>
      <c r="D15" s="10">
        <f>weighting!M15*((B´!L44+F´!L44)/2)</f>
        <v>3.9302300421143896E-2</v>
      </c>
      <c r="E15" s="10">
        <f>weighting!N15*((B´!M44+F´!M44)/2)</f>
        <v>0.27082277893041834</v>
      </c>
      <c r="F15" s="10">
        <f>weighting!O15*((B´!N44+F´!N44)/2)</f>
        <v>2.6907818967474895E-2</v>
      </c>
      <c r="G15" s="10">
        <f>weighting!P15*((B´!O44+F´!O44)/2)</f>
        <v>0.13628817039108435</v>
      </c>
      <c r="H15" s="10">
        <f>weighting!Q15*((B´!P44+F´!P44)/2)</f>
        <v>0.31836891143467821</v>
      </c>
      <c r="I15" s="12">
        <f t="shared" si="0"/>
        <v>0.85145786742866836</v>
      </c>
    </row>
    <row r="16" spans="1:9">
      <c r="A16" s="8">
        <v>2008</v>
      </c>
      <c r="B16" s="10">
        <f>weighting!K16*((B´!J45+F´!J45)/2)</f>
        <v>4.0721765600610811E-3</v>
      </c>
      <c r="C16" s="10">
        <f>weighting!L16*((B´!K45+F´!K45)/2)</f>
        <v>6.2860259832426629E-2</v>
      </c>
      <c r="D16" s="10">
        <f>weighting!M16*((B´!L45+F´!L45)/2)</f>
        <v>2.970947192134258E-2</v>
      </c>
      <c r="E16" s="10">
        <f>weighting!N16*((B´!M45+F´!M45)/2)</f>
        <v>0.26875850974122412</v>
      </c>
      <c r="F16" s="10">
        <f>weighting!O16*((B´!N45+F´!N45)/2)</f>
        <v>3.4252269098201664E-2</v>
      </c>
      <c r="G16" s="10">
        <f>weighting!P16*((B´!O45+F´!O45)/2)</f>
        <v>0.18711004702659922</v>
      </c>
      <c r="H16" s="10">
        <f>weighting!Q16*((B´!P45+F´!P45)/2)</f>
        <v>0.299857809245345</v>
      </c>
      <c r="I16" s="12">
        <f t="shared" si="0"/>
        <v>0.88662054342520036</v>
      </c>
    </row>
    <row r="17" spans="1:9">
      <c r="A17" s="8">
        <v>2009</v>
      </c>
      <c r="B17" s="10">
        <f>weighting!K17*((B´!J46+F´!J46)/2)</f>
        <v>2.5855240973146204E-3</v>
      </c>
      <c r="C17" s="10">
        <f>weighting!L17*((B´!K46+F´!K46)/2)</f>
        <v>4.5070132205770927E-2</v>
      </c>
      <c r="D17" s="10">
        <f>weighting!M17*((B´!L46+F´!L46)/2)</f>
        <v>2.5599310048915722E-2</v>
      </c>
      <c r="E17" s="10">
        <f>weighting!N17*((B´!M46+F´!M46)/2)</f>
        <v>0.29388682277824435</v>
      </c>
      <c r="F17" s="10">
        <f>weighting!O17*((B´!N46+F´!N46)/2)</f>
        <v>2.4923808112162604E-2</v>
      </c>
      <c r="G17" s="10">
        <f>weighting!P17*((B´!O46+F´!O46)/2)</f>
        <v>0.12421365203755676</v>
      </c>
      <c r="H17" s="10">
        <f>weighting!Q17*((B´!P46+F´!P46)/2)</f>
        <v>0.21094722202098856</v>
      </c>
      <c r="I17" s="12">
        <f t="shared" si="0"/>
        <v>0.72722647130095364</v>
      </c>
    </row>
    <row r="18" spans="1:9">
      <c r="A18" s="8">
        <v>2010</v>
      </c>
      <c r="B18" s="10">
        <f>weighting!K18*((B´!J47+F´!J47)/2)</f>
        <v>2.0582593723226391E-3</v>
      </c>
      <c r="C18" s="10">
        <f>weighting!L18*((B´!K47+F´!K47)/2)</f>
        <v>9.7047796234527334E-2</v>
      </c>
      <c r="D18" s="10">
        <f>weighting!M18*((B´!L47+F´!L47)/2)</f>
        <v>3.0593656682276808E-2</v>
      </c>
      <c r="E18" s="10">
        <f>weighting!N18*((B´!M47+F´!M47)/2)</f>
        <v>0.28529225343326042</v>
      </c>
      <c r="F18" s="10">
        <f>weighting!O18*((B´!N47+F´!N47)/2)</f>
        <v>1.8126576887565398E-2</v>
      </c>
      <c r="G18" s="10">
        <f>weighting!P18*((B´!O47+F´!O47)/2)</f>
        <v>0.10974553779507412</v>
      </c>
      <c r="H18" s="10">
        <f>weighting!Q18*((B´!P47+F´!P47)/2)</f>
        <v>0.28136014473938609</v>
      </c>
      <c r="I18" s="12">
        <f t="shared" si="0"/>
        <v>0.82422422514441274</v>
      </c>
    </row>
    <row r="19" spans="1:9">
      <c r="A19" s="8">
        <v>2011</v>
      </c>
      <c r="B19" s="10">
        <f>weighting!K19*((B´!J48+F´!J48)/2)</f>
        <v>2.2627502462166283E-3</v>
      </c>
      <c r="C19" s="10">
        <f>weighting!L19*((B´!K48+F´!K48)/2)</f>
        <v>0.10316784698232159</v>
      </c>
      <c r="D19" s="10">
        <f>weighting!M19*((B´!L48+F´!L48)/2)</f>
        <v>3.3291152967423902E-2</v>
      </c>
      <c r="E19" s="10">
        <f>weighting!N19*((B´!M48+F´!M48)/2)</f>
        <v>0.29823301401352909</v>
      </c>
      <c r="F19" s="10">
        <f>weighting!O19*((B´!N48+F´!N48)/2)</f>
        <v>2.3857185542226194E-2</v>
      </c>
      <c r="G19" s="10">
        <f>weighting!P19*((B´!O48+F´!O48)/2)</f>
        <v>0.12681434612267486</v>
      </c>
      <c r="H19" s="10">
        <f>weighting!Q19*((B´!P48+F´!P48)/2)</f>
        <v>0.3327108398178461</v>
      </c>
      <c r="I19" s="12">
        <f t="shared" si="0"/>
        <v>0.92033713569223841</v>
      </c>
    </row>
    <row r="20" spans="1:9">
      <c r="A20" s="8">
        <v>2012</v>
      </c>
      <c r="B20" s="10">
        <f>weighting!K20*((B´!J49+F´!J49)/2)</f>
        <v>2.668671608651127E-3</v>
      </c>
      <c r="C20" s="10">
        <f>weighting!L20*((B´!K49+F´!K49)/2)</f>
        <v>0.11611548328357418</v>
      </c>
      <c r="D20" s="10">
        <f>weighting!M20*((B´!L49+F´!L49)/2)</f>
        <v>3.4501175002175928E-2</v>
      </c>
      <c r="E20" s="10">
        <f>weighting!N20*((B´!M49+F´!M49)/2)</f>
        <v>0.22718450365606735</v>
      </c>
      <c r="F20" s="10">
        <f>weighting!O20*((B´!N49+F´!N49)/2)</f>
        <v>2.8156348437682291E-2</v>
      </c>
      <c r="G20" s="10">
        <f>weighting!P20*((B´!O49+F´!O49)/2)</f>
        <v>0.12971193353143654</v>
      </c>
      <c r="H20" s="10">
        <f>weighting!Q20*((B´!P49+F´!P49)/2)</f>
        <v>0.32193554672202535</v>
      </c>
      <c r="I20" s="12">
        <f t="shared" si="0"/>
        <v>0.86027366224161272</v>
      </c>
    </row>
    <row r="21" spans="1:9">
      <c r="A21" s="8">
        <v>2013</v>
      </c>
      <c r="B21" s="10">
        <f>weighting!K21*((B´!J50+F´!J50)/2)</f>
        <v>2.1739435426885918E-3</v>
      </c>
      <c r="C21" s="10">
        <f>weighting!L21*((B´!K50+F´!K50)/2)</f>
        <v>8.9770874402285622E-2</v>
      </c>
      <c r="D21" s="10">
        <f>weighting!M21*((B´!L50+F´!L50)/2)</f>
        <v>3.7896101985193602E-2</v>
      </c>
      <c r="E21" s="10">
        <f>weighting!N21*((B´!M50+F´!M50)/2)</f>
        <v>0.21095175700267332</v>
      </c>
      <c r="F21" s="10">
        <f>weighting!O21*((B´!N50+F´!N50)/2)</f>
        <v>3.0081252127970817E-2</v>
      </c>
      <c r="G21" s="10">
        <f>weighting!P21*((B´!O50+F´!O50)/2)</f>
        <v>0.11959737016333646</v>
      </c>
      <c r="H21" s="10">
        <f>weighting!Q21*((B´!P50+F´!P50)/2)</f>
        <v>0.2347878363578364</v>
      </c>
      <c r="I21" s="12">
        <f t="shared" ref="I21" si="1">SUM(B21:H21)</f>
        <v>0.72525913558198474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2" sqref="J2:Q22"/>
    </sheetView>
  </sheetViews>
  <sheetFormatPr baseColWidth="10" defaultRowHeight="15" x14ac:dyDescent="0"/>
  <sheetData>
    <row r="1" spans="1:17">
      <c r="B1" s="7" t="s">
        <v>48</v>
      </c>
      <c r="J1" s="7" t="s">
        <v>49</v>
      </c>
    </row>
    <row r="2" spans="1:17">
      <c r="A2" s="8" t="s">
        <v>0</v>
      </c>
      <c r="B2" s="8" t="s">
        <v>2</v>
      </c>
      <c r="C2" s="8" t="s">
        <v>4</v>
      </c>
      <c r="D2" s="8" t="s">
        <v>6</v>
      </c>
      <c r="E2" s="8" t="s">
        <v>8</v>
      </c>
      <c r="F2" s="8" t="s">
        <v>10</v>
      </c>
      <c r="G2" s="8" t="s">
        <v>12</v>
      </c>
      <c r="H2" s="8" t="s">
        <v>14</v>
      </c>
      <c r="J2" s="8" t="s">
        <v>0</v>
      </c>
      <c r="K2" s="8" t="s">
        <v>2</v>
      </c>
      <c r="L2" s="8" t="s">
        <v>4</v>
      </c>
      <c r="M2" s="8" t="s">
        <v>6</v>
      </c>
      <c r="N2" s="8" t="s">
        <v>8</v>
      </c>
      <c r="O2" s="8" t="s">
        <v>10</v>
      </c>
      <c r="P2" s="8" t="s">
        <v>12</v>
      </c>
      <c r="Q2" s="8" t="s">
        <v>14</v>
      </c>
    </row>
    <row r="3" spans="1:17">
      <c r="A3" s="8">
        <v>1994</v>
      </c>
      <c r="B3" s="10">
        <f>AVERAGE(B´!J31,F´!J31)</f>
        <v>1.0644230769230774</v>
      </c>
      <c r="C3" s="10">
        <f>AVERAGE(B´!K31,F´!K31)</f>
        <v>2.5174210867922051</v>
      </c>
      <c r="D3" s="10">
        <f>AVERAGE(B´!L31,F´!L31)</f>
        <v>0.27628472222222217</v>
      </c>
      <c r="E3" s="10">
        <f>AVERAGE(B´!M31,F´!M31)</f>
        <v>0.74318181818181817</v>
      </c>
      <c r="F3" s="10">
        <f>AVERAGE(B´!N31,F´!N31)</f>
        <v>0.46556597222222224</v>
      </c>
      <c r="G3" s="10">
        <f>AVERAGE(B´!O31,F´!O31)</f>
        <v>0.35718706047819981</v>
      </c>
      <c r="H3" s="10">
        <f>AVERAGE(B´!P31,F´!P31)</f>
        <v>0.74454191033138395</v>
      </c>
      <c r="J3" s="8">
        <v>1994</v>
      </c>
    </row>
    <row r="4" spans="1:17">
      <c r="A4" s="8">
        <v>1995</v>
      </c>
      <c r="B4" s="10">
        <f>AVERAGE(B´!J32,F´!J32)</f>
        <v>0.76875000000000038</v>
      </c>
      <c r="C4" s="10">
        <f>AVERAGE(B´!K32,F´!K32)</f>
        <v>2.2233424529231982</v>
      </c>
      <c r="D4" s="10">
        <f>AVERAGE(B´!L32,F´!L32)</f>
        <v>0.42224147727272737</v>
      </c>
      <c r="E4" s="10">
        <f>AVERAGE(B´!M32,F´!M32)</f>
        <v>0.80284090909090899</v>
      </c>
      <c r="F4" s="10">
        <f>AVERAGE(B´!N32,F´!N32)</f>
        <v>0.53979166666666667</v>
      </c>
      <c r="G4" s="10">
        <f>AVERAGE(B´!O32,F´!O32)</f>
        <v>0.60809423347398039</v>
      </c>
      <c r="H4" s="10">
        <f>AVERAGE(B´!P32,F´!P32)</f>
        <v>0.56945194182036274</v>
      </c>
      <c r="J4" s="8">
        <v>1995</v>
      </c>
    </row>
    <row r="5" spans="1:17">
      <c r="A5" s="8">
        <v>1996</v>
      </c>
      <c r="B5" s="10">
        <f>AVERAGE(B´!J33,F´!J33)</f>
        <v>0.85288461538461546</v>
      </c>
      <c r="C5" s="10">
        <f>AVERAGE(B´!K33,F´!K33)</f>
        <v>2.106043850712588</v>
      </c>
      <c r="D5" s="10">
        <f>AVERAGE(B´!L33,F´!L33)</f>
        <v>0.49960937499999991</v>
      </c>
      <c r="E5" s="10">
        <f>AVERAGE(B´!M33,F´!M33)</f>
        <v>0.7943181818181817</v>
      </c>
      <c r="F5" s="10">
        <f>AVERAGE(B´!N33,F´!N33)</f>
        <v>0.59012500000000001</v>
      </c>
      <c r="G5" s="10">
        <f>AVERAGE(B´!O33,F´!O33)</f>
        <v>0.64548523206751063</v>
      </c>
      <c r="H5" s="10">
        <f>AVERAGE(B´!P33,F´!P33)</f>
        <v>0.49990253411306035</v>
      </c>
      <c r="J5" s="8">
        <v>1996</v>
      </c>
    </row>
    <row r="6" spans="1:17">
      <c r="A6" s="8">
        <v>1997</v>
      </c>
      <c r="B6" s="10">
        <f>AVERAGE(B´!J34,F´!J34)</f>
        <v>0.8336538461538463</v>
      </c>
      <c r="C6" s="10">
        <f>AVERAGE(B´!K34,F´!K34)</f>
        <v>0.95489130434782643</v>
      </c>
      <c r="D6" s="10">
        <f>AVERAGE(B´!L34,F´!L34)</f>
        <v>0.60703125000000013</v>
      </c>
      <c r="E6" s="10">
        <f>AVERAGE(B´!M34,F´!M34)</f>
        <v>0.69772727272727275</v>
      </c>
      <c r="F6" s="10">
        <f>AVERAGE(B´!N34,F´!N34)</f>
        <v>0.4807824074074073</v>
      </c>
      <c r="G6" s="10">
        <f>AVERAGE(B´!O34,F´!O34)</f>
        <v>1</v>
      </c>
      <c r="H6" s="10">
        <f>AVERAGE(B´!P34,F´!P34)</f>
        <v>0.24237423151896834</v>
      </c>
      <c r="J6" s="8">
        <v>1997</v>
      </c>
    </row>
    <row r="7" spans="1:17">
      <c r="A7" s="8">
        <v>1998</v>
      </c>
      <c r="B7" s="10">
        <f>AVERAGE(B´!J35,F´!J35)</f>
        <v>0.44806315104166666</v>
      </c>
      <c r="C7" s="10">
        <f>AVERAGE(B´!K35,F´!K35)</f>
        <v>1.0214673913043479</v>
      </c>
      <c r="D7" s="10">
        <f>AVERAGE(B´!L35,F´!L35)</f>
        <v>0.61289062500000013</v>
      </c>
      <c r="E7" s="10">
        <f>AVERAGE(B´!M35,F´!M35)</f>
        <v>0.65511363636363629</v>
      </c>
      <c r="F7" s="10">
        <f>AVERAGE(B´!N35,F´!N35)</f>
        <v>0.97890624999999987</v>
      </c>
      <c r="G7" s="10">
        <f>AVERAGE(B´!O35,F´!O35)</f>
        <v>1</v>
      </c>
      <c r="H7" s="10">
        <f>AVERAGE(B´!P35,F´!P35)</f>
        <v>0.48970797720797704</v>
      </c>
      <c r="J7" s="8">
        <v>1998</v>
      </c>
      <c r="K7" s="3">
        <f>SLOPE(B3:B7,$A3:$A7)*5</f>
        <v>-0.58390800280448774</v>
      </c>
      <c r="L7" s="3">
        <v>-1</v>
      </c>
      <c r="M7" s="3">
        <f t="shared" ref="L7:Q22" si="0">SLOPE(D3:D7,$A3:$A7)*5</f>
        <v>0.42900078914141437</v>
      </c>
      <c r="N7" s="3">
        <f t="shared" si="0"/>
        <v>-0.140625</v>
      </c>
      <c r="O7" s="3">
        <f t="shared" si="0"/>
        <v>0.48383564814814795</v>
      </c>
      <c r="P7" s="3">
        <f t="shared" si="0"/>
        <v>0.83876582278481004</v>
      </c>
      <c r="Q7" s="3">
        <f t="shared" si="0"/>
        <v>-0.41837278827410407</v>
      </c>
    </row>
    <row r="8" spans="1:17">
      <c r="A8" s="8">
        <v>1999</v>
      </c>
      <c r="B8" s="10">
        <f>AVERAGE(B´!J36,F´!J36)</f>
        <v>0.51634615384615346</v>
      </c>
      <c r="C8" s="10">
        <f>AVERAGE(B´!K36,F´!K36)</f>
        <v>1.0758152173913045</v>
      </c>
      <c r="D8" s="10">
        <f>AVERAGE(B´!L36,F´!L36)</f>
        <v>0.77890625000000002</v>
      </c>
      <c r="E8" s="10">
        <f>AVERAGE(B´!M36,F´!M36)</f>
        <v>0.71980025252525248</v>
      </c>
      <c r="F8" s="10">
        <f>AVERAGE(B´!N36,F´!N36)</f>
        <v>1.0101562499999999</v>
      </c>
      <c r="G8" s="10">
        <f>AVERAGE(B´!O36,F´!O36)</f>
        <v>1</v>
      </c>
      <c r="H8" s="10">
        <f>AVERAGE(B´!P36,F´!P36)</f>
        <v>0.51072405907932206</v>
      </c>
      <c r="J8" s="8">
        <v>1999</v>
      </c>
      <c r="K8" s="3">
        <f t="shared" ref="K8:K22" si="1">SLOPE(B4:B8,$A4:$A8)*5</f>
        <v>-0.45481457832532135</v>
      </c>
      <c r="L8" s="3">
        <v>-1</v>
      </c>
      <c r="M8" s="3">
        <f t="shared" si="0"/>
        <v>0.41330539772727276</v>
      </c>
      <c r="N8" s="3">
        <f t="shared" si="0"/>
        <v>-0.15264292929292922</v>
      </c>
      <c r="O8" s="3">
        <f t="shared" si="0"/>
        <v>0.66475520833333313</v>
      </c>
      <c r="P8" s="3">
        <f t="shared" si="0"/>
        <v>0.56916315049226429</v>
      </c>
      <c r="Q8" s="3">
        <f t="shared" si="0"/>
        <v>-6.3825161193582336E-2</v>
      </c>
    </row>
    <row r="9" spans="1:17">
      <c r="A9" s="8">
        <v>2000</v>
      </c>
      <c r="B9" s="10">
        <f>AVERAGE(B´!J37,F´!J37)</f>
        <v>0.59567307692307736</v>
      </c>
      <c r="C9" s="10">
        <f>AVERAGE(B´!K37,F´!K37)</f>
        <v>0.98070652173913064</v>
      </c>
      <c r="D9" s="10">
        <f>AVERAGE(B´!L37,F´!L37)</f>
        <v>0.59921875000000013</v>
      </c>
      <c r="E9" s="10">
        <f>AVERAGE(B´!M37,F´!M37)</f>
        <v>0.56078893939393937</v>
      </c>
      <c r="F9" s="10">
        <f>AVERAGE(B´!N37,F´!N37)</f>
        <v>0.93984375000000009</v>
      </c>
      <c r="G9" s="10">
        <f>AVERAGE(B´!O37,F´!O37)</f>
        <v>1</v>
      </c>
      <c r="H9" s="10">
        <f>AVERAGE(B´!P37,F´!P37)</f>
        <v>0.69390838206627681</v>
      </c>
      <c r="J9" s="8">
        <v>2000</v>
      </c>
      <c r="K9" s="3">
        <f t="shared" si="1"/>
        <v>-0.41586538461538453</v>
      </c>
      <c r="L9" s="3">
        <v>-1</v>
      </c>
      <c r="M9" s="3">
        <f t="shared" si="0"/>
        <v>0.18554687500000017</v>
      </c>
      <c r="N9" s="3">
        <f t="shared" si="0"/>
        <v>-0.22249275252525247</v>
      </c>
      <c r="O9" s="3">
        <f t="shared" si="0"/>
        <v>0.61440567129629642</v>
      </c>
      <c r="P9" s="3">
        <f t="shared" si="0"/>
        <v>0.35451476793248937</v>
      </c>
      <c r="Q9" s="3">
        <f t="shared" si="0"/>
        <v>0.32818076173339328</v>
      </c>
    </row>
    <row r="10" spans="1:17">
      <c r="A10" s="8">
        <v>2001</v>
      </c>
      <c r="B10" s="10">
        <f>AVERAGE(B´!J38,F´!J38)</f>
        <v>0.49968199118589762</v>
      </c>
      <c r="C10" s="10">
        <f>AVERAGE(B´!K38,F´!K38)</f>
        <v>0.88967391304347843</v>
      </c>
      <c r="D10" s="10">
        <f>AVERAGE(B´!L38,F´!L38)</f>
        <v>0.63632812500000013</v>
      </c>
      <c r="E10" s="10">
        <f>AVERAGE(B´!M38,F´!M38)</f>
        <v>0.59341565656565665</v>
      </c>
      <c r="F10" s="10">
        <f>AVERAGE(B´!N38,F´!N38)</f>
        <v>0.80312499999999987</v>
      </c>
      <c r="G10" s="10">
        <f>AVERAGE(B´!O38,F´!O38)</f>
        <v>0.97083333333333344</v>
      </c>
      <c r="H10" s="10">
        <f>AVERAGE(B´!P38,F´!P38)</f>
        <v>0.83664717348927864</v>
      </c>
      <c r="J10" s="8">
        <v>2001</v>
      </c>
      <c r="K10" s="3">
        <f t="shared" si="1"/>
        <v>-0.2601668920272433</v>
      </c>
      <c r="L10" s="3">
        <f t="shared" si="0"/>
        <v>-8.5597826086956652E-2</v>
      </c>
      <c r="M10" s="3">
        <f t="shared" si="0"/>
        <v>2.24609375E-2</v>
      </c>
      <c r="N10" s="3">
        <f t="shared" si="0"/>
        <v>-0.15147396464646457</v>
      </c>
      <c r="O10" s="3">
        <f t="shared" si="0"/>
        <v>0.30281134259259268</v>
      </c>
      <c r="P10" s="3">
        <f t="shared" si="0"/>
        <v>-2.9166666666666563E-2</v>
      </c>
      <c r="Q10" s="3">
        <f t="shared" si="0"/>
        <v>0.69637314439946019</v>
      </c>
    </row>
    <row r="11" spans="1:17">
      <c r="A11" s="8">
        <v>2002</v>
      </c>
      <c r="B11" s="10">
        <f>AVERAGE(B´!J39,F´!J39)</f>
        <v>0.39739583333333334</v>
      </c>
      <c r="C11" s="10">
        <f>AVERAGE(B´!K39,F´!K39)</f>
        <v>0.86250000000000027</v>
      </c>
      <c r="D11" s="10">
        <f>AVERAGE(B´!L39,F´!L39)</f>
        <v>0.70664062499999991</v>
      </c>
      <c r="E11" s="10">
        <f>AVERAGE(B´!M39,F´!M39)</f>
        <v>0.6981877588383838</v>
      </c>
      <c r="F11" s="10">
        <f>AVERAGE(B´!N39,F´!N39)</f>
        <v>0.52813194444444445</v>
      </c>
      <c r="G11" s="10">
        <f>AVERAGE(B´!O39,F´!O39)</f>
        <v>0.87083333333333335</v>
      </c>
      <c r="H11" s="10">
        <f>AVERAGE(B´!P39,F´!P39)</f>
        <v>0.73064083820662751</v>
      </c>
      <c r="J11" s="8">
        <v>2002</v>
      </c>
      <c r="K11" s="3">
        <f t="shared" si="1"/>
        <v>-5.8999399038461242E-2</v>
      </c>
      <c r="L11" s="3">
        <f t="shared" si="0"/>
        <v>-0.2520380434782607</v>
      </c>
      <c r="M11" s="3">
        <f t="shared" si="0"/>
        <v>2.2460937499999833E-2</v>
      </c>
      <c r="N11" s="3">
        <f t="shared" si="0"/>
        <v>-2.0118175505050406E-2</v>
      </c>
      <c r="O11" s="3">
        <f t="shared" si="0"/>
        <v>-0.55428993055555542</v>
      </c>
      <c r="P11" s="3">
        <f t="shared" si="0"/>
        <v>-0.14374999999999993</v>
      </c>
      <c r="Q11" s="3">
        <f t="shared" si="0"/>
        <v>0.4038944182036287</v>
      </c>
    </row>
    <row r="12" spans="1:17">
      <c r="A12" s="8">
        <v>2003</v>
      </c>
      <c r="B12" s="10">
        <f>AVERAGE(B´!J40,F´!J40)</f>
        <v>0.31210937499999997</v>
      </c>
      <c r="C12" s="10">
        <f>AVERAGE(B´!K40,F´!K40)</f>
        <v>0.88695652173913075</v>
      </c>
      <c r="D12" s="10">
        <f>AVERAGE(B´!L40,F´!L40)</f>
        <v>0.82187500000000013</v>
      </c>
      <c r="E12" s="10">
        <f>AVERAGE(B´!M40,F´!M40)</f>
        <v>1</v>
      </c>
      <c r="F12" s="10">
        <f>AVERAGE(B´!N40,F´!N40)</f>
        <v>0.76015625000000009</v>
      </c>
      <c r="G12" s="10">
        <f>AVERAGE(B´!O40,F´!O40)</f>
        <v>0.91249999999999998</v>
      </c>
      <c r="H12" s="10">
        <f>AVERAGE(B´!P40,F´!P40)</f>
        <v>0.69663461538461546</v>
      </c>
      <c r="J12" s="8">
        <v>2003</v>
      </c>
      <c r="K12" s="3">
        <f t="shared" si="1"/>
        <v>-0.30337540064102553</v>
      </c>
      <c r="L12" s="3">
        <f t="shared" si="0"/>
        <v>-0.24796195652173891</v>
      </c>
      <c r="M12" s="3">
        <f t="shared" si="0"/>
        <v>9.66796875E-2</v>
      </c>
      <c r="N12" s="3">
        <f t="shared" si="0"/>
        <v>0.34889915719696973</v>
      </c>
      <c r="O12" s="3">
        <f t="shared" si="0"/>
        <v>-0.4558559027777776</v>
      </c>
      <c r="P12" s="3">
        <f t="shared" si="0"/>
        <v>-0.15208333333333335</v>
      </c>
      <c r="Q12" s="3">
        <f t="shared" si="0"/>
        <v>0.20427678437546876</v>
      </c>
    </row>
    <row r="13" spans="1:17">
      <c r="A13" s="8">
        <v>2004</v>
      </c>
      <c r="B13" s="10">
        <f>AVERAGE(B´!J41,F´!J41)</f>
        <v>0.34290364583333333</v>
      </c>
      <c r="C13" s="10">
        <f>AVERAGE(B´!K41,F´!K41)</f>
        <v>0.66820652173913064</v>
      </c>
      <c r="D13" s="10">
        <f>AVERAGE(B´!L41,F´!L41)</f>
        <v>0.83554687499999991</v>
      </c>
      <c r="E13" s="10">
        <f>AVERAGE(B´!M41,F´!M41)</f>
        <v>1</v>
      </c>
      <c r="F13" s="10">
        <f>AVERAGE(B´!N41,F´!N41)</f>
        <v>0.35762037037037031</v>
      </c>
      <c r="G13" s="10">
        <f>AVERAGE(B´!O41,F´!O41)</f>
        <v>0.94166666666666665</v>
      </c>
      <c r="H13" s="10">
        <f>AVERAGE(B´!P41,F´!P41)</f>
        <v>0.41654295996401247</v>
      </c>
      <c r="J13" s="8">
        <v>2004</v>
      </c>
      <c r="K13" s="3">
        <f t="shared" si="1"/>
        <v>-0.34655573918269283</v>
      </c>
      <c r="L13" s="3">
        <f t="shared" si="0"/>
        <v>-0.31385869565217384</v>
      </c>
      <c r="M13" s="3">
        <f t="shared" si="0"/>
        <v>0.32910156249999978</v>
      </c>
      <c r="N13" s="3">
        <f t="shared" si="0"/>
        <v>0.64250323232323225</v>
      </c>
      <c r="O13" s="3">
        <f t="shared" si="0"/>
        <v>-0.60370775462962967</v>
      </c>
      <c r="P13" s="3">
        <f t="shared" si="0"/>
        <v>-8.7500000000000078E-2</v>
      </c>
      <c r="Q13" s="3">
        <f t="shared" si="0"/>
        <v>-0.34737170115459592</v>
      </c>
    </row>
    <row r="14" spans="1:17">
      <c r="A14" s="8">
        <v>2005</v>
      </c>
      <c r="B14" s="10">
        <f>AVERAGE(B´!J42,F´!J42)</f>
        <v>0.44051106770833331</v>
      </c>
      <c r="C14" s="10">
        <f>AVERAGE(B´!K42,F´!K42)</f>
        <v>0.5082337572710246</v>
      </c>
      <c r="D14" s="10">
        <f>AVERAGE(B´!L42,F´!L42)</f>
        <v>0.73984375000000002</v>
      </c>
      <c r="E14" s="10">
        <f>AVERAGE(B´!M42,F´!M42)</f>
        <v>1</v>
      </c>
      <c r="F14" s="10">
        <f>AVERAGE(B´!N42,F´!N42)</f>
        <v>0.85781249999999998</v>
      </c>
      <c r="G14" s="10">
        <f>AVERAGE(B´!O42,F´!O42)</f>
        <v>0.5832577355836851</v>
      </c>
      <c r="H14" s="10">
        <f>AVERAGE(B´!P42,F´!P42)</f>
        <v>0.38118346078872384</v>
      </c>
      <c r="J14" s="8">
        <v>2005</v>
      </c>
      <c r="K14" s="3">
        <f t="shared" si="1"/>
        <v>-8.6417017227564313E-2</v>
      </c>
      <c r="L14" s="3">
        <f t="shared" si="0"/>
        <v>-0.47858689490288864</v>
      </c>
      <c r="M14" s="3">
        <f t="shared" si="0"/>
        <v>0.16796874999999989</v>
      </c>
      <c r="N14" s="3">
        <f t="shared" si="0"/>
        <v>0.55749046401515145</v>
      </c>
      <c r="O14" s="3">
        <f t="shared" si="0"/>
        <v>-3.0568287037036956E-2</v>
      </c>
      <c r="P14" s="3">
        <f t="shared" si="0"/>
        <v>-0.35215893108298169</v>
      </c>
      <c r="Q14" s="3">
        <f t="shared" si="0"/>
        <v>-0.61251265182186232</v>
      </c>
    </row>
    <row r="15" spans="1:17">
      <c r="A15" s="8">
        <v>2006</v>
      </c>
      <c r="B15" s="10">
        <f>AVERAGE(B´!J43,F´!J43)</f>
        <v>1.4322115384615386</v>
      </c>
      <c r="C15" s="10">
        <f>AVERAGE(B´!K43,F´!K43)</f>
        <v>1.1002717391304349</v>
      </c>
      <c r="D15" s="10">
        <f>AVERAGE(B´!L43,F´!L43)</f>
        <v>0.70078125000000002</v>
      </c>
      <c r="E15" s="10">
        <f>AVERAGE(B´!M43,F´!M43)</f>
        <v>1</v>
      </c>
      <c r="F15" s="10">
        <f>AVERAGE(B´!N43,F´!N43)</f>
        <v>1.0062500000000001</v>
      </c>
      <c r="G15" s="10">
        <f>AVERAGE(B´!O43,F´!O43)</f>
        <v>0.66977408579465547</v>
      </c>
      <c r="H15" s="10">
        <f>AVERAGE(B´!P43,F´!P43)</f>
        <v>0.67687059529164784</v>
      </c>
      <c r="J15" s="8">
        <v>2006</v>
      </c>
      <c r="K15" s="3">
        <v>1</v>
      </c>
      <c r="L15" s="3">
        <f t="shared" si="0"/>
        <v>4.8410356896381512E-2</v>
      </c>
      <c r="M15" s="3">
        <f t="shared" si="0"/>
        <v>-4.6874999999999944E-2</v>
      </c>
      <c r="N15" s="3">
        <f t="shared" si="0"/>
        <v>0.3018122411616162</v>
      </c>
      <c r="O15" s="3">
        <f t="shared" si="0"/>
        <v>0.52694618055555553</v>
      </c>
      <c r="P15" s="3">
        <f t="shared" si="0"/>
        <v>-0.36568037974683532</v>
      </c>
      <c r="Q15" s="3">
        <f t="shared" si="0"/>
        <v>-0.21149582021292546</v>
      </c>
    </row>
    <row r="16" spans="1:17">
      <c r="A16" s="8">
        <v>2007</v>
      </c>
      <c r="B16" s="10">
        <f>AVERAGE(B´!J44,F´!J44)</f>
        <v>1.3552884615384615</v>
      </c>
      <c r="C16" s="10">
        <f>AVERAGE(B´!K44,F´!K44)</f>
        <v>1.2836956521739131</v>
      </c>
      <c r="D16" s="10">
        <f>AVERAGE(B´!L44,F´!L44)</f>
        <v>0.77695312499999991</v>
      </c>
      <c r="E16" s="10">
        <f>AVERAGE(B´!M44,F´!M44)</f>
        <v>1</v>
      </c>
      <c r="F16" s="10">
        <f>AVERAGE(B´!N44,F´!N44)</f>
        <v>0.73867187500000009</v>
      </c>
      <c r="G16" s="10">
        <f>AVERAGE(B´!O44,F´!O44)</f>
        <v>0.69150228551336146</v>
      </c>
      <c r="H16" s="10">
        <f>AVERAGE(B´!P44,F´!P44)</f>
        <v>0.79739559904033586</v>
      </c>
      <c r="J16" s="8">
        <v>2007</v>
      </c>
      <c r="K16" s="3">
        <v>1</v>
      </c>
      <c r="L16" s="3">
        <f t="shared" si="0"/>
        <v>0.61277173913043448</v>
      </c>
      <c r="M16" s="3">
        <f t="shared" si="0"/>
        <v>-0.11230468750000017</v>
      </c>
      <c r="N16" s="3">
        <f t="shared" si="0"/>
        <v>0</v>
      </c>
      <c r="O16" s="3">
        <f t="shared" si="0"/>
        <v>0.30283043981481489</v>
      </c>
      <c r="P16" s="3">
        <f t="shared" si="0"/>
        <v>-0.35694400492264411</v>
      </c>
      <c r="Q16" s="3">
        <f t="shared" si="0"/>
        <v>0.23092480131953808</v>
      </c>
    </row>
    <row r="17" spans="1:17">
      <c r="A17" s="8">
        <v>2008</v>
      </c>
      <c r="B17" s="10">
        <f>AVERAGE(B´!J45,F´!J45)</f>
        <v>0.45</v>
      </c>
      <c r="C17" s="10">
        <f>AVERAGE(B´!K45,F´!K45)</f>
        <v>1.58125</v>
      </c>
      <c r="D17" s="10">
        <f>AVERAGE(B´!L45,F´!L45)</f>
        <v>0.70664062499999991</v>
      </c>
      <c r="E17" s="10">
        <f>AVERAGE(B´!M45,F´!M45)</f>
        <v>1</v>
      </c>
      <c r="F17" s="10">
        <f>AVERAGE(B´!N45,F´!N45)</f>
        <v>1</v>
      </c>
      <c r="G17" s="10">
        <f>AVERAGE(B´!O45,F´!O45)</f>
        <v>1</v>
      </c>
      <c r="H17" s="10">
        <f>AVERAGE(B´!P45,F´!P45)</f>
        <v>0.71559454191033134</v>
      </c>
      <c r="J17" s="8">
        <v>2008</v>
      </c>
      <c r="K17" s="3">
        <f t="shared" si="1"/>
        <v>0.56448505108173075</v>
      </c>
      <c r="L17" s="3">
        <f t="shared" si="0"/>
        <v>1.3007744257123135</v>
      </c>
      <c r="M17" s="3">
        <f t="shared" si="0"/>
        <v>-0.11035156250000006</v>
      </c>
      <c r="N17" s="3">
        <f t="shared" si="0"/>
        <v>0</v>
      </c>
      <c r="O17" s="3">
        <f t="shared" si="0"/>
        <v>0.5828093171296298</v>
      </c>
      <c r="P17" s="3">
        <f t="shared" si="0"/>
        <v>0.11245560829817153</v>
      </c>
      <c r="Q17" s="3">
        <f t="shared" si="0"/>
        <v>0.50715765107212496</v>
      </c>
    </row>
    <row r="18" spans="1:17">
      <c r="A18" s="8">
        <v>2009</v>
      </c>
      <c r="B18" s="10">
        <f>AVERAGE(B´!J46,F´!J46)</f>
        <v>0.45</v>
      </c>
      <c r="C18" s="10">
        <f>AVERAGE(B´!K46,F´!K46)</f>
        <v>1</v>
      </c>
      <c r="D18" s="10">
        <f>AVERAGE(B´!L46,F´!L46)</f>
        <v>0.72421874999999991</v>
      </c>
      <c r="E18" s="10">
        <f>AVERAGE(B´!M46,F´!M46)</f>
        <v>1</v>
      </c>
      <c r="F18" s="10">
        <f>AVERAGE(B´!N46,F´!N46)</f>
        <v>0.66468229166666659</v>
      </c>
      <c r="G18" s="10">
        <f>AVERAGE(B´!O46,F´!O46)</f>
        <v>0.59320235583684955</v>
      </c>
      <c r="H18" s="10">
        <f>AVERAGE(B´!P46,F´!P46)</f>
        <v>0.56545490328385051</v>
      </c>
      <c r="J18" s="8">
        <v>2009</v>
      </c>
      <c r="K18" s="3">
        <f t="shared" si="1"/>
        <v>-0.48161683693910262</v>
      </c>
      <c r="L18" s="3">
        <f t="shared" si="0"/>
        <v>0.73225537316375799</v>
      </c>
      <c r="M18" s="3">
        <f t="shared" si="0"/>
        <v>-1.2695312500000167E-2</v>
      </c>
      <c r="N18" s="3">
        <f t="shared" si="0"/>
        <v>0</v>
      </c>
      <c r="O18" s="3">
        <f t="shared" si="0"/>
        <v>-0.19625520833333343</v>
      </c>
      <c r="P18" s="3">
        <f t="shared" si="0"/>
        <v>0.17505757735583671</v>
      </c>
      <c r="Q18" s="3">
        <f t="shared" si="0"/>
        <v>0.20363341580446842</v>
      </c>
    </row>
    <row r="19" spans="1:17">
      <c r="A19" s="8">
        <v>2010</v>
      </c>
      <c r="B19" s="10">
        <f>AVERAGE(B´!J47,F´!J47)</f>
        <v>0.45</v>
      </c>
      <c r="C19" s="10">
        <f>AVERAGE(B´!K47,F´!K47)</f>
        <v>2.0842592592592593</v>
      </c>
      <c r="D19" s="10">
        <f>AVERAGE(B´!L47,F´!L47)</f>
        <v>1</v>
      </c>
      <c r="E19" s="10">
        <f>AVERAGE(B´!M47,F´!M47)</f>
        <v>1</v>
      </c>
      <c r="F19" s="10">
        <f>AVERAGE(B´!N47,F´!N47)</f>
        <v>0.58499999999999996</v>
      </c>
      <c r="G19" s="10">
        <f>AVERAGE(B´!O47,F´!O47)</f>
        <v>0.51756065400843887</v>
      </c>
      <c r="H19" s="10">
        <f>AVERAGE(B´!P47,F´!P47)</f>
        <v>0.72153152646573671</v>
      </c>
      <c r="J19" s="8">
        <v>2010</v>
      </c>
      <c r="K19" s="3">
        <v>-1</v>
      </c>
      <c r="L19" s="3">
        <f t="shared" si="0"/>
        <v>0.84213969404186784</v>
      </c>
      <c r="M19" s="3">
        <f t="shared" si="0"/>
        <v>0.27285156249999998</v>
      </c>
      <c r="N19" s="3">
        <f t="shared" si="0"/>
        <v>0</v>
      </c>
      <c r="O19" s="3">
        <f t="shared" si="0"/>
        <v>-0.45824479166666687</v>
      </c>
      <c r="P19" s="3">
        <f t="shared" si="0"/>
        <v>-0.20136339662447256</v>
      </c>
      <c r="Q19" s="3">
        <f t="shared" si="0"/>
        <v>-7.1309416704153805E-2</v>
      </c>
    </row>
    <row r="20" spans="1:17">
      <c r="A20" s="8">
        <v>2011</v>
      </c>
      <c r="B20" s="10">
        <f>AVERAGE(B´!J48,F´!J48)</f>
        <v>0.45</v>
      </c>
      <c r="C20" s="10">
        <f>AVERAGE(B´!K48,F´!K48)</f>
        <v>2.1086766187956663</v>
      </c>
      <c r="D20" s="10">
        <f>AVERAGE(B´!L48,F´!L48)</f>
        <v>1</v>
      </c>
      <c r="E20" s="10">
        <f>AVERAGE(B´!M48,F´!M48)</f>
        <v>0.9375</v>
      </c>
      <c r="F20" s="10">
        <f>AVERAGE(B´!N48,F´!N48)</f>
        <v>0.69867187499999983</v>
      </c>
      <c r="G20" s="10">
        <f>AVERAGE(B´!O48,F´!O48)</f>
        <v>0.57259933192686363</v>
      </c>
      <c r="H20" s="10">
        <f>AVERAGE(B´!P48,F´!P48)</f>
        <v>0.9813840155945418</v>
      </c>
      <c r="J20" s="8">
        <v>2011</v>
      </c>
      <c r="K20" s="3">
        <f t="shared" si="1"/>
        <v>-0.90528846153846154</v>
      </c>
      <c r="L20" s="3">
        <v>1</v>
      </c>
      <c r="M20" s="3">
        <f t="shared" si="0"/>
        <v>0.36972656250000013</v>
      </c>
      <c r="N20" s="3">
        <f t="shared" si="0"/>
        <v>-6.25E-2</v>
      </c>
      <c r="O20" s="3">
        <f t="shared" si="0"/>
        <v>-0.24750000000000028</v>
      </c>
      <c r="P20" s="3">
        <f t="shared" si="0"/>
        <v>-0.36012262658227834</v>
      </c>
      <c r="Q20" s="3">
        <f t="shared" si="0"/>
        <v>0.18695690883190863</v>
      </c>
    </row>
    <row r="21" spans="1:17">
      <c r="A21" s="8">
        <v>2012</v>
      </c>
      <c r="B21" s="10">
        <f>AVERAGE(B´!J49,F´!J49)</f>
        <v>0.45</v>
      </c>
      <c r="C21" s="10">
        <f>AVERAGE(B´!K49,F´!K49)</f>
        <v>2.0413013353489546</v>
      </c>
      <c r="D21" s="10">
        <f>AVERAGE(B´!L49,F´!L49)</f>
        <v>1</v>
      </c>
      <c r="E21" s="10">
        <f>AVERAGE(B´!M49,F´!M49)</f>
        <v>0.68304356060606053</v>
      </c>
      <c r="F21" s="10">
        <f>AVERAGE(B´!N49,F´!N49)</f>
        <v>1</v>
      </c>
      <c r="G21" s="10">
        <f>AVERAGE(B´!O49,F´!O49)</f>
        <v>0.58351881153305207</v>
      </c>
      <c r="H21" s="10">
        <f>AVERAGE(B´!P49,F´!P49)</f>
        <v>1.0072124756335281</v>
      </c>
      <c r="J21" s="8">
        <v>2012</v>
      </c>
      <c r="K21" s="3">
        <f t="shared" si="1"/>
        <v>0</v>
      </c>
      <c r="L21" s="3">
        <v>1</v>
      </c>
      <c r="M21" s="3">
        <f t="shared" si="0"/>
        <v>0.43125000000000013</v>
      </c>
      <c r="N21" s="3">
        <f t="shared" si="0"/>
        <v>-0.34820643939393947</v>
      </c>
      <c r="O21" s="3">
        <f t="shared" si="0"/>
        <v>1.699479166666662E-2</v>
      </c>
      <c r="P21" s="3">
        <f t="shared" si="0"/>
        <v>-0.42678270042194089</v>
      </c>
      <c r="Q21" s="3">
        <f t="shared" si="0"/>
        <v>0.49958248987854237</v>
      </c>
    </row>
    <row r="22" spans="1:17">
      <c r="A22" s="8">
        <v>2013</v>
      </c>
      <c r="B22" s="10">
        <f>AVERAGE(B´!J50,F´!J50)</f>
        <v>0.45</v>
      </c>
      <c r="C22" s="10">
        <f>AVERAGE(B´!K50,F´!K50)</f>
        <v>2.9170194003527339</v>
      </c>
      <c r="D22" s="10">
        <f>AVERAGE(B´!L50,F´!L50)</f>
        <v>1</v>
      </c>
      <c r="E22" s="10">
        <f>AVERAGE(B´!M50,F´!M50)</f>
        <v>0.64481881313131306</v>
      </c>
      <c r="F22" s="10">
        <f>AVERAGE(B´!N50,F´!N50)</f>
        <v>1</v>
      </c>
      <c r="G22" s="10">
        <f>AVERAGE(B´!O50,F´!O50)</f>
        <v>0.51803445850914209</v>
      </c>
      <c r="H22" s="10">
        <f>AVERAGE(B´!P50,F´!P50)</f>
        <v>0.76322630829209759</v>
      </c>
      <c r="J22" s="8">
        <v>2013</v>
      </c>
      <c r="K22" s="3">
        <f t="shared" si="1"/>
        <v>0</v>
      </c>
      <c r="L22" s="3">
        <v>1</v>
      </c>
      <c r="M22" s="3">
        <f t="shared" si="0"/>
        <v>0.27578125000000009</v>
      </c>
      <c r="N22" s="3">
        <f t="shared" si="0"/>
        <v>-0.51365940656565667</v>
      </c>
      <c r="O22" s="3">
        <f t="shared" si="0"/>
        <v>0.54281770833333343</v>
      </c>
      <c r="P22" s="3">
        <f t="shared" si="0"/>
        <v>-4.2188818565400854E-2</v>
      </c>
      <c r="Q22" s="3">
        <f t="shared" si="0"/>
        <v>0.34061187959214279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D23" sqref="D23"/>
    </sheetView>
  </sheetViews>
  <sheetFormatPr baseColWidth="10" defaultRowHeight="15" x14ac:dyDescent="0"/>
  <cols>
    <col min="1" max="1" width="5.1640625" bestFit="1" customWidth="1"/>
    <col min="2" max="2" width="12.83203125" bestFit="1" customWidth="1"/>
    <col min="4" max="4" width="12.83203125" bestFit="1" customWidth="1"/>
    <col min="6" max="6" width="12.5" bestFit="1" customWidth="1"/>
    <col min="7" max="7" width="10.5" customWidth="1"/>
    <col min="8" max="8" width="12.6640625" bestFit="1" customWidth="1"/>
    <col min="9" max="9" width="10.6640625" customWidth="1"/>
    <col min="10" max="10" width="11.6640625" bestFit="1" customWidth="1"/>
    <col min="11" max="11" width="9.6640625" customWidth="1"/>
    <col min="12" max="12" width="10.6640625" customWidth="1"/>
    <col min="13" max="13" width="8.6640625" customWidth="1"/>
    <col min="14" max="14" width="12.5" bestFit="1" customWidth="1"/>
    <col min="15" max="15" width="10.33203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1966</v>
      </c>
      <c r="D2">
        <v>169906</v>
      </c>
      <c r="E2">
        <v>0.94799999999999995</v>
      </c>
    </row>
    <row r="3" spans="1:15">
      <c r="A3">
        <v>1967</v>
      </c>
      <c r="D3">
        <v>213630</v>
      </c>
      <c r="E3">
        <v>1.214</v>
      </c>
    </row>
    <row r="4" spans="1:15">
      <c r="A4">
        <v>1968</v>
      </c>
      <c r="D4">
        <v>226613</v>
      </c>
      <c r="E4">
        <v>1.0580000000000001</v>
      </c>
    </row>
    <row r="5" spans="1:15">
      <c r="A5">
        <v>1969</v>
      </c>
      <c r="D5">
        <v>222793</v>
      </c>
      <c r="E5">
        <v>1.034</v>
      </c>
    </row>
    <row r="6" spans="1:15">
      <c r="A6">
        <v>1970</v>
      </c>
      <c r="D6">
        <v>211082</v>
      </c>
      <c r="E6">
        <v>0.98699999999999999</v>
      </c>
    </row>
    <row r="7" spans="1:15">
      <c r="A7">
        <v>1971</v>
      </c>
      <c r="D7">
        <v>195438</v>
      </c>
      <c r="E7">
        <v>0.86199999999999999</v>
      </c>
    </row>
    <row r="8" spans="1:15">
      <c r="A8">
        <v>1972</v>
      </c>
      <c r="D8">
        <v>201793</v>
      </c>
      <c r="E8">
        <v>0.85899999999999999</v>
      </c>
    </row>
    <row r="9" spans="1:15">
      <c r="A9">
        <v>1973</v>
      </c>
      <c r="D9">
        <v>217510</v>
      </c>
      <c r="E9">
        <v>0.85399999999999998</v>
      </c>
      <c r="L9">
        <v>183322</v>
      </c>
      <c r="M9">
        <v>0.121</v>
      </c>
    </row>
    <row r="10" spans="1:15">
      <c r="A10">
        <v>1974</v>
      </c>
      <c r="D10">
        <v>259367</v>
      </c>
      <c r="E10">
        <v>0.79200000000000004</v>
      </c>
      <c r="H10">
        <v>1682419</v>
      </c>
      <c r="I10">
        <v>0.185</v>
      </c>
      <c r="L10">
        <v>172646</v>
      </c>
      <c r="M10">
        <v>0.113</v>
      </c>
      <c r="N10">
        <v>1097000</v>
      </c>
      <c r="O10">
        <v>0.32900000000000001</v>
      </c>
    </row>
    <row r="11" spans="1:15">
      <c r="A11">
        <v>1975</v>
      </c>
      <c r="D11">
        <v>312388</v>
      </c>
      <c r="E11">
        <v>0.73199999999999998</v>
      </c>
      <c r="H11">
        <v>1575258</v>
      </c>
      <c r="I11">
        <v>0.2</v>
      </c>
      <c r="L11">
        <v>173512</v>
      </c>
      <c r="M11">
        <v>8.4000000000000005E-2</v>
      </c>
      <c r="N11">
        <v>867000</v>
      </c>
      <c r="O11">
        <v>0.34599999999999997</v>
      </c>
    </row>
    <row r="12" spans="1:15">
      <c r="A12">
        <v>1976</v>
      </c>
      <c r="D12">
        <v>330380</v>
      </c>
      <c r="E12">
        <v>0.84199999999999997</v>
      </c>
      <c r="H12">
        <v>1366761</v>
      </c>
      <c r="I12">
        <v>0.19400000000000001</v>
      </c>
      <c r="L12">
        <v>194269</v>
      </c>
      <c r="M12">
        <v>0.10199999999999999</v>
      </c>
      <c r="N12">
        <v>738000</v>
      </c>
      <c r="O12">
        <v>0.32200000000000001</v>
      </c>
    </row>
    <row r="13" spans="1:15">
      <c r="A13">
        <v>1977</v>
      </c>
      <c r="D13">
        <v>322868</v>
      </c>
      <c r="E13">
        <v>0.82299999999999995</v>
      </c>
      <c r="H13">
        <v>1518769</v>
      </c>
      <c r="I13">
        <v>0.189</v>
      </c>
      <c r="J13">
        <v>54522</v>
      </c>
      <c r="K13">
        <v>0.69</v>
      </c>
      <c r="L13">
        <v>201793</v>
      </c>
      <c r="M13">
        <v>0.128</v>
      </c>
      <c r="N13">
        <v>1257000</v>
      </c>
      <c r="O13">
        <v>0.27800000000000002</v>
      </c>
    </row>
    <row r="14" spans="1:15">
      <c r="A14">
        <v>1978</v>
      </c>
      <c r="D14">
        <v>367692</v>
      </c>
      <c r="E14">
        <v>0.61599999999999999</v>
      </c>
      <c r="H14">
        <v>1441083</v>
      </c>
      <c r="I14">
        <v>0.16500000000000001</v>
      </c>
      <c r="J14">
        <v>49355</v>
      </c>
      <c r="K14">
        <v>0.375</v>
      </c>
      <c r="L14">
        <v>211504</v>
      </c>
      <c r="M14">
        <v>0.125</v>
      </c>
      <c r="N14">
        <v>866000</v>
      </c>
      <c r="O14">
        <v>0.27300000000000002</v>
      </c>
    </row>
    <row r="15" spans="1:15">
      <c r="A15">
        <v>1979</v>
      </c>
      <c r="D15">
        <v>515040</v>
      </c>
      <c r="E15">
        <v>0.59699999999999998</v>
      </c>
      <c r="H15">
        <v>1408854</v>
      </c>
      <c r="I15">
        <v>0.19600000000000001</v>
      </c>
      <c r="J15">
        <v>46737</v>
      </c>
      <c r="K15">
        <v>0.43099999999999999</v>
      </c>
      <c r="L15">
        <v>193881</v>
      </c>
      <c r="M15">
        <v>0.104</v>
      </c>
      <c r="N15">
        <v>498000</v>
      </c>
      <c r="O15">
        <v>0.19600000000000001</v>
      </c>
    </row>
    <row r="16" spans="1:15">
      <c r="A16">
        <v>1980</v>
      </c>
      <c r="D16">
        <v>631593</v>
      </c>
      <c r="E16">
        <v>0.7</v>
      </c>
      <c r="H16">
        <v>1357466</v>
      </c>
      <c r="I16">
        <v>0.187</v>
      </c>
      <c r="J16">
        <v>46710</v>
      </c>
      <c r="K16">
        <v>0.35</v>
      </c>
      <c r="L16">
        <v>178975</v>
      </c>
      <c r="M16">
        <v>0.11700000000000001</v>
      </c>
      <c r="N16">
        <v>311000</v>
      </c>
      <c r="O16">
        <v>0.21099999999999999</v>
      </c>
    </row>
    <row r="17" spans="1:15">
      <c r="A17">
        <v>1981</v>
      </c>
      <c r="D17">
        <v>643064</v>
      </c>
      <c r="E17">
        <v>0.78800000000000003</v>
      </c>
      <c r="H17">
        <v>1286459</v>
      </c>
      <c r="I17">
        <v>0.20300000000000001</v>
      </c>
      <c r="J17">
        <v>47219</v>
      </c>
      <c r="K17">
        <v>0.45300000000000001</v>
      </c>
      <c r="L17">
        <v>168721</v>
      </c>
      <c r="M17">
        <v>9.0999999999999998E-2</v>
      </c>
      <c r="N17">
        <v>268000</v>
      </c>
      <c r="O17">
        <v>0.128</v>
      </c>
    </row>
    <row r="18" spans="1:15">
      <c r="A18">
        <v>1982</v>
      </c>
      <c r="D18">
        <v>634759</v>
      </c>
      <c r="E18">
        <v>0.79500000000000004</v>
      </c>
      <c r="H18">
        <v>1428073</v>
      </c>
      <c r="I18">
        <v>0.17399999999999999</v>
      </c>
      <c r="J18">
        <v>42753</v>
      </c>
      <c r="K18">
        <v>0.42</v>
      </c>
      <c r="L18">
        <v>170246</v>
      </c>
      <c r="M18">
        <v>0.115</v>
      </c>
      <c r="N18">
        <v>340000</v>
      </c>
      <c r="O18">
        <v>0.22600000000000001</v>
      </c>
    </row>
    <row r="19" spans="1:15">
      <c r="A19">
        <v>1983</v>
      </c>
      <c r="D19">
        <v>609869</v>
      </c>
      <c r="E19">
        <v>0.74399999999999999</v>
      </c>
      <c r="H19">
        <v>1405746</v>
      </c>
      <c r="I19">
        <v>0.224</v>
      </c>
      <c r="J19">
        <v>50845</v>
      </c>
      <c r="K19">
        <v>0.46800000000000003</v>
      </c>
      <c r="L19">
        <v>200186</v>
      </c>
      <c r="M19">
        <v>9.1999999999999998E-2</v>
      </c>
      <c r="N19">
        <v>478000</v>
      </c>
      <c r="O19">
        <v>0.109</v>
      </c>
    </row>
    <row r="20" spans="1:15">
      <c r="A20">
        <v>1984</v>
      </c>
      <c r="D20">
        <v>594217</v>
      </c>
      <c r="E20">
        <v>0.83899999999999997</v>
      </c>
      <c r="H20">
        <v>1318511</v>
      </c>
      <c r="I20">
        <v>0.224</v>
      </c>
      <c r="J20">
        <v>39899</v>
      </c>
      <c r="K20">
        <v>0.70699999999999996</v>
      </c>
      <c r="L20">
        <v>251450</v>
      </c>
      <c r="M20">
        <v>0.107</v>
      </c>
      <c r="N20">
        <v>691000</v>
      </c>
      <c r="O20">
        <v>0.157</v>
      </c>
    </row>
    <row r="21" spans="1:15">
      <c r="A21">
        <v>1985</v>
      </c>
      <c r="D21">
        <v>527551</v>
      </c>
      <c r="E21">
        <v>0.82899999999999996</v>
      </c>
      <c r="H21">
        <v>1265959</v>
      </c>
      <c r="I21">
        <v>0.23</v>
      </c>
      <c r="J21">
        <v>51895</v>
      </c>
      <c r="K21">
        <v>0.53800000000000003</v>
      </c>
      <c r="L21">
        <v>284361</v>
      </c>
      <c r="M21">
        <v>9.1999999999999998E-2</v>
      </c>
      <c r="N21">
        <v>639000</v>
      </c>
      <c r="O21">
        <v>0.155</v>
      </c>
    </row>
    <row r="22" spans="1:15">
      <c r="A22">
        <v>1986</v>
      </c>
      <c r="D22">
        <v>377377</v>
      </c>
      <c r="E22">
        <v>0.998</v>
      </c>
      <c r="H22">
        <v>1201430</v>
      </c>
      <c r="I22">
        <v>0.20300000000000001</v>
      </c>
      <c r="J22">
        <v>64155</v>
      </c>
      <c r="K22">
        <v>0.51</v>
      </c>
      <c r="L22">
        <v>330380</v>
      </c>
      <c r="M22">
        <v>7.3999999999999996E-2</v>
      </c>
      <c r="N22">
        <v>581000</v>
      </c>
      <c r="O22">
        <v>0.20300000000000001</v>
      </c>
    </row>
    <row r="23" spans="1:15">
      <c r="A23">
        <v>1987</v>
      </c>
      <c r="D23">
        <v>322546</v>
      </c>
      <c r="E23">
        <v>0.93799999999999994</v>
      </c>
      <c r="H23">
        <v>1146207</v>
      </c>
      <c r="I23">
        <v>0.23100000000000001</v>
      </c>
      <c r="J23">
        <v>51373</v>
      </c>
      <c r="K23">
        <v>0.42399999999999999</v>
      </c>
      <c r="L23">
        <v>404335</v>
      </c>
      <c r="M23">
        <v>6.4000000000000001E-2</v>
      </c>
      <c r="N23">
        <v>466000</v>
      </c>
      <c r="O23">
        <v>0.26100000000000001</v>
      </c>
    </row>
    <row r="24" spans="1:15">
      <c r="A24">
        <v>1988</v>
      </c>
      <c r="D24">
        <v>289816</v>
      </c>
      <c r="E24">
        <v>0.88800000000000001</v>
      </c>
      <c r="H24">
        <v>1149349</v>
      </c>
      <c r="I24">
        <v>0.219</v>
      </c>
      <c r="J24">
        <v>96200</v>
      </c>
      <c r="K24">
        <v>0.52300000000000002</v>
      </c>
      <c r="L24">
        <v>403124</v>
      </c>
      <c r="M24">
        <v>6.3E-2</v>
      </c>
      <c r="N24">
        <v>415000</v>
      </c>
      <c r="O24">
        <v>0.23</v>
      </c>
    </row>
    <row r="25" spans="1:15">
      <c r="A25">
        <v>1989</v>
      </c>
      <c r="D25">
        <v>226613</v>
      </c>
      <c r="E25">
        <v>1.0349999999999999</v>
      </c>
      <c r="H25">
        <v>1011683</v>
      </c>
      <c r="I25">
        <v>0.29099999999999998</v>
      </c>
      <c r="J25">
        <v>62881</v>
      </c>
      <c r="K25">
        <v>0.36299999999999999</v>
      </c>
      <c r="L25">
        <v>501822</v>
      </c>
      <c r="M25">
        <v>5.7000000000000002E-2</v>
      </c>
      <c r="N25">
        <v>438000</v>
      </c>
      <c r="O25">
        <v>0.20599999999999999</v>
      </c>
    </row>
    <row r="26" spans="1:15">
      <c r="A26">
        <v>1990</v>
      </c>
      <c r="D26">
        <v>207316</v>
      </c>
      <c r="E26">
        <v>1.1990000000000001</v>
      </c>
      <c r="H26">
        <v>868697</v>
      </c>
      <c r="I26">
        <v>0.27600000000000002</v>
      </c>
      <c r="J26">
        <v>76630</v>
      </c>
      <c r="K26">
        <v>0.23899999999999999</v>
      </c>
      <c r="L26">
        <v>584785</v>
      </c>
      <c r="M26">
        <v>0.05</v>
      </c>
      <c r="N26">
        <v>570000</v>
      </c>
      <c r="O26">
        <v>0.13300000000000001</v>
      </c>
    </row>
    <row r="27" spans="1:15">
      <c r="A27">
        <v>1991</v>
      </c>
      <c r="D27">
        <v>136353</v>
      </c>
      <c r="E27">
        <v>1.3480000000000001</v>
      </c>
      <c r="F27">
        <v>303458</v>
      </c>
      <c r="G27">
        <v>0.39700000000000002</v>
      </c>
      <c r="H27">
        <v>779047</v>
      </c>
      <c r="I27">
        <v>0.28599999999999998</v>
      </c>
      <c r="J27">
        <v>86130</v>
      </c>
      <c r="K27">
        <v>0.252</v>
      </c>
      <c r="L27">
        <v>615999</v>
      </c>
      <c r="M27">
        <v>4.4999999999999998E-2</v>
      </c>
      <c r="N27">
        <v>776000</v>
      </c>
      <c r="O27">
        <v>0.17199999999999999</v>
      </c>
    </row>
    <row r="28" spans="1:15">
      <c r="A28">
        <v>1992</v>
      </c>
      <c r="D28">
        <v>86855</v>
      </c>
      <c r="E28">
        <v>1.01</v>
      </c>
      <c r="F28">
        <v>310519</v>
      </c>
      <c r="G28">
        <v>0.52200000000000002</v>
      </c>
      <c r="H28">
        <v>798752</v>
      </c>
      <c r="I28">
        <v>0.255</v>
      </c>
      <c r="J28">
        <v>104434</v>
      </c>
      <c r="K28">
        <v>0.27</v>
      </c>
      <c r="L28">
        <v>678744</v>
      </c>
      <c r="M28">
        <v>5.7000000000000002E-2</v>
      </c>
      <c r="N28">
        <v>1033000</v>
      </c>
      <c r="O28">
        <v>0.2</v>
      </c>
    </row>
    <row r="29" spans="1:15">
      <c r="A29">
        <v>1993</v>
      </c>
      <c r="D29">
        <v>94466</v>
      </c>
      <c r="E29">
        <v>0.55300000000000005</v>
      </c>
      <c r="F29">
        <v>277895</v>
      </c>
      <c r="G29">
        <v>0.57299999999999995</v>
      </c>
      <c r="H29">
        <v>749694</v>
      </c>
      <c r="I29">
        <v>0.28999999999999998</v>
      </c>
      <c r="J29">
        <v>118460</v>
      </c>
      <c r="K29">
        <v>0.23599999999999999</v>
      </c>
      <c r="L29">
        <v>615999</v>
      </c>
      <c r="M29">
        <v>5.8000000000000003E-2</v>
      </c>
      <c r="N29">
        <v>1352000</v>
      </c>
      <c r="O29">
        <v>0.161</v>
      </c>
    </row>
    <row r="30" spans="1:15">
      <c r="A30">
        <v>1994</v>
      </c>
      <c r="B30">
        <v>31666</v>
      </c>
      <c r="C30">
        <v>1.0209999999999999</v>
      </c>
      <c r="D30">
        <v>161943</v>
      </c>
      <c r="E30">
        <v>0.61</v>
      </c>
      <c r="F30">
        <v>226160</v>
      </c>
      <c r="G30">
        <v>0.60399999999999998</v>
      </c>
      <c r="H30">
        <v>756137</v>
      </c>
      <c r="I30">
        <v>0.35</v>
      </c>
      <c r="J30">
        <v>122244</v>
      </c>
      <c r="K30">
        <v>0.23799999999999999</v>
      </c>
      <c r="L30">
        <v>691764</v>
      </c>
      <c r="M30">
        <v>8.5000000000000006E-2</v>
      </c>
      <c r="N30">
        <v>1402000</v>
      </c>
      <c r="O30">
        <v>0.25800000000000001</v>
      </c>
    </row>
    <row r="31" spans="1:15">
      <c r="A31">
        <v>1995</v>
      </c>
      <c r="B31">
        <v>31257</v>
      </c>
      <c r="C31">
        <v>1.1439999999999999</v>
      </c>
      <c r="D31">
        <v>187587</v>
      </c>
      <c r="E31">
        <v>0.76700000000000002</v>
      </c>
      <c r="F31">
        <v>194658</v>
      </c>
      <c r="G31">
        <v>0.56999999999999995</v>
      </c>
      <c r="H31">
        <v>661870</v>
      </c>
      <c r="I31">
        <v>0.32900000000000001</v>
      </c>
      <c r="J31">
        <v>113805</v>
      </c>
      <c r="K31">
        <v>0.35399999999999998</v>
      </c>
      <c r="L31">
        <v>548532</v>
      </c>
      <c r="M31">
        <v>0.115</v>
      </c>
      <c r="N31">
        <v>1489000</v>
      </c>
      <c r="O31">
        <v>0.33600000000000002</v>
      </c>
    </row>
    <row r="32" spans="1:15">
      <c r="A32">
        <v>1996</v>
      </c>
      <c r="B32">
        <v>34269</v>
      </c>
      <c r="C32">
        <v>1.109</v>
      </c>
      <c r="D32">
        <v>163571</v>
      </c>
      <c r="E32">
        <v>0.90900000000000003</v>
      </c>
      <c r="F32">
        <v>135537</v>
      </c>
      <c r="G32">
        <v>0.63700000000000001</v>
      </c>
      <c r="H32">
        <v>607154</v>
      </c>
      <c r="I32">
        <v>0.33200000000000002</v>
      </c>
      <c r="J32">
        <v>102933</v>
      </c>
      <c r="K32">
        <v>0.38100000000000001</v>
      </c>
      <c r="L32">
        <v>520216</v>
      </c>
      <c r="M32">
        <v>0.11799999999999999</v>
      </c>
      <c r="N32">
        <v>1904000</v>
      </c>
      <c r="O32">
        <v>0.28399999999999997</v>
      </c>
    </row>
    <row r="33" spans="1:15">
      <c r="A33">
        <v>1997</v>
      </c>
      <c r="B33">
        <v>35561</v>
      </c>
      <c r="C33">
        <v>1.117</v>
      </c>
      <c r="D33">
        <v>126121</v>
      </c>
      <c r="E33">
        <v>1.0129999999999999</v>
      </c>
      <c r="F33">
        <v>148005</v>
      </c>
      <c r="G33">
        <v>0.58199999999999996</v>
      </c>
      <c r="H33">
        <v>571598</v>
      </c>
      <c r="I33">
        <v>0.36599999999999999</v>
      </c>
      <c r="J33">
        <v>100901</v>
      </c>
      <c r="K33">
        <v>0.51200000000000001</v>
      </c>
      <c r="L33">
        <v>425917</v>
      </c>
      <c r="M33">
        <v>0.156</v>
      </c>
      <c r="N33">
        <v>1879000</v>
      </c>
      <c r="O33">
        <v>0.39300000000000002</v>
      </c>
    </row>
    <row r="34" spans="1:15">
      <c r="A34">
        <v>1998</v>
      </c>
      <c r="B34">
        <v>27529</v>
      </c>
      <c r="C34">
        <v>1.131</v>
      </c>
      <c r="D34">
        <v>98027</v>
      </c>
      <c r="E34">
        <v>0.96399999999999997</v>
      </c>
      <c r="F34">
        <v>115844</v>
      </c>
      <c r="G34">
        <v>0.57899999999999996</v>
      </c>
      <c r="H34">
        <v>520056</v>
      </c>
      <c r="I34">
        <v>0.38100000000000001</v>
      </c>
      <c r="J34">
        <v>79436</v>
      </c>
      <c r="K34">
        <v>0.46200000000000002</v>
      </c>
      <c r="L34">
        <v>391601</v>
      </c>
      <c r="M34">
        <v>0.13800000000000001</v>
      </c>
      <c r="N34">
        <v>1406000</v>
      </c>
      <c r="O34">
        <v>0.38600000000000001</v>
      </c>
    </row>
    <row r="35" spans="1:15">
      <c r="A35">
        <v>1999</v>
      </c>
      <c r="B35">
        <v>31761</v>
      </c>
      <c r="C35">
        <v>1.2490000000000001</v>
      </c>
      <c r="D35">
        <v>86422</v>
      </c>
      <c r="E35">
        <v>0.92400000000000004</v>
      </c>
      <c r="F35">
        <v>113550</v>
      </c>
      <c r="G35">
        <v>0.49399999999999999</v>
      </c>
      <c r="H35">
        <v>442120</v>
      </c>
      <c r="I35">
        <v>0.32100000000000001</v>
      </c>
      <c r="J35">
        <v>81516</v>
      </c>
      <c r="K35">
        <v>0.44600000000000001</v>
      </c>
      <c r="L35">
        <v>419996</v>
      </c>
      <c r="M35">
        <v>0.14099999999999999</v>
      </c>
      <c r="N35">
        <v>1427000</v>
      </c>
      <c r="O35">
        <v>0.373</v>
      </c>
    </row>
    <row r="36" spans="1:15">
      <c r="A36">
        <v>2000</v>
      </c>
      <c r="B36">
        <v>36534</v>
      </c>
      <c r="C36">
        <v>1.216</v>
      </c>
      <c r="D36">
        <v>93714</v>
      </c>
      <c r="E36">
        <v>0.99399999999999999</v>
      </c>
      <c r="F36">
        <v>121297</v>
      </c>
      <c r="G36">
        <v>0.58599999999999997</v>
      </c>
      <c r="H36">
        <v>451656</v>
      </c>
      <c r="I36">
        <v>0.436</v>
      </c>
      <c r="J36">
        <v>81505</v>
      </c>
      <c r="K36">
        <v>0.48199999999999998</v>
      </c>
      <c r="L36">
        <v>435391</v>
      </c>
      <c r="M36">
        <v>0.124</v>
      </c>
      <c r="N36">
        <v>1352000</v>
      </c>
      <c r="O36">
        <v>0.312</v>
      </c>
    </row>
    <row r="37" spans="1:15">
      <c r="A37">
        <v>2001</v>
      </c>
      <c r="B37">
        <v>30730</v>
      </c>
      <c r="C37">
        <v>1.256</v>
      </c>
      <c r="D37">
        <v>88965</v>
      </c>
      <c r="E37">
        <v>1.0609999999999999</v>
      </c>
      <c r="F37">
        <v>129573</v>
      </c>
      <c r="G37">
        <v>0.56699999999999995</v>
      </c>
      <c r="H37">
        <v>405680</v>
      </c>
      <c r="I37">
        <v>0.36599999999999999</v>
      </c>
      <c r="J37">
        <v>77540</v>
      </c>
      <c r="K37">
        <v>0.55200000000000005</v>
      </c>
      <c r="L37">
        <v>458630</v>
      </c>
      <c r="M37">
        <v>0.113</v>
      </c>
      <c r="N37">
        <v>1213000</v>
      </c>
      <c r="O37">
        <v>0.28799999999999998</v>
      </c>
    </row>
    <row r="38" spans="1:15">
      <c r="A38">
        <v>2002</v>
      </c>
      <c r="B38">
        <v>24416</v>
      </c>
      <c r="C38">
        <v>1.22</v>
      </c>
      <c r="D38">
        <v>82372</v>
      </c>
      <c r="E38">
        <v>1.081</v>
      </c>
      <c r="F38">
        <v>162755</v>
      </c>
      <c r="G38">
        <v>0.53100000000000003</v>
      </c>
      <c r="H38">
        <v>422897</v>
      </c>
      <c r="I38">
        <v>0.315</v>
      </c>
      <c r="J38">
        <v>99111</v>
      </c>
      <c r="K38">
        <v>0.49199999999999999</v>
      </c>
      <c r="L38">
        <v>460469</v>
      </c>
      <c r="M38">
        <v>8.8999999999999996E-2</v>
      </c>
      <c r="N38">
        <v>956000</v>
      </c>
      <c r="O38">
        <v>0.377</v>
      </c>
    </row>
    <row r="39" spans="1:15">
      <c r="A39">
        <v>2003</v>
      </c>
      <c r="B39">
        <v>19176</v>
      </c>
      <c r="C39">
        <v>1.1160000000000001</v>
      </c>
      <c r="D39">
        <v>76420</v>
      </c>
      <c r="E39">
        <v>1.0629999999999999</v>
      </c>
      <c r="F39">
        <v>130875</v>
      </c>
      <c r="G39">
        <v>0.47199999999999998</v>
      </c>
      <c r="H39">
        <v>489399</v>
      </c>
      <c r="I39">
        <v>0.24</v>
      </c>
      <c r="J39">
        <v>84773</v>
      </c>
      <c r="K39">
        <v>0.57399999999999995</v>
      </c>
      <c r="L39">
        <v>431922</v>
      </c>
      <c r="M39">
        <v>9.9000000000000005E-2</v>
      </c>
      <c r="N39">
        <v>812000</v>
      </c>
      <c r="O39">
        <v>0.40699999999999997</v>
      </c>
    </row>
    <row r="40" spans="1:15">
      <c r="A40">
        <v>2004</v>
      </c>
      <c r="B40">
        <v>21068</v>
      </c>
      <c r="C40">
        <v>1.089</v>
      </c>
      <c r="D40">
        <v>70545</v>
      </c>
      <c r="E40">
        <v>1.224</v>
      </c>
      <c r="F40">
        <v>138552</v>
      </c>
      <c r="G40">
        <v>0.46500000000000002</v>
      </c>
      <c r="H40">
        <v>499874</v>
      </c>
      <c r="I40">
        <v>0.20100000000000001</v>
      </c>
      <c r="J40">
        <v>90379</v>
      </c>
      <c r="K40">
        <v>0.6</v>
      </c>
      <c r="L40">
        <v>438450</v>
      </c>
      <c r="M40">
        <v>0.106</v>
      </c>
      <c r="N40">
        <v>1053000</v>
      </c>
      <c r="O40">
        <v>0.48799999999999999</v>
      </c>
    </row>
    <row r="41" spans="1:15">
      <c r="A41">
        <v>2005</v>
      </c>
      <c r="B41">
        <v>27065</v>
      </c>
      <c r="C41">
        <v>0.97699999999999998</v>
      </c>
      <c r="D41">
        <v>62193</v>
      </c>
      <c r="E41">
        <v>1.0029999999999999</v>
      </c>
      <c r="F41">
        <v>133653</v>
      </c>
      <c r="G41">
        <v>0.51400000000000001</v>
      </c>
      <c r="H41">
        <v>561197</v>
      </c>
      <c r="I41">
        <v>0.17899999999999999</v>
      </c>
      <c r="J41">
        <v>71574</v>
      </c>
      <c r="K41">
        <v>0.52400000000000002</v>
      </c>
      <c r="L41">
        <v>510426</v>
      </c>
      <c r="M41">
        <v>0.10100000000000001</v>
      </c>
      <c r="N41">
        <v>1313000</v>
      </c>
      <c r="O41">
        <v>0.45</v>
      </c>
    </row>
    <row r="42" spans="1:15">
      <c r="A42">
        <v>2006</v>
      </c>
      <c r="B42">
        <v>31195</v>
      </c>
      <c r="C42">
        <v>0.86799999999999999</v>
      </c>
      <c r="D42">
        <v>71182</v>
      </c>
      <c r="E42">
        <v>0.90600000000000003</v>
      </c>
      <c r="F42">
        <v>156373</v>
      </c>
      <c r="G42">
        <v>0.53400000000000003</v>
      </c>
      <c r="H42">
        <v>624152</v>
      </c>
      <c r="I42">
        <v>0.192</v>
      </c>
      <c r="J42">
        <v>68967</v>
      </c>
      <c r="K42">
        <v>0.44800000000000001</v>
      </c>
      <c r="L42">
        <v>497325</v>
      </c>
      <c r="M42">
        <v>0.11899999999999999</v>
      </c>
      <c r="N42">
        <v>1091000</v>
      </c>
      <c r="O42">
        <v>0.372</v>
      </c>
    </row>
    <row r="43" spans="1:15">
      <c r="A43">
        <v>2007</v>
      </c>
      <c r="B43">
        <v>32370</v>
      </c>
      <c r="C43">
        <v>0.9</v>
      </c>
      <c r="D43">
        <v>78590</v>
      </c>
      <c r="E43">
        <v>0.77100000000000002</v>
      </c>
      <c r="F43">
        <v>122516</v>
      </c>
      <c r="G43">
        <v>0.495</v>
      </c>
      <c r="H43">
        <v>655926</v>
      </c>
      <c r="I43">
        <v>0.19600000000000001</v>
      </c>
      <c r="J43">
        <v>88226</v>
      </c>
      <c r="K43">
        <v>0.58499999999999996</v>
      </c>
      <c r="L43">
        <v>477347</v>
      </c>
      <c r="M43">
        <v>0.13600000000000001</v>
      </c>
      <c r="N43">
        <v>967000</v>
      </c>
      <c r="O43">
        <v>0.34699999999999998</v>
      </c>
    </row>
    <row r="44" spans="1:15">
      <c r="A44">
        <v>2008</v>
      </c>
      <c r="B44">
        <v>22697</v>
      </c>
      <c r="C44">
        <v>0.94899999999999995</v>
      </c>
      <c r="D44">
        <v>99708</v>
      </c>
      <c r="E44">
        <v>0.55200000000000005</v>
      </c>
      <c r="F44">
        <v>105451</v>
      </c>
      <c r="G44">
        <v>0.53100000000000003</v>
      </c>
      <c r="H44">
        <v>674088</v>
      </c>
      <c r="I44">
        <v>0.2</v>
      </c>
      <c r="J44">
        <v>85910</v>
      </c>
      <c r="K44">
        <v>0.34699999999999998</v>
      </c>
      <c r="L44">
        <v>469301</v>
      </c>
      <c r="M44">
        <v>0.128</v>
      </c>
      <c r="N44">
        <v>1051000</v>
      </c>
      <c r="O44">
        <v>0.36399999999999999</v>
      </c>
    </row>
    <row r="45" spans="1:15">
      <c r="A45">
        <v>2009</v>
      </c>
      <c r="B45">
        <v>15386</v>
      </c>
      <c r="C45">
        <v>1.008</v>
      </c>
      <c r="D45">
        <v>120692</v>
      </c>
      <c r="E45">
        <v>0.46800000000000003</v>
      </c>
      <c r="F45">
        <v>94656</v>
      </c>
      <c r="G45">
        <v>0.52200000000000002</v>
      </c>
      <c r="H45">
        <v>786991</v>
      </c>
      <c r="I45">
        <v>0.17899999999999999</v>
      </c>
      <c r="J45">
        <v>100413</v>
      </c>
      <c r="K45">
        <v>0.41899999999999998</v>
      </c>
      <c r="L45">
        <v>560733</v>
      </c>
      <c r="M45">
        <v>0.114</v>
      </c>
      <c r="N45">
        <v>999000</v>
      </c>
      <c r="O45">
        <v>0.437</v>
      </c>
    </row>
    <row r="46" spans="1:15">
      <c r="A46">
        <v>2010</v>
      </c>
      <c r="B46">
        <v>13747</v>
      </c>
      <c r="C46">
        <v>0.98799999999999999</v>
      </c>
      <c r="D46">
        <v>139944</v>
      </c>
      <c r="E46">
        <v>0.42199999999999999</v>
      </c>
      <c r="F46">
        <v>91950</v>
      </c>
      <c r="G46">
        <v>0.36099999999999999</v>
      </c>
      <c r="H46">
        <v>857453</v>
      </c>
      <c r="I46">
        <v>0.20699999999999999</v>
      </c>
      <c r="J46">
        <v>93128</v>
      </c>
      <c r="K46">
        <v>0.34</v>
      </c>
      <c r="L46">
        <v>637303</v>
      </c>
      <c r="M46">
        <v>0.112</v>
      </c>
      <c r="N46">
        <v>1172000</v>
      </c>
      <c r="O46">
        <v>0.33700000000000002</v>
      </c>
    </row>
    <row r="47" spans="1:15">
      <c r="A47">
        <v>2011</v>
      </c>
      <c r="B47">
        <v>13586</v>
      </c>
      <c r="C47">
        <v>0.92</v>
      </c>
      <c r="D47">
        <v>132191</v>
      </c>
      <c r="E47">
        <v>0.39200000000000002</v>
      </c>
      <c r="F47">
        <v>89949</v>
      </c>
      <c r="G47">
        <v>0.30599999999999999</v>
      </c>
      <c r="H47">
        <v>859512</v>
      </c>
      <c r="I47">
        <v>0.154</v>
      </c>
      <c r="J47">
        <v>92260</v>
      </c>
      <c r="K47">
        <v>0.39300000000000002</v>
      </c>
      <c r="L47">
        <v>598391</v>
      </c>
      <c r="M47">
        <v>0.11700000000000001</v>
      </c>
      <c r="N47">
        <v>916000</v>
      </c>
      <c r="O47">
        <v>0.30099999999999999</v>
      </c>
    </row>
    <row r="48" spans="1:15">
      <c r="A48">
        <v>2012</v>
      </c>
      <c r="B48">
        <v>16012</v>
      </c>
      <c r="C48">
        <v>0.878</v>
      </c>
      <c r="D48">
        <v>153584</v>
      </c>
      <c r="E48">
        <v>0.373</v>
      </c>
      <c r="F48">
        <v>93153</v>
      </c>
      <c r="G48">
        <v>0.32600000000000001</v>
      </c>
      <c r="H48">
        <v>898035</v>
      </c>
      <c r="I48">
        <v>0.113</v>
      </c>
      <c r="J48">
        <v>76022</v>
      </c>
      <c r="K48">
        <v>0.371</v>
      </c>
      <c r="L48">
        <v>600189</v>
      </c>
      <c r="M48">
        <v>0.16300000000000001</v>
      </c>
      <c r="N48">
        <v>863000</v>
      </c>
      <c r="O48">
        <v>0.28899999999999998</v>
      </c>
    </row>
    <row r="49" spans="1:15">
      <c r="A49">
        <v>2013</v>
      </c>
      <c r="B49">
        <v>14118</v>
      </c>
      <c r="C49">
        <v>0.93600000000000005</v>
      </c>
      <c r="D49">
        <v>179872</v>
      </c>
      <c r="F49">
        <v>110747</v>
      </c>
      <c r="G49">
        <v>0.32700000000000001</v>
      </c>
      <c r="H49">
        <v>956055</v>
      </c>
      <c r="I49">
        <v>0.109</v>
      </c>
      <c r="J49">
        <v>87909</v>
      </c>
      <c r="K49">
        <v>0.308</v>
      </c>
      <c r="L49">
        <v>674684</v>
      </c>
      <c r="M49">
        <v>0.16400000000000001</v>
      </c>
      <c r="N49">
        <v>899000</v>
      </c>
      <c r="O49">
        <v>0.375</v>
      </c>
    </row>
    <row r="50" spans="1:15">
      <c r="A50">
        <v>2014</v>
      </c>
      <c r="B50">
        <v>18363</v>
      </c>
      <c r="C50">
        <v>0.84199999999999997</v>
      </c>
      <c r="F50">
        <v>118539</v>
      </c>
      <c r="G50">
        <v>0.26100000000000001</v>
      </c>
      <c r="H50">
        <v>1007528</v>
      </c>
      <c r="I50">
        <v>0.158</v>
      </c>
      <c r="J50">
        <v>103405</v>
      </c>
      <c r="K50">
        <v>0.34200000000000003</v>
      </c>
      <c r="L50">
        <v>695927</v>
      </c>
      <c r="M50">
        <v>0.154</v>
      </c>
      <c r="N50">
        <v>780000</v>
      </c>
      <c r="O50">
        <v>0.40699999999999997</v>
      </c>
    </row>
    <row r="51" spans="1:15">
      <c r="A51">
        <v>2015</v>
      </c>
      <c r="B51">
        <v>23742</v>
      </c>
      <c r="F51">
        <v>129845</v>
      </c>
      <c r="H51">
        <v>1000071</v>
      </c>
      <c r="J51">
        <v>90347</v>
      </c>
      <c r="L51">
        <v>669461</v>
      </c>
      <c r="N51">
        <v>753000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J31" sqref="J31"/>
    </sheetView>
  </sheetViews>
  <sheetFormatPr baseColWidth="10" defaultRowHeight="15" x14ac:dyDescent="0"/>
  <cols>
    <col min="2" max="3" width="12.83203125" bestFit="1" customWidth="1"/>
    <col min="4" max="4" width="12.5" bestFit="1" customWidth="1"/>
    <col min="5" max="5" width="12.6640625" bestFit="1" customWidth="1"/>
    <col min="6" max="6" width="11.6640625" bestFit="1" customWidth="1"/>
    <col min="7" max="7" width="10.6640625" customWidth="1"/>
    <col min="8" max="8" width="12.5" bestFit="1" customWidth="1"/>
    <col min="10" max="11" width="12.83203125" bestFit="1" customWidth="1"/>
    <col min="12" max="12" width="13.83203125" bestFit="1" customWidth="1"/>
    <col min="13" max="13" width="12.6640625" bestFit="1" customWidth="1"/>
    <col min="14" max="14" width="11.6640625" bestFit="1" customWidth="1"/>
    <col min="15" max="15" width="10.6640625" customWidth="1"/>
    <col min="16" max="16" width="12.5" bestFit="1" customWidth="1"/>
  </cols>
  <sheetData>
    <row r="1" spans="1:16">
      <c r="B1" s="7" t="s">
        <v>35</v>
      </c>
      <c r="J1" s="7" t="s">
        <v>36</v>
      </c>
    </row>
    <row r="2" spans="1:16">
      <c r="A2" t="s">
        <v>0</v>
      </c>
      <c r="B2" t="s">
        <v>1</v>
      </c>
      <c r="C2" t="s">
        <v>3</v>
      </c>
      <c r="D2" t="s">
        <v>5</v>
      </c>
      <c r="E2" t="s">
        <v>7</v>
      </c>
      <c r="F2" t="s">
        <v>9</v>
      </c>
      <c r="G2" t="s">
        <v>11</v>
      </c>
      <c r="H2" t="s">
        <v>13</v>
      </c>
      <c r="J2" t="s">
        <v>1</v>
      </c>
      <c r="K2" t="s">
        <v>3</v>
      </c>
      <c r="L2" t="s">
        <v>5</v>
      </c>
      <c r="M2" t="s">
        <v>7</v>
      </c>
      <c r="N2" t="s">
        <v>9</v>
      </c>
      <c r="O2" t="s">
        <v>11</v>
      </c>
      <c r="P2" t="s">
        <v>13</v>
      </c>
    </row>
    <row r="3" spans="1:16">
      <c r="A3">
        <v>1966</v>
      </c>
      <c r="C3" s="3">
        <f>data!D2/ref_points!$D$3</f>
        <v>1.9263718820861677</v>
      </c>
      <c r="K3" s="3">
        <f>(7.29-C3)/1.8</f>
        <v>2.9797933988410175</v>
      </c>
    </row>
    <row r="4" spans="1:16">
      <c r="A4">
        <v>1967</v>
      </c>
      <c r="C4" s="3">
        <f>data!D3/ref_points!$D$3</f>
        <v>2.4221088435374152</v>
      </c>
      <c r="K4" s="3">
        <f t="shared" ref="K4:K28" si="0">(7.29-C4)/1.8</f>
        <v>2.7043839758125472</v>
      </c>
    </row>
    <row r="5" spans="1:16">
      <c r="A5">
        <v>1968</v>
      </c>
      <c r="C5" s="3">
        <f>data!D4/ref_points!$D$3</f>
        <v>2.5693083900226759</v>
      </c>
      <c r="K5" s="3">
        <f t="shared" si="0"/>
        <v>2.6226064499874022</v>
      </c>
    </row>
    <row r="6" spans="1:16">
      <c r="A6">
        <v>1969</v>
      </c>
      <c r="C6" s="3">
        <f>data!D5/ref_points!$D$3</f>
        <v>2.5259977324263039</v>
      </c>
      <c r="K6" s="3">
        <f t="shared" si="0"/>
        <v>2.646667926429831</v>
      </c>
    </row>
    <row r="7" spans="1:16">
      <c r="A7">
        <v>1970</v>
      </c>
      <c r="C7" s="3">
        <f>data!D6/ref_points!$D$3</f>
        <v>2.3932199546485262</v>
      </c>
      <c r="K7" s="3">
        <f t="shared" si="0"/>
        <v>2.7204333585285965</v>
      </c>
    </row>
    <row r="8" spans="1:16">
      <c r="A8">
        <v>1971</v>
      </c>
      <c r="C8" s="3">
        <f>data!D7/ref_points!$D$3</f>
        <v>2.2158503401360545</v>
      </c>
      <c r="K8" s="3">
        <f t="shared" si="0"/>
        <v>2.8189720332577473</v>
      </c>
    </row>
    <row r="9" spans="1:16">
      <c r="A9">
        <v>1972</v>
      </c>
      <c r="C9" s="3">
        <f>data!D8/ref_points!$D$3</f>
        <v>2.2879024943310657</v>
      </c>
      <c r="K9" s="3">
        <f t="shared" si="0"/>
        <v>2.7789430587049635</v>
      </c>
    </row>
    <row r="10" spans="1:16">
      <c r="A10">
        <v>1973</v>
      </c>
      <c r="C10" s="3">
        <f>data!D9/ref_points!$D$3</f>
        <v>2.4660997732426302</v>
      </c>
      <c r="G10" s="3">
        <f>data!L9/ref_points!$D$6</f>
        <v>0.58013291139240508</v>
      </c>
      <c r="K10" s="3">
        <f t="shared" si="0"/>
        <v>2.6799445704207612</v>
      </c>
      <c r="O10" s="3">
        <f>G10/0.8</f>
        <v>0.72516613924050632</v>
      </c>
    </row>
    <row r="11" spans="1:16">
      <c r="A11">
        <v>1974</v>
      </c>
      <c r="C11" s="3">
        <f>data!D10/ref_points!$D$3</f>
        <v>2.9406689342403629</v>
      </c>
      <c r="E11" s="3">
        <f>data!H10/ref_points!$D$5</f>
        <v>2.8040316666666665</v>
      </c>
      <c r="G11" s="3">
        <f>data!L10/ref_points!$D$6</f>
        <v>0.54634810126582278</v>
      </c>
      <c r="H11" s="3">
        <f>data!N10/ref_points!$D$13</f>
        <v>1.9245614035087719</v>
      </c>
      <c r="K11" s="3">
        <f t="shared" si="0"/>
        <v>2.4162950365331315</v>
      </c>
      <c r="M11">
        <f>0/1.8</f>
        <v>0</v>
      </c>
      <c r="O11" s="3">
        <f t="shared" ref="O11:O20" si="1">G11/0.8</f>
        <v>0.6829351265822784</v>
      </c>
      <c r="P11" s="3">
        <f>(3.34-H11)/1.8</f>
        <v>0.78635477582845992</v>
      </c>
    </row>
    <row r="12" spans="1:16">
      <c r="A12">
        <v>1975</v>
      </c>
      <c r="C12" s="3">
        <f>data!D11/ref_points!$D$3</f>
        <v>3.5418140589569163</v>
      </c>
      <c r="E12" s="3">
        <f>data!H11/ref_points!$D$5</f>
        <v>2.6254300000000002</v>
      </c>
      <c r="G12" s="3">
        <f>data!L11/ref_points!$D$6</f>
        <v>0.54908860759493672</v>
      </c>
      <c r="H12" s="3">
        <f>data!N11/ref_points!$D$13</f>
        <v>1.5210526315789474</v>
      </c>
      <c r="K12" s="3">
        <f t="shared" si="0"/>
        <v>2.082325522801713</v>
      </c>
      <c r="M12" s="3">
        <f>(2.8-E12)/1.8</f>
        <v>9.6983333333333144E-2</v>
      </c>
      <c r="O12" s="3">
        <f t="shared" si="1"/>
        <v>0.68636075949367081</v>
      </c>
      <c r="P12" s="3">
        <f>(3.34-H12)/1.8</f>
        <v>1.0105263157894735</v>
      </c>
    </row>
    <row r="13" spans="1:16">
      <c r="A13">
        <v>1976</v>
      </c>
      <c r="C13" s="3">
        <f>data!D12/ref_points!$D$3</f>
        <v>3.7458049886621314</v>
      </c>
      <c r="E13" s="3">
        <f>data!H12/ref_points!$D$5</f>
        <v>2.2779349999999998</v>
      </c>
      <c r="G13" s="3">
        <f>data!L12/ref_points!$D$6</f>
        <v>0.61477531645569616</v>
      </c>
      <c r="H13" s="3">
        <f>data!N12/ref_points!$D$13</f>
        <v>1.2947368421052632</v>
      </c>
      <c r="K13" s="3">
        <f t="shared" si="0"/>
        <v>1.968997228521038</v>
      </c>
      <c r="M13" s="3">
        <f t="shared" ref="M13:M26" si="2">(2.8-E13)/1.8</f>
        <v>0.29003611111111111</v>
      </c>
      <c r="O13" s="3">
        <f t="shared" si="1"/>
        <v>0.7684691455696202</v>
      </c>
      <c r="P13">
        <v>1</v>
      </c>
    </row>
    <row r="14" spans="1:16">
      <c r="A14">
        <v>1977</v>
      </c>
      <c r="C14" s="3">
        <f>data!D13/ref_points!$D$3</f>
        <v>3.6606349206349207</v>
      </c>
      <c r="E14" s="3">
        <f>data!H13/ref_points!$D$5</f>
        <v>2.5312816666666667</v>
      </c>
      <c r="F14" s="3">
        <f>data!J13/ref_points!$D$9</f>
        <v>0.90869999999999995</v>
      </c>
      <c r="G14" s="3">
        <f>data!L13/ref_points!$D$6</f>
        <v>0.63858544303797471</v>
      </c>
      <c r="H14" s="3">
        <f>data!N13/ref_points!$D$13</f>
        <v>2.2052631578947368</v>
      </c>
      <c r="K14" s="3">
        <f t="shared" si="0"/>
        <v>2.0163139329805997</v>
      </c>
      <c r="M14" s="3">
        <f t="shared" si="2"/>
        <v>0.14928796296296287</v>
      </c>
      <c r="N14">
        <v>1</v>
      </c>
      <c r="O14" s="3">
        <f t="shared" si="1"/>
        <v>0.79823180379746839</v>
      </c>
      <c r="P14" s="3">
        <f>(3.34-H14)/1.8</f>
        <v>0.63040935672514609</v>
      </c>
    </row>
    <row r="15" spans="1:16">
      <c r="A15">
        <v>1978</v>
      </c>
      <c r="C15" s="3">
        <f>data!D14/ref_points!$D$3</f>
        <v>4.1688435374149657</v>
      </c>
      <c r="E15" s="3">
        <f>data!H14/ref_points!$D$5</f>
        <v>2.401805</v>
      </c>
      <c r="F15" s="3">
        <f>data!J14/ref_points!$D$9</f>
        <v>0.82258333333333333</v>
      </c>
      <c r="G15" s="3">
        <f>data!L14/ref_points!$D$6</f>
        <v>0.66931645569620257</v>
      </c>
      <c r="H15" s="3">
        <f>data!N14/ref_points!$D$13</f>
        <v>1.5192982456140351</v>
      </c>
      <c r="K15" s="3">
        <f t="shared" si="0"/>
        <v>1.7339758125472413</v>
      </c>
      <c r="M15" s="3">
        <f t="shared" si="2"/>
        <v>0.22121944444444436</v>
      </c>
      <c r="N15">
        <v>1</v>
      </c>
      <c r="O15" s="3">
        <f t="shared" si="1"/>
        <v>0.83664556962025316</v>
      </c>
      <c r="P15" s="3">
        <f>(3.34-H15)/1.8</f>
        <v>1.0115009746588692</v>
      </c>
    </row>
    <row r="16" spans="1:16">
      <c r="A16">
        <v>1979</v>
      </c>
      <c r="C16" s="3">
        <f>data!D15/ref_points!$D$3</f>
        <v>5.8394557823129256</v>
      </c>
      <c r="E16" s="3">
        <f>data!H15/ref_points!$D$5</f>
        <v>2.34809</v>
      </c>
      <c r="F16" s="3">
        <f>data!J15/ref_points!$D$9</f>
        <v>0.77895000000000003</v>
      </c>
      <c r="G16" s="3">
        <f>data!L15/ref_points!$D$6</f>
        <v>0.61354746835443041</v>
      </c>
      <c r="H16" s="3">
        <f>data!N15/ref_points!$D$13</f>
        <v>0.87368421052631584</v>
      </c>
      <c r="K16" s="3">
        <f t="shared" si="0"/>
        <v>0.80585789871504132</v>
      </c>
      <c r="M16" s="3">
        <f t="shared" si="2"/>
        <v>0.25106111111111101</v>
      </c>
      <c r="N16" s="3">
        <f>F16/0.8</f>
        <v>0.97368750000000004</v>
      </c>
      <c r="O16" s="3">
        <f t="shared" si="1"/>
        <v>0.76693433544303802</v>
      </c>
      <c r="P16">
        <v>1</v>
      </c>
    </row>
    <row r="17" spans="1:16">
      <c r="A17">
        <v>1980</v>
      </c>
      <c r="C17" s="3">
        <f>data!D16/ref_points!$D$3</f>
        <v>7.1609183673469392</v>
      </c>
      <c r="E17" s="3">
        <f>data!H16/ref_points!$D$5</f>
        <v>2.2624433333333331</v>
      </c>
      <c r="F17" s="3">
        <f>data!J16/ref_points!$D$9</f>
        <v>0.77849999999999997</v>
      </c>
      <c r="G17" s="3">
        <f>data!L16/ref_points!$D$6</f>
        <v>0.56637658227848098</v>
      </c>
      <c r="H17" s="3">
        <f>data!N16/ref_points!$D$13</f>
        <v>0.54561403508771933</v>
      </c>
      <c r="K17" s="3">
        <f t="shared" si="0"/>
        <v>7.1712018140589348E-2</v>
      </c>
      <c r="M17" s="3">
        <f t="shared" si="2"/>
        <v>0.29864259259259257</v>
      </c>
      <c r="N17" s="3">
        <f>F17/0.8</f>
        <v>0.97312499999999991</v>
      </c>
      <c r="O17" s="3">
        <f t="shared" si="1"/>
        <v>0.70797072784810122</v>
      </c>
      <c r="P17" s="3">
        <f>H17/0.8</f>
        <v>0.68201754385964908</v>
      </c>
    </row>
    <row r="18" spans="1:16">
      <c r="A18">
        <v>1981</v>
      </c>
      <c r="C18" s="3">
        <f>data!D17/ref_points!$D$3</f>
        <v>7.2909750566893425</v>
      </c>
      <c r="E18" s="3">
        <f>data!H17/ref_points!$D$5</f>
        <v>2.1440983333333334</v>
      </c>
      <c r="F18" s="3">
        <f>data!J17/ref_points!$D$9</f>
        <v>0.78698333333333337</v>
      </c>
      <c r="G18" s="3">
        <f>data!L17/ref_points!$D$6</f>
        <v>0.53392721518987341</v>
      </c>
      <c r="H18" s="3">
        <f>data!N17/ref_points!$D$13</f>
        <v>0.47017543859649125</v>
      </c>
      <c r="K18" s="3">
        <f t="shared" si="0"/>
        <v>-5.4169816074583425E-4</v>
      </c>
      <c r="M18" s="3">
        <f t="shared" si="2"/>
        <v>0.36438981481481464</v>
      </c>
      <c r="N18" s="3">
        <f>F18/0.8</f>
        <v>0.98372916666666665</v>
      </c>
      <c r="O18" s="3">
        <f t="shared" si="1"/>
        <v>0.66740901898734173</v>
      </c>
      <c r="P18" s="3">
        <f>H18/0.8</f>
        <v>0.58771929824561397</v>
      </c>
    </row>
    <row r="19" spans="1:16">
      <c r="A19">
        <v>1982</v>
      </c>
      <c r="C19" s="3">
        <f>data!D18/ref_points!$D$3</f>
        <v>7.1968140589569165</v>
      </c>
      <c r="E19" s="3">
        <f>data!H18/ref_points!$D$5</f>
        <v>2.3801216666666667</v>
      </c>
      <c r="F19" s="3">
        <f>data!J18/ref_points!$D$9</f>
        <v>0.71255000000000002</v>
      </c>
      <c r="G19" s="3">
        <f>data!L18/ref_points!$D$6</f>
        <v>0.53875316455696198</v>
      </c>
      <c r="H19" s="3">
        <f>data!N18/ref_points!$D$13</f>
        <v>0.59649122807017541</v>
      </c>
      <c r="K19" s="3">
        <f t="shared" si="0"/>
        <v>5.1769967246157518E-2</v>
      </c>
      <c r="M19" s="3">
        <f t="shared" si="2"/>
        <v>0.23326574074074063</v>
      </c>
      <c r="N19" s="3">
        <f>F19/0.8</f>
        <v>0.89068749999999997</v>
      </c>
      <c r="O19" s="3">
        <f t="shared" si="1"/>
        <v>0.6734414556962024</v>
      </c>
      <c r="P19" s="3">
        <f>H19/0.8</f>
        <v>0.74561403508771917</v>
      </c>
    </row>
    <row r="20" spans="1:16">
      <c r="A20">
        <v>1983</v>
      </c>
      <c r="C20" s="3">
        <f>data!D19/ref_points!$D$3</f>
        <v>6.9146145124716556</v>
      </c>
      <c r="E20" s="3">
        <f>data!H19/ref_points!$D$5</f>
        <v>2.3429099999999998</v>
      </c>
      <c r="F20" s="3">
        <f>data!J19/ref_points!$D$9</f>
        <v>0.84741666666666671</v>
      </c>
      <c r="G20" s="3">
        <f>data!L19/ref_points!$D$6</f>
        <v>0.63349999999999995</v>
      </c>
      <c r="H20" s="3">
        <f>data!N19/ref_points!$D$13</f>
        <v>0.83859649122807023</v>
      </c>
      <c r="K20" s="3">
        <f t="shared" si="0"/>
        <v>0.20854749307130246</v>
      </c>
      <c r="M20" s="3">
        <f t="shared" si="2"/>
        <v>0.25393888888888888</v>
      </c>
      <c r="N20">
        <v>1</v>
      </c>
      <c r="O20" s="3">
        <f t="shared" si="1"/>
        <v>0.79187499999999988</v>
      </c>
      <c r="P20">
        <v>1</v>
      </c>
    </row>
    <row r="21" spans="1:16">
      <c r="A21">
        <v>1984</v>
      </c>
      <c r="C21" s="3">
        <f>data!D20/ref_points!$D$3</f>
        <v>6.7371541950113381</v>
      </c>
      <c r="E21" s="3">
        <f>data!H20/ref_points!$D$5</f>
        <v>2.1975183333333335</v>
      </c>
      <c r="F21" s="3">
        <f>data!J20/ref_points!$D$9</f>
        <v>0.66498333333333337</v>
      </c>
      <c r="G21" s="3">
        <f>data!L20/ref_points!$D$6</f>
        <v>0.79572784810126584</v>
      </c>
      <c r="H21" s="3">
        <f>data!N20/ref_points!$D$13</f>
        <v>1.212280701754386</v>
      </c>
      <c r="K21" s="3">
        <f t="shared" si="0"/>
        <v>0.3071365583270344</v>
      </c>
      <c r="M21" s="3">
        <f t="shared" si="2"/>
        <v>0.33471203703703684</v>
      </c>
      <c r="N21" s="3">
        <f>F21/0.8</f>
        <v>0.83122916666666669</v>
      </c>
      <c r="O21">
        <v>1</v>
      </c>
      <c r="P21">
        <v>1</v>
      </c>
    </row>
    <row r="22" spans="1:16">
      <c r="A22">
        <v>1985</v>
      </c>
      <c r="C22" s="3">
        <f>data!D21/ref_points!$D$3</f>
        <v>5.981303854875283</v>
      </c>
      <c r="E22" s="3">
        <f>data!H21/ref_points!$D$5</f>
        <v>2.1099316666666668</v>
      </c>
      <c r="F22" s="3">
        <f>data!J21/ref_points!$D$9</f>
        <v>0.86491666666666667</v>
      </c>
      <c r="G22" s="3">
        <f>data!L21/ref_points!$D$6</f>
        <v>0.899876582278481</v>
      </c>
      <c r="H22" s="3">
        <f>data!N21/ref_points!$D$13</f>
        <v>1.1210526315789473</v>
      </c>
      <c r="K22" s="3">
        <f t="shared" si="0"/>
        <v>0.72705341395817613</v>
      </c>
      <c r="M22" s="3">
        <f t="shared" si="2"/>
        <v>0.38337129629629613</v>
      </c>
      <c r="N22">
        <v>1</v>
      </c>
      <c r="O22">
        <v>1</v>
      </c>
      <c r="P22">
        <v>1</v>
      </c>
    </row>
    <row r="23" spans="1:16">
      <c r="A23">
        <v>1986</v>
      </c>
      <c r="C23" s="3">
        <f>data!D22/ref_points!$D$3</f>
        <v>4.2786507936507938</v>
      </c>
      <c r="E23" s="3">
        <f>data!H22/ref_points!$D$5</f>
        <v>2.0023833333333334</v>
      </c>
      <c r="F23" s="3">
        <f>data!J22/ref_points!$D$9</f>
        <v>1.06925</v>
      </c>
      <c r="G23" s="3">
        <f>data!L22/ref_points!$D$6</f>
        <v>1.0455063291139242</v>
      </c>
      <c r="H23" s="3">
        <f>data!N22/ref_points!$D$13</f>
        <v>1.0192982456140351</v>
      </c>
      <c r="K23" s="3">
        <f t="shared" si="0"/>
        <v>1.6729717813051146</v>
      </c>
      <c r="M23" s="3">
        <f t="shared" si="2"/>
        <v>0.44312037037037022</v>
      </c>
      <c r="N23">
        <v>1</v>
      </c>
      <c r="O23">
        <v>1</v>
      </c>
      <c r="P23">
        <v>1</v>
      </c>
    </row>
    <row r="24" spans="1:16">
      <c r="A24">
        <v>1987</v>
      </c>
      <c r="C24" s="3">
        <f>data!D23/ref_points!$D$3</f>
        <v>3.6569841269841268</v>
      </c>
      <c r="E24" s="3">
        <f>data!H23/ref_points!$D$5</f>
        <v>1.910345</v>
      </c>
      <c r="F24" s="3">
        <f>data!J23/ref_points!$D$9</f>
        <v>0.85621666666666663</v>
      </c>
      <c r="G24" s="3">
        <f>data!L23/ref_points!$D$6</f>
        <v>1.2795411392405063</v>
      </c>
      <c r="H24" s="3">
        <f>data!N23/ref_points!$D$13</f>
        <v>0.81754385964912279</v>
      </c>
      <c r="K24" s="3">
        <f t="shared" si="0"/>
        <v>2.0183421516754851</v>
      </c>
      <c r="M24" s="3">
        <f t="shared" si="2"/>
        <v>0.49425277777777771</v>
      </c>
      <c r="N24">
        <v>1</v>
      </c>
      <c r="O24">
        <v>1</v>
      </c>
      <c r="P24">
        <v>1</v>
      </c>
    </row>
    <row r="25" spans="1:16">
      <c r="A25">
        <v>1988</v>
      </c>
      <c r="C25" s="3">
        <f>data!D24/ref_points!$D$3</f>
        <v>3.2858956916099773</v>
      </c>
      <c r="E25" s="3">
        <f>data!H24/ref_points!$D$5</f>
        <v>1.9155816666666667</v>
      </c>
      <c r="F25" s="3">
        <f>data!J24/ref_points!$D$9</f>
        <v>1.6033333333333333</v>
      </c>
      <c r="G25" s="3">
        <f>data!L24/ref_points!$D$6</f>
        <v>1.2757088607594937</v>
      </c>
      <c r="H25" s="3">
        <f>data!N24/ref_points!$D$13</f>
        <v>0.72807017543859653</v>
      </c>
      <c r="K25" s="3">
        <f t="shared" si="0"/>
        <v>2.2245023935500128</v>
      </c>
      <c r="M25" s="3">
        <f t="shared" si="2"/>
        <v>0.49134351851851837</v>
      </c>
      <c r="N25">
        <v>1</v>
      </c>
      <c r="O25">
        <v>1</v>
      </c>
      <c r="P25" s="3">
        <f>H25/0.8</f>
        <v>0.91008771929824561</v>
      </c>
    </row>
    <row r="26" spans="1:16">
      <c r="A26">
        <v>1989</v>
      </c>
      <c r="C26" s="3">
        <f>data!D25/ref_points!$D$3</f>
        <v>2.5693083900226759</v>
      </c>
      <c r="E26" s="3">
        <f>data!H25/ref_points!$D$5</f>
        <v>1.6861383333333333</v>
      </c>
      <c r="F26" s="3">
        <f>data!J25/ref_points!$D$9</f>
        <v>1.0480166666666666</v>
      </c>
      <c r="G26" s="3">
        <f>data!L25/ref_points!$D$6</f>
        <v>1.5880443037974683</v>
      </c>
      <c r="H26" s="3">
        <f>data!N25/ref_points!$D$13</f>
        <v>0.76842105263157889</v>
      </c>
      <c r="K26" s="3">
        <f t="shared" si="0"/>
        <v>2.6226064499874022</v>
      </c>
      <c r="M26" s="3">
        <f t="shared" si="2"/>
        <v>0.61881203703703691</v>
      </c>
      <c r="N26">
        <v>1</v>
      </c>
      <c r="O26" s="3">
        <f t="shared" ref="O26:O33" si="3">(2.2-G26)/1.8</f>
        <v>0.33997538677918437</v>
      </c>
      <c r="P26" s="3">
        <f>H26/0.8</f>
        <v>0.96052631578947356</v>
      </c>
    </row>
    <row r="27" spans="1:16">
      <c r="A27">
        <v>1990</v>
      </c>
      <c r="C27" s="3">
        <f>data!D26/ref_points!$D$3</f>
        <v>2.3505215419501133</v>
      </c>
      <c r="E27" s="3">
        <f>data!H26/ref_points!$D$5</f>
        <v>1.4478283333333333</v>
      </c>
      <c r="F27" s="3">
        <f>data!J26/ref_points!$D$9</f>
        <v>1.2771666666666666</v>
      </c>
      <c r="G27" s="3">
        <f>data!L26/ref_points!$D$6</f>
        <v>1.8505854430379747</v>
      </c>
      <c r="H27" s="3">
        <f>data!N26/ref_points!$D$13</f>
        <v>1</v>
      </c>
      <c r="K27" s="3">
        <f t="shared" si="0"/>
        <v>2.7441546989166041</v>
      </c>
      <c r="M27">
        <v>1</v>
      </c>
      <c r="N27">
        <v>1</v>
      </c>
      <c r="O27" s="3">
        <f t="shared" si="3"/>
        <v>0.1941191983122364</v>
      </c>
      <c r="P27">
        <v>1</v>
      </c>
    </row>
    <row r="28" spans="1:16">
      <c r="A28">
        <v>1991</v>
      </c>
      <c r="C28" s="3">
        <f>data!D27/ref_points!$D$3</f>
        <v>1.545952380952381</v>
      </c>
      <c r="D28" s="3">
        <f>data!F27/ref_points!$D$8</f>
        <v>2.758709090909091</v>
      </c>
      <c r="E28" s="3">
        <f>data!H27/ref_points!$D$5</f>
        <v>1.2984116666666667</v>
      </c>
      <c r="F28" s="3">
        <f>data!J27/ref_points!$D$9</f>
        <v>1.4355</v>
      </c>
      <c r="G28" s="3">
        <f>data!L27/ref_points!$D$6</f>
        <v>1.9493639240506329</v>
      </c>
      <c r="H28" s="3">
        <f>data!N27/ref_points!$D$13</f>
        <v>1.3614035087719298</v>
      </c>
      <c r="K28" s="3">
        <f t="shared" si="0"/>
        <v>3.1911375661375656</v>
      </c>
      <c r="L28" s="3">
        <f>(2.82-D28)/1.8</f>
        <v>3.4050505050504908E-2</v>
      </c>
      <c r="M28">
        <v>1</v>
      </c>
      <c r="N28">
        <v>1</v>
      </c>
      <c r="O28" s="3">
        <f t="shared" si="3"/>
        <v>0.13924226441631518</v>
      </c>
      <c r="P28">
        <v>1</v>
      </c>
    </row>
    <row r="29" spans="1:16">
      <c r="A29">
        <v>1992</v>
      </c>
      <c r="C29" s="3">
        <f>data!D28/ref_points!$D$3</f>
        <v>0.984750566893424</v>
      </c>
      <c r="D29" s="3">
        <f>data!F28/ref_points!$D$8</f>
        <v>2.8229000000000002</v>
      </c>
      <c r="E29" s="3">
        <f>data!H28/ref_points!$D$5</f>
        <v>1.3312533333333334</v>
      </c>
      <c r="F29" s="3">
        <f>data!J28/ref_points!$D$9</f>
        <v>1.7405666666666666</v>
      </c>
      <c r="G29" s="3">
        <f>data!L28/ref_points!$D$6</f>
        <v>2.1479240506329114</v>
      </c>
      <c r="H29" s="3">
        <f>data!N28/ref_points!$D$13</f>
        <v>1.812280701754386</v>
      </c>
      <c r="K29">
        <v>1</v>
      </c>
      <c r="L29" s="3">
        <f>(2.82-D29)/1.8</f>
        <v>-1.6111111111113037E-3</v>
      </c>
      <c r="M29">
        <v>1</v>
      </c>
      <c r="N29" s="3">
        <f t="shared" ref="N29:N34" si="4">(2.04-F29)/1.8</f>
        <v>0.16635185185185192</v>
      </c>
      <c r="O29" s="3">
        <f t="shared" si="3"/>
        <v>2.8931082981716007E-2</v>
      </c>
      <c r="P29" s="3">
        <f t="shared" ref="P29:P39" si="5">(3.34-H29)/1.8</f>
        <v>0.84873294346978545</v>
      </c>
    </row>
    <row r="30" spans="1:16">
      <c r="A30">
        <v>1993</v>
      </c>
      <c r="C30" s="3">
        <f>data!D29/ref_points!$D$3</f>
        <v>1.0710430839002267</v>
      </c>
      <c r="D30" s="3">
        <f>data!F29/ref_points!$D$8</f>
        <v>2.5263181818181817</v>
      </c>
      <c r="E30" s="3">
        <f>data!H29/ref_points!$D$5</f>
        <v>1.24949</v>
      </c>
      <c r="F30" s="3">
        <f>data!J29/ref_points!$D$9</f>
        <v>1.9743333333333333</v>
      </c>
      <c r="G30" s="3">
        <f>data!L29/ref_points!$D$6</f>
        <v>1.9493639240506329</v>
      </c>
      <c r="H30" s="3">
        <f>data!N29/ref_points!$D$13</f>
        <v>2.3719298245614033</v>
      </c>
      <c r="K30">
        <v>1</v>
      </c>
      <c r="L30" s="3">
        <f>(2.82-D30)/1.8</f>
        <v>0.16315656565656564</v>
      </c>
      <c r="M30">
        <v>1</v>
      </c>
      <c r="N30" s="3">
        <f t="shared" si="4"/>
        <v>3.6481481481481531E-2</v>
      </c>
      <c r="O30" s="3">
        <f t="shared" si="3"/>
        <v>0.13924226441631518</v>
      </c>
      <c r="P30" s="3">
        <f t="shared" si="5"/>
        <v>0.53781676413255364</v>
      </c>
    </row>
    <row r="31" spans="1:16" s="4" customFormat="1">
      <c r="A31" s="4">
        <v>1994</v>
      </c>
      <c r="B31" s="5">
        <f>data!B30/ref_points!$D$2</f>
        <v>0.82463541666666662</v>
      </c>
      <c r="C31" s="5">
        <f>data!D30/ref_points!$D$3</f>
        <v>1.8360884353741496</v>
      </c>
      <c r="D31" s="5">
        <f>data!F30/ref_points!$D$8</f>
        <v>2.056</v>
      </c>
      <c r="E31" s="5">
        <f>data!H30/ref_points!$D$5</f>
        <v>1.2602283333333333</v>
      </c>
      <c r="F31" s="5">
        <f>data!J30/ref_points!$D$9</f>
        <v>2.0373999999999999</v>
      </c>
      <c r="G31" s="3">
        <f>data!L30/ref_points!$D$6</f>
        <v>2.1891265822784809</v>
      </c>
      <c r="H31" s="3">
        <f>data!N30/ref_points!$D$13</f>
        <v>2.4596491228070176</v>
      </c>
      <c r="J31" s="5">
        <v>1</v>
      </c>
      <c r="K31" s="3">
        <f t="shared" ref="K31:K33" si="6">(7.29-C31)/1.8</f>
        <v>3.0299508692365835</v>
      </c>
      <c r="L31" s="3">
        <f>(2.82-D31)/1.8</f>
        <v>0.42444444444444429</v>
      </c>
      <c r="M31" s="4">
        <v>1</v>
      </c>
      <c r="N31" s="3">
        <f t="shared" si="4"/>
        <v>1.444444444444532E-3</v>
      </c>
      <c r="O31" s="3">
        <f t="shared" si="3"/>
        <v>6.0407876230662693E-3</v>
      </c>
      <c r="P31" s="3">
        <f t="shared" si="5"/>
        <v>0.4890838206627679</v>
      </c>
    </row>
    <row r="32" spans="1:16" s="4" customFormat="1">
      <c r="A32" s="4">
        <v>1995</v>
      </c>
      <c r="B32" s="5">
        <f>data!B31/ref_points!$D$2</f>
        <v>0.81398437499999998</v>
      </c>
      <c r="C32" s="5">
        <f>data!D31/ref_points!$D$3</f>
        <v>2.1268367346938777</v>
      </c>
      <c r="D32" s="5">
        <f>data!F31/ref_points!$D$8</f>
        <v>1.7696181818181818</v>
      </c>
      <c r="E32" s="5">
        <f>data!H31/ref_points!$D$5</f>
        <v>1.1031166666666667</v>
      </c>
      <c r="F32" s="5">
        <f>data!J31/ref_points!$D$9</f>
        <v>1.8967499999999999</v>
      </c>
      <c r="G32" s="3">
        <f>data!L31/ref_points!$D$6</f>
        <v>1.7358607594936708</v>
      </c>
      <c r="H32" s="3">
        <f>data!N31/ref_points!$D$13</f>
        <v>2.6122807017543859</v>
      </c>
      <c r="J32" s="5">
        <v>1</v>
      </c>
      <c r="K32" s="3">
        <f t="shared" si="6"/>
        <v>2.8684240362811795</v>
      </c>
      <c r="L32" s="3">
        <f>(2.82-D32)/1.8</f>
        <v>0.58354545454545448</v>
      </c>
      <c r="M32" s="4">
        <v>1</v>
      </c>
      <c r="N32" s="3">
        <f t="shared" si="4"/>
        <v>7.9583333333333381E-2</v>
      </c>
      <c r="O32" s="3">
        <f t="shared" si="3"/>
        <v>0.25785513361462742</v>
      </c>
      <c r="P32" s="3">
        <f t="shared" si="5"/>
        <v>0.40428849902534109</v>
      </c>
    </row>
    <row r="33" spans="1:16" s="4" customFormat="1">
      <c r="A33" s="4">
        <v>1996</v>
      </c>
      <c r="B33" s="5">
        <f>data!B32/ref_points!$D$2</f>
        <v>0.89242187500000003</v>
      </c>
      <c r="C33" s="5">
        <f>data!D32/ref_points!$D$3</f>
        <v>1.8545464852607709</v>
      </c>
      <c r="D33" s="5">
        <f>data!F32/ref_points!$D$8</f>
        <v>1.2321545454545455</v>
      </c>
      <c r="E33" s="5">
        <f>data!H32/ref_points!$D$5</f>
        <v>1.0119233333333333</v>
      </c>
      <c r="F33" s="5">
        <f>data!J32/ref_points!$D$9</f>
        <v>1.7155499999999999</v>
      </c>
      <c r="G33" s="3">
        <f>data!L32/ref_points!$D$6</f>
        <v>1.646253164556962</v>
      </c>
      <c r="H33" s="3">
        <f>data!N32/ref_points!$D$13</f>
        <v>3.3403508771929826</v>
      </c>
      <c r="J33" s="5">
        <v>1</v>
      </c>
      <c r="K33" s="3">
        <f t="shared" si="6"/>
        <v>3.0196963970773494</v>
      </c>
      <c r="L33">
        <v>1</v>
      </c>
      <c r="M33" s="4">
        <v>1</v>
      </c>
      <c r="N33" s="3">
        <f t="shared" si="4"/>
        <v>0.18025000000000008</v>
      </c>
      <c r="O33" s="3">
        <f t="shared" si="3"/>
        <v>0.30763713080168786</v>
      </c>
      <c r="P33" s="3">
        <f t="shared" si="5"/>
        <v>-1.949317738793156E-4</v>
      </c>
    </row>
    <row r="34" spans="1:16" s="4" customFormat="1">
      <c r="A34" s="4">
        <v>1997</v>
      </c>
      <c r="B34" s="5">
        <f>data!B33/ref_points!$D$2</f>
        <v>0.92606770833333329</v>
      </c>
      <c r="C34" s="5">
        <f>data!D33/ref_points!$D$3</f>
        <v>1.4299433106575963</v>
      </c>
      <c r="D34" s="5">
        <f>data!F33/ref_points!$D$8</f>
        <v>1.3454999999999999</v>
      </c>
      <c r="E34" s="5">
        <f>data!H33/ref_points!$D$5</f>
        <v>0.95266333333333331</v>
      </c>
      <c r="F34" s="5">
        <f>data!J33/ref_points!$D$9</f>
        <v>1.6816833333333334</v>
      </c>
      <c r="G34" s="3">
        <f>data!L33/ref_points!$D$6</f>
        <v>1.3478386075949367</v>
      </c>
      <c r="H34" s="3">
        <f>data!N33/ref_points!$D$13</f>
        <v>3.2964912280701753</v>
      </c>
      <c r="J34" s="5">
        <v>1</v>
      </c>
      <c r="K34" s="4">
        <v>1</v>
      </c>
      <c r="L34">
        <v>1</v>
      </c>
      <c r="M34" s="4">
        <v>1</v>
      </c>
      <c r="N34" s="3">
        <f t="shared" si="4"/>
        <v>0.19906481481481478</v>
      </c>
      <c r="O34" s="4">
        <v>1</v>
      </c>
      <c r="P34" s="3">
        <f t="shared" si="5"/>
        <v>2.417153996101367E-2</v>
      </c>
    </row>
    <row r="35" spans="1:16" s="4" customFormat="1">
      <c r="A35" s="4">
        <v>1998</v>
      </c>
      <c r="B35" s="5">
        <f>data!B34/ref_points!$D$2</f>
        <v>0.71690104166666668</v>
      </c>
      <c r="C35" s="5">
        <f>data!D34/ref_points!$D$3</f>
        <v>1.1114172335600907</v>
      </c>
      <c r="D35" s="5">
        <f>data!F34/ref_points!$D$8</f>
        <v>1.0531272727272727</v>
      </c>
      <c r="E35" s="5">
        <f>data!H34/ref_points!$D$5</f>
        <v>0.86675999999999997</v>
      </c>
      <c r="F35" s="5">
        <f>data!J34/ref_points!$D$9</f>
        <v>1.3239333333333334</v>
      </c>
      <c r="G35" s="3">
        <f>data!L34/ref_points!$D$6</f>
        <v>1.2392436708860759</v>
      </c>
      <c r="H35" s="3">
        <f>data!N34/ref_points!$D$13</f>
        <v>2.4666666666666668</v>
      </c>
      <c r="J35" s="5">
        <f>B35/0.8</f>
        <v>0.89612630208333333</v>
      </c>
      <c r="K35" s="4">
        <v>1</v>
      </c>
      <c r="L35">
        <v>1</v>
      </c>
      <c r="M35" s="4">
        <v>1</v>
      </c>
      <c r="N35" s="4">
        <v>1</v>
      </c>
      <c r="O35" s="4">
        <v>1</v>
      </c>
      <c r="P35" s="3">
        <f t="shared" si="5"/>
        <v>0.48518518518518505</v>
      </c>
    </row>
    <row r="36" spans="1:16" s="4" customFormat="1">
      <c r="A36" s="4">
        <v>1999</v>
      </c>
      <c r="B36" s="5">
        <f>data!B35/ref_points!$D$2</f>
        <v>0.82710937500000004</v>
      </c>
      <c r="C36" s="5">
        <f>data!D35/ref_points!$D$3</f>
        <v>0.97984126984126985</v>
      </c>
      <c r="D36" s="5">
        <f>data!F35/ref_points!$D$8</f>
        <v>1.0322727272727272</v>
      </c>
      <c r="E36" s="5">
        <f>data!H35/ref_points!$D$5</f>
        <v>0.73686666666666667</v>
      </c>
      <c r="F36" s="5">
        <f>data!J35/ref_points!$D$9</f>
        <v>1.3586</v>
      </c>
      <c r="G36" s="3">
        <f>data!L35/ref_points!$D$6</f>
        <v>1.3291012658227848</v>
      </c>
      <c r="H36" s="3">
        <f>data!N35/ref_points!$D$13</f>
        <v>2.5035087719298246</v>
      </c>
      <c r="J36" s="5">
        <v>1</v>
      </c>
      <c r="K36" s="4">
        <v>1</v>
      </c>
      <c r="L36">
        <v>1</v>
      </c>
      <c r="M36" s="5">
        <f>E36/0.8</f>
        <v>0.92108333333333325</v>
      </c>
      <c r="N36" s="4">
        <v>1</v>
      </c>
      <c r="O36" s="4">
        <v>1</v>
      </c>
      <c r="P36" s="3">
        <f t="shared" si="5"/>
        <v>0.46471734892787514</v>
      </c>
    </row>
    <row r="37" spans="1:16" s="4" customFormat="1">
      <c r="A37" s="4">
        <v>2000</v>
      </c>
      <c r="B37" s="5">
        <f>data!B36/ref_points!$D$2</f>
        <v>0.95140625000000001</v>
      </c>
      <c r="C37" s="5">
        <f>data!D36/ref_points!$D$3</f>
        <v>1.062517006802721</v>
      </c>
      <c r="D37" s="5">
        <f>data!F36/ref_points!$D$8</f>
        <v>1.1027</v>
      </c>
      <c r="E37" s="5">
        <f>data!H36/ref_points!$D$5</f>
        <v>0.75275999999999998</v>
      </c>
      <c r="F37" s="5">
        <f>data!J36/ref_points!$D$9</f>
        <v>1.3584166666666666</v>
      </c>
      <c r="G37" s="3">
        <f>data!L36/ref_points!$D$6</f>
        <v>1.3778196202531645</v>
      </c>
      <c r="H37" s="3">
        <f>data!N36/ref_points!$D$13</f>
        <v>2.3719298245614033</v>
      </c>
      <c r="J37" s="5">
        <v>1</v>
      </c>
      <c r="K37" s="4">
        <v>1</v>
      </c>
      <c r="L37">
        <v>1</v>
      </c>
      <c r="M37" s="5">
        <f>E37/0.8</f>
        <v>0.94094999999999995</v>
      </c>
      <c r="N37" s="4">
        <v>1</v>
      </c>
      <c r="O37" s="4">
        <v>1</v>
      </c>
      <c r="P37" s="3">
        <f t="shared" si="5"/>
        <v>0.53781676413255364</v>
      </c>
    </row>
    <row r="38" spans="1:16" s="4" customFormat="1">
      <c r="A38" s="4">
        <v>2001</v>
      </c>
      <c r="B38" s="5">
        <f>data!B37/ref_points!$D$2</f>
        <v>0.8002604166666667</v>
      </c>
      <c r="C38" s="5">
        <f>data!D37/ref_points!$D$3</f>
        <v>1.008673469387755</v>
      </c>
      <c r="D38" s="5">
        <f>data!F37/ref_points!$D$8</f>
        <v>1.1779363636363636</v>
      </c>
      <c r="E38" s="5">
        <f>data!H37/ref_points!$D$5</f>
        <v>0.67613333333333336</v>
      </c>
      <c r="F38" s="5">
        <f>data!J37/ref_points!$D$9</f>
        <v>1.2923333333333333</v>
      </c>
      <c r="G38" s="3">
        <f>data!L37/ref_points!$D$6</f>
        <v>1.4513607594936708</v>
      </c>
      <c r="H38" s="3">
        <f>data!N37/ref_points!$D$13</f>
        <v>2.1280701754385967</v>
      </c>
      <c r="J38" s="5">
        <f>B38/0.8</f>
        <v>1.0003255208333333</v>
      </c>
      <c r="K38" s="4">
        <v>1</v>
      </c>
      <c r="L38">
        <v>1</v>
      </c>
      <c r="M38" s="5">
        <f>E38/0.8</f>
        <v>0.84516666666666662</v>
      </c>
      <c r="N38" s="4">
        <v>1</v>
      </c>
      <c r="O38" s="4">
        <v>1</v>
      </c>
      <c r="P38" s="3">
        <f t="shared" si="5"/>
        <v>0.67329434697855728</v>
      </c>
    </row>
    <row r="39" spans="1:16" s="4" customFormat="1">
      <c r="A39" s="4">
        <v>2002</v>
      </c>
      <c r="B39" s="5">
        <f>data!B38/ref_points!$D$2</f>
        <v>0.63583333333333336</v>
      </c>
      <c r="C39" s="5">
        <f>data!D38/ref_points!$D$3</f>
        <v>0.93392290249433108</v>
      </c>
      <c r="D39" s="5">
        <f>data!F38/ref_points!$D$8</f>
        <v>1.4795909090909092</v>
      </c>
      <c r="E39" s="5">
        <f>data!H38/ref_points!$D$5</f>
        <v>0.70482833333333328</v>
      </c>
      <c r="F39" s="5">
        <f>data!J38/ref_points!$D$9</f>
        <v>1.65185</v>
      </c>
      <c r="G39" s="3">
        <f>data!L38/ref_points!$D$6</f>
        <v>1.4571803797468355</v>
      </c>
      <c r="H39" s="3">
        <f>data!N38/ref_points!$D$13</f>
        <v>1.6771929824561405</v>
      </c>
      <c r="J39" s="5">
        <f>B39/0.8</f>
        <v>0.79479166666666667</v>
      </c>
      <c r="K39" s="4">
        <v>1</v>
      </c>
      <c r="L39">
        <v>1</v>
      </c>
      <c r="M39" s="5">
        <f>E39/0.8</f>
        <v>0.88103541666666652</v>
      </c>
      <c r="N39" s="3">
        <f>(2.04-F39)/1.8</f>
        <v>0.21563888888888888</v>
      </c>
      <c r="O39" s="4">
        <v>1</v>
      </c>
      <c r="P39" s="3">
        <f t="shared" si="5"/>
        <v>0.92378167641325515</v>
      </c>
    </row>
    <row r="40" spans="1:16" s="4" customFormat="1">
      <c r="A40" s="4">
        <v>2003</v>
      </c>
      <c r="B40" s="5">
        <f>data!B39/ref_points!$D$2</f>
        <v>0.49937500000000001</v>
      </c>
      <c r="C40" s="5">
        <f>data!D39/ref_points!$D$3</f>
        <v>0.86643990929705217</v>
      </c>
      <c r="D40" s="5">
        <f>data!F39/ref_points!$D$8</f>
        <v>1.1897727272727272</v>
      </c>
      <c r="E40" s="5">
        <f>data!H39/ref_points!$D$5</f>
        <v>0.81566499999999997</v>
      </c>
      <c r="F40" s="5">
        <f>data!J39/ref_points!$D$9</f>
        <v>1.4128833333333333</v>
      </c>
      <c r="G40" s="3">
        <f>data!L39/ref_points!$D$6</f>
        <v>1.3668417721518988</v>
      </c>
      <c r="H40" s="3">
        <f>data!N39/ref_points!$D$13</f>
        <v>1.4245614035087719</v>
      </c>
      <c r="J40" s="5">
        <f>B40/0.8</f>
        <v>0.62421874999999993</v>
      </c>
      <c r="K40" s="4">
        <v>1</v>
      </c>
      <c r="L40">
        <v>1</v>
      </c>
      <c r="M40" s="4">
        <v>1</v>
      </c>
      <c r="N40" s="4">
        <v>1</v>
      </c>
      <c r="O40" s="4">
        <v>1</v>
      </c>
      <c r="P40" s="4">
        <v>1</v>
      </c>
    </row>
    <row r="41" spans="1:16" s="4" customFormat="1">
      <c r="A41" s="4">
        <v>2004</v>
      </c>
      <c r="B41" s="5">
        <f>data!B40/ref_points!$D$2</f>
        <v>0.54864583333333339</v>
      </c>
      <c r="C41" s="5">
        <f>data!D40/ref_points!$D$3</f>
        <v>0.79982993197278907</v>
      </c>
      <c r="D41" s="5">
        <f>data!F40/ref_points!$D$8</f>
        <v>1.2595636363636364</v>
      </c>
      <c r="E41" s="5">
        <f>data!H40/ref_points!$D$5</f>
        <v>0.83312333333333333</v>
      </c>
      <c r="F41" s="5">
        <f>data!J40/ref_points!$D$9</f>
        <v>1.5063166666666667</v>
      </c>
      <c r="G41" s="3">
        <f>data!L40/ref_points!$D$6</f>
        <v>1.3875</v>
      </c>
      <c r="H41" s="3">
        <f>data!N40/ref_points!$D$13</f>
        <v>1.8473684210526315</v>
      </c>
      <c r="J41" s="5">
        <f>B41/0.8</f>
        <v>0.68580729166666665</v>
      </c>
      <c r="K41" s="4">
        <v>1</v>
      </c>
      <c r="L41">
        <v>1</v>
      </c>
      <c r="M41" s="4">
        <v>1</v>
      </c>
      <c r="N41" s="3">
        <f>(2.04-F41)/1.8</f>
        <v>0.29649074074074072</v>
      </c>
      <c r="O41" s="4">
        <v>1</v>
      </c>
      <c r="P41" s="3">
        <f t="shared" ref="P41:P50" si="7">(3.34-H41)/1.8</f>
        <v>0.82923976608187122</v>
      </c>
    </row>
    <row r="42" spans="1:16" s="4" customFormat="1">
      <c r="A42" s="4">
        <v>2005</v>
      </c>
      <c r="B42" s="5">
        <f>data!B41/ref_points!$D$2</f>
        <v>0.70481770833333335</v>
      </c>
      <c r="C42" s="5">
        <f>data!D41/ref_points!$D$3</f>
        <v>0.70513605442176874</v>
      </c>
      <c r="D42" s="5">
        <f>data!F41/ref_points!$D$8</f>
        <v>1.2150272727272726</v>
      </c>
      <c r="E42" s="5">
        <f>data!H41/ref_points!$D$5</f>
        <v>0.93532833333333332</v>
      </c>
      <c r="F42" s="5">
        <f>data!J41/ref_points!$D$9</f>
        <v>1.1929000000000001</v>
      </c>
      <c r="G42" s="3">
        <f>data!L41/ref_points!$D$6</f>
        <v>1.6152721518987341</v>
      </c>
      <c r="H42" s="3">
        <f>data!N41/ref_points!$D$13</f>
        <v>2.3035087719298244</v>
      </c>
      <c r="J42" s="5">
        <f>B42/0.8</f>
        <v>0.88102213541666663</v>
      </c>
      <c r="K42" s="4">
        <v>1</v>
      </c>
      <c r="L42">
        <v>1</v>
      </c>
      <c r="M42" s="4">
        <v>1</v>
      </c>
      <c r="N42" s="4">
        <v>1</v>
      </c>
      <c r="O42" s="3">
        <f>(2.2-G42)/1.8</f>
        <v>0.32484880450070336</v>
      </c>
      <c r="P42" s="3">
        <f t="shared" si="7"/>
        <v>0.57582846003898636</v>
      </c>
    </row>
    <row r="43" spans="1:16" s="4" customFormat="1">
      <c r="A43" s="4">
        <v>2006</v>
      </c>
      <c r="B43" s="5">
        <f>data!B42/ref_points!$D$2</f>
        <v>0.81236979166666667</v>
      </c>
      <c r="C43" s="5">
        <f>data!D42/ref_points!$D$3</f>
        <v>0.80705215419501131</v>
      </c>
      <c r="D43" s="5">
        <f>data!F42/ref_points!$D$8</f>
        <v>1.4215727272727272</v>
      </c>
      <c r="E43" s="5">
        <f>data!H42/ref_points!$D$5</f>
        <v>1.0402533333333333</v>
      </c>
      <c r="F43" s="5">
        <f>data!J42/ref_points!$D$9</f>
        <v>1.1494500000000001</v>
      </c>
      <c r="G43" s="3">
        <f>data!L42/ref_points!$D$6</f>
        <v>1.5738132911392404</v>
      </c>
      <c r="H43" s="3">
        <f>data!N42/ref_points!$D$13</f>
        <v>1.9140350877192982</v>
      </c>
      <c r="J43" s="5">
        <v>1</v>
      </c>
      <c r="K43" s="4">
        <v>1</v>
      </c>
      <c r="L43">
        <v>1</v>
      </c>
      <c r="M43" s="4">
        <v>1</v>
      </c>
      <c r="N43" s="4">
        <v>1</v>
      </c>
      <c r="O43" s="3">
        <f>(2.2-G43)/1.8</f>
        <v>0.3478815049226443</v>
      </c>
      <c r="P43" s="3">
        <f t="shared" si="7"/>
        <v>0.79220272904483424</v>
      </c>
    </row>
    <row r="44" spans="1:16" s="4" customFormat="1">
      <c r="A44" s="4">
        <v>2007</v>
      </c>
      <c r="B44" s="5">
        <f>data!B43/ref_points!$D$2</f>
        <v>0.84296875000000004</v>
      </c>
      <c r="C44" s="5">
        <f>data!D43/ref_points!$D$3</f>
        <v>0.8910430839002268</v>
      </c>
      <c r="D44" s="5">
        <f>data!F43/ref_points!$D$8</f>
        <v>1.1137818181818182</v>
      </c>
      <c r="E44" s="5">
        <f>data!H43/ref_points!$D$5</f>
        <v>1.09321</v>
      </c>
      <c r="F44" s="5">
        <f>data!J43/ref_points!$D$9</f>
        <v>1.4704333333333333</v>
      </c>
      <c r="G44" s="3">
        <f>data!L43/ref_points!$D$6</f>
        <v>1.5105917721518987</v>
      </c>
      <c r="H44" s="3">
        <f>data!N43/ref_points!$D$13</f>
        <v>1.6964912280701754</v>
      </c>
      <c r="J44" s="5">
        <v>1</v>
      </c>
      <c r="K44" s="4">
        <v>1</v>
      </c>
      <c r="L44">
        <v>1</v>
      </c>
      <c r="M44" s="4">
        <v>1</v>
      </c>
      <c r="N44" s="4">
        <v>1</v>
      </c>
      <c r="O44" s="3">
        <f>(2.2-G44)/1.8</f>
        <v>0.38300457102672303</v>
      </c>
      <c r="P44" s="3">
        <f t="shared" si="7"/>
        <v>0.91306042884990246</v>
      </c>
    </row>
    <row r="45" spans="1:16" s="4" customFormat="1">
      <c r="A45" s="4">
        <v>2008</v>
      </c>
      <c r="B45" s="5">
        <f>data!B44/ref_points!$D$2</f>
        <v>0.59106770833333333</v>
      </c>
      <c r="C45" s="5">
        <f>data!D44/ref_points!$D$3</f>
        <v>1.1304761904761904</v>
      </c>
      <c r="D45" s="5">
        <f>data!F44/ref_points!$D$8</f>
        <v>0.95864545454545458</v>
      </c>
      <c r="E45" s="5">
        <f>data!H44/ref_points!$D$5</f>
        <v>1.12348</v>
      </c>
      <c r="F45" s="5">
        <f>data!J44/ref_points!$D$9</f>
        <v>1.4318333333333333</v>
      </c>
      <c r="G45" s="3">
        <f>data!L44/ref_points!$D$6</f>
        <v>1.485129746835443</v>
      </c>
      <c r="H45" s="3">
        <f>data!N44/ref_points!$D$13</f>
        <v>1.843859649122807</v>
      </c>
      <c r="J45" s="6">
        <v>0.9</v>
      </c>
      <c r="K45" s="4">
        <v>1</v>
      </c>
      <c r="L45">
        <v>1</v>
      </c>
      <c r="M45" s="4">
        <v>1</v>
      </c>
      <c r="N45" s="4">
        <v>1</v>
      </c>
      <c r="O45" s="4">
        <v>1</v>
      </c>
      <c r="P45" s="3">
        <f t="shared" si="7"/>
        <v>0.8311890838206627</v>
      </c>
    </row>
    <row r="46" spans="1:16" s="4" customFormat="1">
      <c r="A46" s="4">
        <v>2009</v>
      </c>
      <c r="B46" s="5">
        <f>data!B45/ref_points!$D$2</f>
        <v>0.40067708333333335</v>
      </c>
      <c r="C46" s="5">
        <f>data!D45/ref_points!$D$3</f>
        <v>1.3683900226757371</v>
      </c>
      <c r="D46" s="5">
        <f>data!F45/ref_points!$D$8</f>
        <v>0.86050909090909089</v>
      </c>
      <c r="E46" s="5">
        <f>data!H45/ref_points!$D$5</f>
        <v>1.3116516666666667</v>
      </c>
      <c r="F46" s="5">
        <f>data!J45/ref_points!$D$9</f>
        <v>1.6735500000000001</v>
      </c>
      <c r="G46" s="3">
        <f>data!L45/ref_points!$D$6</f>
        <v>1.7744715189873417</v>
      </c>
      <c r="H46" s="3">
        <f>data!N45/ref_points!$D$13</f>
        <v>1.7526315789473683</v>
      </c>
      <c r="J46" s="6">
        <v>0.9</v>
      </c>
      <c r="K46" s="4">
        <v>1</v>
      </c>
      <c r="L46">
        <v>1</v>
      </c>
      <c r="M46" s="4">
        <v>1</v>
      </c>
      <c r="N46" s="3">
        <f>(2.04-F46)/1.8</f>
        <v>0.20358333333333328</v>
      </c>
      <c r="O46" s="3">
        <f t="shared" ref="O46:O52" si="8">(2.2-G46)/1.8</f>
        <v>0.23640471167369917</v>
      </c>
      <c r="P46" s="3">
        <f t="shared" si="7"/>
        <v>0.88187134502923969</v>
      </c>
    </row>
    <row r="47" spans="1:16" s="4" customFormat="1">
      <c r="A47" s="4">
        <v>2010</v>
      </c>
      <c r="B47" s="5">
        <f>data!B46/ref_points!$D$2</f>
        <v>0.35799479166666665</v>
      </c>
      <c r="C47" s="5">
        <f>data!D46/ref_points!$D$3</f>
        <v>1.5866666666666667</v>
      </c>
      <c r="D47" s="5">
        <f>data!F46/ref_points!$D$8</f>
        <v>0.83590909090909093</v>
      </c>
      <c r="E47" s="5">
        <f>data!H46/ref_points!$D$5</f>
        <v>1.4290883333333333</v>
      </c>
      <c r="F47" s="5">
        <f>data!J46/ref_points!$D$9</f>
        <v>1.5521333333333334</v>
      </c>
      <c r="G47" s="3">
        <f>data!L46/ref_points!$D$6</f>
        <v>2.0167816455696204</v>
      </c>
      <c r="H47" s="3">
        <f>data!N46/ref_points!$D$13</f>
        <v>2.0561403508771932</v>
      </c>
      <c r="J47" s="6">
        <v>0.9</v>
      </c>
      <c r="K47" s="3">
        <f t="shared" ref="K47" si="9">(7.29-C47)/1.8</f>
        <v>3.1685185185185185</v>
      </c>
      <c r="L47">
        <v>1</v>
      </c>
      <c r="M47" s="4">
        <v>1</v>
      </c>
      <c r="N47" s="6">
        <v>0.17</v>
      </c>
      <c r="O47" s="3">
        <f t="shared" si="8"/>
        <v>0.10178797468354434</v>
      </c>
      <c r="P47" s="3">
        <f t="shared" si="7"/>
        <v>0.71325536062378148</v>
      </c>
    </row>
    <row r="48" spans="1:16" s="4" customFormat="1">
      <c r="A48" s="4">
        <v>2011</v>
      </c>
      <c r="B48" s="5">
        <f>data!B47/ref_points!$D$2</f>
        <v>0.35380208333333335</v>
      </c>
      <c r="C48" s="5">
        <f>data!D47/ref_points!$D$3</f>
        <v>1.4987641723356009</v>
      </c>
      <c r="D48" s="5">
        <f>data!F47/ref_points!$D$8</f>
        <v>0.81771818181818179</v>
      </c>
      <c r="E48" s="5">
        <f>data!H47/ref_points!$D$5</f>
        <v>1.43252</v>
      </c>
      <c r="F48" s="5">
        <f>data!J47/ref_points!$D$9</f>
        <v>1.5376666666666667</v>
      </c>
      <c r="G48" s="3">
        <f>data!L47/ref_points!$D$6</f>
        <v>1.8936424050632912</v>
      </c>
      <c r="H48" s="3">
        <f>data!N47/ref_points!$D$13</f>
        <v>1.6070175438596492</v>
      </c>
      <c r="J48" s="6">
        <v>0.9</v>
      </c>
      <c r="K48" s="3">
        <f t="shared" ref="K48:K50" si="10">(7.29-C48)/1.8</f>
        <v>3.217353237591333</v>
      </c>
      <c r="L48">
        <v>1</v>
      </c>
      <c r="M48" s="4">
        <v>1</v>
      </c>
      <c r="N48" s="6">
        <v>0.17</v>
      </c>
      <c r="O48" s="3">
        <f t="shared" si="8"/>
        <v>0.17019866385372723</v>
      </c>
      <c r="P48" s="3">
        <f t="shared" si="7"/>
        <v>0.96276803118908361</v>
      </c>
    </row>
    <row r="49" spans="1:16" s="4" customFormat="1">
      <c r="A49" s="4">
        <v>2012</v>
      </c>
      <c r="B49" s="5">
        <f>data!B48/ref_points!$D$2</f>
        <v>0.41697916666666668</v>
      </c>
      <c r="C49" s="5">
        <f>data!D48/ref_points!$D$3</f>
        <v>1.7413151927437642</v>
      </c>
      <c r="D49" s="5">
        <f>data!F48/ref_points!$D$8</f>
        <v>0.84684545454545457</v>
      </c>
      <c r="E49" s="5">
        <f>data!H48/ref_points!$D$5</f>
        <v>1.4967250000000001</v>
      </c>
      <c r="F49" s="5">
        <f>data!J48/ref_points!$D$9</f>
        <v>1.2670333333333332</v>
      </c>
      <c r="G49" s="3">
        <f>data!L48/ref_points!$D$6</f>
        <v>1.8993322784810127</v>
      </c>
      <c r="H49" s="3">
        <f>data!N48/ref_points!$D$13</f>
        <v>1.5140350877192983</v>
      </c>
      <c r="J49" s="6">
        <v>0.9</v>
      </c>
      <c r="K49" s="3">
        <f t="shared" si="10"/>
        <v>3.0826026706979088</v>
      </c>
      <c r="L49">
        <v>1</v>
      </c>
      <c r="M49" s="3">
        <f>(2.8-E49)/1.8</f>
        <v>0.72404166666666647</v>
      </c>
      <c r="N49" s="4">
        <v>1</v>
      </c>
      <c r="O49" s="3">
        <f t="shared" si="8"/>
        <v>0.16703762306610415</v>
      </c>
      <c r="P49" s="3">
        <f t="shared" si="7"/>
        <v>1.0144249512670565</v>
      </c>
    </row>
    <row r="50" spans="1:16" s="4" customFormat="1">
      <c r="A50" s="4">
        <v>2013</v>
      </c>
      <c r="B50" s="5">
        <f>data!B49/ref_points!$D$2</f>
        <v>0.36765625000000002</v>
      </c>
      <c r="C50" s="5">
        <f>data!D49/ref_points!$D$3</f>
        <v>2.0393650793650795</v>
      </c>
      <c r="D50" s="5">
        <f>data!F49/ref_points!$D$8</f>
        <v>1.0067909090909091</v>
      </c>
      <c r="E50" s="5">
        <f>data!H49/ref_points!$D$5</f>
        <v>1.5934250000000001</v>
      </c>
      <c r="F50" s="5">
        <f>data!J49/ref_points!$D$9</f>
        <v>1.46515</v>
      </c>
      <c r="G50" s="3">
        <f>data!L49/ref_points!$D$6</f>
        <v>2.1350759493670886</v>
      </c>
      <c r="H50" s="3">
        <f>data!N49/ref_points!$D$13</f>
        <v>1.5771929824561404</v>
      </c>
      <c r="J50" s="6">
        <v>0.9</v>
      </c>
      <c r="K50" s="3">
        <f t="shared" si="10"/>
        <v>2.9170194003527339</v>
      </c>
      <c r="L50">
        <v>1</v>
      </c>
      <c r="M50" s="3">
        <f>(2.8-E50)/1.8</f>
        <v>0.67031944444444425</v>
      </c>
      <c r="N50" s="4">
        <v>1</v>
      </c>
      <c r="O50" s="3">
        <f t="shared" si="8"/>
        <v>3.6068917018284234E-2</v>
      </c>
      <c r="P50" s="3">
        <f t="shared" si="7"/>
        <v>0.97933723196881084</v>
      </c>
    </row>
    <row r="51" spans="1:16">
      <c r="A51">
        <v>2014</v>
      </c>
      <c r="B51" s="3">
        <f>data!B50/ref_points!$D$2</f>
        <v>0.47820312500000001</v>
      </c>
      <c r="C51" s="3"/>
      <c r="D51" s="3">
        <f>data!F50/ref_points!$D$8</f>
        <v>1.0776272727272727</v>
      </c>
      <c r="E51" s="3">
        <f>data!H50/ref_points!$D$5</f>
        <v>1.6792133333333332</v>
      </c>
      <c r="F51" s="3">
        <f>data!J50/ref_points!$D$9</f>
        <v>1.7234166666666666</v>
      </c>
      <c r="G51" s="3">
        <f>data!L50/ref_points!$D$6</f>
        <v>2.2023006329113923</v>
      </c>
      <c r="H51" s="3">
        <f>data!N50/ref_points!$D$13</f>
        <v>1.368421052631579</v>
      </c>
      <c r="J51" s="6">
        <v>0.9</v>
      </c>
      <c r="L51">
        <v>1</v>
      </c>
      <c r="M51" s="3">
        <f>(2.8-E51)/1.8</f>
        <v>0.62265925925925925</v>
      </c>
      <c r="N51" s="6">
        <v>0.17</v>
      </c>
      <c r="O51" s="3">
        <f t="shared" si="8"/>
        <v>-1.2781293952178628E-3</v>
      </c>
      <c r="P51">
        <v>1</v>
      </c>
    </row>
    <row r="52" spans="1:16">
      <c r="A52">
        <v>2015</v>
      </c>
      <c r="B52" s="3">
        <f>data!B51/ref_points!$D$2</f>
        <v>0.61828125</v>
      </c>
      <c r="C52" s="3"/>
      <c r="D52" s="3">
        <f>data!F51/ref_points!$D$8</f>
        <v>1.180409090909091</v>
      </c>
      <c r="E52" s="3">
        <f>data!H51/ref_points!$D$5</f>
        <v>1.666785</v>
      </c>
      <c r="F52" s="3">
        <f>data!J51/ref_points!$D$9</f>
        <v>1.5057833333333333</v>
      </c>
      <c r="G52" s="3">
        <f>data!L51/ref_points!$D$6</f>
        <v>2.1185474683544303</v>
      </c>
      <c r="H52" s="3">
        <f>data!N51/ref_points!$D$13</f>
        <v>1.3210526315789475</v>
      </c>
      <c r="J52" s="6">
        <v>0.9</v>
      </c>
      <c r="L52">
        <v>1</v>
      </c>
      <c r="M52" s="3">
        <f>(2.8-E52)/1.8</f>
        <v>0.62956388888888881</v>
      </c>
      <c r="N52" s="6">
        <v>0.17</v>
      </c>
      <c r="O52" s="3">
        <f t="shared" si="8"/>
        <v>4.5251406469761037E-2</v>
      </c>
      <c r="P52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B30" sqref="B30"/>
    </sheetView>
  </sheetViews>
  <sheetFormatPr baseColWidth="10" defaultRowHeight="15" x14ac:dyDescent="0"/>
  <cols>
    <col min="18" max="18" width="12.1640625" bestFit="1" customWidth="1"/>
  </cols>
  <sheetData>
    <row r="1" spans="1:16">
      <c r="B1" s="7" t="s">
        <v>44</v>
      </c>
      <c r="J1" s="7" t="s">
        <v>45</v>
      </c>
    </row>
    <row r="2" spans="1:16">
      <c r="A2" t="s">
        <v>0</v>
      </c>
      <c r="B2" t="s">
        <v>2</v>
      </c>
      <c r="C2" t="s">
        <v>4</v>
      </c>
      <c r="D2" t="s">
        <v>6</v>
      </c>
      <c r="E2" t="s">
        <v>8</v>
      </c>
      <c r="F2" t="s">
        <v>10</v>
      </c>
      <c r="G2" t="s">
        <v>12</v>
      </c>
      <c r="H2" t="s">
        <v>14</v>
      </c>
      <c r="J2" t="s">
        <v>2</v>
      </c>
      <c r="K2" t="s">
        <v>4</v>
      </c>
      <c r="L2" t="s">
        <v>6</v>
      </c>
      <c r="M2" t="s">
        <v>8</v>
      </c>
      <c r="N2" t="s">
        <v>10</v>
      </c>
      <c r="O2" t="s">
        <v>12</v>
      </c>
      <c r="P2" t="s">
        <v>14</v>
      </c>
    </row>
    <row r="3" spans="1:16">
      <c r="A3">
        <v>1966</v>
      </c>
      <c r="C3" s="3">
        <f>data!E2/ref_points!$B$3</f>
        <v>2.060869565217391</v>
      </c>
      <c r="K3" s="3">
        <f>F´cod_2532!G2</f>
        <v>1.0864130434782615</v>
      </c>
    </row>
    <row r="4" spans="1:16">
      <c r="A4">
        <v>1967</v>
      </c>
      <c r="C4" s="3">
        <f>data!E3/ref_points!$B$3</f>
        <v>2.6391304347826083</v>
      </c>
      <c r="K4" s="3">
        <f>F´cod_2532!G3</f>
        <v>0.36358695652173978</v>
      </c>
    </row>
    <row r="5" spans="1:16">
      <c r="A5">
        <v>1968</v>
      </c>
      <c r="C5" s="3">
        <f>data!E4/ref_points!$B$3</f>
        <v>2.2999999999999998</v>
      </c>
      <c r="K5" s="3">
        <f>F´cod_2532!G4</f>
        <v>0.78750000000000042</v>
      </c>
    </row>
    <row r="6" spans="1:16">
      <c r="A6">
        <v>1969</v>
      </c>
      <c r="C6" s="3">
        <f>data!E5/ref_points!$B$3</f>
        <v>2.2478260869565219</v>
      </c>
      <c r="K6" s="3">
        <f>F´cod_2532!G5</f>
        <v>0.85271739130434787</v>
      </c>
    </row>
    <row r="7" spans="1:16">
      <c r="A7">
        <v>1970</v>
      </c>
      <c r="C7" s="3">
        <f>data!E6/ref_points!$B$3</f>
        <v>2.1456521739130432</v>
      </c>
      <c r="K7" s="3">
        <f>F´cod_2532!G6</f>
        <v>0.98043478260869621</v>
      </c>
    </row>
    <row r="8" spans="1:16">
      <c r="A8">
        <v>1971</v>
      </c>
      <c r="C8" s="3">
        <f>data!E7/ref_points!$B$3</f>
        <v>1.8739130434782607</v>
      </c>
      <c r="K8" s="3">
        <f>F´cod_2532!G7</f>
        <v>1.3201086956521741</v>
      </c>
    </row>
    <row r="9" spans="1:16">
      <c r="A9">
        <v>1972</v>
      </c>
      <c r="C9" s="3">
        <f>data!E8/ref_points!$B$3</f>
        <v>1.8673913043478261</v>
      </c>
      <c r="K9" s="3">
        <f>F´cod_2532!G8</f>
        <v>1.3282608695652176</v>
      </c>
    </row>
    <row r="10" spans="1:16">
      <c r="A10">
        <v>1973</v>
      </c>
      <c r="C10" s="3">
        <f>data!E9/ref_points!$B$3</f>
        <v>1.8565217391304347</v>
      </c>
      <c r="G10" s="3">
        <f>data!M9/ref_points!$B$6</f>
        <v>0.80666666666666664</v>
      </c>
      <c r="K10" s="3">
        <f>F´cod_2532!G9</f>
        <v>1.3418478260869566</v>
      </c>
      <c r="O10" s="3">
        <f>F´her_30!G2</f>
        <v>0.84897749648382559</v>
      </c>
    </row>
    <row r="11" spans="1:16">
      <c r="A11">
        <v>1974</v>
      </c>
      <c r="C11" s="3">
        <f>data!E10/ref_points!$B$3</f>
        <v>1.7217391304347827</v>
      </c>
      <c r="E11" s="3">
        <f>data!I10/ref_points!$B$5</f>
        <v>0.84090909090909094</v>
      </c>
      <c r="G11" s="3">
        <f>data!M10/ref_points!$B$6</f>
        <v>0.75333333333333341</v>
      </c>
      <c r="H11" s="3">
        <f>data!O10/ref_points!$B$13</f>
        <v>1.2653846153846153</v>
      </c>
      <c r="K11" s="3">
        <f>F´cod_2532!G10</f>
        <v>1.5103260869565218</v>
      </c>
      <c r="M11" s="3">
        <f>F´her_2532!G2</f>
        <v>1</v>
      </c>
      <c r="O11" s="3">
        <f>F´her_30!G3</f>
        <v>1</v>
      </c>
      <c r="P11" s="3">
        <f>F´spr_2232!G2</f>
        <v>0.7682692307692307</v>
      </c>
    </row>
    <row r="12" spans="1:16">
      <c r="A12">
        <v>1975</v>
      </c>
      <c r="C12" s="3">
        <f>data!E11/ref_points!$B$3</f>
        <v>1.5913043478260869</v>
      </c>
      <c r="E12" s="3">
        <f>data!I11/ref_points!$B$5</f>
        <v>0.90909090909090917</v>
      </c>
      <c r="G12" s="3">
        <f>data!M11/ref_points!$B$6</f>
        <v>0.56000000000000005</v>
      </c>
      <c r="H12" s="3">
        <f>data!O11/ref_points!$B$13</f>
        <v>1.3307692307692307</v>
      </c>
      <c r="K12" s="3">
        <f>F´cod_2532!G11</f>
        <v>1.6733695652173914</v>
      </c>
      <c r="M12" s="3">
        <f>F´her_2532!G3</f>
        <v>1</v>
      </c>
      <c r="O12" s="3">
        <f>F´her_30!G4</f>
        <v>1</v>
      </c>
      <c r="P12" s="3">
        <f>F´spr_2232!G3</f>
        <v>0.68653846153846143</v>
      </c>
    </row>
    <row r="13" spans="1:16">
      <c r="A13">
        <v>1976</v>
      </c>
      <c r="C13" s="3">
        <f>data!E12/ref_points!$B$3</f>
        <v>1.8304347826086955</v>
      </c>
      <c r="E13" s="3">
        <f>data!I12/ref_points!$B$5</f>
        <v>0.88181818181818183</v>
      </c>
      <c r="G13" s="3">
        <f>data!M12/ref_points!$B$6</f>
        <v>0.67999999999999994</v>
      </c>
      <c r="H13" s="3">
        <f>data!O12/ref_points!$B$13</f>
        <v>1.2384615384615385</v>
      </c>
      <c r="K13" s="3">
        <f>F´cod_2532!G12</f>
        <v>1.3744565217391307</v>
      </c>
      <c r="M13" s="3">
        <f>F´her_2532!G4</f>
        <v>1</v>
      </c>
      <c r="O13" s="3">
        <f>F´her_30!G5</f>
        <v>1</v>
      </c>
      <c r="P13" s="3">
        <f>F´spr_2232!G4</f>
        <v>0.80192307692307674</v>
      </c>
    </row>
    <row r="14" spans="1:16">
      <c r="A14">
        <v>1977</v>
      </c>
      <c r="C14" s="3">
        <f>data!E13/ref_points!$B$3</f>
        <v>1.7891304347826085</v>
      </c>
      <c r="E14" s="3">
        <f>data!I13/ref_points!$B$5</f>
        <v>0.85909090909090913</v>
      </c>
      <c r="F14" s="3">
        <f>data!K13/ref_points!$B$9</f>
        <v>2.15625</v>
      </c>
      <c r="G14" s="3">
        <f>data!M13/ref_points!$B$6</f>
        <v>0.85333333333333339</v>
      </c>
      <c r="H14" s="3">
        <f>data!O13/ref_points!$B$13</f>
        <v>1.0692307692307692</v>
      </c>
      <c r="K14" s="3">
        <f>F´cod_2532!G13</f>
        <v>1.4260869565217396</v>
      </c>
      <c r="M14" s="3">
        <f>F´her_2532!G5</f>
        <v>1</v>
      </c>
      <c r="N14" s="3">
        <f>F´her_riga!G2</f>
        <v>6.7187499999999956E-2</v>
      </c>
      <c r="O14" s="3">
        <f>F´her_30!G6</f>
        <v>0.8568347398030941</v>
      </c>
      <c r="P14" s="3">
        <f>F´spr_2232!G5</f>
        <v>1</v>
      </c>
    </row>
    <row r="15" spans="1:16">
      <c r="A15">
        <v>1978</v>
      </c>
      <c r="C15" s="3">
        <f>data!E14/ref_points!$B$3</f>
        <v>1.3391304347826085</v>
      </c>
      <c r="E15" s="3">
        <f>data!I14/ref_points!$B$5</f>
        <v>0.75</v>
      </c>
      <c r="F15" s="3">
        <f>data!K14/ref_points!$B$9</f>
        <v>1.171875</v>
      </c>
      <c r="G15" s="3">
        <f>data!M14/ref_points!$B$6</f>
        <v>0.83333333333333337</v>
      </c>
      <c r="H15" s="3">
        <f>data!O14/ref_points!$B$13</f>
        <v>1.05</v>
      </c>
      <c r="K15" s="3">
        <f>F´cod_2532!G14</f>
        <v>1.9885869565217396</v>
      </c>
      <c r="M15" s="3">
        <f>F´her_2532!G6</f>
        <v>0.9375</v>
      </c>
      <c r="N15" s="3">
        <f>F´her_riga!G3</f>
        <v>1</v>
      </c>
      <c r="O15" s="3">
        <f>F´her_30!G7</f>
        <v>1</v>
      </c>
      <c r="P15" s="3">
        <f>F´spr_2232!G6</f>
        <v>1</v>
      </c>
    </row>
    <row r="16" spans="1:16">
      <c r="A16">
        <v>1979</v>
      </c>
      <c r="C16" s="3">
        <f>data!E15/ref_points!$B$3</f>
        <v>1.2978260869565217</v>
      </c>
      <c r="E16" s="3">
        <f>data!I15/ref_points!$B$5</f>
        <v>0.89090909090909098</v>
      </c>
      <c r="F16" s="3">
        <f>data!K15/ref_points!$B$9</f>
        <v>1.346875</v>
      </c>
      <c r="G16" s="3">
        <f>data!M15/ref_points!$B$6</f>
        <v>0.69333333333333336</v>
      </c>
      <c r="H16" s="3">
        <f>data!O15/ref_points!$B$13</f>
        <v>0.75384615384615383</v>
      </c>
      <c r="K16" s="3">
        <f>F´cod_2532!G15</f>
        <v>2.0402173913043478</v>
      </c>
      <c r="M16" s="3">
        <f>F´her_2532!G7</f>
        <v>1</v>
      </c>
      <c r="N16" s="3">
        <f>F´her_riga!G4</f>
        <v>0.62138333333333329</v>
      </c>
      <c r="O16" s="3">
        <f>F´her_30!G8</f>
        <v>1</v>
      </c>
      <c r="P16" s="3">
        <f>F´spr_2232!G7</f>
        <v>0.94230769230769229</v>
      </c>
    </row>
    <row r="17" spans="1:16">
      <c r="A17">
        <v>1980</v>
      </c>
      <c r="C17" s="3">
        <f>data!E16/ref_points!$B$3</f>
        <v>1.5217391304347825</v>
      </c>
      <c r="E17" s="3">
        <f>data!I16/ref_points!$B$5</f>
        <v>0.85</v>
      </c>
      <c r="F17" s="3">
        <f>data!K16/ref_points!$B$9</f>
        <v>1.09375</v>
      </c>
      <c r="G17" s="3">
        <f>data!M16/ref_points!$B$6</f>
        <v>0.78</v>
      </c>
      <c r="H17" s="3">
        <f>data!O16/ref_points!$B$13</f>
        <v>0.81153846153846143</v>
      </c>
      <c r="K17" s="3">
        <f>F´cod_2532!G16</f>
        <v>1.760326086956522</v>
      </c>
      <c r="M17" s="3">
        <f>F´her_2532!G8</f>
        <v>1</v>
      </c>
      <c r="N17" s="3">
        <f>F´her_riga!G5</f>
        <v>0.7898333333333335</v>
      </c>
      <c r="O17" s="3">
        <f>F´her_30!G9</f>
        <v>0.85758438818565397</v>
      </c>
      <c r="P17" s="3">
        <f>F´spr_2232!G8</f>
        <v>0.82271704903283871</v>
      </c>
    </row>
    <row r="18" spans="1:16">
      <c r="A18">
        <v>1981</v>
      </c>
      <c r="C18" s="3">
        <f>data!E17/ref_points!$B$3</f>
        <v>1.7130434782608697</v>
      </c>
      <c r="E18" s="3">
        <f>data!I17/ref_points!$B$5</f>
        <v>0.92272727272727284</v>
      </c>
      <c r="F18" s="3">
        <f>data!K17/ref_points!$B$9</f>
        <v>1.4156249999999999</v>
      </c>
      <c r="G18" s="3">
        <f>data!M17/ref_points!$B$6</f>
        <v>0.60666666666666669</v>
      </c>
      <c r="H18" s="3">
        <f>data!O17/ref_points!$B$13</f>
        <v>0.49230769230769228</v>
      </c>
      <c r="K18" s="3">
        <f>F´cod_2532!G17</f>
        <v>1.5211956521739129</v>
      </c>
      <c r="M18" s="3">
        <f>F´her_2532!G9</f>
        <v>1</v>
      </c>
      <c r="N18" s="3">
        <f>F´her_riga!G6</f>
        <v>0.58090555555555579</v>
      </c>
      <c r="O18" s="3">
        <f>F´her_30!G10</f>
        <v>1</v>
      </c>
      <c r="P18" s="3">
        <f>F´spr_2232!G9</f>
        <v>1</v>
      </c>
    </row>
    <row r="19" spans="1:16">
      <c r="A19">
        <v>1982</v>
      </c>
      <c r="C19" s="3">
        <f>data!E18/ref_points!$B$3</f>
        <v>1.7282608695652173</v>
      </c>
      <c r="E19" s="3">
        <f>data!I18/ref_points!$B$5</f>
        <v>0.79090909090909089</v>
      </c>
      <c r="F19" s="3">
        <f>data!K18/ref_points!$B$9</f>
        <v>1.3125</v>
      </c>
      <c r="G19" s="3">
        <f>data!M18/ref_points!$B$6</f>
        <v>0.76666666666666672</v>
      </c>
      <c r="H19" s="3">
        <f>data!O18/ref_points!$B$13</f>
        <v>0.86923076923076925</v>
      </c>
      <c r="K19" s="3">
        <f>F´cod_2532!G18</f>
        <v>1.5021739130434786</v>
      </c>
      <c r="M19" s="3">
        <f>F´her_2532!G10</f>
        <v>0.98863636363636354</v>
      </c>
      <c r="N19" s="3">
        <f>F´her_riga!G7</f>
        <v>0.60003333333333353</v>
      </c>
      <c r="O19" s="3">
        <f>F´her_30!G11</f>
        <v>0.84805766526019699</v>
      </c>
      <c r="P19" s="3">
        <f>F´spr_2232!G10</f>
        <v>0.81817363922627084</v>
      </c>
    </row>
    <row r="20" spans="1:16">
      <c r="A20">
        <v>1983</v>
      </c>
      <c r="C20" s="3">
        <f>data!E19/ref_points!$B$3</f>
        <v>1.6173913043478261</v>
      </c>
      <c r="E20" s="3">
        <f>data!I19/ref_points!$B$5</f>
        <v>1.0181818181818183</v>
      </c>
      <c r="F20" s="3">
        <f>data!K19/ref_points!$B$9</f>
        <v>1.4625000000000001</v>
      </c>
      <c r="G20" s="3">
        <f>data!M19/ref_points!$B$6</f>
        <v>0.6133333333333334</v>
      </c>
      <c r="H20" s="3">
        <f>data!O19/ref_points!$B$13</f>
        <v>0.41923076923076924</v>
      </c>
      <c r="K20" s="3">
        <f>F´cod_2532!G19</f>
        <v>1.6407608695652176</v>
      </c>
      <c r="M20" s="3">
        <f>F´her_2532!G11</f>
        <v>1</v>
      </c>
      <c r="N20" s="3">
        <f>F´her_riga!G8</f>
        <v>0.93437499999999973</v>
      </c>
      <c r="O20" s="3">
        <f>F´her_30!G12</f>
        <v>1</v>
      </c>
      <c r="P20" s="3">
        <f>F´spr_2232!G11</f>
        <v>0.52403846153846156</v>
      </c>
    </row>
    <row r="21" spans="1:16">
      <c r="A21">
        <v>1984</v>
      </c>
      <c r="C21" s="3">
        <f>data!E20/ref_points!$B$3</f>
        <v>1.8239130434782607</v>
      </c>
      <c r="E21" s="3">
        <f>data!I20/ref_points!$B$5</f>
        <v>1.0181818181818183</v>
      </c>
      <c r="F21" s="3">
        <f>data!K20/ref_points!$B$9</f>
        <v>2.2093749999999996</v>
      </c>
      <c r="G21" s="3">
        <f>data!M20/ref_points!$B$6</f>
        <v>0.71333333333333337</v>
      </c>
      <c r="H21" s="3">
        <f>data!O20/ref_points!$B$13</f>
        <v>0.60384615384615381</v>
      </c>
      <c r="K21" s="3">
        <f>F´cod_2532!G20</f>
        <v>1.3826086956521744</v>
      </c>
      <c r="M21" s="3">
        <f>F´her_2532!G12</f>
        <v>1</v>
      </c>
      <c r="N21" s="3">
        <f>F´her_riga!G9</f>
        <v>0</v>
      </c>
      <c r="O21" s="3">
        <f>F´her_30!G13</f>
        <v>0.89166666666666672</v>
      </c>
      <c r="P21" s="3">
        <f>F´spr_2232!G12</f>
        <v>0.75480769230769218</v>
      </c>
    </row>
    <row r="22" spans="1:16">
      <c r="A22">
        <v>1985</v>
      </c>
      <c r="C22" s="3">
        <f>data!E21/ref_points!$B$3</f>
        <v>1.8021739130434782</v>
      </c>
      <c r="E22" s="3">
        <f>data!I21/ref_points!$B$5</f>
        <v>1.0454545454545454</v>
      </c>
      <c r="F22" s="3">
        <f>data!K21/ref_points!$B$9</f>
        <v>1.6812500000000001</v>
      </c>
      <c r="G22" s="3">
        <f>data!M21/ref_points!$B$6</f>
        <v>0.6133333333333334</v>
      </c>
      <c r="H22" s="3">
        <f>data!O21/ref_points!$B$13</f>
        <v>0.59615384615384615</v>
      </c>
      <c r="K22" s="3">
        <f>F´cod_2532!G21</f>
        <v>1.4097826086956524</v>
      </c>
      <c r="M22" s="3">
        <f>F´her_2532!G13</f>
        <v>1</v>
      </c>
      <c r="N22" s="3">
        <f>F´her_riga!G10</f>
        <v>0.66093749999999973</v>
      </c>
      <c r="O22" s="3">
        <f>F´her_30!G14</f>
        <v>0.76666666666666672</v>
      </c>
      <c r="P22" s="3">
        <f>F´spr_2232!G13</f>
        <v>0.7451923076923076</v>
      </c>
    </row>
    <row r="23" spans="1:16">
      <c r="A23">
        <v>1986</v>
      </c>
      <c r="C23" s="3">
        <f>data!E22/ref_points!$B$3</f>
        <v>2.169565217391304</v>
      </c>
      <c r="E23" s="3">
        <f>data!I22/ref_points!$B$5</f>
        <v>0.92272727272727284</v>
      </c>
      <c r="F23" s="3">
        <f>data!K22/ref_points!$B$9</f>
        <v>1.59375</v>
      </c>
      <c r="G23" s="3">
        <f>data!M22/ref_points!$B$6</f>
        <v>0.49333333333333335</v>
      </c>
      <c r="H23" s="3">
        <f>data!O22/ref_points!$B$13</f>
        <v>0.78076923076923077</v>
      </c>
      <c r="K23" s="3">
        <f>F´cod_2532!G22</f>
        <v>0.95054347826087016</v>
      </c>
      <c r="M23" s="3">
        <f>F´her_2532!G14</f>
        <v>1</v>
      </c>
      <c r="N23" s="3">
        <f>F´her_riga!G11</f>
        <v>0.77031249999999996</v>
      </c>
      <c r="O23" s="3">
        <f>F´her_30!G15</f>
        <v>0.6166666666666667</v>
      </c>
      <c r="P23" s="3">
        <f>F´spr_2232!G14</f>
        <v>0.97596153846153844</v>
      </c>
    </row>
    <row r="24" spans="1:16">
      <c r="A24">
        <v>1987</v>
      </c>
      <c r="C24" s="3">
        <f>data!E23/ref_points!$B$3</f>
        <v>2.0391304347826087</v>
      </c>
      <c r="E24" s="3">
        <f>data!I23/ref_points!$B$5</f>
        <v>1.05</v>
      </c>
      <c r="F24" s="3">
        <f>data!K23/ref_points!$B$9</f>
        <v>1.325</v>
      </c>
      <c r="G24" s="3">
        <f>data!M23/ref_points!$B$6</f>
        <v>0.42666666666666669</v>
      </c>
      <c r="H24" s="3">
        <f>data!O23/ref_points!$B$13</f>
        <v>1.0038461538461538</v>
      </c>
      <c r="K24" s="3">
        <f>F´cod_2532!G23</f>
        <v>1.1135869565217393</v>
      </c>
      <c r="M24" s="3">
        <f>F´her_2532!G15</f>
        <v>1</v>
      </c>
      <c r="N24" s="3">
        <f>F´her_riga!G12</f>
        <v>1.10625</v>
      </c>
      <c r="O24" s="3">
        <f>F´her_30!G16</f>
        <v>0.53333333333333333</v>
      </c>
      <c r="P24" s="3">
        <f>F´spr_2232!G15</f>
        <v>1</v>
      </c>
    </row>
    <row r="25" spans="1:16">
      <c r="A25">
        <v>1988</v>
      </c>
      <c r="C25" s="3">
        <f>data!E24/ref_points!$B$3</f>
        <v>1.9304347826086956</v>
      </c>
      <c r="E25" s="3">
        <f>data!I24/ref_points!$B$5</f>
        <v>0.99545454545454548</v>
      </c>
      <c r="F25" s="3">
        <f>data!K24/ref_points!$B$9</f>
        <v>1.6343750000000001</v>
      </c>
      <c r="G25" s="3">
        <f>data!M24/ref_points!$B$6</f>
        <v>0.42000000000000004</v>
      </c>
      <c r="H25" s="3">
        <f>data!O24/ref_points!$B$13</f>
        <v>0.88461538461538458</v>
      </c>
      <c r="K25" s="3">
        <f>F´cod_2532!G24</f>
        <v>1.2494565217391307</v>
      </c>
      <c r="M25" s="3">
        <f>F´her_2532!G16</f>
        <v>1</v>
      </c>
      <c r="N25" s="3">
        <f>F´her_riga!G13</f>
        <v>0.71953124999999973</v>
      </c>
      <c r="O25" s="3">
        <f>F´her_30!G17</f>
        <v>0.52500000000000002</v>
      </c>
      <c r="P25" s="3">
        <f>F´spr_2232!G16</f>
        <v>0.89563652721547482</v>
      </c>
    </row>
    <row r="26" spans="1:16">
      <c r="A26">
        <v>1989</v>
      </c>
      <c r="C26" s="3">
        <f>data!E25/ref_points!$B$3</f>
        <v>2.2499999999999996</v>
      </c>
      <c r="E26" s="3">
        <f>data!I25/ref_points!$B$5</f>
        <v>1.3227272727272725</v>
      </c>
      <c r="F26" s="3">
        <f>data!K25/ref_points!$B$9</f>
        <v>1.1343749999999999</v>
      </c>
      <c r="G26" s="3">
        <f>data!M25/ref_points!$B$6</f>
        <v>0.38</v>
      </c>
      <c r="H26" s="3">
        <f>data!O25/ref_points!$B$13</f>
        <v>0.79230769230769227</v>
      </c>
      <c r="K26" s="3">
        <f>F´cod_2532!G25</f>
        <v>0.85000000000000075</v>
      </c>
      <c r="M26" s="3">
        <f>F´her_2532!G17</f>
        <v>0.82159090909090926</v>
      </c>
      <c r="N26" s="3">
        <f>F´her_riga!G14</f>
        <v>1</v>
      </c>
      <c r="O26" s="3">
        <f>F´her_30!G18</f>
        <v>0.47499999999999998</v>
      </c>
      <c r="P26" s="3">
        <f>F´spr_2232!G17</f>
        <v>0.98407557354925801</v>
      </c>
    </row>
    <row r="27" spans="1:16">
      <c r="A27">
        <v>1990</v>
      </c>
      <c r="C27" s="3">
        <f>data!E26/ref_points!$B$3</f>
        <v>2.6065217391304349</v>
      </c>
      <c r="E27" s="3">
        <f>data!I26/ref_points!$B$5</f>
        <v>1.2545454545454546</v>
      </c>
      <c r="F27" s="3">
        <f>data!K26/ref_points!$B$9</f>
        <v>0.74687499999999996</v>
      </c>
      <c r="G27" s="3">
        <f>data!M26/ref_points!$B$6</f>
        <v>0.33333333333333337</v>
      </c>
      <c r="H27" s="3">
        <f>data!O26/ref_points!$B$13</f>
        <v>0.5115384615384615</v>
      </c>
      <c r="K27" s="3">
        <f>F´cod_2532!G26</f>
        <v>0.40434782608695652</v>
      </c>
      <c r="M27" s="3">
        <f>F´her_2532!G18</f>
        <v>0.90681818181818163</v>
      </c>
      <c r="N27" s="3">
        <f>F´her_riga!G15</f>
        <v>0.93359374999999989</v>
      </c>
      <c r="O27" s="3">
        <f>F´her_30!G19</f>
        <v>0.41666666666666669</v>
      </c>
      <c r="P27" s="3">
        <f>F´spr_2232!G18</f>
        <v>0.63942307692307687</v>
      </c>
    </row>
    <row r="28" spans="1:16">
      <c r="A28">
        <v>1991</v>
      </c>
      <c r="C28" s="3">
        <f>data!E27/ref_points!$B$3</f>
        <v>2.9304347826086956</v>
      </c>
      <c r="D28" s="3">
        <f>data!G27/ref_points!$B$8</f>
        <v>1.2406250000000001</v>
      </c>
      <c r="E28" s="3">
        <f>data!I27/ref_points!$B$5</f>
        <v>1.2999999999999998</v>
      </c>
      <c r="F28" s="3">
        <f>data!K27/ref_points!$B$9</f>
        <v>0.78749999999999998</v>
      </c>
      <c r="G28" s="3">
        <f>data!M27/ref_points!$B$6</f>
        <v>0.3</v>
      </c>
      <c r="H28" s="3">
        <f>data!O27/ref_points!$B$13</f>
        <v>0.66153846153846141</v>
      </c>
      <c r="K28" s="3">
        <f>F´cod_2532!G27</f>
        <v>-5.4347826086931228E-4</v>
      </c>
      <c r="L28" s="3">
        <f>F´her_3a22!G2</f>
        <v>0.93671874999999982</v>
      </c>
      <c r="M28" s="3">
        <f>F´her_2532!G19</f>
        <v>0.8500000000000002</v>
      </c>
      <c r="N28" s="3">
        <f>F´her_riga!G16</f>
        <v>0.98437499999999989</v>
      </c>
      <c r="O28" s="3">
        <f>F´her_30!G20</f>
        <v>0.37499999999999994</v>
      </c>
      <c r="P28" s="3">
        <f>F´spr_2232!G19</f>
        <v>0.82692307692307676</v>
      </c>
    </row>
    <row r="29" spans="1:16">
      <c r="A29">
        <v>1992</v>
      </c>
      <c r="C29" s="3">
        <f>data!E28/ref_points!$B$3</f>
        <v>2.1956521739130435</v>
      </c>
      <c r="D29" s="3">
        <f>data!G28/ref_points!$B$8</f>
        <v>1.6312500000000001</v>
      </c>
      <c r="E29" s="3">
        <f>data!I28/ref_points!$B$5</f>
        <v>1.1590909090909092</v>
      </c>
      <c r="F29" s="3">
        <f>data!K28/ref_points!$B$9</f>
        <v>0.84375</v>
      </c>
      <c r="G29" s="3">
        <f>data!M28/ref_points!$B$6</f>
        <v>0.38</v>
      </c>
      <c r="H29" s="3">
        <f>data!O28/ref_points!$B$13</f>
        <v>0.76923076923076927</v>
      </c>
      <c r="K29" s="3">
        <f>F´cod_2532!G28</f>
        <v>0.91793478260869588</v>
      </c>
      <c r="L29" s="3">
        <f>F´her_3a22!G3</f>
        <v>0.44843749999999988</v>
      </c>
      <c r="M29" s="3">
        <f>F´her_2532!G20</f>
        <v>1</v>
      </c>
      <c r="N29" s="3">
        <f>F´her_riga!G17</f>
        <v>1</v>
      </c>
      <c r="O29" s="3">
        <f>F´her_30!G21</f>
        <v>0.47499999999999998</v>
      </c>
      <c r="P29" s="3">
        <f>F´spr_2232!G20</f>
        <v>0.96153846153846156</v>
      </c>
    </row>
    <row r="30" spans="1:16">
      <c r="A30">
        <v>1993</v>
      </c>
      <c r="C30" s="3">
        <f>data!E29/ref_points!$B$3</f>
        <v>1.2021739130434783</v>
      </c>
      <c r="D30" s="3">
        <f>data!G29/ref_points!$B$8</f>
        <v>1.7906249999999999</v>
      </c>
      <c r="E30" s="3">
        <f>data!I29/ref_points!$B$5</f>
        <v>1.3181818181818181</v>
      </c>
      <c r="F30" s="3">
        <f>data!K29/ref_points!$B$9</f>
        <v>0.73749999999999993</v>
      </c>
      <c r="G30" s="3">
        <f>data!M29/ref_points!$B$6</f>
        <v>0.38666666666666671</v>
      </c>
      <c r="H30" s="3">
        <f>data!O29/ref_points!$B$13</f>
        <v>0.61923076923076925</v>
      </c>
      <c r="K30" s="3">
        <f>F´cod_2532!G29</f>
        <v>2.159782608695652</v>
      </c>
      <c r="L30" s="3">
        <f>F´her_3a22!G4</f>
        <v>0.2492187500000001</v>
      </c>
      <c r="M30" s="3">
        <f>F´her_2532!G21</f>
        <v>0.82727272727272727</v>
      </c>
      <c r="N30" s="3">
        <f>F´her_riga!G18</f>
        <v>0.92187499999999989</v>
      </c>
      <c r="O30" s="3">
        <f>F´her_30!G22</f>
        <v>0.48333333333333339</v>
      </c>
      <c r="P30" s="3">
        <f>F´spr_2232!G21</f>
        <v>0.77403846153846156</v>
      </c>
    </row>
    <row r="31" spans="1:16">
      <c r="A31">
        <v>1994</v>
      </c>
      <c r="B31" s="3">
        <f>data!C30/ref_points!$B$2</f>
        <v>3.9269230769230763</v>
      </c>
      <c r="C31" s="3">
        <f>data!E30/ref_points!$B$3</f>
        <v>1.326086956521739</v>
      </c>
      <c r="D31" s="3">
        <f>data!G30/ref_points!$B$8</f>
        <v>1.8875</v>
      </c>
      <c r="E31" s="3">
        <f>data!I30/ref_points!$B$5</f>
        <v>1.5909090909090908</v>
      </c>
      <c r="F31" s="3">
        <f>data!K30/ref_points!$B$9</f>
        <v>0.74374999999999991</v>
      </c>
      <c r="G31" s="3">
        <f>data!M30/ref_points!$B$6</f>
        <v>0.56666666666666676</v>
      </c>
      <c r="H31" s="3">
        <f>data!O30/ref_points!$B$13</f>
        <v>0.99230769230769234</v>
      </c>
      <c r="J31" s="3">
        <f>F´cod_2224!G2</f>
        <v>1.1288461538461547</v>
      </c>
      <c r="K31" s="3">
        <f>F´cod_2532!G30</f>
        <v>2.0048913043478263</v>
      </c>
      <c r="L31" s="3">
        <f>F´her_3a22!G5</f>
        <v>0.12812500000000004</v>
      </c>
      <c r="M31" s="3">
        <f>F´her_2532!G22</f>
        <v>0.48636363636363644</v>
      </c>
      <c r="N31" s="3">
        <f>F´her_riga!G19</f>
        <v>0.92968749999999989</v>
      </c>
      <c r="O31" s="3">
        <f>F´her_30!G23</f>
        <v>0.70833333333333337</v>
      </c>
      <c r="P31" s="3">
        <f>F´spr_2232!G22</f>
        <v>1</v>
      </c>
    </row>
    <row r="32" spans="1:16">
      <c r="A32">
        <v>1995</v>
      </c>
      <c r="B32" s="3">
        <f>data!C31/ref_points!$B$2</f>
        <v>4.3999999999999995</v>
      </c>
      <c r="C32" s="3">
        <f>data!E31/ref_points!$B$3</f>
        <v>1.6673913043478261</v>
      </c>
      <c r="D32" s="3">
        <f>data!G31/ref_points!$B$8</f>
        <v>1.7812499999999998</v>
      </c>
      <c r="E32" s="3">
        <f>data!I31/ref_points!$B$5</f>
        <v>1.4954545454545456</v>
      </c>
      <c r="F32" s="3">
        <f>data!K31/ref_points!$B$9</f>
        <v>1.10625</v>
      </c>
      <c r="G32" s="3">
        <f>data!M31/ref_points!$B$6</f>
        <v>0.76666666666666672</v>
      </c>
      <c r="H32" s="3">
        <f>data!O31/ref_points!$B$13</f>
        <v>1.2923076923076924</v>
      </c>
      <c r="J32" s="3">
        <f>F´cod_2224!G3</f>
        <v>0.53750000000000075</v>
      </c>
      <c r="K32" s="3">
        <f>F´cod_2532!G31</f>
        <v>1.5782608695652174</v>
      </c>
      <c r="L32" s="3">
        <f>F´her_3a22!G6</f>
        <v>0.26093750000000027</v>
      </c>
      <c r="M32" s="3">
        <f>F´her_2532!G23</f>
        <v>0.60568181818181799</v>
      </c>
      <c r="N32" s="3">
        <f>F´her_riga!G20</f>
        <v>1</v>
      </c>
      <c r="O32" s="3">
        <f>F´her_30!G24</f>
        <v>0.95833333333333337</v>
      </c>
      <c r="P32" s="3">
        <f>F´spr_2232!G23</f>
        <v>0.73461538461538434</v>
      </c>
    </row>
    <row r="33" spans="1:16">
      <c r="A33">
        <v>1996</v>
      </c>
      <c r="B33" s="3">
        <f>data!C32/ref_points!$B$2</f>
        <v>4.2653846153846153</v>
      </c>
      <c r="C33" s="3">
        <f>data!E32/ref_points!$B$3</f>
        <v>1.9760869565217392</v>
      </c>
      <c r="D33" s="3">
        <f>data!G32/ref_points!$B$8</f>
        <v>1.9906250000000001</v>
      </c>
      <c r="E33" s="3">
        <f>data!I32/ref_points!$B$5</f>
        <v>1.5090909090909093</v>
      </c>
      <c r="F33" s="3">
        <f>data!K32/ref_points!$B$9</f>
        <v>1.190625</v>
      </c>
      <c r="G33" s="3">
        <f>data!M32/ref_points!$B$6</f>
        <v>0.78666666666666663</v>
      </c>
      <c r="H33" s="3">
        <f>data!O32/ref_points!$B$13</f>
        <v>1.0923076923076922</v>
      </c>
      <c r="J33" s="3">
        <f>F´cod_2224!G4</f>
        <v>0.70576923076923093</v>
      </c>
      <c r="K33" s="3">
        <f>F´cod_2532!G32</f>
        <v>1.1923913043478263</v>
      </c>
      <c r="L33" s="3">
        <f>F´her_3a22!G7</f>
        <v>-7.8125000000012212E-4</v>
      </c>
      <c r="M33" s="3">
        <f>F´her_2532!G24</f>
        <v>0.5886363636363634</v>
      </c>
      <c r="N33" s="3">
        <f>F´her_riga!G21</f>
        <v>1</v>
      </c>
      <c r="O33" s="3">
        <f>F´her_30!G25</f>
        <v>0.98333333333333328</v>
      </c>
      <c r="P33" s="3">
        <f>F´spr_2232!G24</f>
        <v>1</v>
      </c>
    </row>
    <row r="34" spans="1:16">
      <c r="A34">
        <v>1997</v>
      </c>
      <c r="B34" s="3">
        <f>data!C33/ref_points!$B$2</f>
        <v>4.296153846153846</v>
      </c>
      <c r="C34" s="3">
        <f>data!E33/ref_points!$B$3</f>
        <v>2.2021739130434779</v>
      </c>
      <c r="D34" s="3">
        <f>data!G33/ref_points!$B$8</f>
        <v>1.8187499999999999</v>
      </c>
      <c r="E34" s="3">
        <f>data!I33/ref_points!$B$5</f>
        <v>1.6636363636363636</v>
      </c>
      <c r="F34" s="3">
        <f>data!K33/ref_points!$B$9</f>
        <v>1.6</v>
      </c>
      <c r="G34" s="3">
        <f>data!M33/ref_points!$B$6</f>
        <v>1.04</v>
      </c>
      <c r="H34" s="3">
        <f>data!O33/ref_points!$B$13</f>
        <v>1.5115384615384615</v>
      </c>
      <c r="J34" s="3">
        <f>F´cod_2224!G5</f>
        <v>0.6673076923076926</v>
      </c>
      <c r="K34" s="3">
        <f>F´cod_2532!G33</f>
        <v>0.90978260869565286</v>
      </c>
      <c r="L34" s="3">
        <f>F´her_3a22!G8</f>
        <v>0.21406250000000016</v>
      </c>
      <c r="M34" s="3">
        <f>F´her_2532!G25</f>
        <v>0.3954545454545455</v>
      </c>
      <c r="N34" s="3">
        <f>F´her_riga!G22</f>
        <v>0.76249999999999984</v>
      </c>
      <c r="O34" s="3">
        <f>F´her_30!G26</f>
        <v>1</v>
      </c>
      <c r="P34" s="3">
        <f>F´spr_2232!G25</f>
        <v>0.46057692307692299</v>
      </c>
    </row>
    <row r="35" spans="1:16">
      <c r="A35">
        <v>1998</v>
      </c>
      <c r="B35" s="3">
        <f>data!C34/ref_points!$B$2</f>
        <v>4.3499999999999996</v>
      </c>
      <c r="C35" s="3">
        <f>data!E34/ref_points!$B$3</f>
        <v>2.0956521739130434</v>
      </c>
      <c r="D35" s="3">
        <f>data!G34/ref_points!$B$8</f>
        <v>1.8093749999999997</v>
      </c>
      <c r="E35" s="3">
        <f>data!I34/ref_points!$B$5</f>
        <v>1.7318181818181819</v>
      </c>
      <c r="F35" s="3">
        <f>data!K34/ref_points!$B$9</f>
        <v>1.4437500000000001</v>
      </c>
      <c r="G35" s="3">
        <f>data!M34/ref_points!$B$6</f>
        <v>0.92000000000000015</v>
      </c>
      <c r="H35" s="3">
        <f>data!O34/ref_points!$B$13</f>
        <v>1.4846153846153847</v>
      </c>
      <c r="J35" s="3">
        <f>F´cod_2224!G6</f>
        <v>0</v>
      </c>
      <c r="K35" s="3">
        <f>F´cod_2532!G34</f>
        <v>1.0429347826086959</v>
      </c>
      <c r="L35" s="3">
        <f>F´her_3a22!G9</f>
        <v>0.22578125000000032</v>
      </c>
      <c r="M35" s="3">
        <f>F´her_2532!G26</f>
        <v>0.31022727272727257</v>
      </c>
      <c r="N35" s="3">
        <f>F´her_riga!G23</f>
        <v>0.95781249999999984</v>
      </c>
      <c r="O35" s="3">
        <f>F´her_30!G27</f>
        <v>1</v>
      </c>
      <c r="P35" s="3">
        <f>F´spr_2232!G26</f>
        <v>0.49423076923076903</v>
      </c>
    </row>
    <row r="36" spans="1:16">
      <c r="A36">
        <v>1999</v>
      </c>
      <c r="B36" s="3">
        <f>data!C35/ref_points!$B$2</f>
        <v>4.8038461538461545</v>
      </c>
      <c r="C36" s="3">
        <f>data!E35/ref_points!$B$3</f>
        <v>2.008695652173913</v>
      </c>
      <c r="D36" s="3">
        <f>data!G35/ref_points!$B$8</f>
        <v>1.54375</v>
      </c>
      <c r="E36" s="3">
        <f>data!I35/ref_points!$B$5</f>
        <v>1.4590909090909092</v>
      </c>
      <c r="F36" s="3">
        <f>data!K35/ref_points!$B$9</f>
        <v>1.39375</v>
      </c>
      <c r="G36" s="3">
        <f>data!M35/ref_points!$B$6</f>
        <v>0.94</v>
      </c>
      <c r="H36" s="3">
        <f>data!O35/ref_points!$B$13</f>
        <v>1.4346153846153846</v>
      </c>
      <c r="J36" s="3">
        <f>F´cod_2224!G7</f>
        <v>3.269230769230691E-2</v>
      </c>
      <c r="K36" s="3">
        <f>F´cod_2532!G35</f>
        <v>1.151630434782609</v>
      </c>
      <c r="L36" s="3">
        <f>F´her_3a22!G10</f>
        <v>0.55781250000000004</v>
      </c>
      <c r="M36" s="3">
        <f>F´her_2532!G27</f>
        <v>0.51851717171717171</v>
      </c>
      <c r="N36" s="3">
        <f>F´her_riga!G24</f>
        <v>1.0203124999999997</v>
      </c>
      <c r="O36" s="3">
        <f>F´her_30!G28</f>
        <v>1</v>
      </c>
      <c r="P36" s="3">
        <f>F´spr_2232!G27</f>
        <v>0.55673076923076903</v>
      </c>
    </row>
    <row r="37" spans="1:16">
      <c r="A37">
        <v>2000</v>
      </c>
      <c r="B37" s="3">
        <f>data!C36/ref_points!$B$2</f>
        <v>4.6769230769230763</v>
      </c>
      <c r="C37" s="3">
        <f>data!E36/ref_points!$B$3</f>
        <v>2.160869565217391</v>
      </c>
      <c r="D37" s="3">
        <f>data!G36/ref_points!$B$8</f>
        <v>1.8312499999999998</v>
      </c>
      <c r="E37" s="3">
        <f>data!I36/ref_points!$B$5</f>
        <v>1.9818181818181817</v>
      </c>
      <c r="F37" s="3">
        <f>data!K36/ref_points!$B$9</f>
        <v>1.5062499999999999</v>
      </c>
      <c r="G37" s="3">
        <f>data!M36/ref_points!$B$6</f>
        <v>0.82666666666666666</v>
      </c>
      <c r="H37" s="3">
        <f>data!O36/ref_points!$B$13</f>
        <v>1.2</v>
      </c>
      <c r="J37" s="3">
        <f>F´cod_2224!G8</f>
        <v>0.19134615384615472</v>
      </c>
      <c r="K37" s="3">
        <f>F´cod_2532!G36</f>
        <v>0.9614130434782614</v>
      </c>
      <c r="L37" s="3">
        <f>F´her_3a22!G11</f>
        <v>0.19843750000000021</v>
      </c>
      <c r="M37" s="3">
        <f>F´her_2532!G28</f>
        <v>0.18062787878787878</v>
      </c>
      <c r="N37" s="3">
        <f>F´her_riga!G25</f>
        <v>0.87968750000000007</v>
      </c>
      <c r="O37" s="3">
        <f>F´her_30!G29</f>
        <v>1</v>
      </c>
      <c r="P37" s="3">
        <f>F´spr_2232!G28</f>
        <v>0.84999999999999987</v>
      </c>
    </row>
    <row r="38" spans="1:16">
      <c r="A38">
        <v>2001</v>
      </c>
      <c r="B38" s="3">
        <f>data!C37/ref_points!$B$2</f>
        <v>4.8307692307692305</v>
      </c>
      <c r="C38" s="3">
        <f>data!E37/ref_points!$B$3</f>
        <v>2.3065217391304347</v>
      </c>
      <c r="D38" s="3">
        <f>data!G37/ref_points!$B$8</f>
        <v>1.7718749999999999</v>
      </c>
      <c r="E38" s="3">
        <f>data!I37/ref_points!$B$5</f>
        <v>1.6636363636363636</v>
      </c>
      <c r="F38" s="3">
        <f>data!K37/ref_points!$B$9</f>
        <v>1.7250000000000001</v>
      </c>
      <c r="G38" s="3">
        <f>data!M37/ref_points!$B$6</f>
        <v>0.75333333333333341</v>
      </c>
      <c r="H38" s="3">
        <f>data!O37/ref_points!$B$13</f>
        <v>1.1076923076923075</v>
      </c>
      <c r="J38" s="3">
        <f>F´cod_2224!G9</f>
        <v>-9.6153846153801403E-4</v>
      </c>
      <c r="K38" s="3">
        <f>F´cod_2532!G37</f>
        <v>0.77934782608695685</v>
      </c>
      <c r="L38" s="3">
        <f>F´her_3a22!G12</f>
        <v>0.27265625000000016</v>
      </c>
      <c r="M38" s="3">
        <f>F´her_2532!G29</f>
        <v>0.34166464646464662</v>
      </c>
      <c r="N38" s="3">
        <f>F´her_riga!G26</f>
        <v>0.60624999999999984</v>
      </c>
      <c r="O38" s="3">
        <f>F´her_30!G30</f>
        <v>0.94166666666666676</v>
      </c>
      <c r="P38" s="3">
        <f>F´spr_2232!G29</f>
        <v>1</v>
      </c>
    </row>
    <row r="39" spans="1:16">
      <c r="A39">
        <v>2002</v>
      </c>
      <c r="B39" s="3">
        <f>data!C38/ref_points!$B$2</f>
        <v>4.6923076923076916</v>
      </c>
      <c r="C39" s="3">
        <f>data!E38/ref_points!$B$3</f>
        <v>2.3499999999999996</v>
      </c>
      <c r="D39" s="3">
        <f>data!G38/ref_points!$B$8</f>
        <v>1.659375</v>
      </c>
      <c r="E39" s="3">
        <f>data!I38/ref_points!$B$5</f>
        <v>1.4318181818181819</v>
      </c>
      <c r="F39" s="3">
        <f>data!K38/ref_points!$B$9</f>
        <v>1.5374999999999999</v>
      </c>
      <c r="G39" s="3">
        <f>data!M38/ref_points!$B$6</f>
        <v>0.59333333333333338</v>
      </c>
      <c r="H39" s="3">
        <f>data!O38/ref_points!$B$13</f>
        <v>1.45</v>
      </c>
      <c r="J39" s="3">
        <f>F´cod_2224!G10</f>
        <v>0</v>
      </c>
      <c r="K39" s="3">
        <f>F´cod_2532!G38</f>
        <v>0.72500000000000064</v>
      </c>
      <c r="L39" s="3">
        <f>F´her_3a22!G13</f>
        <v>0.41328124999999993</v>
      </c>
      <c r="M39" s="3">
        <f>F´her_2532!G30</f>
        <v>0.51534010101010097</v>
      </c>
      <c r="N39" s="3">
        <f>F´her_riga!G27</f>
        <v>0.84062500000000007</v>
      </c>
      <c r="O39" s="3">
        <f>F´her_30!G31</f>
        <v>0.7416666666666667</v>
      </c>
      <c r="P39" s="3">
        <f>F´spr_2232!G30</f>
        <v>0.53749999999999987</v>
      </c>
    </row>
    <row r="40" spans="1:16">
      <c r="A40">
        <v>2003</v>
      </c>
      <c r="B40" s="3">
        <f>data!C39/ref_points!$B$2</f>
        <v>4.2923076923076922</v>
      </c>
      <c r="C40" s="3">
        <f>data!E39/ref_points!$B$3</f>
        <v>2.310869565217391</v>
      </c>
      <c r="D40" s="3">
        <f>data!G39/ref_points!$B$8</f>
        <v>1.4749999999999999</v>
      </c>
      <c r="E40" s="3">
        <f>data!I39/ref_points!$B$5</f>
        <v>1.0909090909090908</v>
      </c>
      <c r="F40" s="3">
        <f>data!K39/ref_points!$B$9</f>
        <v>1.7937499999999997</v>
      </c>
      <c r="G40" s="3">
        <f>data!M39/ref_points!$B$6</f>
        <v>0.66</v>
      </c>
      <c r="H40" s="3">
        <f>data!O39/ref_points!$B$13</f>
        <v>1.5653846153846152</v>
      </c>
      <c r="J40" s="3">
        <f>F´cod_2224!G11</f>
        <v>0</v>
      </c>
      <c r="K40" s="3">
        <f>F´cod_2532!G39</f>
        <v>0.77391304347826151</v>
      </c>
      <c r="L40" s="3">
        <f>F´her_3a22!G14</f>
        <v>0.64375000000000016</v>
      </c>
      <c r="M40" s="3">
        <f>F´her_2532!G31</f>
        <v>1</v>
      </c>
      <c r="N40" s="3">
        <f>F´her_riga!G28</f>
        <v>0.52031250000000029</v>
      </c>
      <c r="O40" s="3">
        <f>F´her_30!G32</f>
        <v>0.82499999999999996</v>
      </c>
      <c r="P40" s="3">
        <f>F´spr_2232!G31</f>
        <v>0.39326923076923093</v>
      </c>
    </row>
    <row r="41" spans="1:16">
      <c r="A41">
        <v>2004</v>
      </c>
      <c r="B41" s="3">
        <f>data!C40/ref_points!$B$2</f>
        <v>4.1884615384615378</v>
      </c>
      <c r="C41" s="3">
        <f>data!E40/ref_points!$B$3</f>
        <v>2.660869565217391</v>
      </c>
      <c r="D41" s="3">
        <f>data!G40/ref_points!$B$8</f>
        <v>1.453125</v>
      </c>
      <c r="E41" s="3">
        <f>data!I40/ref_points!$B$5</f>
        <v>0.91363636363636369</v>
      </c>
      <c r="F41" s="3">
        <f>data!K40/ref_points!$B$9</f>
        <v>1.875</v>
      </c>
      <c r="G41" s="3">
        <f>data!M40/ref_points!$B$6</f>
        <v>0.70666666666666667</v>
      </c>
      <c r="H41" s="3">
        <f>data!O40/ref_points!$B$13</f>
        <v>1.8769230769230769</v>
      </c>
      <c r="J41" s="3">
        <f>F´cod_2224!G12</f>
        <v>0</v>
      </c>
      <c r="K41" s="3">
        <f>F´cod_2532!G40</f>
        <v>0.3364130434782614</v>
      </c>
      <c r="L41" s="3">
        <f>F´her_3a22!G15</f>
        <v>0.67109374999999993</v>
      </c>
      <c r="M41" s="3">
        <f>F´her_2532!G32</f>
        <v>1</v>
      </c>
      <c r="N41" s="3">
        <f>F´her_riga!G29</f>
        <v>0.41874999999999996</v>
      </c>
      <c r="O41" s="3">
        <f>F´her_30!G33</f>
        <v>0.8833333333333333</v>
      </c>
      <c r="P41" s="3">
        <f>F´spr_2232!G32</f>
        <v>3.8461538461537215E-3</v>
      </c>
    </row>
    <row r="42" spans="1:16">
      <c r="A42">
        <v>2005</v>
      </c>
      <c r="B42" s="3">
        <f>data!C41/ref_points!$B$2</f>
        <v>3.7576923076923077</v>
      </c>
      <c r="C42" s="3">
        <f>data!E41/ref_points!$B$3</f>
        <v>2.1804347826086952</v>
      </c>
      <c r="D42" s="3">
        <f>data!G41/ref_points!$B$8</f>
        <v>1.60625</v>
      </c>
      <c r="E42" s="3">
        <f>data!I41/ref_points!$B$5</f>
        <v>0.8136363636363636</v>
      </c>
      <c r="F42" s="3">
        <f>data!K41/ref_points!$B$9</f>
        <v>1.6375</v>
      </c>
      <c r="G42" s="3">
        <f>data!M41/ref_points!$B$6</f>
        <v>0.67333333333333345</v>
      </c>
      <c r="H42" s="3">
        <f>data!O41/ref_points!$B$13</f>
        <v>1.7307692307692308</v>
      </c>
      <c r="J42" s="3">
        <f>F´cod_2224!G13</f>
        <v>0</v>
      </c>
      <c r="K42" s="3">
        <f>F´cod_2532!G41</f>
        <v>1.6467514542049127E-2</v>
      </c>
      <c r="L42" s="3">
        <f>F´her_3a22!G16</f>
        <v>0.47968750000000004</v>
      </c>
      <c r="M42" s="3">
        <f>F´her_2532!G33</f>
        <v>1</v>
      </c>
      <c r="N42" s="3">
        <f>F´her_riga!G30</f>
        <v>0.71562499999999996</v>
      </c>
      <c r="O42" s="3">
        <f>F´her_30!G34</f>
        <v>0.84166666666666679</v>
      </c>
      <c r="P42" s="3">
        <f>F´spr_2232!G33</f>
        <v>0.18653846153846132</v>
      </c>
    </row>
    <row r="43" spans="1:16">
      <c r="A43">
        <v>2006</v>
      </c>
      <c r="B43" s="3">
        <f>data!C42/ref_points!$B$2</f>
        <v>3.3384615384615381</v>
      </c>
      <c r="C43" s="3">
        <f>data!E42/ref_points!$B$3</f>
        <v>1.9695652173913043</v>
      </c>
      <c r="D43" s="3">
        <f>data!G42/ref_points!$B$8</f>
        <v>1.66875</v>
      </c>
      <c r="E43" s="3">
        <f>data!I42/ref_points!$B$5</f>
        <v>0.8727272727272728</v>
      </c>
      <c r="F43" s="3">
        <f>data!K42/ref_points!$B$9</f>
        <v>1.4</v>
      </c>
      <c r="G43" s="3">
        <f>data!M42/ref_points!$B$6</f>
        <v>0.79333333333333333</v>
      </c>
      <c r="H43" s="3">
        <f>data!O42/ref_points!$B$13</f>
        <v>1.4307692307692308</v>
      </c>
      <c r="J43" s="3">
        <f>F´cod_2224!G14</f>
        <v>1.8644230769230774</v>
      </c>
      <c r="K43" s="3">
        <f>F´cod_2532!G42</f>
        <v>1.2005434782608697</v>
      </c>
      <c r="L43" s="3">
        <f>F´her_3a22!G17</f>
        <v>0.40156250000000004</v>
      </c>
      <c r="M43" s="3">
        <f>F´her_2532!G34</f>
        <v>1</v>
      </c>
      <c r="N43" s="3">
        <f>F´her_riga!G31</f>
        <v>1.0125</v>
      </c>
      <c r="O43" s="3">
        <f>F´her_30!G35</f>
        <v>0.99166666666666659</v>
      </c>
      <c r="P43" s="3">
        <f>F´spr_2232!G34</f>
        <v>0.56153846153846132</v>
      </c>
    </row>
    <row r="44" spans="1:16">
      <c r="A44">
        <v>2007</v>
      </c>
      <c r="B44" s="3">
        <f>data!C43/ref_points!$B$2</f>
        <v>3.4615384615384617</v>
      </c>
      <c r="C44" s="3">
        <f>data!E43/ref_points!$B$3</f>
        <v>1.6760869565217391</v>
      </c>
      <c r="D44" s="3">
        <f>data!G43/ref_points!$B$8</f>
        <v>1.546875</v>
      </c>
      <c r="E44" s="3">
        <f>data!I43/ref_points!$B$5</f>
        <v>0.89090909090909098</v>
      </c>
      <c r="F44" s="3">
        <f>data!K43/ref_points!$B$9</f>
        <v>1.8281249999999998</v>
      </c>
      <c r="G44" s="3">
        <f>data!M43/ref_points!$B$6</f>
        <v>0.90666666666666673</v>
      </c>
      <c r="H44" s="3">
        <f>data!O43/ref_points!$B$13</f>
        <v>1.3346153846153845</v>
      </c>
      <c r="J44" s="3">
        <f>F´cod_2224!G15</f>
        <v>1.710576923076923</v>
      </c>
      <c r="K44" s="3">
        <f>F´cod_2532!G43</f>
        <v>1.5673913043478263</v>
      </c>
      <c r="L44" s="3">
        <f>F´her_3a22!G18</f>
        <v>0.55390624999999993</v>
      </c>
      <c r="M44" s="3">
        <f>F´her_2532!G35</f>
        <v>1</v>
      </c>
      <c r="N44" s="3">
        <f>F´her_riga!G32</f>
        <v>0.47734375000000023</v>
      </c>
      <c r="O44" s="3">
        <f>F´her_30!G36</f>
        <v>1</v>
      </c>
      <c r="P44" s="3">
        <f>F´spr_2232!G35</f>
        <v>0.68173076923076914</v>
      </c>
    </row>
    <row r="45" spans="1:16">
      <c r="A45">
        <v>2008</v>
      </c>
      <c r="B45" s="3">
        <f>data!C44/ref_points!$B$2</f>
        <v>3.65</v>
      </c>
      <c r="C45" s="3">
        <f>data!E44/ref_points!$B$3</f>
        <v>1.2</v>
      </c>
      <c r="D45" s="3">
        <f>data!G44/ref_points!$B$8</f>
        <v>1.659375</v>
      </c>
      <c r="E45" s="3">
        <f>data!I44/ref_points!$B$5</f>
        <v>0.90909090909090917</v>
      </c>
      <c r="F45" s="3">
        <f>data!K44/ref_points!$B$9</f>
        <v>1.0843749999999999</v>
      </c>
      <c r="G45" s="3">
        <f>data!M44/ref_points!$B$6</f>
        <v>0.85333333333333339</v>
      </c>
      <c r="H45" s="3">
        <f>data!O44/ref_points!$B$13</f>
        <v>1.4</v>
      </c>
      <c r="J45" s="3">
        <f>F´cod_2224!G16</f>
        <v>0</v>
      </c>
      <c r="K45" s="3">
        <f>F´cod_2532!G44</f>
        <v>2.1625000000000001</v>
      </c>
      <c r="L45" s="3">
        <f>F´her_3a22!G19</f>
        <v>0.41328124999999993</v>
      </c>
      <c r="M45" s="3">
        <f>F´her_2532!G36</f>
        <v>1</v>
      </c>
      <c r="N45" s="3">
        <f>F´her_riga!G33</f>
        <v>1</v>
      </c>
      <c r="O45" s="3">
        <f>F´her_30!G37</f>
        <v>1</v>
      </c>
      <c r="P45" s="3">
        <f>F´spr_2232!G36</f>
        <v>0.6</v>
      </c>
    </row>
    <row r="46" spans="1:16">
      <c r="A46">
        <v>2009</v>
      </c>
      <c r="B46" s="3">
        <f>data!C45/ref_points!$B$2</f>
        <v>3.8769230769230769</v>
      </c>
      <c r="C46" s="3">
        <f>data!E45/ref_points!$B$3</f>
        <v>1.0173913043478262</v>
      </c>
      <c r="D46" s="3">
        <f>data!G45/ref_points!$B$8</f>
        <v>1.6312500000000001</v>
      </c>
      <c r="E46" s="3">
        <f>data!I45/ref_points!$B$5</f>
        <v>0.8136363636363636</v>
      </c>
      <c r="F46" s="3">
        <f>data!K45/ref_points!$B$9</f>
        <v>1.309375</v>
      </c>
      <c r="G46" s="3">
        <f>data!M45/ref_points!$B$6</f>
        <v>0.76</v>
      </c>
      <c r="H46" s="3">
        <f>data!O45/ref_points!$B$13</f>
        <v>1.6807692307692308</v>
      </c>
      <c r="J46" s="3">
        <f>F´cod_2224!G17</f>
        <v>0</v>
      </c>
      <c r="K46" s="3">
        <f>F´cod_2532!G45</f>
        <v>1</v>
      </c>
      <c r="L46" s="3">
        <f>F´her_3a22!G20</f>
        <v>0.44843749999999988</v>
      </c>
      <c r="M46" s="3">
        <f>F´her_2532!G37</f>
        <v>1</v>
      </c>
      <c r="N46" s="3">
        <f>F´her_riga!G34</f>
        <v>1.12578125</v>
      </c>
      <c r="O46" s="3">
        <f>F´her_30!G38</f>
        <v>0.95</v>
      </c>
      <c r="P46" s="3">
        <f>F´spr_2232!G37</f>
        <v>0.24903846153846138</v>
      </c>
    </row>
    <row r="47" spans="1:16">
      <c r="A47">
        <v>2010</v>
      </c>
      <c r="B47" s="3">
        <f>data!C46/ref_points!$B$2</f>
        <v>3.8</v>
      </c>
      <c r="C47" s="3">
        <f>data!E46/ref_points!$B$3</f>
        <v>0.91739130434782601</v>
      </c>
      <c r="D47" s="3">
        <f>data!G46/ref_points!$B$8</f>
        <v>1.128125</v>
      </c>
      <c r="E47" s="3">
        <f>data!I46/ref_points!$B$5</f>
        <v>0.94090909090909081</v>
      </c>
      <c r="F47" s="3">
        <f>data!K46/ref_points!$B$9</f>
        <v>1.0625</v>
      </c>
      <c r="G47" s="3">
        <f>data!M46/ref_points!$B$6</f>
        <v>0.7466666666666667</v>
      </c>
      <c r="H47" s="3">
        <f>data!O46/ref_points!$B$13</f>
        <v>1.2961538461538462</v>
      </c>
      <c r="J47" s="3">
        <f>F´cod_2224!G18</f>
        <v>0</v>
      </c>
      <c r="K47" s="3">
        <f>F´cod_2532!G46</f>
        <v>1</v>
      </c>
      <c r="L47" s="3">
        <f>F´her_3a22!G21</f>
        <v>1</v>
      </c>
      <c r="M47" s="3">
        <f>F´her_2532!G38</f>
        <v>1</v>
      </c>
      <c r="N47" s="3">
        <f>F´her_riga!G35</f>
        <v>1</v>
      </c>
      <c r="O47" s="3">
        <f>F´her_30!G39</f>
        <v>0.93333333333333335</v>
      </c>
      <c r="P47" s="3">
        <f>F´spr_2232!G38</f>
        <v>0.72980769230769205</v>
      </c>
    </row>
    <row r="48" spans="1:16">
      <c r="A48">
        <v>2011</v>
      </c>
      <c r="B48" s="3">
        <f>data!C47/ref_points!$B$2</f>
        <v>3.5384615384615383</v>
      </c>
      <c r="C48" s="3">
        <f>data!E47/ref_points!$B$3</f>
        <v>0.85217391304347823</v>
      </c>
      <c r="D48" s="3">
        <f>data!G47/ref_points!$B$8</f>
        <v>0.95624999999999993</v>
      </c>
      <c r="E48" s="3">
        <f>data!I47/ref_points!$B$5</f>
        <v>0.7</v>
      </c>
      <c r="F48" s="3">
        <f>data!K47/ref_points!$B$9</f>
        <v>1.2281250000000001</v>
      </c>
      <c r="G48" s="3">
        <f>data!M47/ref_points!$B$6</f>
        <v>0.78</v>
      </c>
      <c r="H48" s="3">
        <f>data!O47/ref_points!$B$13</f>
        <v>1.1576923076923076</v>
      </c>
      <c r="J48" s="3">
        <f>F´cod_2224!G19</f>
        <v>0</v>
      </c>
      <c r="K48" s="3">
        <f>F´cod_2532!G47</f>
        <v>1</v>
      </c>
      <c r="L48" s="3">
        <f>F´her_3a22!G22</f>
        <v>1</v>
      </c>
      <c r="M48" s="3">
        <f>F´her_2532!G39</f>
        <v>0.87499999999999989</v>
      </c>
      <c r="N48" s="3">
        <f>F´her_riga!G36</f>
        <v>1.2273437499999997</v>
      </c>
      <c r="O48" s="3">
        <f>F´her_30!G40</f>
        <v>0.97499999999999998</v>
      </c>
      <c r="P48" s="3">
        <f>F´spr_2232!G39</f>
        <v>1</v>
      </c>
    </row>
    <row r="49" spans="1:16">
      <c r="A49">
        <v>2012</v>
      </c>
      <c r="B49" s="3">
        <f>data!C48/ref_points!$B$2</f>
        <v>3.3769230769230769</v>
      </c>
      <c r="C49" s="3">
        <f>data!E48/ref_points!$B$3</f>
        <v>0.81086956521739129</v>
      </c>
      <c r="D49" s="3">
        <f>data!G48/ref_points!$B$8</f>
        <v>1.01875</v>
      </c>
      <c r="E49" s="3">
        <f>data!I48/ref_points!$B$5</f>
        <v>0.51363636363636367</v>
      </c>
      <c r="F49" s="3">
        <f>data!K48/ref_points!$B$9</f>
        <v>1.159375</v>
      </c>
      <c r="G49" s="3">
        <f>data!M48/ref_points!$B$6</f>
        <v>1.0866666666666667</v>
      </c>
      <c r="H49" s="3">
        <f>data!O48/ref_points!$B$13</f>
        <v>1.1115384615384614</v>
      </c>
      <c r="J49" s="3">
        <f>F´cod_2224!G20</f>
        <v>0</v>
      </c>
      <c r="K49" s="3">
        <f>F´cod_2532!G48</f>
        <v>1</v>
      </c>
      <c r="L49" s="3">
        <f>F´her_3a22!G23</f>
        <v>1</v>
      </c>
      <c r="M49" s="3">
        <f>F´her_2532!G40</f>
        <v>0.64204545454545459</v>
      </c>
      <c r="N49" s="3">
        <f>F´her_riga!G37</f>
        <v>1</v>
      </c>
      <c r="O49" s="3">
        <f>F´her_30!G41</f>
        <v>1</v>
      </c>
      <c r="P49" s="3">
        <f>F´spr_2232!G40</f>
        <v>1</v>
      </c>
    </row>
    <row r="50" spans="1:16">
      <c r="A50">
        <v>2013</v>
      </c>
      <c r="B50" s="3">
        <f>data!C49/ref_points!$B$2</f>
        <v>3.6</v>
      </c>
      <c r="C50" s="3"/>
      <c r="D50" s="3">
        <f>data!G49/ref_points!$B$8</f>
        <v>1.0218750000000001</v>
      </c>
      <c r="E50" s="3">
        <f>data!I49/ref_points!$B$5</f>
        <v>0.49545454545454543</v>
      </c>
      <c r="F50" s="3">
        <f>data!K49/ref_points!$B$9</f>
        <v>0.96250000000000002</v>
      </c>
      <c r="G50" s="3">
        <f>data!M49/ref_points!$B$6</f>
        <v>1.0933333333333335</v>
      </c>
      <c r="H50" s="3">
        <f>data!O49/ref_points!$B$13</f>
        <v>1.4423076923076923</v>
      </c>
      <c r="J50" s="3">
        <f>F´cod_2224!G21</f>
        <v>0</v>
      </c>
      <c r="K50" s="3"/>
      <c r="L50" s="3">
        <f>F´her_3a22!G24</f>
        <v>1</v>
      </c>
      <c r="M50" s="3">
        <f>F´her_2532!G41</f>
        <v>0.61931818181818177</v>
      </c>
      <c r="N50" s="3">
        <f>F´her_riga!G38</f>
        <v>1</v>
      </c>
      <c r="O50" s="3">
        <f>F´her_30!G42</f>
        <v>1</v>
      </c>
      <c r="P50" s="3">
        <f>F´spr_2232!G41</f>
        <v>0.54711538461538445</v>
      </c>
    </row>
    <row r="51" spans="1:16">
      <c r="A51">
        <v>2014</v>
      </c>
      <c r="B51" s="3">
        <f>data!C50/ref_points!$B$2</f>
        <v>3.2384615384615381</v>
      </c>
      <c r="C51" s="3"/>
      <c r="D51" s="3">
        <f>data!G50/ref_points!$B$8</f>
        <v>0.81562500000000004</v>
      </c>
      <c r="E51" s="3">
        <f>data!I50/ref_points!$B$5</f>
        <v>0.71818181818181814</v>
      </c>
      <c r="F51" s="3">
        <f>data!K50/ref_points!$B$9</f>
        <v>1.0687500000000001</v>
      </c>
      <c r="G51" s="3">
        <f>data!M50/ref_points!$B$6</f>
        <v>1.0266666666666666</v>
      </c>
      <c r="H51" s="3">
        <f>data!O50/ref_points!$B$13</f>
        <v>1.5653846153846152</v>
      </c>
      <c r="J51" s="3">
        <f>F´cod_2224!G22</f>
        <v>0</v>
      </c>
      <c r="K51" s="3"/>
      <c r="L51" s="3">
        <f>F´her_3a22!G25</f>
        <v>1</v>
      </c>
      <c r="M51" s="3">
        <f>F´her_2532!G42</f>
        <v>0.8977272727272726</v>
      </c>
      <c r="N51" s="3">
        <f>F´her_riga!G39</f>
        <v>1</v>
      </c>
      <c r="O51" s="3">
        <f>F´her_30!G43</f>
        <v>1</v>
      </c>
      <c r="P51" s="3">
        <f>F´spr_2232!G42</f>
        <v>0.39326923076923093</v>
      </c>
    </row>
    <row r="52" spans="1:16">
      <c r="B52" s="3"/>
      <c r="C52" s="3"/>
      <c r="D52" s="3"/>
      <c r="E52" s="3"/>
      <c r="F52" s="3"/>
      <c r="G52" s="3"/>
      <c r="H5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2" sqref="D12"/>
    </sheetView>
  </sheetViews>
  <sheetFormatPr baseColWidth="10" defaultRowHeight="15" x14ac:dyDescent="0"/>
  <cols>
    <col min="1" max="1" width="5.1640625" style="8" bestFit="1" customWidth="1"/>
    <col min="2" max="2" width="7.1640625" style="8" bestFit="1" customWidth="1"/>
    <col min="3" max="3" width="11.83203125" style="8" bestFit="1" customWidth="1"/>
    <col min="4" max="4" width="14.5" style="8" bestFit="1" customWidth="1"/>
    <col min="5" max="5" width="14.83203125" style="8" bestFit="1" customWidth="1"/>
    <col min="6" max="6" width="8.5" style="8" bestFit="1" customWidth="1"/>
  </cols>
  <sheetData>
    <row r="1" spans="1:7" ht="17">
      <c r="A1" s="8" t="s">
        <v>0</v>
      </c>
      <c r="B1" s="9" t="s">
        <v>39</v>
      </c>
      <c r="C1" s="9" t="s">
        <v>38</v>
      </c>
      <c r="D1" s="9" t="s">
        <v>41</v>
      </c>
      <c r="E1" s="9" t="s">
        <v>37</v>
      </c>
      <c r="F1" s="9" t="s">
        <v>40</v>
      </c>
      <c r="G1" s="9" t="s">
        <v>42</v>
      </c>
    </row>
    <row r="2" spans="1:7">
      <c r="A2" s="8">
        <v>1994</v>
      </c>
      <c r="B2" s="10">
        <f>B´!B31</f>
        <v>0.82463541666666662</v>
      </c>
      <c r="C2" s="10">
        <f>B´!B31+1.5</f>
        <v>2.3246354166666667</v>
      </c>
      <c r="D2" s="10">
        <f>B´!B31-0.2</f>
        <v>0.62463541666666655</v>
      </c>
      <c r="E2" s="10">
        <f>B´!B31+0.2</f>
        <v>1.0246354166666667</v>
      </c>
      <c r="F2" s="10">
        <f>F´!B31</f>
        <v>3.9269230769230763</v>
      </c>
      <c r="G2" s="3">
        <f>(4.83-F2)/0.8</f>
        <v>1.1288461538461547</v>
      </c>
    </row>
    <row r="3" spans="1:7">
      <c r="A3" s="8">
        <v>1995</v>
      </c>
      <c r="B3" s="10">
        <f>B´!B32</f>
        <v>0.81398437499999998</v>
      </c>
      <c r="C3" s="10">
        <f>B´!B32+1.5</f>
        <v>2.313984375</v>
      </c>
      <c r="D3" s="10">
        <f>B´!B32-0.2</f>
        <v>0.61398437500000003</v>
      </c>
      <c r="E3" s="10">
        <f>B´!B32+0.2</f>
        <v>1.0139843749999999</v>
      </c>
      <c r="F3" s="10">
        <f>F´!B32</f>
        <v>4.3999999999999995</v>
      </c>
      <c r="G3" s="3">
        <f t="shared" ref="G3:G9" si="0">(4.83-F3)/0.8</f>
        <v>0.53750000000000075</v>
      </c>
    </row>
    <row r="4" spans="1:7">
      <c r="A4" s="8">
        <v>1996</v>
      </c>
      <c r="B4" s="10">
        <f>B´!B33</f>
        <v>0.89242187500000003</v>
      </c>
      <c r="C4" s="10">
        <f>B´!B33+1.5</f>
        <v>2.3924218750000001</v>
      </c>
      <c r="D4" s="10">
        <f>B´!B33-0.2</f>
        <v>0.69242187499999996</v>
      </c>
      <c r="E4" s="10">
        <f>B´!B33+0.2</f>
        <v>1.0924218750000001</v>
      </c>
      <c r="F4" s="10">
        <f>F´!B33</f>
        <v>4.2653846153846153</v>
      </c>
      <c r="G4" s="3">
        <f t="shared" si="0"/>
        <v>0.70576923076923093</v>
      </c>
    </row>
    <row r="5" spans="1:7">
      <c r="A5" s="8">
        <v>1997</v>
      </c>
      <c r="B5" s="10">
        <f>B´!B34</f>
        <v>0.92606770833333329</v>
      </c>
      <c r="C5" s="10">
        <f>B´!B34+1.5</f>
        <v>2.4260677083333331</v>
      </c>
      <c r="D5" s="10">
        <f>B´!B34-0.2</f>
        <v>0.72606770833333334</v>
      </c>
      <c r="E5" s="10">
        <f>B´!B34+0.2</f>
        <v>1.1260677083333333</v>
      </c>
      <c r="F5" s="10">
        <f>F´!B34</f>
        <v>4.296153846153846</v>
      </c>
      <c r="G5" s="3">
        <f t="shared" si="0"/>
        <v>0.6673076923076926</v>
      </c>
    </row>
    <row r="6" spans="1:7">
      <c r="A6" s="8">
        <v>1998</v>
      </c>
      <c r="B6" s="10">
        <f>B´!B35</f>
        <v>0.71690104166666668</v>
      </c>
      <c r="C6" s="10">
        <f>B´!B35+1.5</f>
        <v>2.2169010416666666</v>
      </c>
      <c r="D6" s="10">
        <f>B´!B35-0.2</f>
        <v>0.51690104166666662</v>
      </c>
      <c r="E6" s="10">
        <f>B´!B35+0.2</f>
        <v>0.91690104166666675</v>
      </c>
      <c r="F6" s="10">
        <f>F´!B35</f>
        <v>4.3499999999999996</v>
      </c>
      <c r="G6">
        <v>0</v>
      </c>
    </row>
    <row r="7" spans="1:7">
      <c r="A7" s="8">
        <v>1999</v>
      </c>
      <c r="B7" s="10">
        <f>B´!B36</f>
        <v>0.82710937500000004</v>
      </c>
      <c r="C7" s="10">
        <f>B´!B36+1.5</f>
        <v>2.327109375</v>
      </c>
      <c r="D7" s="10">
        <f>B´!B36-0.2</f>
        <v>0.62710937500000008</v>
      </c>
      <c r="E7" s="10">
        <f>B´!B36+0.2</f>
        <v>1.027109375</v>
      </c>
      <c r="F7" s="10">
        <f>F´!B36</f>
        <v>4.8038461538461545</v>
      </c>
      <c r="G7" s="3">
        <f t="shared" si="0"/>
        <v>3.269230769230691E-2</v>
      </c>
    </row>
    <row r="8" spans="1:7">
      <c r="A8" s="8">
        <v>2000</v>
      </c>
      <c r="B8" s="10">
        <f>B´!B37</f>
        <v>0.95140625000000001</v>
      </c>
      <c r="C8" s="10">
        <f>B´!B37+1.5</f>
        <v>2.4514062499999998</v>
      </c>
      <c r="D8" s="10">
        <f>B´!B37-0.2</f>
        <v>0.75140625000000005</v>
      </c>
      <c r="E8" s="10">
        <f>B´!B37+0.2</f>
        <v>1.15140625</v>
      </c>
      <c r="F8" s="10">
        <f>F´!B37</f>
        <v>4.6769230769230763</v>
      </c>
      <c r="G8" s="3">
        <f t="shared" si="0"/>
        <v>0.19134615384615472</v>
      </c>
    </row>
    <row r="9" spans="1:7">
      <c r="A9" s="8">
        <v>2001</v>
      </c>
      <c r="B9" s="10">
        <f>B´!B38</f>
        <v>0.8002604166666667</v>
      </c>
      <c r="C9" s="10">
        <f>B´!B38+1.5</f>
        <v>2.3002604166666667</v>
      </c>
      <c r="D9" s="10">
        <f>B´!B38-0.2</f>
        <v>0.60026041666666674</v>
      </c>
      <c r="E9" s="10">
        <f>B´!B38+0.2</f>
        <v>1.0002604166666667</v>
      </c>
      <c r="F9" s="10">
        <f>F´!B38</f>
        <v>4.8307692307692305</v>
      </c>
      <c r="G9" s="3">
        <f t="shared" si="0"/>
        <v>-9.6153846153801403E-4</v>
      </c>
    </row>
    <row r="10" spans="1:7">
      <c r="A10" s="8">
        <v>2002</v>
      </c>
      <c r="B10" s="10">
        <f>B´!B39</f>
        <v>0.63583333333333336</v>
      </c>
      <c r="C10" s="10">
        <f>B´!B39+1.5</f>
        <v>2.1358333333333333</v>
      </c>
      <c r="D10" s="10">
        <f>B´!B39-0.2</f>
        <v>0.43583333333333335</v>
      </c>
      <c r="E10" s="10">
        <f>B´!B39+0.2</f>
        <v>0.83583333333333343</v>
      </c>
      <c r="F10" s="10">
        <f>F´!B39</f>
        <v>4.6923076923076916</v>
      </c>
      <c r="G10">
        <v>0</v>
      </c>
    </row>
    <row r="11" spans="1:7">
      <c r="A11" s="8">
        <v>2003</v>
      </c>
      <c r="B11" s="10">
        <f>B´!B40</f>
        <v>0.49937500000000001</v>
      </c>
      <c r="C11" s="10">
        <f>B´!B40+1.5</f>
        <v>1.9993750000000001</v>
      </c>
      <c r="D11" s="10">
        <f>B´!B40-0.2</f>
        <v>0.299375</v>
      </c>
      <c r="E11" s="10">
        <f>B´!B40+0.2</f>
        <v>0.69937500000000008</v>
      </c>
      <c r="F11" s="10">
        <f>F´!B40</f>
        <v>4.2923076923076922</v>
      </c>
      <c r="G11">
        <v>0</v>
      </c>
    </row>
    <row r="12" spans="1:7">
      <c r="A12" s="8">
        <v>2004</v>
      </c>
      <c r="B12" s="10">
        <f>B´!B41</f>
        <v>0.54864583333333339</v>
      </c>
      <c r="C12" s="10">
        <f>B´!B41+1.5</f>
        <v>2.0486458333333335</v>
      </c>
      <c r="D12" s="10">
        <f>B´!B41-0.2</f>
        <v>0.34864583333333338</v>
      </c>
      <c r="E12" s="10">
        <f>B´!B41+0.2</f>
        <v>0.74864583333333345</v>
      </c>
      <c r="F12" s="10">
        <f>F´!B41</f>
        <v>4.1884615384615378</v>
      </c>
      <c r="G12">
        <v>0</v>
      </c>
    </row>
    <row r="13" spans="1:7">
      <c r="A13" s="8">
        <v>2005</v>
      </c>
      <c r="B13" s="10">
        <f>B´!B42</f>
        <v>0.70481770833333335</v>
      </c>
      <c r="C13" s="10">
        <f>B´!B42+1.5</f>
        <v>2.2048177083333336</v>
      </c>
      <c r="D13" s="10">
        <f>B´!B42-0.2</f>
        <v>0.50481770833333339</v>
      </c>
      <c r="E13" s="10">
        <f>B´!B42+0.2</f>
        <v>0.9048177083333333</v>
      </c>
      <c r="F13" s="10">
        <f>F´!B42</f>
        <v>3.7576923076923077</v>
      </c>
      <c r="G13">
        <v>0</v>
      </c>
    </row>
    <row r="14" spans="1:7">
      <c r="A14" s="8">
        <v>2006</v>
      </c>
      <c r="B14" s="10">
        <f>B´!B43</f>
        <v>0.81236979166666667</v>
      </c>
      <c r="C14" s="10">
        <f>B´!B43+1.5</f>
        <v>2.3123697916666668</v>
      </c>
      <c r="D14" s="10">
        <f>B´!B43-0.2</f>
        <v>0.61236979166666661</v>
      </c>
      <c r="E14" s="10">
        <f>B´!B43+0.2</f>
        <v>1.0123697916666667</v>
      </c>
      <c r="F14" s="10">
        <f>F´!B43</f>
        <v>3.3384615384615381</v>
      </c>
      <c r="G14" s="3">
        <f t="shared" ref="G14:G15" si="1">(4.83-F14)/0.8</f>
        <v>1.8644230769230774</v>
      </c>
    </row>
    <row r="15" spans="1:7">
      <c r="A15" s="8">
        <v>2007</v>
      </c>
      <c r="B15" s="10">
        <f>B´!B44</f>
        <v>0.84296875000000004</v>
      </c>
      <c r="C15" s="10">
        <f>B´!B44+1.5</f>
        <v>2.3429687499999998</v>
      </c>
      <c r="D15" s="10">
        <f>B´!B44-0.2</f>
        <v>0.64296875000000009</v>
      </c>
      <c r="E15" s="10">
        <f>B´!B44+0.2</f>
        <v>1.04296875</v>
      </c>
      <c r="F15" s="10">
        <f>F´!B44</f>
        <v>3.4615384615384617</v>
      </c>
      <c r="G15" s="3">
        <f t="shared" si="1"/>
        <v>1.710576923076923</v>
      </c>
    </row>
    <row r="16" spans="1:7">
      <c r="A16" s="8">
        <v>2008</v>
      </c>
      <c r="B16" s="10">
        <f>B´!B45</f>
        <v>0.59106770833333333</v>
      </c>
      <c r="C16" s="10">
        <f>B´!B45+1.5</f>
        <v>2.0910677083333331</v>
      </c>
      <c r="D16" s="10">
        <f>B´!B45-0.2</f>
        <v>0.39106770833333332</v>
      </c>
      <c r="E16" s="10">
        <f>B´!B45+0.2</f>
        <v>0.79106770833333329</v>
      </c>
      <c r="F16" s="10">
        <f>F´!B45</f>
        <v>3.65</v>
      </c>
      <c r="G16">
        <v>0</v>
      </c>
    </row>
    <row r="17" spans="1:7">
      <c r="A17" s="8">
        <v>2009</v>
      </c>
      <c r="B17" s="10">
        <f>B´!B46</f>
        <v>0.40067708333333335</v>
      </c>
      <c r="C17" s="10">
        <f>B´!B46+1.5</f>
        <v>1.9006770833333333</v>
      </c>
      <c r="D17" s="10">
        <f>B´!B46-0.2</f>
        <v>0.20067708333333334</v>
      </c>
      <c r="E17" s="10">
        <f>B´!B46+0.2</f>
        <v>0.60067708333333336</v>
      </c>
      <c r="F17" s="10">
        <f>F´!B46</f>
        <v>3.8769230769230769</v>
      </c>
      <c r="G17">
        <v>0</v>
      </c>
    </row>
    <row r="18" spans="1:7">
      <c r="A18" s="8">
        <v>2010</v>
      </c>
      <c r="B18" s="10">
        <f>B´!B47</f>
        <v>0.35799479166666665</v>
      </c>
      <c r="C18" s="10">
        <f>B´!B47+1.5</f>
        <v>1.8579947916666666</v>
      </c>
      <c r="D18" s="10">
        <f>B´!B47-0.2</f>
        <v>0.15799479166666663</v>
      </c>
      <c r="E18" s="10">
        <f>B´!B47+0.2</f>
        <v>0.55799479166666666</v>
      </c>
      <c r="F18" s="10">
        <f>F´!B47</f>
        <v>3.8</v>
      </c>
      <c r="G18">
        <v>0</v>
      </c>
    </row>
    <row r="19" spans="1:7">
      <c r="A19" s="8">
        <v>2011</v>
      </c>
      <c r="B19" s="10">
        <f>B´!B48</f>
        <v>0.35380208333333335</v>
      </c>
      <c r="C19" s="10">
        <f>B´!B48+1.5</f>
        <v>1.8538020833333333</v>
      </c>
      <c r="D19" s="10">
        <f>B´!B48-0.2</f>
        <v>0.15380208333333334</v>
      </c>
      <c r="E19" s="10">
        <f>B´!B48+0.2</f>
        <v>0.55380208333333336</v>
      </c>
      <c r="F19" s="10">
        <f>F´!B48</f>
        <v>3.5384615384615383</v>
      </c>
      <c r="G19">
        <v>0</v>
      </c>
    </row>
    <row r="20" spans="1:7">
      <c r="A20" s="8">
        <v>2012</v>
      </c>
      <c r="B20" s="10">
        <f>B´!B49</f>
        <v>0.41697916666666668</v>
      </c>
      <c r="C20" s="10">
        <f>B´!B49+1.5</f>
        <v>1.9169791666666667</v>
      </c>
      <c r="D20" s="10">
        <f>B´!B49-0.2</f>
        <v>0.21697916666666667</v>
      </c>
      <c r="E20" s="10">
        <f>B´!B49+0.2</f>
        <v>0.61697916666666663</v>
      </c>
      <c r="F20" s="10">
        <f>F´!B49</f>
        <v>3.3769230769230769</v>
      </c>
      <c r="G20">
        <v>0</v>
      </c>
    </row>
    <row r="21" spans="1:7">
      <c r="A21" s="8">
        <v>2013</v>
      </c>
      <c r="B21" s="10">
        <f>B´!B50</f>
        <v>0.36765625000000002</v>
      </c>
      <c r="C21" s="10">
        <f>B´!B50+1.5</f>
        <v>1.86765625</v>
      </c>
      <c r="D21" s="10">
        <f>B´!B50-0.2</f>
        <v>0.16765625000000001</v>
      </c>
      <c r="E21" s="10">
        <f>B´!B50+0.2</f>
        <v>0.56765624999999997</v>
      </c>
      <c r="F21" s="10">
        <f>F´!B50</f>
        <v>3.6</v>
      </c>
      <c r="G21">
        <v>0</v>
      </c>
    </row>
    <row r="22" spans="1:7">
      <c r="A22" s="8">
        <v>2014</v>
      </c>
      <c r="B22" s="10">
        <f>B´!B51</f>
        <v>0.47820312500000001</v>
      </c>
      <c r="C22" s="10">
        <f>B´!B51+1.5</f>
        <v>1.9782031250000001</v>
      </c>
      <c r="D22" s="10">
        <f>B´!B51-0.2</f>
        <v>0.278203125</v>
      </c>
      <c r="E22" s="10">
        <f>B´!B51+0.2</f>
        <v>0.67820312500000002</v>
      </c>
      <c r="F22" s="10">
        <f>F´!B51</f>
        <v>3.2384615384615381</v>
      </c>
      <c r="G2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G1"/>
    </sheetView>
  </sheetViews>
  <sheetFormatPr baseColWidth="10" defaultRowHeight="15" x14ac:dyDescent="0"/>
  <cols>
    <col min="2" max="2" width="7.1640625" customWidth="1"/>
    <col min="3" max="3" width="11.83203125" bestFit="1" customWidth="1"/>
    <col min="4" max="4" width="14.5" bestFit="1" customWidth="1"/>
    <col min="5" max="5" width="14.83203125" bestFit="1" customWidth="1"/>
    <col min="6" max="6" width="8.5" customWidth="1"/>
  </cols>
  <sheetData>
    <row r="1" spans="1:7" ht="17">
      <c r="A1" s="8" t="s">
        <v>0</v>
      </c>
      <c r="B1" s="9" t="s">
        <v>39</v>
      </c>
      <c r="C1" s="9" t="s">
        <v>38</v>
      </c>
      <c r="D1" s="9" t="s">
        <v>41</v>
      </c>
      <c r="E1" s="9" t="s">
        <v>37</v>
      </c>
      <c r="F1" s="9" t="s">
        <v>40</v>
      </c>
      <c r="G1" s="9" t="s">
        <v>42</v>
      </c>
    </row>
    <row r="2" spans="1:7">
      <c r="A2">
        <v>1966</v>
      </c>
      <c r="B2" s="3">
        <f>B´!C3</f>
        <v>1.9263718820861677</v>
      </c>
      <c r="C2" s="3">
        <f>B´!C3+1.5</f>
        <v>3.4263718820861677</v>
      </c>
      <c r="D2" s="3">
        <f>B´!C3-0.2</f>
        <v>1.7263718820861678</v>
      </c>
      <c r="E2" s="3">
        <f>B´!C3+0.2</f>
        <v>2.1263718820861679</v>
      </c>
      <c r="F2" s="3">
        <f>F´!C3</f>
        <v>2.060869565217391</v>
      </c>
      <c r="G2" s="3">
        <f>(2.93-F2)/0.8</f>
        <v>1.0864130434782615</v>
      </c>
    </row>
    <row r="3" spans="1:7">
      <c r="A3">
        <v>1967</v>
      </c>
      <c r="B3" s="3">
        <f>B´!C4</f>
        <v>2.4221088435374152</v>
      </c>
      <c r="C3" s="3">
        <f>B´!C4+1.5</f>
        <v>3.9221088435374152</v>
      </c>
      <c r="D3" s="3">
        <f>B´!C4-0.2</f>
        <v>2.222108843537415</v>
      </c>
      <c r="E3" s="3">
        <f>B´!C4+0.2</f>
        <v>2.6221088435374154</v>
      </c>
      <c r="F3" s="3">
        <f>F´!C4</f>
        <v>2.6391304347826083</v>
      </c>
      <c r="G3" s="3">
        <f t="shared" ref="G3:G44" si="0">(2.93-F3)/0.8</f>
        <v>0.36358695652173978</v>
      </c>
    </row>
    <row r="4" spans="1:7">
      <c r="A4">
        <v>1968</v>
      </c>
      <c r="B4" s="3">
        <f>B´!C5</f>
        <v>2.5693083900226759</v>
      </c>
      <c r="C4" s="3">
        <f>B´!C5+1.5</f>
        <v>4.0693083900226759</v>
      </c>
      <c r="D4" s="3">
        <f>B´!C5-0.2</f>
        <v>2.3693083900226757</v>
      </c>
      <c r="E4" s="3">
        <f>B´!C5+0.2</f>
        <v>2.769308390022676</v>
      </c>
      <c r="F4" s="3">
        <f>F´!C5</f>
        <v>2.2999999999999998</v>
      </c>
      <c r="G4" s="3">
        <f t="shared" si="0"/>
        <v>0.78750000000000042</v>
      </c>
    </row>
    <row r="5" spans="1:7">
      <c r="A5">
        <v>1969</v>
      </c>
      <c r="B5" s="3">
        <f>B´!C6</f>
        <v>2.5259977324263039</v>
      </c>
      <c r="C5" s="3">
        <f>B´!C6+1.5</f>
        <v>4.0259977324263039</v>
      </c>
      <c r="D5" s="3">
        <f>B´!C6-0.2</f>
        <v>2.3259977324263037</v>
      </c>
      <c r="E5" s="3">
        <f>B´!C6+0.2</f>
        <v>2.7259977324263041</v>
      </c>
      <c r="F5" s="3">
        <f>F´!C6</f>
        <v>2.2478260869565219</v>
      </c>
      <c r="G5" s="3">
        <f t="shared" si="0"/>
        <v>0.85271739130434787</v>
      </c>
    </row>
    <row r="6" spans="1:7">
      <c r="A6">
        <v>1970</v>
      </c>
      <c r="B6" s="3">
        <f>B´!C7</f>
        <v>2.3932199546485262</v>
      </c>
      <c r="C6" s="3">
        <f>B´!C7+1.5</f>
        <v>3.8932199546485262</v>
      </c>
      <c r="D6" s="3">
        <f>B´!C7-0.2</f>
        <v>2.193219954648526</v>
      </c>
      <c r="E6" s="3">
        <f>B´!C7+0.2</f>
        <v>2.5932199546485264</v>
      </c>
      <c r="F6" s="3">
        <f>F´!C7</f>
        <v>2.1456521739130432</v>
      </c>
      <c r="G6" s="3">
        <f t="shared" si="0"/>
        <v>0.98043478260869621</v>
      </c>
    </row>
    <row r="7" spans="1:7">
      <c r="A7">
        <v>1971</v>
      </c>
      <c r="B7" s="3">
        <f>B´!C8</f>
        <v>2.2158503401360545</v>
      </c>
      <c r="C7" s="3">
        <f>B´!C8+1.5</f>
        <v>3.7158503401360545</v>
      </c>
      <c r="D7" s="3">
        <f>B´!C8-0.2</f>
        <v>2.0158503401360544</v>
      </c>
      <c r="E7" s="3">
        <f>B´!C8+0.2</f>
        <v>2.4158503401360547</v>
      </c>
      <c r="F7" s="3">
        <f>F´!C8</f>
        <v>1.8739130434782607</v>
      </c>
      <c r="G7" s="3">
        <f t="shared" si="0"/>
        <v>1.3201086956521741</v>
      </c>
    </row>
    <row r="8" spans="1:7">
      <c r="A8">
        <v>1972</v>
      </c>
      <c r="B8" s="3">
        <f>B´!C9</f>
        <v>2.2879024943310657</v>
      </c>
      <c r="C8" s="3">
        <f>B´!C9+1.5</f>
        <v>3.7879024943310657</v>
      </c>
      <c r="D8" s="3">
        <f>B´!C9-0.2</f>
        <v>2.0879024943310656</v>
      </c>
      <c r="E8" s="3">
        <f>B´!C9+0.2</f>
        <v>2.4879024943310659</v>
      </c>
      <c r="F8" s="3">
        <f>F´!C9</f>
        <v>1.8673913043478261</v>
      </c>
      <c r="G8" s="3">
        <f t="shared" si="0"/>
        <v>1.3282608695652176</v>
      </c>
    </row>
    <row r="9" spans="1:7">
      <c r="A9">
        <v>1973</v>
      </c>
      <c r="B9" s="3">
        <f>B´!C10</f>
        <v>2.4660997732426302</v>
      </c>
      <c r="C9" s="3">
        <f>B´!C10+1.5</f>
        <v>3.9660997732426302</v>
      </c>
      <c r="D9" s="3">
        <f>B´!C10-0.2</f>
        <v>2.26609977324263</v>
      </c>
      <c r="E9" s="3">
        <f>B´!C10+0.2</f>
        <v>2.6660997732426304</v>
      </c>
      <c r="F9" s="3">
        <f>F´!C10</f>
        <v>1.8565217391304347</v>
      </c>
      <c r="G9" s="3">
        <f t="shared" si="0"/>
        <v>1.3418478260869566</v>
      </c>
    </row>
    <row r="10" spans="1:7">
      <c r="A10">
        <v>1974</v>
      </c>
      <c r="B10" s="3">
        <f>B´!C11</f>
        <v>2.9406689342403629</v>
      </c>
      <c r="C10" s="3">
        <f>B´!C11+1.5</f>
        <v>4.4406689342403629</v>
      </c>
      <c r="D10" s="3">
        <f>B´!C11-0.2</f>
        <v>2.7406689342403627</v>
      </c>
      <c r="E10" s="3">
        <f>B´!C11+0.2</f>
        <v>3.1406689342403631</v>
      </c>
      <c r="F10" s="3">
        <f>F´!C11</f>
        <v>1.7217391304347827</v>
      </c>
      <c r="G10" s="3">
        <f t="shared" si="0"/>
        <v>1.5103260869565218</v>
      </c>
    </row>
    <row r="11" spans="1:7">
      <c r="A11">
        <v>1975</v>
      </c>
      <c r="B11" s="3">
        <f>B´!C12</f>
        <v>3.5418140589569163</v>
      </c>
      <c r="C11" s="3">
        <f>B´!C12+1.5</f>
        <v>5.0418140589569163</v>
      </c>
      <c r="D11" s="3">
        <f>B´!C12-0.2</f>
        <v>3.3418140589569161</v>
      </c>
      <c r="E11" s="3">
        <f>B´!C12+0.2</f>
        <v>3.7418140589569164</v>
      </c>
      <c r="F11" s="3">
        <f>F´!C12</f>
        <v>1.5913043478260869</v>
      </c>
      <c r="G11" s="3">
        <f t="shared" si="0"/>
        <v>1.6733695652173914</v>
      </c>
    </row>
    <row r="12" spans="1:7">
      <c r="A12">
        <v>1976</v>
      </c>
      <c r="B12" s="3">
        <f>B´!C13</f>
        <v>3.7458049886621314</v>
      </c>
      <c r="C12" s="3">
        <f>B´!C13+1.5</f>
        <v>5.2458049886621314</v>
      </c>
      <c r="D12" s="3">
        <f>B´!C13-0.2</f>
        <v>3.5458049886621312</v>
      </c>
      <c r="E12" s="3">
        <f>B´!C13+0.2</f>
        <v>3.9458049886621316</v>
      </c>
      <c r="F12" s="3">
        <f>F´!C13</f>
        <v>1.8304347826086955</v>
      </c>
      <c r="G12" s="3">
        <f t="shared" si="0"/>
        <v>1.3744565217391307</v>
      </c>
    </row>
    <row r="13" spans="1:7">
      <c r="A13">
        <v>1977</v>
      </c>
      <c r="B13" s="3">
        <f>B´!C14</f>
        <v>3.6606349206349207</v>
      </c>
      <c r="C13" s="3">
        <f>B´!C14+1.5</f>
        <v>5.1606349206349211</v>
      </c>
      <c r="D13" s="3">
        <f>B´!C14-0.2</f>
        <v>3.4606349206349205</v>
      </c>
      <c r="E13" s="3">
        <f>B´!C14+0.2</f>
        <v>3.8606349206349209</v>
      </c>
      <c r="F13" s="3">
        <f>F´!C14</f>
        <v>1.7891304347826085</v>
      </c>
      <c r="G13" s="3">
        <f t="shared" si="0"/>
        <v>1.4260869565217396</v>
      </c>
    </row>
    <row r="14" spans="1:7">
      <c r="A14">
        <v>1978</v>
      </c>
      <c r="B14" s="3">
        <f>B´!C15</f>
        <v>4.1688435374149657</v>
      </c>
      <c r="C14" s="3">
        <f>B´!C15+1.5</f>
        <v>5.6688435374149657</v>
      </c>
      <c r="D14" s="3">
        <f>B´!C15-0.2</f>
        <v>3.9688435374149655</v>
      </c>
      <c r="E14" s="3">
        <f>B´!C15+0.2</f>
        <v>4.3688435374149659</v>
      </c>
      <c r="F14" s="3">
        <f>F´!C15</f>
        <v>1.3391304347826085</v>
      </c>
      <c r="G14" s="3">
        <f t="shared" si="0"/>
        <v>1.9885869565217396</v>
      </c>
    </row>
    <row r="15" spans="1:7">
      <c r="A15">
        <v>1979</v>
      </c>
      <c r="B15" s="3">
        <f>B´!C16</f>
        <v>5.8394557823129256</v>
      </c>
      <c r="C15" s="3">
        <f>B´!C16+1.5</f>
        <v>7.3394557823129256</v>
      </c>
      <c r="D15" s="3">
        <f>B´!C16-0.2</f>
        <v>5.6394557823129254</v>
      </c>
      <c r="E15" s="3">
        <f>B´!C16+0.2</f>
        <v>6.0394557823129258</v>
      </c>
      <c r="F15" s="3">
        <f>F´!C16</f>
        <v>1.2978260869565217</v>
      </c>
      <c r="G15" s="3">
        <f t="shared" si="0"/>
        <v>2.0402173913043478</v>
      </c>
    </row>
    <row r="16" spans="1:7">
      <c r="A16">
        <v>1980</v>
      </c>
      <c r="B16" s="3">
        <f>B´!C17</f>
        <v>7.1609183673469392</v>
      </c>
      <c r="C16" s="3">
        <f>B´!C17+1.5</f>
        <v>8.6609183673469392</v>
      </c>
      <c r="D16" s="3">
        <f>B´!C17-0.2</f>
        <v>6.960918367346939</v>
      </c>
      <c r="E16" s="3">
        <f>B´!C17+0.2</f>
        <v>7.3609183673469394</v>
      </c>
      <c r="F16" s="3">
        <f>F´!C17</f>
        <v>1.5217391304347825</v>
      </c>
      <c r="G16" s="3">
        <f t="shared" si="0"/>
        <v>1.760326086956522</v>
      </c>
    </row>
    <row r="17" spans="1:7">
      <c r="A17">
        <v>1981</v>
      </c>
      <c r="B17" s="3">
        <f>B´!C18</f>
        <v>7.2909750566893425</v>
      </c>
      <c r="C17" s="3">
        <f>B´!C18+1.5</f>
        <v>8.7909750566893425</v>
      </c>
      <c r="D17" s="3">
        <f>B´!C18-0.2</f>
        <v>7.0909750566893424</v>
      </c>
      <c r="E17" s="3">
        <f>B´!C18+0.2</f>
        <v>7.4909750566893427</v>
      </c>
      <c r="F17" s="3">
        <f>F´!C18</f>
        <v>1.7130434782608697</v>
      </c>
      <c r="G17" s="3">
        <f t="shared" si="0"/>
        <v>1.5211956521739129</v>
      </c>
    </row>
    <row r="18" spans="1:7">
      <c r="A18">
        <v>1982</v>
      </c>
      <c r="B18" s="3">
        <f>B´!C19</f>
        <v>7.1968140589569165</v>
      </c>
      <c r="C18" s="3">
        <f>B´!C19+1.5</f>
        <v>8.6968140589569174</v>
      </c>
      <c r="D18" s="3">
        <f>B´!C19-0.2</f>
        <v>6.9968140589569163</v>
      </c>
      <c r="E18" s="3">
        <f>B´!C19+0.2</f>
        <v>7.3968140589569167</v>
      </c>
      <c r="F18" s="3">
        <f>F´!C19</f>
        <v>1.7282608695652173</v>
      </c>
      <c r="G18" s="3">
        <f t="shared" si="0"/>
        <v>1.5021739130434786</v>
      </c>
    </row>
    <row r="19" spans="1:7">
      <c r="A19">
        <v>1983</v>
      </c>
      <c r="B19" s="3">
        <f>B´!C20</f>
        <v>6.9146145124716556</v>
      </c>
      <c r="C19" s="3">
        <f>B´!C20+1.5</f>
        <v>8.4146145124716547</v>
      </c>
      <c r="D19" s="3">
        <f>B´!C20-0.2</f>
        <v>6.7146145124716554</v>
      </c>
      <c r="E19" s="3">
        <f>B´!C20+0.2</f>
        <v>7.1146145124716558</v>
      </c>
      <c r="F19" s="3">
        <f>F´!C20</f>
        <v>1.6173913043478261</v>
      </c>
      <c r="G19" s="3">
        <f t="shared" si="0"/>
        <v>1.6407608695652176</v>
      </c>
    </row>
    <row r="20" spans="1:7">
      <c r="A20">
        <v>1984</v>
      </c>
      <c r="B20" s="3">
        <f>B´!C21</f>
        <v>6.7371541950113381</v>
      </c>
      <c r="C20" s="3">
        <f>B´!C21+1.5</f>
        <v>8.2371541950113389</v>
      </c>
      <c r="D20" s="3">
        <f>B´!C21-0.2</f>
        <v>6.5371541950113379</v>
      </c>
      <c r="E20" s="3">
        <f>B´!C21+0.2</f>
        <v>6.9371541950113382</v>
      </c>
      <c r="F20" s="3">
        <f>F´!C21</f>
        <v>1.8239130434782607</v>
      </c>
      <c r="G20" s="3">
        <f t="shared" si="0"/>
        <v>1.3826086956521744</v>
      </c>
    </row>
    <row r="21" spans="1:7">
      <c r="A21">
        <v>1985</v>
      </c>
      <c r="B21" s="3">
        <f>B´!C22</f>
        <v>5.981303854875283</v>
      </c>
      <c r="C21" s="3">
        <f>B´!C22+1.5</f>
        <v>7.481303854875283</v>
      </c>
      <c r="D21" s="3">
        <f>B´!C22-0.2</f>
        <v>5.7813038548752829</v>
      </c>
      <c r="E21" s="3">
        <f>B´!C22+0.2</f>
        <v>6.1813038548752832</v>
      </c>
      <c r="F21" s="3">
        <f>F´!C22</f>
        <v>1.8021739130434782</v>
      </c>
      <c r="G21" s="3">
        <f t="shared" si="0"/>
        <v>1.4097826086956524</v>
      </c>
    </row>
    <row r="22" spans="1:7">
      <c r="A22">
        <v>1986</v>
      </c>
      <c r="B22" s="3">
        <f>B´!C23</f>
        <v>4.2786507936507938</v>
      </c>
      <c r="C22" s="3">
        <f>B´!C23+1.5</f>
        <v>5.7786507936507938</v>
      </c>
      <c r="D22" s="3">
        <f>B´!C23-0.2</f>
        <v>4.0786507936507936</v>
      </c>
      <c r="E22" s="3">
        <f>B´!C23+0.2</f>
        <v>4.478650793650794</v>
      </c>
      <c r="F22" s="3">
        <f>F´!C23</f>
        <v>2.169565217391304</v>
      </c>
      <c r="G22" s="3">
        <f t="shared" si="0"/>
        <v>0.95054347826087016</v>
      </c>
    </row>
    <row r="23" spans="1:7">
      <c r="A23">
        <v>1987</v>
      </c>
      <c r="B23" s="3">
        <f>B´!C24</f>
        <v>3.6569841269841268</v>
      </c>
      <c r="C23" s="3">
        <f>B´!C24+1.5</f>
        <v>5.1569841269841268</v>
      </c>
      <c r="D23" s="3">
        <f>B´!C24-0.2</f>
        <v>3.4569841269841266</v>
      </c>
      <c r="E23" s="3">
        <f>B´!C24+0.2</f>
        <v>3.856984126984127</v>
      </c>
      <c r="F23" s="3">
        <f>F´!C24</f>
        <v>2.0391304347826087</v>
      </c>
      <c r="G23" s="3">
        <f t="shared" si="0"/>
        <v>1.1135869565217393</v>
      </c>
    </row>
    <row r="24" spans="1:7">
      <c r="A24">
        <v>1988</v>
      </c>
      <c r="B24" s="3">
        <f>B´!C25</f>
        <v>3.2858956916099773</v>
      </c>
      <c r="C24" s="3">
        <f>B´!C25+1.5</f>
        <v>4.7858956916099773</v>
      </c>
      <c r="D24" s="3">
        <f>B´!C25-0.2</f>
        <v>3.0858956916099771</v>
      </c>
      <c r="E24" s="3">
        <f>B´!C25+0.2</f>
        <v>3.4858956916099775</v>
      </c>
      <c r="F24" s="3">
        <f>F´!C25</f>
        <v>1.9304347826086956</v>
      </c>
      <c r="G24" s="3">
        <f t="shared" si="0"/>
        <v>1.2494565217391307</v>
      </c>
    </row>
    <row r="25" spans="1:7">
      <c r="A25">
        <v>1989</v>
      </c>
      <c r="B25" s="3">
        <f>B´!C26</f>
        <v>2.5693083900226759</v>
      </c>
      <c r="C25" s="3">
        <f>B´!C26+1.5</f>
        <v>4.0693083900226759</v>
      </c>
      <c r="D25" s="3">
        <f>B´!C26-0.2</f>
        <v>2.3693083900226757</v>
      </c>
      <c r="E25" s="3">
        <f>B´!C26+0.2</f>
        <v>2.769308390022676</v>
      </c>
      <c r="F25" s="3">
        <f>F´!C26</f>
        <v>2.2499999999999996</v>
      </c>
      <c r="G25" s="3">
        <f t="shared" si="0"/>
        <v>0.85000000000000075</v>
      </c>
    </row>
    <row r="26" spans="1:7">
      <c r="A26">
        <v>1990</v>
      </c>
      <c r="B26" s="3">
        <f>B´!C27</f>
        <v>2.3505215419501133</v>
      </c>
      <c r="C26" s="3">
        <f>B´!C27+1.5</f>
        <v>3.8505215419501133</v>
      </c>
      <c r="D26" s="3">
        <f>B´!C27-0.2</f>
        <v>2.1505215419501131</v>
      </c>
      <c r="E26" s="3">
        <f>B´!C27+0.2</f>
        <v>2.5505215419501135</v>
      </c>
      <c r="F26" s="3">
        <f>F´!C27</f>
        <v>2.6065217391304349</v>
      </c>
      <c r="G26" s="3">
        <f t="shared" si="0"/>
        <v>0.40434782608695652</v>
      </c>
    </row>
    <row r="27" spans="1:7">
      <c r="A27">
        <v>1991</v>
      </c>
      <c r="B27" s="3">
        <f>B´!C28</f>
        <v>1.545952380952381</v>
      </c>
      <c r="C27" s="3">
        <f>B´!C28+1.5</f>
        <v>3.045952380952381</v>
      </c>
      <c r="D27" s="3">
        <f>B´!C28-0.2</f>
        <v>1.345952380952381</v>
      </c>
      <c r="E27" s="3">
        <f>B´!C28+0.2</f>
        <v>1.7459523809523809</v>
      </c>
      <c r="F27" s="3">
        <f>F´!C28</f>
        <v>2.9304347826086956</v>
      </c>
      <c r="G27" s="3">
        <f t="shared" si="0"/>
        <v>-5.4347826086931228E-4</v>
      </c>
    </row>
    <row r="28" spans="1:7">
      <c r="A28">
        <v>1992</v>
      </c>
      <c r="B28" s="3">
        <f>B´!C29</f>
        <v>0.984750566893424</v>
      </c>
      <c r="C28" s="3">
        <f>B´!C29+1.5</f>
        <v>2.4847505668934238</v>
      </c>
      <c r="D28" s="3">
        <f>B´!C29-0.2</f>
        <v>0.78475056689342404</v>
      </c>
      <c r="E28" s="3">
        <f>B´!C29+0.2</f>
        <v>1.184750566893424</v>
      </c>
      <c r="F28" s="3">
        <f>F´!C29</f>
        <v>2.1956521739130435</v>
      </c>
      <c r="G28" s="3">
        <f t="shared" si="0"/>
        <v>0.91793478260869588</v>
      </c>
    </row>
    <row r="29" spans="1:7">
      <c r="A29">
        <v>1993</v>
      </c>
      <c r="B29" s="3">
        <f>B´!C30</f>
        <v>1.0710430839002267</v>
      </c>
      <c r="C29" s="3">
        <f>B´!C30+1.5</f>
        <v>2.5710430839002267</v>
      </c>
      <c r="D29" s="3">
        <f>B´!C30-0.2</f>
        <v>0.87104308390022678</v>
      </c>
      <c r="E29" s="3">
        <f>B´!C30+0.2</f>
        <v>1.2710430839002267</v>
      </c>
      <c r="F29" s="3">
        <f>F´!C30</f>
        <v>1.2021739130434783</v>
      </c>
      <c r="G29" s="3">
        <f t="shared" si="0"/>
        <v>2.159782608695652</v>
      </c>
    </row>
    <row r="30" spans="1:7">
      <c r="A30">
        <v>1994</v>
      </c>
      <c r="B30" s="3">
        <f>B´!C31</f>
        <v>1.8360884353741496</v>
      </c>
      <c r="C30" s="3">
        <f>B´!C31+1.5</f>
        <v>3.3360884353741493</v>
      </c>
      <c r="D30" s="3">
        <f>B´!C31-0.2</f>
        <v>1.6360884353741496</v>
      </c>
      <c r="E30" s="3">
        <f>B´!C31+0.2</f>
        <v>2.0360884353741495</v>
      </c>
      <c r="F30" s="3">
        <f>F´!C31</f>
        <v>1.326086956521739</v>
      </c>
      <c r="G30" s="3">
        <f t="shared" si="0"/>
        <v>2.0048913043478263</v>
      </c>
    </row>
    <row r="31" spans="1:7">
      <c r="A31">
        <v>1995</v>
      </c>
      <c r="B31" s="3">
        <f>B´!C32</f>
        <v>2.1268367346938777</v>
      </c>
      <c r="C31" s="3">
        <f>B´!C32+1.5</f>
        <v>3.6268367346938777</v>
      </c>
      <c r="D31" s="3">
        <f>B´!C32-0.2</f>
        <v>1.9268367346938777</v>
      </c>
      <c r="E31" s="3">
        <f>B´!C32+0.2</f>
        <v>2.3268367346938779</v>
      </c>
      <c r="F31" s="3">
        <f>F´!C32</f>
        <v>1.6673913043478261</v>
      </c>
      <c r="G31" s="3">
        <f t="shared" si="0"/>
        <v>1.5782608695652174</v>
      </c>
    </row>
    <row r="32" spans="1:7">
      <c r="A32">
        <v>1996</v>
      </c>
      <c r="B32" s="3">
        <f>B´!C33</f>
        <v>1.8545464852607709</v>
      </c>
      <c r="C32" s="3">
        <f>B´!C33+1.5</f>
        <v>3.3545464852607711</v>
      </c>
      <c r="D32" s="3">
        <f>B´!C33-0.2</f>
        <v>1.654546485260771</v>
      </c>
      <c r="E32" s="3">
        <f>B´!C33+0.2</f>
        <v>2.0545464852607709</v>
      </c>
      <c r="F32" s="3">
        <f>F´!C33</f>
        <v>1.9760869565217392</v>
      </c>
      <c r="G32" s="3">
        <f t="shared" si="0"/>
        <v>1.1923913043478263</v>
      </c>
    </row>
    <row r="33" spans="1:7">
      <c r="A33">
        <v>1997</v>
      </c>
      <c r="B33" s="3">
        <f>B´!C34</f>
        <v>1.4299433106575963</v>
      </c>
      <c r="C33" s="3">
        <f>B´!C34+1.5</f>
        <v>2.9299433106575963</v>
      </c>
      <c r="D33" s="3">
        <f>B´!C34-0.2</f>
        <v>1.2299433106575963</v>
      </c>
      <c r="E33" s="3">
        <f>B´!C34+0.2</f>
        <v>1.6299433106575962</v>
      </c>
      <c r="F33" s="3">
        <f>F´!C34</f>
        <v>2.2021739130434779</v>
      </c>
      <c r="G33" s="3">
        <f t="shared" si="0"/>
        <v>0.90978260869565286</v>
      </c>
    </row>
    <row r="34" spans="1:7">
      <c r="A34">
        <v>1998</v>
      </c>
      <c r="B34" s="3">
        <f>B´!C35</f>
        <v>1.1114172335600907</v>
      </c>
      <c r="C34" s="3">
        <f>B´!C35+1.5</f>
        <v>2.6114172335600907</v>
      </c>
      <c r="D34" s="3">
        <f>B´!C35-0.2</f>
        <v>0.91141723356009074</v>
      </c>
      <c r="E34" s="3">
        <f>B´!C35+0.2</f>
        <v>1.3114172335600907</v>
      </c>
      <c r="F34" s="3">
        <f>F´!C35</f>
        <v>2.0956521739130434</v>
      </c>
      <c r="G34" s="3">
        <f t="shared" si="0"/>
        <v>1.0429347826086959</v>
      </c>
    </row>
    <row r="35" spans="1:7">
      <c r="A35">
        <v>1999</v>
      </c>
      <c r="B35" s="3">
        <f>B´!C36</f>
        <v>0.97984126984126985</v>
      </c>
      <c r="C35" s="3">
        <f>B´!C36+1.5</f>
        <v>2.4798412698412697</v>
      </c>
      <c r="D35" s="3">
        <f>B´!C36-0.2</f>
        <v>0.77984126984126978</v>
      </c>
      <c r="E35" s="3">
        <f>B´!C36+0.2</f>
        <v>1.1798412698412699</v>
      </c>
      <c r="F35" s="3">
        <f>F´!C36</f>
        <v>2.008695652173913</v>
      </c>
      <c r="G35" s="3">
        <f t="shared" si="0"/>
        <v>1.151630434782609</v>
      </c>
    </row>
    <row r="36" spans="1:7">
      <c r="A36">
        <v>2000</v>
      </c>
      <c r="B36" s="3">
        <f>B´!C37</f>
        <v>1.062517006802721</v>
      </c>
      <c r="C36" s="3">
        <f>B´!C37+1.5</f>
        <v>2.5625170068027208</v>
      </c>
      <c r="D36" s="3">
        <f>B´!C37-0.2</f>
        <v>0.86251700680272103</v>
      </c>
      <c r="E36" s="3">
        <f>B´!C37+0.2</f>
        <v>1.2625170068027209</v>
      </c>
      <c r="F36" s="3">
        <f>F´!C37</f>
        <v>2.160869565217391</v>
      </c>
      <c r="G36" s="3">
        <f t="shared" si="0"/>
        <v>0.9614130434782614</v>
      </c>
    </row>
    <row r="37" spans="1:7">
      <c r="A37">
        <v>2001</v>
      </c>
      <c r="B37" s="3">
        <f>B´!C38</f>
        <v>1.008673469387755</v>
      </c>
      <c r="C37" s="3">
        <f>B´!C38+1.5</f>
        <v>2.5086734693877553</v>
      </c>
      <c r="D37" s="3">
        <f>B´!C38-0.2</f>
        <v>0.80867346938775508</v>
      </c>
      <c r="E37" s="3">
        <f>B´!C38+0.2</f>
        <v>1.208673469387755</v>
      </c>
      <c r="F37" s="3">
        <f>F´!C38</f>
        <v>2.3065217391304347</v>
      </c>
      <c r="G37" s="3">
        <f t="shared" si="0"/>
        <v>0.77934782608695685</v>
      </c>
    </row>
    <row r="38" spans="1:7">
      <c r="A38">
        <v>2002</v>
      </c>
      <c r="B38" s="3">
        <f>B´!C39</f>
        <v>0.93392290249433108</v>
      </c>
      <c r="C38" s="3">
        <f>B´!C39+1.5</f>
        <v>2.4339229024943312</v>
      </c>
      <c r="D38" s="3">
        <f>B´!C39-0.2</f>
        <v>0.73392290249433101</v>
      </c>
      <c r="E38" s="3">
        <f>B´!C39+0.2</f>
        <v>1.1339229024943311</v>
      </c>
      <c r="F38" s="3">
        <f>F´!C39</f>
        <v>2.3499999999999996</v>
      </c>
      <c r="G38" s="3">
        <f t="shared" si="0"/>
        <v>0.72500000000000064</v>
      </c>
    </row>
    <row r="39" spans="1:7">
      <c r="A39">
        <v>2003</v>
      </c>
      <c r="B39" s="3">
        <f>B´!C40</f>
        <v>0.86643990929705217</v>
      </c>
      <c r="C39" s="3">
        <f>B´!C40+1.5</f>
        <v>2.3664399092970521</v>
      </c>
      <c r="D39" s="3">
        <f>B´!C40-0.2</f>
        <v>0.6664399092970521</v>
      </c>
      <c r="E39" s="3">
        <f>B´!C40+0.2</f>
        <v>1.0664399092970522</v>
      </c>
      <c r="F39" s="3">
        <f>F´!C40</f>
        <v>2.310869565217391</v>
      </c>
      <c r="G39" s="3">
        <f t="shared" si="0"/>
        <v>0.77391304347826151</v>
      </c>
    </row>
    <row r="40" spans="1:7">
      <c r="A40">
        <v>2004</v>
      </c>
      <c r="B40" s="3">
        <f>B´!C41</f>
        <v>0.79982993197278907</v>
      </c>
      <c r="C40" s="3">
        <f>B´!C41+1.5</f>
        <v>2.2998299319727891</v>
      </c>
      <c r="D40" s="3">
        <f>B´!C41-0.2</f>
        <v>0.59982993197278911</v>
      </c>
      <c r="E40" s="3">
        <f>B´!C41+0.2</f>
        <v>0.99982993197278902</v>
      </c>
      <c r="F40" s="3">
        <f>F´!C41</f>
        <v>2.660869565217391</v>
      </c>
      <c r="G40" s="3">
        <f t="shared" si="0"/>
        <v>0.3364130434782614</v>
      </c>
    </row>
    <row r="41" spans="1:7">
      <c r="A41">
        <v>2005</v>
      </c>
      <c r="B41" s="3">
        <f>B´!C42</f>
        <v>0.70513605442176874</v>
      </c>
      <c r="C41" s="3">
        <f>B´!C42+1.5</f>
        <v>2.2051360544217689</v>
      </c>
      <c r="D41" s="3">
        <f>B´!C42-0.2</f>
        <v>0.50513605442176868</v>
      </c>
      <c r="E41" s="3">
        <f>B´!C42+0.2</f>
        <v>0.90513605442176881</v>
      </c>
      <c r="F41" s="3">
        <f>F´!C42</f>
        <v>2.1804347826086952</v>
      </c>
      <c r="G41" s="3">
        <f>(C41-F41)/1.5</f>
        <v>1.6467514542049127E-2</v>
      </c>
    </row>
    <row r="42" spans="1:7">
      <c r="A42">
        <v>2006</v>
      </c>
      <c r="B42" s="3">
        <f>B´!C43</f>
        <v>0.80705215419501131</v>
      </c>
      <c r="C42" s="3">
        <f>B´!C43+1.5</f>
        <v>2.3070521541950111</v>
      </c>
      <c r="D42" s="3">
        <f>B´!C43-0.2</f>
        <v>0.60705215419501135</v>
      </c>
      <c r="E42" s="3">
        <f>B´!C43+0.2</f>
        <v>1.0070521541950113</v>
      </c>
      <c r="F42" s="3">
        <f>F´!C43</f>
        <v>1.9695652173913043</v>
      </c>
      <c r="G42" s="3">
        <f t="shared" si="0"/>
        <v>1.2005434782608697</v>
      </c>
    </row>
    <row r="43" spans="1:7">
      <c r="A43">
        <v>2007</v>
      </c>
      <c r="B43" s="3">
        <f>B´!C44</f>
        <v>0.8910430839002268</v>
      </c>
      <c r="C43" s="3">
        <f>B´!C44+1.5</f>
        <v>2.391043083900227</v>
      </c>
      <c r="D43" s="3">
        <f>B´!C44-0.2</f>
        <v>0.69104308390022684</v>
      </c>
      <c r="E43" s="3">
        <f>B´!C44+0.2</f>
        <v>1.0910430839002268</v>
      </c>
      <c r="F43" s="3">
        <f>F´!C44</f>
        <v>1.6760869565217391</v>
      </c>
      <c r="G43" s="3">
        <f t="shared" si="0"/>
        <v>1.5673913043478263</v>
      </c>
    </row>
    <row r="44" spans="1:7">
      <c r="A44">
        <v>2008</v>
      </c>
      <c r="B44" s="3">
        <f>B´!C45</f>
        <v>1.1304761904761904</v>
      </c>
      <c r="C44" s="3">
        <f>B´!C45+1.5</f>
        <v>2.6304761904761902</v>
      </c>
      <c r="D44" s="3">
        <f>B´!C45-0.2</f>
        <v>0.93047619047619046</v>
      </c>
      <c r="E44" s="3">
        <f>B´!C45+0.2</f>
        <v>1.3304761904761904</v>
      </c>
      <c r="F44" s="3">
        <f>F´!C45</f>
        <v>1.2</v>
      </c>
      <c r="G44" s="3">
        <f t="shared" si="0"/>
        <v>2.1625000000000001</v>
      </c>
    </row>
    <row r="45" spans="1:7">
      <c r="A45">
        <v>2009</v>
      </c>
      <c r="B45" s="3">
        <f>B´!C46</f>
        <v>1.3683900226757371</v>
      </c>
      <c r="C45" s="3">
        <f>B´!C46+1.5</f>
        <v>2.8683900226757371</v>
      </c>
      <c r="D45" s="3">
        <f>B´!C46-0.2</f>
        <v>1.1683900226757371</v>
      </c>
      <c r="E45" s="3">
        <f>B´!C46+0.2</f>
        <v>1.568390022675737</v>
      </c>
      <c r="F45" s="3">
        <f>F´!C46</f>
        <v>1.0173913043478262</v>
      </c>
      <c r="G45" s="3">
        <v>1</v>
      </c>
    </row>
    <row r="46" spans="1:7">
      <c r="A46">
        <v>2010</v>
      </c>
      <c r="B46" s="3">
        <f>B´!C47</f>
        <v>1.5866666666666667</v>
      </c>
      <c r="C46" s="3">
        <f>B´!C47+1.5</f>
        <v>3.0866666666666669</v>
      </c>
      <c r="D46" s="3">
        <f>B´!C47-0.2</f>
        <v>1.3866666666666667</v>
      </c>
      <c r="E46" s="3">
        <f>B´!C47+0.2</f>
        <v>1.7866666666666666</v>
      </c>
      <c r="F46" s="3">
        <f>F´!C47</f>
        <v>0.91739130434782601</v>
      </c>
      <c r="G46" s="3">
        <v>1</v>
      </c>
    </row>
    <row r="47" spans="1:7">
      <c r="A47">
        <v>2011</v>
      </c>
      <c r="B47" s="3">
        <f>B´!C48</f>
        <v>1.4987641723356009</v>
      </c>
      <c r="C47" s="3">
        <f>B´!C48+1.5</f>
        <v>2.9987641723356009</v>
      </c>
      <c r="D47" s="3">
        <f>B´!C48-0.2</f>
        <v>1.2987641723356009</v>
      </c>
      <c r="E47" s="3">
        <f>B´!C48+0.2</f>
        <v>1.6987641723356008</v>
      </c>
      <c r="F47" s="3">
        <f>F´!C48</f>
        <v>0.85217391304347823</v>
      </c>
      <c r="G47" s="3">
        <v>1</v>
      </c>
    </row>
    <row r="48" spans="1:7">
      <c r="A48">
        <v>2012</v>
      </c>
      <c r="B48" s="3">
        <f>B´!C49</f>
        <v>1.7413151927437642</v>
      </c>
      <c r="C48" s="3">
        <f>B´!C49+1.5</f>
        <v>3.2413151927437642</v>
      </c>
      <c r="D48" s="3">
        <f>B´!C49-0.2</f>
        <v>1.5413151927437643</v>
      </c>
      <c r="E48" s="3">
        <f>B´!C49+0.2</f>
        <v>1.9413151927437642</v>
      </c>
      <c r="F48" s="3">
        <f>F´!C49</f>
        <v>0.81086956521739129</v>
      </c>
      <c r="G48" s="3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sqref="A1:G1"/>
    </sheetView>
  </sheetViews>
  <sheetFormatPr baseColWidth="10" defaultRowHeight="15" x14ac:dyDescent="0"/>
  <cols>
    <col min="1" max="1" width="10.83203125" style="8"/>
    <col min="2" max="2" width="7.1640625" style="8" customWidth="1"/>
    <col min="3" max="3" width="11.83203125" style="8" bestFit="1" customWidth="1"/>
    <col min="4" max="4" width="14.5" style="8" bestFit="1" customWidth="1"/>
    <col min="5" max="5" width="14.83203125" style="8" bestFit="1" customWidth="1"/>
    <col min="6" max="6" width="8.5" style="8" customWidth="1"/>
    <col min="7" max="7" width="9.1640625" style="8" customWidth="1"/>
  </cols>
  <sheetData>
    <row r="1" spans="1:7" ht="17">
      <c r="A1" s="8" t="s">
        <v>0</v>
      </c>
      <c r="B1" s="9" t="s">
        <v>39</v>
      </c>
      <c r="C1" s="9" t="s">
        <v>38</v>
      </c>
      <c r="D1" s="9" t="s">
        <v>41</v>
      </c>
      <c r="E1" s="9" t="s">
        <v>37</v>
      </c>
      <c r="F1" s="9" t="s">
        <v>40</v>
      </c>
      <c r="G1" s="9" t="s">
        <v>42</v>
      </c>
    </row>
    <row r="2" spans="1:7">
      <c r="A2" s="8">
        <v>1991</v>
      </c>
      <c r="B2" s="10">
        <f>B´!D28</f>
        <v>2.758709090909091</v>
      </c>
      <c r="C2" s="10">
        <f>B´!D28+1.5</f>
        <v>4.2587090909090914</v>
      </c>
      <c r="D2" s="10">
        <f>B´!D28-0.2</f>
        <v>2.5587090909090908</v>
      </c>
      <c r="E2" s="10">
        <f>B´!D28+0.2</f>
        <v>2.9587090909090912</v>
      </c>
      <c r="F2" s="10">
        <f>F´!D28</f>
        <v>1.2406250000000001</v>
      </c>
      <c r="G2" s="10">
        <f>(1.99-F2)/0.8</f>
        <v>0.93671874999999982</v>
      </c>
    </row>
    <row r="3" spans="1:7">
      <c r="A3" s="8">
        <v>1992</v>
      </c>
      <c r="B3" s="10">
        <f>B´!D29</f>
        <v>2.8229000000000002</v>
      </c>
      <c r="C3" s="10">
        <f>B´!D29+1.5</f>
        <v>4.3229000000000006</v>
      </c>
      <c r="D3" s="10">
        <f>B´!D29-0.2</f>
        <v>2.6229</v>
      </c>
      <c r="E3" s="10">
        <f>B´!D29+0.2</f>
        <v>3.0229000000000004</v>
      </c>
      <c r="F3" s="10">
        <f>F´!D29</f>
        <v>1.6312500000000001</v>
      </c>
      <c r="G3" s="10">
        <f t="shared" ref="G3:G20" si="0">(1.99-F3)/0.8</f>
        <v>0.44843749999999988</v>
      </c>
    </row>
    <row r="4" spans="1:7">
      <c r="A4" s="8">
        <v>1993</v>
      </c>
      <c r="B4" s="10">
        <f>B´!D30</f>
        <v>2.5263181818181817</v>
      </c>
      <c r="C4" s="10">
        <f>B´!D30+1.5</f>
        <v>4.0263181818181817</v>
      </c>
      <c r="D4" s="10">
        <f>B´!D30-0.2</f>
        <v>2.3263181818181815</v>
      </c>
      <c r="E4" s="10">
        <f>B´!D30+0.2</f>
        <v>2.7263181818181819</v>
      </c>
      <c r="F4" s="10">
        <f>F´!D30</f>
        <v>1.7906249999999999</v>
      </c>
      <c r="G4" s="10">
        <f t="shared" si="0"/>
        <v>0.2492187500000001</v>
      </c>
    </row>
    <row r="5" spans="1:7">
      <c r="A5" s="8">
        <v>1994</v>
      </c>
      <c r="B5" s="10">
        <f>B´!D31</f>
        <v>2.056</v>
      </c>
      <c r="C5" s="10">
        <f>B´!D31+1.5</f>
        <v>3.556</v>
      </c>
      <c r="D5" s="10">
        <f>B´!D31-0.2</f>
        <v>1.8560000000000001</v>
      </c>
      <c r="E5" s="10">
        <f>B´!D31+0.2</f>
        <v>2.2560000000000002</v>
      </c>
      <c r="F5" s="10">
        <f>F´!D31</f>
        <v>1.8875</v>
      </c>
      <c r="G5" s="10">
        <f t="shared" si="0"/>
        <v>0.12812500000000004</v>
      </c>
    </row>
    <row r="6" spans="1:7">
      <c r="A6" s="8">
        <v>1995</v>
      </c>
      <c r="B6" s="10">
        <f>B´!D32</f>
        <v>1.7696181818181818</v>
      </c>
      <c r="C6" s="10">
        <f>B´!D32+1.5</f>
        <v>3.2696181818181818</v>
      </c>
      <c r="D6" s="10">
        <f>B´!D32-0.2</f>
        <v>1.5696181818181818</v>
      </c>
      <c r="E6" s="10">
        <f>B´!D32+0.2</f>
        <v>1.9696181818181817</v>
      </c>
      <c r="F6" s="10">
        <f>F´!D32</f>
        <v>1.7812499999999998</v>
      </c>
      <c r="G6" s="10">
        <f t="shared" si="0"/>
        <v>0.26093750000000027</v>
      </c>
    </row>
    <row r="7" spans="1:7">
      <c r="A7" s="8">
        <v>1996</v>
      </c>
      <c r="B7" s="10">
        <f>B´!D33</f>
        <v>1.2321545454545455</v>
      </c>
      <c r="C7" s="10">
        <f>B´!D33+1.5</f>
        <v>2.7321545454545455</v>
      </c>
      <c r="D7" s="10">
        <f>B´!D33-0.2</f>
        <v>1.0321545454545455</v>
      </c>
      <c r="E7" s="10">
        <f>B´!D33+0.2</f>
        <v>1.4321545454545455</v>
      </c>
      <c r="F7" s="10">
        <f>F´!D33</f>
        <v>1.9906250000000001</v>
      </c>
      <c r="G7" s="10">
        <f t="shared" si="0"/>
        <v>-7.8125000000012212E-4</v>
      </c>
    </row>
    <row r="8" spans="1:7">
      <c r="A8" s="8">
        <v>1997</v>
      </c>
      <c r="B8" s="10">
        <f>B´!D34</f>
        <v>1.3454999999999999</v>
      </c>
      <c r="C8" s="10">
        <f>B´!D34+1.5</f>
        <v>2.8454999999999999</v>
      </c>
      <c r="D8" s="10">
        <f>B´!D34-0.2</f>
        <v>1.1455</v>
      </c>
      <c r="E8" s="10">
        <f>B´!D34+0.2</f>
        <v>1.5454999999999999</v>
      </c>
      <c r="F8" s="10">
        <f>F´!D34</f>
        <v>1.8187499999999999</v>
      </c>
      <c r="G8" s="10">
        <f t="shared" si="0"/>
        <v>0.21406250000000016</v>
      </c>
    </row>
    <row r="9" spans="1:7">
      <c r="A9" s="8">
        <v>1998</v>
      </c>
      <c r="B9" s="10">
        <f>B´!D35</f>
        <v>1.0531272727272727</v>
      </c>
      <c r="C9" s="10">
        <f>B´!D35+1.5</f>
        <v>2.5531272727272727</v>
      </c>
      <c r="D9" s="10">
        <f>B´!D35-0.2</f>
        <v>0.85312727272727273</v>
      </c>
      <c r="E9" s="10">
        <f>B´!D35+0.2</f>
        <v>1.2531272727272726</v>
      </c>
      <c r="F9" s="10">
        <f>F´!D35</f>
        <v>1.8093749999999997</v>
      </c>
      <c r="G9" s="10">
        <f t="shared" si="0"/>
        <v>0.22578125000000032</v>
      </c>
    </row>
    <row r="10" spans="1:7">
      <c r="A10" s="8">
        <v>1999</v>
      </c>
      <c r="B10" s="10">
        <f>B´!D36</f>
        <v>1.0322727272727272</v>
      </c>
      <c r="C10" s="10">
        <f>B´!D36+1.5</f>
        <v>2.5322727272727272</v>
      </c>
      <c r="D10" s="10">
        <f>B´!D36-0.2</f>
        <v>0.83227272727272728</v>
      </c>
      <c r="E10" s="10">
        <f>B´!D36+0.2</f>
        <v>1.2322727272727272</v>
      </c>
      <c r="F10" s="10">
        <f>F´!D36</f>
        <v>1.54375</v>
      </c>
      <c r="G10" s="10">
        <f t="shared" si="0"/>
        <v>0.55781250000000004</v>
      </c>
    </row>
    <row r="11" spans="1:7">
      <c r="A11" s="8">
        <v>2000</v>
      </c>
      <c r="B11" s="10">
        <f>B´!D37</f>
        <v>1.1027</v>
      </c>
      <c r="C11" s="10">
        <f>B´!D37+1.5</f>
        <v>2.6027</v>
      </c>
      <c r="D11" s="10">
        <f>B´!D37-0.2</f>
        <v>0.90270000000000006</v>
      </c>
      <c r="E11" s="10">
        <f>B´!D37+0.2</f>
        <v>1.3027</v>
      </c>
      <c r="F11" s="10">
        <f>F´!D37</f>
        <v>1.8312499999999998</v>
      </c>
      <c r="G11" s="10">
        <f t="shared" si="0"/>
        <v>0.19843750000000021</v>
      </c>
    </row>
    <row r="12" spans="1:7">
      <c r="A12" s="8">
        <v>2001</v>
      </c>
      <c r="B12" s="10">
        <f>B´!D38</f>
        <v>1.1779363636363636</v>
      </c>
      <c r="C12" s="10">
        <f>B´!D38+1.5</f>
        <v>2.6779363636363636</v>
      </c>
      <c r="D12" s="10">
        <f>B´!D38-0.2</f>
        <v>0.9779363636363636</v>
      </c>
      <c r="E12" s="10">
        <f>B´!D38+0.2</f>
        <v>1.3779363636363635</v>
      </c>
      <c r="F12" s="10">
        <f>F´!D38</f>
        <v>1.7718749999999999</v>
      </c>
      <c r="G12" s="10">
        <f t="shared" si="0"/>
        <v>0.27265625000000016</v>
      </c>
    </row>
    <row r="13" spans="1:7">
      <c r="A13" s="8">
        <v>2002</v>
      </c>
      <c r="B13" s="10">
        <f>B´!D39</f>
        <v>1.4795909090909092</v>
      </c>
      <c r="C13" s="10">
        <f>B´!D39+1.5</f>
        <v>2.9795909090909092</v>
      </c>
      <c r="D13" s="10">
        <f>B´!D39-0.2</f>
        <v>1.2795909090909092</v>
      </c>
      <c r="E13" s="10">
        <f>B´!D39+0.2</f>
        <v>1.6795909090909091</v>
      </c>
      <c r="F13" s="10">
        <f>F´!D39</f>
        <v>1.659375</v>
      </c>
      <c r="G13" s="10">
        <f t="shared" si="0"/>
        <v>0.41328124999999993</v>
      </c>
    </row>
    <row r="14" spans="1:7">
      <c r="A14" s="8">
        <v>2003</v>
      </c>
      <c r="B14" s="10">
        <f>B´!D40</f>
        <v>1.1897727272727272</v>
      </c>
      <c r="C14" s="10">
        <f>B´!D40+1.5</f>
        <v>2.689772727272727</v>
      </c>
      <c r="D14" s="10">
        <f>B´!D40-0.2</f>
        <v>0.98977272727272725</v>
      </c>
      <c r="E14" s="10">
        <f>B´!D40+0.2</f>
        <v>1.3897727272727272</v>
      </c>
      <c r="F14" s="10">
        <f>F´!D40</f>
        <v>1.4749999999999999</v>
      </c>
      <c r="G14" s="10">
        <f t="shared" si="0"/>
        <v>0.64375000000000016</v>
      </c>
    </row>
    <row r="15" spans="1:7">
      <c r="A15" s="8">
        <v>2004</v>
      </c>
      <c r="B15" s="10">
        <f>B´!D41</f>
        <v>1.2595636363636364</v>
      </c>
      <c r="C15" s="10">
        <f>B´!D41+1.5</f>
        <v>2.7595636363636364</v>
      </c>
      <c r="D15" s="10">
        <f>B´!D41-0.2</f>
        <v>1.0595636363636365</v>
      </c>
      <c r="E15" s="10">
        <f>B´!D41+0.2</f>
        <v>1.4595636363636364</v>
      </c>
      <c r="F15" s="10">
        <f>F´!D41</f>
        <v>1.453125</v>
      </c>
      <c r="G15" s="10">
        <f t="shared" si="0"/>
        <v>0.67109374999999993</v>
      </c>
    </row>
    <row r="16" spans="1:7">
      <c r="A16" s="8">
        <v>2005</v>
      </c>
      <c r="B16" s="10">
        <f>B´!D42</f>
        <v>1.2150272727272726</v>
      </c>
      <c r="C16" s="10">
        <f>B´!D42+1.5</f>
        <v>2.7150272727272728</v>
      </c>
      <c r="D16" s="10">
        <f>B´!D42-0.2</f>
        <v>1.0150272727272727</v>
      </c>
      <c r="E16" s="10">
        <f>B´!D42+0.2</f>
        <v>1.4150272727272726</v>
      </c>
      <c r="F16" s="10">
        <f>F´!D42</f>
        <v>1.60625</v>
      </c>
      <c r="G16" s="10">
        <f t="shared" si="0"/>
        <v>0.47968750000000004</v>
      </c>
    </row>
    <row r="17" spans="1:7">
      <c r="A17" s="8">
        <v>2006</v>
      </c>
      <c r="B17" s="10">
        <f>B´!D43</f>
        <v>1.4215727272727272</v>
      </c>
      <c r="C17" s="10">
        <f>B´!D43+1.5</f>
        <v>2.9215727272727272</v>
      </c>
      <c r="D17" s="10">
        <f>B´!D43-0.2</f>
        <v>1.2215727272727273</v>
      </c>
      <c r="E17" s="10">
        <f>B´!D43+0.2</f>
        <v>1.6215727272727272</v>
      </c>
      <c r="F17" s="10">
        <f>F´!D43</f>
        <v>1.66875</v>
      </c>
      <c r="G17" s="10">
        <f t="shared" si="0"/>
        <v>0.40156250000000004</v>
      </c>
    </row>
    <row r="18" spans="1:7">
      <c r="A18" s="8">
        <v>2007</v>
      </c>
      <c r="B18" s="10">
        <f>B´!D44</f>
        <v>1.1137818181818182</v>
      </c>
      <c r="C18" s="10">
        <f>B´!D44+1.5</f>
        <v>2.6137818181818182</v>
      </c>
      <c r="D18" s="10">
        <f>B´!D44-0.2</f>
        <v>0.91378181818181825</v>
      </c>
      <c r="E18" s="10">
        <f>B´!D44+0.2</f>
        <v>1.3137818181818182</v>
      </c>
      <c r="F18" s="10">
        <f>F´!D44</f>
        <v>1.546875</v>
      </c>
      <c r="G18" s="10">
        <f t="shared" si="0"/>
        <v>0.55390624999999993</v>
      </c>
    </row>
    <row r="19" spans="1:7">
      <c r="A19" s="8">
        <v>2008</v>
      </c>
      <c r="B19" s="10">
        <f>B´!D45</f>
        <v>0.95864545454545458</v>
      </c>
      <c r="C19" s="10">
        <f>B´!D45+1.5</f>
        <v>2.4586454545454544</v>
      </c>
      <c r="D19" s="10">
        <f>B´!D45-0.2</f>
        <v>0.75864545454545462</v>
      </c>
      <c r="E19" s="10">
        <f>B´!D45+0.2</f>
        <v>1.1586454545454545</v>
      </c>
      <c r="F19" s="10">
        <f>F´!D45</f>
        <v>1.659375</v>
      </c>
      <c r="G19" s="10">
        <f t="shared" si="0"/>
        <v>0.41328124999999993</v>
      </c>
    </row>
    <row r="20" spans="1:7">
      <c r="A20" s="8">
        <v>2009</v>
      </c>
      <c r="B20" s="10">
        <f>B´!D46</f>
        <v>0.86050909090909089</v>
      </c>
      <c r="C20" s="10">
        <f>B´!D46+1.5</f>
        <v>2.3605090909090909</v>
      </c>
      <c r="D20" s="10">
        <f>B´!D46-0.2</f>
        <v>0.66050909090909093</v>
      </c>
      <c r="E20" s="10">
        <f>B´!D46+0.2</f>
        <v>1.0605090909090908</v>
      </c>
      <c r="F20" s="10">
        <f>F´!D46</f>
        <v>1.6312500000000001</v>
      </c>
      <c r="G20" s="10">
        <f t="shared" si="0"/>
        <v>0.44843749999999988</v>
      </c>
    </row>
    <row r="21" spans="1:7">
      <c r="A21" s="8">
        <v>2010</v>
      </c>
      <c r="B21" s="10">
        <f>B´!D47</f>
        <v>0.83590909090909093</v>
      </c>
      <c r="C21" s="10">
        <f>B´!D47+1.5</f>
        <v>2.3359090909090909</v>
      </c>
      <c r="D21" s="10">
        <f>B´!D47-0.2</f>
        <v>0.63590909090909098</v>
      </c>
      <c r="E21" s="10">
        <f>B´!D47+0.2</f>
        <v>1.0359090909090909</v>
      </c>
      <c r="F21" s="10">
        <f>F´!D47</f>
        <v>1.128125</v>
      </c>
      <c r="G21" s="8">
        <v>1</v>
      </c>
    </row>
    <row r="22" spans="1:7">
      <c r="A22" s="8">
        <v>2011</v>
      </c>
      <c r="B22" s="10">
        <f>B´!D48</f>
        <v>0.81771818181818179</v>
      </c>
      <c r="C22" s="10">
        <f>B´!D48+1.5</f>
        <v>2.317718181818182</v>
      </c>
      <c r="D22" s="10">
        <f>B´!D48-0.2</f>
        <v>0.61771818181818183</v>
      </c>
      <c r="E22" s="10">
        <f>B´!D48+0.2</f>
        <v>1.0177181818181817</v>
      </c>
      <c r="F22" s="10">
        <f>F´!D48</f>
        <v>0.95624999999999993</v>
      </c>
      <c r="G22" s="8">
        <v>1</v>
      </c>
    </row>
    <row r="23" spans="1:7">
      <c r="A23" s="8">
        <v>2012</v>
      </c>
      <c r="B23" s="10">
        <f>B´!D49</f>
        <v>0.84684545454545457</v>
      </c>
      <c r="C23" s="10">
        <f>B´!D49+1.5</f>
        <v>2.3468454545454547</v>
      </c>
      <c r="D23" s="10">
        <f>B´!D49-0.2</f>
        <v>0.6468454545454545</v>
      </c>
      <c r="E23" s="10">
        <f>B´!D49+0.2</f>
        <v>1.0468454545454546</v>
      </c>
      <c r="F23" s="10">
        <f>F´!D49</f>
        <v>1.01875</v>
      </c>
      <c r="G23" s="8">
        <v>1</v>
      </c>
    </row>
    <row r="24" spans="1:7">
      <c r="A24" s="8">
        <v>2013</v>
      </c>
      <c r="B24" s="10">
        <f>B´!D50</f>
        <v>1.0067909090909091</v>
      </c>
      <c r="C24" s="10">
        <f>B´!D50+1.5</f>
        <v>2.5067909090909088</v>
      </c>
      <c r="D24" s="10">
        <f>B´!D50-0.2</f>
        <v>0.80679090909090911</v>
      </c>
      <c r="E24" s="10">
        <f>B´!D50+0.2</f>
        <v>1.206790909090909</v>
      </c>
      <c r="F24" s="10">
        <f>F´!D50</f>
        <v>1.0218750000000001</v>
      </c>
      <c r="G24" s="8">
        <v>1</v>
      </c>
    </row>
    <row r="25" spans="1:7">
      <c r="A25" s="8">
        <v>2014</v>
      </c>
      <c r="B25" s="10">
        <f>B´!D51</f>
        <v>1.0776272727272727</v>
      </c>
      <c r="C25" s="10">
        <f>B´!D51+1.5</f>
        <v>2.5776272727272724</v>
      </c>
      <c r="D25" s="10">
        <f>B´!D51-0.2</f>
        <v>0.8776272727272727</v>
      </c>
      <c r="E25" s="10">
        <f>B´!D51+0.2</f>
        <v>1.2776272727272726</v>
      </c>
      <c r="F25" s="10">
        <f>F´!D51</f>
        <v>0.81562500000000004</v>
      </c>
      <c r="G25" s="8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sqref="A1:G1"/>
    </sheetView>
  </sheetViews>
  <sheetFormatPr baseColWidth="10" defaultRowHeight="15" x14ac:dyDescent="0"/>
  <cols>
    <col min="2" max="2" width="7.1640625" customWidth="1"/>
    <col min="3" max="3" width="11.83203125" bestFit="1" customWidth="1"/>
    <col min="4" max="4" width="14.5" bestFit="1" customWidth="1"/>
    <col min="5" max="5" width="14.83203125" bestFit="1" customWidth="1"/>
    <col min="6" max="6" width="8.5" customWidth="1"/>
  </cols>
  <sheetData>
    <row r="1" spans="1:7" ht="17">
      <c r="A1" s="8" t="s">
        <v>0</v>
      </c>
      <c r="B1" s="9" t="s">
        <v>39</v>
      </c>
      <c r="C1" s="9" t="s">
        <v>38</v>
      </c>
      <c r="D1" s="9" t="s">
        <v>41</v>
      </c>
      <c r="E1" s="9" t="s">
        <v>37</v>
      </c>
      <c r="F1" s="9" t="s">
        <v>40</v>
      </c>
      <c r="G1" s="9" t="s">
        <v>42</v>
      </c>
    </row>
    <row r="2" spans="1:7">
      <c r="A2">
        <v>1974</v>
      </c>
      <c r="B2" s="3">
        <f>B´!E11</f>
        <v>2.8040316666666665</v>
      </c>
      <c r="C2" s="3">
        <f>B´!E11+1.5</f>
        <v>4.3040316666666669</v>
      </c>
      <c r="D2" s="3">
        <f>B´!E11-0.2</f>
        <v>2.6040316666666663</v>
      </c>
      <c r="E2" s="3">
        <f>B´!E11+0.2</f>
        <v>3.0040316666666667</v>
      </c>
      <c r="F2" s="3">
        <f>F´!E11</f>
        <v>0.84090909090909094</v>
      </c>
      <c r="G2">
        <v>1</v>
      </c>
    </row>
    <row r="3" spans="1:7">
      <c r="A3">
        <v>1975</v>
      </c>
      <c r="B3" s="3">
        <f>B´!E12</f>
        <v>2.6254300000000002</v>
      </c>
      <c r="C3" s="3">
        <f>B´!E12+1.5</f>
        <v>4.1254299999999997</v>
      </c>
      <c r="D3" s="3">
        <f>B´!E12-0.2</f>
        <v>2.42543</v>
      </c>
      <c r="E3" s="3">
        <f>B´!E12+0.2</f>
        <v>2.8254300000000003</v>
      </c>
      <c r="F3" s="3">
        <f>F´!E12</f>
        <v>0.90909090909090917</v>
      </c>
      <c r="G3">
        <v>1</v>
      </c>
    </row>
    <row r="4" spans="1:7">
      <c r="A4">
        <v>1976</v>
      </c>
      <c r="B4" s="3">
        <f>B´!E13</f>
        <v>2.2779349999999998</v>
      </c>
      <c r="C4" s="3">
        <f>B´!E13+1.5</f>
        <v>3.7779349999999998</v>
      </c>
      <c r="D4" s="3">
        <f>B´!E13-0.2</f>
        <v>2.0779349999999996</v>
      </c>
      <c r="E4" s="3">
        <f>B´!E13+0.2</f>
        <v>2.477935</v>
      </c>
      <c r="F4" s="3">
        <f>F´!E13</f>
        <v>0.88181818181818183</v>
      </c>
      <c r="G4">
        <v>1</v>
      </c>
    </row>
    <row r="5" spans="1:7">
      <c r="A5">
        <v>1977</v>
      </c>
      <c r="B5" s="3">
        <f>B´!E14</f>
        <v>2.5312816666666667</v>
      </c>
      <c r="C5" s="3">
        <f>B´!E14+1.5</f>
        <v>4.0312816666666667</v>
      </c>
      <c r="D5" s="3">
        <f>B´!E14-0.2</f>
        <v>2.3312816666666665</v>
      </c>
      <c r="E5" s="3">
        <f>B´!E14+0.2</f>
        <v>2.7312816666666668</v>
      </c>
      <c r="F5" s="3">
        <f>F´!E14</f>
        <v>0.85909090909090913</v>
      </c>
      <c r="G5">
        <v>1</v>
      </c>
    </row>
    <row r="6" spans="1:7">
      <c r="A6">
        <v>1978</v>
      </c>
      <c r="B6" s="3">
        <f>B´!E15</f>
        <v>2.401805</v>
      </c>
      <c r="C6" s="3">
        <f>B´!E15+1.5</f>
        <v>3.901805</v>
      </c>
      <c r="D6" s="3">
        <f>B´!E15-0.2</f>
        <v>2.2018049999999998</v>
      </c>
      <c r="E6" s="3">
        <f>B´!E15+0.2</f>
        <v>2.6018050000000001</v>
      </c>
      <c r="F6" s="3">
        <f>F´!E15</f>
        <v>0.75</v>
      </c>
      <c r="G6" s="3">
        <f>F6/0.8</f>
        <v>0.9375</v>
      </c>
    </row>
    <row r="7" spans="1:7">
      <c r="A7">
        <v>1979</v>
      </c>
      <c r="B7" s="3">
        <f>B´!E16</f>
        <v>2.34809</v>
      </c>
      <c r="C7" s="3">
        <f>B´!E16+1.5</f>
        <v>3.84809</v>
      </c>
      <c r="D7" s="3">
        <f>B´!E16-0.2</f>
        <v>2.1480899999999998</v>
      </c>
      <c r="E7" s="3">
        <f>B´!E16+0.2</f>
        <v>2.5480900000000002</v>
      </c>
      <c r="F7" s="3">
        <f>F´!E16</f>
        <v>0.89090909090909098</v>
      </c>
      <c r="G7">
        <v>1</v>
      </c>
    </row>
    <row r="8" spans="1:7">
      <c r="A8">
        <v>1980</v>
      </c>
      <c r="B8" s="3">
        <f>B´!E17</f>
        <v>2.2624433333333331</v>
      </c>
      <c r="C8" s="3">
        <f>B´!E17+1.5</f>
        <v>3.7624433333333331</v>
      </c>
      <c r="D8" s="3">
        <f>B´!E17-0.2</f>
        <v>2.062443333333333</v>
      </c>
      <c r="E8" s="3">
        <f>B´!E17+0.2</f>
        <v>2.4624433333333333</v>
      </c>
      <c r="F8" s="3">
        <f>F´!E17</f>
        <v>0.85</v>
      </c>
      <c r="G8">
        <v>1</v>
      </c>
    </row>
    <row r="9" spans="1:7">
      <c r="A9">
        <v>1981</v>
      </c>
      <c r="B9" s="3">
        <f>B´!E18</f>
        <v>2.1440983333333334</v>
      </c>
      <c r="C9" s="3">
        <f>B´!E18+1.5</f>
        <v>3.6440983333333334</v>
      </c>
      <c r="D9" s="3">
        <f>B´!E18-0.2</f>
        <v>1.9440983333333335</v>
      </c>
      <c r="E9" s="3">
        <f>B´!E18+0.2</f>
        <v>2.3440983333333336</v>
      </c>
      <c r="F9" s="3">
        <f>F´!E18</f>
        <v>0.92272727272727284</v>
      </c>
      <c r="G9">
        <v>1</v>
      </c>
    </row>
    <row r="10" spans="1:7">
      <c r="A10">
        <v>1982</v>
      </c>
      <c r="B10" s="3">
        <f>B´!E19</f>
        <v>2.3801216666666667</v>
      </c>
      <c r="C10" s="3">
        <f>B´!E19+1.5</f>
        <v>3.8801216666666667</v>
      </c>
      <c r="D10" s="3">
        <f>B´!E19-0.2</f>
        <v>2.1801216666666665</v>
      </c>
      <c r="E10" s="3">
        <f>B´!E19+0.2</f>
        <v>2.5801216666666669</v>
      </c>
      <c r="F10" s="3">
        <f>F´!E19</f>
        <v>0.79090909090909089</v>
      </c>
      <c r="G10" s="3">
        <f>F10/0.8</f>
        <v>0.98863636363636354</v>
      </c>
    </row>
    <row r="11" spans="1:7">
      <c r="A11">
        <v>1983</v>
      </c>
      <c r="B11" s="3">
        <f>B´!E20</f>
        <v>2.3429099999999998</v>
      </c>
      <c r="C11" s="3">
        <f>B´!E20+1.5</f>
        <v>3.8429099999999998</v>
      </c>
      <c r="D11" s="3">
        <f>B´!E20-0.2</f>
        <v>2.1429099999999996</v>
      </c>
      <c r="E11" s="3">
        <f>B´!E20+0.2</f>
        <v>2.54291</v>
      </c>
      <c r="F11" s="3">
        <f>F´!E20</f>
        <v>1.0181818181818183</v>
      </c>
      <c r="G11">
        <v>1</v>
      </c>
    </row>
    <row r="12" spans="1:7">
      <c r="A12">
        <v>1984</v>
      </c>
      <c r="B12" s="3">
        <f>B´!E21</f>
        <v>2.1975183333333335</v>
      </c>
      <c r="C12" s="3">
        <f>B´!E21+1.5</f>
        <v>3.6975183333333335</v>
      </c>
      <c r="D12" s="3">
        <f>B´!E21-0.2</f>
        <v>1.9975183333333335</v>
      </c>
      <c r="E12" s="3">
        <f>B´!E21+0.2</f>
        <v>2.3975183333333336</v>
      </c>
      <c r="F12" s="3">
        <f>F´!E21</f>
        <v>1.0181818181818183</v>
      </c>
      <c r="G12">
        <v>1</v>
      </c>
    </row>
    <row r="13" spans="1:7">
      <c r="A13">
        <v>1985</v>
      </c>
      <c r="B13" s="3">
        <f>B´!E22</f>
        <v>2.1099316666666668</v>
      </c>
      <c r="C13" s="3">
        <f>B´!E22+1.5</f>
        <v>3.6099316666666668</v>
      </c>
      <c r="D13" s="3">
        <f>B´!E22-0.2</f>
        <v>1.9099316666666668</v>
      </c>
      <c r="E13" s="3">
        <f>B´!E22+0.2</f>
        <v>2.3099316666666669</v>
      </c>
      <c r="F13" s="3">
        <f>F´!E22</f>
        <v>1.0454545454545454</v>
      </c>
      <c r="G13">
        <v>1</v>
      </c>
    </row>
    <row r="14" spans="1:7">
      <c r="A14">
        <v>1986</v>
      </c>
      <c r="B14" s="3">
        <f>B´!E23</f>
        <v>2.0023833333333334</v>
      </c>
      <c r="C14" s="3">
        <f>B´!E23+1.5</f>
        <v>3.5023833333333334</v>
      </c>
      <c r="D14" s="3">
        <f>B´!E23-0.2</f>
        <v>1.8023833333333334</v>
      </c>
      <c r="E14" s="3">
        <f>B´!E23+0.2</f>
        <v>2.2023833333333336</v>
      </c>
      <c r="F14" s="3">
        <f>F´!E23</f>
        <v>0.92272727272727284</v>
      </c>
      <c r="G14">
        <v>1</v>
      </c>
    </row>
    <row r="15" spans="1:7">
      <c r="A15">
        <v>1987</v>
      </c>
      <c r="B15" s="3">
        <f>B´!E24</f>
        <v>1.910345</v>
      </c>
      <c r="C15" s="3">
        <f>B´!E24+1.5</f>
        <v>3.410345</v>
      </c>
      <c r="D15" s="3">
        <f>B´!E24-0.2</f>
        <v>1.710345</v>
      </c>
      <c r="E15" s="3">
        <f>B´!E24+0.2</f>
        <v>2.1103450000000001</v>
      </c>
      <c r="F15" s="3">
        <f>F´!E24</f>
        <v>1.05</v>
      </c>
      <c r="G15">
        <v>1</v>
      </c>
    </row>
    <row r="16" spans="1:7">
      <c r="A16">
        <v>1988</v>
      </c>
      <c r="B16" s="3">
        <f>B´!E25</f>
        <v>1.9155816666666667</v>
      </c>
      <c r="C16" s="3">
        <f>B´!E25+1.5</f>
        <v>3.4155816666666667</v>
      </c>
      <c r="D16" s="3">
        <f>B´!E25-0.2</f>
        <v>1.7155816666666668</v>
      </c>
      <c r="E16" s="3">
        <f>B´!E25+0.2</f>
        <v>2.1155816666666669</v>
      </c>
      <c r="F16" s="3">
        <f>F´!E25</f>
        <v>0.99545454545454548</v>
      </c>
      <c r="G16">
        <v>1</v>
      </c>
    </row>
    <row r="17" spans="1:7">
      <c r="A17">
        <v>1989</v>
      </c>
      <c r="B17" s="3">
        <f>B´!E26</f>
        <v>1.6861383333333333</v>
      </c>
      <c r="C17" s="3">
        <f>B´!E26+1.5</f>
        <v>3.1861383333333331</v>
      </c>
      <c r="D17" s="3">
        <f>B´!E26-0.2</f>
        <v>1.4861383333333333</v>
      </c>
      <c r="E17" s="3">
        <f>B´!E26+0.2</f>
        <v>1.8861383333333333</v>
      </c>
      <c r="F17" s="3">
        <f>F´!E26</f>
        <v>1.3227272727272725</v>
      </c>
      <c r="G17" s="3">
        <f>(1.98-F17)/0.8</f>
        <v>0.82159090909090926</v>
      </c>
    </row>
    <row r="18" spans="1:7">
      <c r="A18">
        <v>1990</v>
      </c>
      <c r="B18" s="3">
        <f>B´!E27</f>
        <v>1.4478283333333333</v>
      </c>
      <c r="C18" s="3">
        <f>B´!E27+1.5</f>
        <v>2.9478283333333333</v>
      </c>
      <c r="D18" s="3">
        <f>B´!E27-0.2</f>
        <v>1.2478283333333333</v>
      </c>
      <c r="E18" s="3">
        <f>B´!E27+0.2</f>
        <v>1.6478283333333332</v>
      </c>
      <c r="F18" s="3">
        <f>F´!E27</f>
        <v>1.2545454545454546</v>
      </c>
      <c r="G18" s="3">
        <f>(1.98-F18)/0.8</f>
        <v>0.90681818181818163</v>
      </c>
    </row>
    <row r="19" spans="1:7">
      <c r="A19">
        <v>1991</v>
      </c>
      <c r="B19" s="3">
        <f>B´!E28</f>
        <v>1.2984116666666667</v>
      </c>
      <c r="C19" s="3">
        <f>B´!E28+1.5</f>
        <v>2.7984116666666665</v>
      </c>
      <c r="D19" s="3">
        <f>B´!E28-0.2</f>
        <v>1.0984116666666668</v>
      </c>
      <c r="E19" s="3">
        <f>B´!E28+0.2</f>
        <v>1.4984116666666667</v>
      </c>
      <c r="F19" s="3">
        <f>F´!E28</f>
        <v>1.2999999999999998</v>
      </c>
      <c r="G19" s="3">
        <f>(1.98-F19)/0.8</f>
        <v>0.8500000000000002</v>
      </c>
    </row>
    <row r="20" spans="1:7">
      <c r="A20">
        <v>1992</v>
      </c>
      <c r="B20" s="3">
        <f>B´!E29</f>
        <v>1.3312533333333334</v>
      </c>
      <c r="C20" s="3">
        <f>B´!E29+1.5</f>
        <v>2.8312533333333336</v>
      </c>
      <c r="D20" s="3">
        <f>B´!E29-0.2</f>
        <v>1.1312533333333334</v>
      </c>
      <c r="E20" s="3">
        <f>B´!E29+0.2</f>
        <v>1.5312533333333334</v>
      </c>
      <c r="F20" s="3">
        <f>F´!E29</f>
        <v>1.1590909090909092</v>
      </c>
      <c r="G20">
        <v>1</v>
      </c>
    </row>
    <row r="21" spans="1:7">
      <c r="A21">
        <v>1993</v>
      </c>
      <c r="B21" s="3">
        <f>B´!E30</f>
        <v>1.24949</v>
      </c>
      <c r="C21" s="3">
        <f>B´!E30+1.5</f>
        <v>2.7494899999999998</v>
      </c>
      <c r="D21" s="3">
        <f>B´!E30-0.2</f>
        <v>1.04949</v>
      </c>
      <c r="E21" s="3">
        <f>B´!E30+0.2</f>
        <v>1.4494899999999999</v>
      </c>
      <c r="F21" s="3">
        <f>F´!E30</f>
        <v>1.3181818181818181</v>
      </c>
      <c r="G21" s="3">
        <f t="shared" ref="G21:G26" si="0">(1.98-F21)/0.8</f>
        <v>0.82727272727272727</v>
      </c>
    </row>
    <row r="22" spans="1:7">
      <c r="A22">
        <v>1994</v>
      </c>
      <c r="B22" s="3">
        <f>B´!E31</f>
        <v>1.2602283333333333</v>
      </c>
      <c r="C22" s="3">
        <f>B´!E31+1.5</f>
        <v>2.7602283333333331</v>
      </c>
      <c r="D22" s="3">
        <f>B´!E31-0.2</f>
        <v>1.0602283333333333</v>
      </c>
      <c r="E22" s="3">
        <f>B´!E31+0.2</f>
        <v>1.4602283333333332</v>
      </c>
      <c r="F22" s="3">
        <f>F´!E31</f>
        <v>1.5909090909090908</v>
      </c>
      <c r="G22" s="3">
        <f t="shared" si="0"/>
        <v>0.48636363636363644</v>
      </c>
    </row>
    <row r="23" spans="1:7">
      <c r="A23">
        <v>1995</v>
      </c>
      <c r="B23" s="3">
        <f>B´!E32</f>
        <v>1.1031166666666667</v>
      </c>
      <c r="C23" s="3">
        <f>B´!E32+1.5</f>
        <v>2.6031166666666667</v>
      </c>
      <c r="D23" s="3">
        <f>B´!E32-0.2</f>
        <v>0.90311666666666679</v>
      </c>
      <c r="E23" s="3">
        <f>B´!E32+0.2</f>
        <v>1.3031166666666667</v>
      </c>
      <c r="F23" s="3">
        <f>F´!E32</f>
        <v>1.4954545454545456</v>
      </c>
      <c r="G23" s="3">
        <f t="shared" si="0"/>
        <v>0.60568181818181799</v>
      </c>
    </row>
    <row r="24" spans="1:7">
      <c r="A24">
        <v>1996</v>
      </c>
      <c r="B24" s="3">
        <f>B´!E33</f>
        <v>1.0119233333333333</v>
      </c>
      <c r="C24" s="3">
        <f>B´!E33+1.5</f>
        <v>2.5119233333333333</v>
      </c>
      <c r="D24" s="3">
        <f>B´!E33-0.2</f>
        <v>0.81192333333333333</v>
      </c>
      <c r="E24" s="3">
        <f>B´!E33+0.2</f>
        <v>1.2119233333333332</v>
      </c>
      <c r="F24" s="3">
        <f>F´!E33</f>
        <v>1.5090909090909093</v>
      </c>
      <c r="G24" s="3">
        <f t="shared" si="0"/>
        <v>0.5886363636363634</v>
      </c>
    </row>
    <row r="25" spans="1:7">
      <c r="A25">
        <v>1997</v>
      </c>
      <c r="B25" s="3">
        <f>B´!E34</f>
        <v>0.95266333333333331</v>
      </c>
      <c r="C25" s="3">
        <f>B´!E34+1.5</f>
        <v>2.4526633333333332</v>
      </c>
      <c r="D25" s="3">
        <f>B´!E34-0.2</f>
        <v>0.75266333333333324</v>
      </c>
      <c r="E25" s="3">
        <f>B´!E34+0.2</f>
        <v>1.1526633333333334</v>
      </c>
      <c r="F25" s="3">
        <f>F´!E34</f>
        <v>1.6636363636363636</v>
      </c>
      <c r="G25" s="3">
        <f t="shared" si="0"/>
        <v>0.3954545454545455</v>
      </c>
    </row>
    <row r="26" spans="1:7">
      <c r="A26">
        <v>1998</v>
      </c>
      <c r="B26" s="3">
        <f>B´!E35</f>
        <v>0.86675999999999997</v>
      </c>
      <c r="C26" s="3">
        <f>B´!E35+1.5</f>
        <v>2.3667600000000002</v>
      </c>
      <c r="D26" s="3">
        <f>B´!E35-0.2</f>
        <v>0.66676000000000002</v>
      </c>
      <c r="E26" s="3">
        <f>B´!E35+0.2</f>
        <v>1.0667599999999999</v>
      </c>
      <c r="F26" s="3">
        <f>F´!E35</f>
        <v>1.7318181818181819</v>
      </c>
      <c r="G26" s="3">
        <f t="shared" si="0"/>
        <v>0.31022727272727257</v>
      </c>
    </row>
    <row r="27" spans="1:7">
      <c r="A27">
        <v>1999</v>
      </c>
      <c r="B27" s="3">
        <f>B´!E36</f>
        <v>0.73686666666666667</v>
      </c>
      <c r="C27" s="3">
        <f>B´!E36+1.5</f>
        <v>2.2368666666666668</v>
      </c>
      <c r="D27" s="3">
        <f>B´!E36-0.2</f>
        <v>0.5368666666666666</v>
      </c>
      <c r="E27" s="3">
        <f>B´!E36+0.2</f>
        <v>0.93686666666666674</v>
      </c>
      <c r="F27" s="3">
        <f>F´!E36</f>
        <v>1.4590909090909092</v>
      </c>
      <c r="G27" s="3">
        <f>(C27-F27)/1.5</f>
        <v>0.51851717171717171</v>
      </c>
    </row>
    <row r="28" spans="1:7">
      <c r="A28">
        <v>2000</v>
      </c>
      <c r="B28" s="3">
        <f>B´!E37</f>
        <v>0.75275999999999998</v>
      </c>
      <c r="C28" s="3">
        <f>B´!E37+1.5</f>
        <v>2.2527599999999999</v>
      </c>
      <c r="D28" s="3">
        <f>B´!E37-0.2</f>
        <v>0.55275999999999992</v>
      </c>
      <c r="E28" s="3">
        <f>B´!E37+0.2</f>
        <v>0.95276000000000005</v>
      </c>
      <c r="F28" s="3">
        <f>F´!E37</f>
        <v>1.9818181818181817</v>
      </c>
      <c r="G28" s="3">
        <f>(C28-F28)/1.5</f>
        <v>0.18062787878787878</v>
      </c>
    </row>
    <row r="29" spans="1:7">
      <c r="A29">
        <v>2001</v>
      </c>
      <c r="B29" s="3">
        <f>B´!E38</f>
        <v>0.67613333333333336</v>
      </c>
      <c r="C29" s="3">
        <f>B´!E38+1.5</f>
        <v>2.1761333333333335</v>
      </c>
      <c r="D29" s="3">
        <f>B´!E38-0.2</f>
        <v>0.47613333333333335</v>
      </c>
      <c r="E29" s="3">
        <f>B´!E38+0.2</f>
        <v>0.87613333333333343</v>
      </c>
      <c r="F29" s="3">
        <f>F´!E38</f>
        <v>1.6636363636363636</v>
      </c>
      <c r="G29" s="3">
        <f>(C29-F29)/1.5</f>
        <v>0.34166464646464662</v>
      </c>
    </row>
    <row r="30" spans="1:7">
      <c r="A30">
        <v>2002</v>
      </c>
      <c r="B30" s="3">
        <f>B´!E39</f>
        <v>0.70482833333333328</v>
      </c>
      <c r="C30" s="3">
        <f>B´!E39+1.5</f>
        <v>2.2048283333333334</v>
      </c>
      <c r="D30" s="3">
        <f>B´!E39-0.2</f>
        <v>0.50482833333333321</v>
      </c>
      <c r="E30" s="3">
        <f>B´!E39+0.2</f>
        <v>0.90482833333333335</v>
      </c>
      <c r="F30" s="3">
        <f>F´!E39</f>
        <v>1.4318181818181819</v>
      </c>
      <c r="G30" s="3">
        <f>(C30-F30)/1.5</f>
        <v>0.51534010101010097</v>
      </c>
    </row>
    <row r="31" spans="1:7">
      <c r="A31">
        <v>2003</v>
      </c>
      <c r="B31" s="3">
        <f>B´!E40</f>
        <v>0.81566499999999997</v>
      </c>
      <c r="C31" s="3">
        <f>B´!E40+1.5</f>
        <v>2.3156650000000001</v>
      </c>
      <c r="D31" s="3">
        <f>B´!E40-0.2</f>
        <v>0.61566499999999991</v>
      </c>
      <c r="E31" s="3">
        <f>B´!E40+0.2</f>
        <v>1.015665</v>
      </c>
      <c r="F31" s="3">
        <f>F´!E40</f>
        <v>1.0909090909090908</v>
      </c>
      <c r="G31" s="3">
        <v>1</v>
      </c>
    </row>
    <row r="32" spans="1:7">
      <c r="A32">
        <v>2004</v>
      </c>
      <c r="B32" s="3">
        <f>B´!E41</f>
        <v>0.83312333333333333</v>
      </c>
      <c r="C32" s="3">
        <f>B´!E41+1.5</f>
        <v>2.3331233333333334</v>
      </c>
      <c r="D32" s="3">
        <f>B´!E41-0.2</f>
        <v>0.63312333333333326</v>
      </c>
      <c r="E32" s="3">
        <f>B´!E41+0.2</f>
        <v>1.0331233333333334</v>
      </c>
      <c r="F32" s="3">
        <f>F´!E41</f>
        <v>0.91363636363636369</v>
      </c>
      <c r="G32">
        <v>1</v>
      </c>
    </row>
    <row r="33" spans="1:7">
      <c r="A33">
        <v>2005</v>
      </c>
      <c r="B33" s="3">
        <f>B´!E42</f>
        <v>0.93532833333333332</v>
      </c>
      <c r="C33" s="3">
        <f>B´!E42+1.5</f>
        <v>2.4353283333333335</v>
      </c>
      <c r="D33" s="3">
        <f>B´!E42-0.2</f>
        <v>0.73532833333333336</v>
      </c>
      <c r="E33" s="3">
        <f>B´!E42+0.2</f>
        <v>1.1353283333333333</v>
      </c>
      <c r="F33" s="3">
        <f>F´!E42</f>
        <v>0.8136363636363636</v>
      </c>
      <c r="G33">
        <v>1</v>
      </c>
    </row>
    <row r="34" spans="1:7">
      <c r="A34">
        <v>2006</v>
      </c>
      <c r="B34" s="3">
        <f>B´!E43</f>
        <v>1.0402533333333333</v>
      </c>
      <c r="C34" s="3">
        <f>B´!E43+1.5</f>
        <v>2.5402533333333333</v>
      </c>
      <c r="D34" s="3">
        <f>B´!E43-0.2</f>
        <v>0.8402533333333333</v>
      </c>
      <c r="E34" s="3">
        <f>B´!E43+0.2</f>
        <v>1.2402533333333332</v>
      </c>
      <c r="F34" s="3">
        <f>F´!E43</f>
        <v>0.8727272727272728</v>
      </c>
      <c r="G34">
        <v>1</v>
      </c>
    </row>
    <row r="35" spans="1:7">
      <c r="A35">
        <v>2007</v>
      </c>
      <c r="B35" s="3">
        <f>B´!E44</f>
        <v>1.09321</v>
      </c>
      <c r="C35" s="3">
        <f>B´!E44+1.5</f>
        <v>2.59321</v>
      </c>
      <c r="D35" s="3">
        <f>B´!E44-0.2</f>
        <v>0.89321000000000006</v>
      </c>
      <c r="E35" s="3">
        <f>B´!E44+0.2</f>
        <v>1.29321</v>
      </c>
      <c r="F35" s="3">
        <f>F´!E44</f>
        <v>0.89090909090909098</v>
      </c>
      <c r="G35">
        <v>1</v>
      </c>
    </row>
    <row r="36" spans="1:7">
      <c r="A36">
        <v>2008</v>
      </c>
      <c r="B36" s="3">
        <f>B´!E45</f>
        <v>1.12348</v>
      </c>
      <c r="C36" s="3">
        <f>B´!E45+1.5</f>
        <v>2.6234799999999998</v>
      </c>
      <c r="D36" s="3">
        <f>B´!E45-0.2</f>
        <v>0.92348000000000008</v>
      </c>
      <c r="E36" s="3">
        <f>B´!E45+0.2</f>
        <v>1.32348</v>
      </c>
      <c r="F36" s="3">
        <f>F´!E45</f>
        <v>0.90909090909090917</v>
      </c>
      <c r="G36">
        <v>1</v>
      </c>
    </row>
    <row r="37" spans="1:7">
      <c r="A37">
        <v>2009</v>
      </c>
      <c r="B37" s="3">
        <f>B´!E46</f>
        <v>1.3116516666666667</v>
      </c>
      <c r="C37" s="3">
        <f>B´!E46+1.5</f>
        <v>2.8116516666666667</v>
      </c>
      <c r="D37" s="3">
        <f>B´!E46-0.2</f>
        <v>1.1116516666666667</v>
      </c>
      <c r="E37" s="3">
        <f>B´!E46+0.2</f>
        <v>1.5116516666666666</v>
      </c>
      <c r="F37" s="3">
        <f>F´!E46</f>
        <v>0.8136363636363636</v>
      </c>
      <c r="G37">
        <v>1</v>
      </c>
    </row>
    <row r="38" spans="1:7">
      <c r="A38">
        <v>2010</v>
      </c>
      <c r="B38" s="3">
        <f>B´!E47</f>
        <v>1.4290883333333333</v>
      </c>
      <c r="C38" s="3">
        <f>B´!E47+1.5</f>
        <v>2.9290883333333335</v>
      </c>
      <c r="D38" s="3">
        <f>B´!E47-0.2</f>
        <v>1.2290883333333333</v>
      </c>
      <c r="E38" s="3">
        <f>B´!E47+0.2</f>
        <v>1.6290883333333332</v>
      </c>
      <c r="F38" s="3">
        <f>F´!E47</f>
        <v>0.94090909090909081</v>
      </c>
      <c r="G38">
        <v>1</v>
      </c>
    </row>
    <row r="39" spans="1:7">
      <c r="A39">
        <v>2011</v>
      </c>
      <c r="B39" s="3">
        <f>B´!E48</f>
        <v>1.43252</v>
      </c>
      <c r="C39" s="3">
        <f>B´!E48+1.5</f>
        <v>2.9325200000000002</v>
      </c>
      <c r="D39" s="3">
        <f>B´!E48-0.2</f>
        <v>1.2325200000000001</v>
      </c>
      <c r="E39" s="3">
        <f>B´!E48+0.2</f>
        <v>1.63252</v>
      </c>
      <c r="F39" s="3">
        <f>F´!E48</f>
        <v>0.7</v>
      </c>
      <c r="G39" s="3">
        <f>F39/0.8</f>
        <v>0.87499999999999989</v>
      </c>
    </row>
    <row r="40" spans="1:7">
      <c r="A40">
        <v>2012</v>
      </c>
      <c r="B40" s="3">
        <f>B´!E49</f>
        <v>1.4967250000000001</v>
      </c>
      <c r="C40" s="3">
        <f>B´!E49+1.5</f>
        <v>2.9967250000000001</v>
      </c>
      <c r="D40" s="3">
        <f>B´!E49-0.2</f>
        <v>1.2967250000000001</v>
      </c>
      <c r="E40" s="3">
        <f>B´!E49+0.2</f>
        <v>1.696725</v>
      </c>
      <c r="F40" s="3">
        <f>F´!E49</f>
        <v>0.51363636363636367</v>
      </c>
      <c r="G40" s="3">
        <f t="shared" ref="G40:G42" si="1">F40/0.8</f>
        <v>0.64204545454545459</v>
      </c>
    </row>
    <row r="41" spans="1:7">
      <c r="A41">
        <v>2013</v>
      </c>
      <c r="B41" s="3">
        <f>B´!E50</f>
        <v>1.5934250000000001</v>
      </c>
      <c r="C41" s="3">
        <f>B´!E50+1.5</f>
        <v>3.0934249999999999</v>
      </c>
      <c r="D41" s="3">
        <f>B´!E50-0.2</f>
        <v>1.3934250000000001</v>
      </c>
      <c r="E41" s="3">
        <f>B´!E50+0.2</f>
        <v>1.793425</v>
      </c>
      <c r="F41" s="3">
        <f>F´!E50</f>
        <v>0.49545454545454543</v>
      </c>
      <c r="G41" s="3">
        <f t="shared" si="1"/>
        <v>0.61931818181818177</v>
      </c>
    </row>
    <row r="42" spans="1:7">
      <c r="A42">
        <v>2014</v>
      </c>
      <c r="B42" s="3">
        <f>B´!E51</f>
        <v>1.6792133333333332</v>
      </c>
      <c r="C42" s="3">
        <f>B´!E51+1.5</f>
        <v>3.1792133333333332</v>
      </c>
      <c r="D42" s="3">
        <f>B´!E51-0.2</f>
        <v>1.4792133333333333</v>
      </c>
      <c r="E42" s="3">
        <f>B´!E51+0.2</f>
        <v>1.8792133333333332</v>
      </c>
      <c r="F42" s="3">
        <f>F´!E51</f>
        <v>0.71818181818181814</v>
      </c>
      <c r="G42" s="3">
        <f t="shared" si="1"/>
        <v>0.8977272727272726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sqref="A1:G1"/>
    </sheetView>
  </sheetViews>
  <sheetFormatPr baseColWidth="10" defaultRowHeight="15" x14ac:dyDescent="0"/>
  <cols>
    <col min="1" max="1" width="10.83203125" style="8"/>
    <col min="2" max="2" width="7.1640625" style="8" customWidth="1"/>
    <col min="3" max="3" width="11.83203125" style="8" bestFit="1" customWidth="1"/>
    <col min="4" max="4" width="14.5" style="8" bestFit="1" customWidth="1"/>
    <col min="5" max="5" width="14.83203125" style="8" bestFit="1" customWidth="1"/>
    <col min="6" max="6" width="8.5" style="8" customWidth="1"/>
    <col min="7" max="7" width="10.83203125" style="8"/>
  </cols>
  <sheetData>
    <row r="1" spans="1:7" ht="17">
      <c r="A1" s="8" t="s">
        <v>0</v>
      </c>
      <c r="B1" s="9" t="s">
        <v>39</v>
      </c>
      <c r="C1" s="9" t="s">
        <v>38</v>
      </c>
      <c r="D1" s="9" t="s">
        <v>41</v>
      </c>
      <c r="E1" s="9" t="s">
        <v>37</v>
      </c>
      <c r="F1" s="9" t="s">
        <v>40</v>
      </c>
      <c r="G1" s="9" t="s">
        <v>42</v>
      </c>
    </row>
    <row r="2" spans="1:7">
      <c r="A2" s="8">
        <v>1977</v>
      </c>
      <c r="B2" s="10">
        <f>B´!F14</f>
        <v>0.90869999999999995</v>
      </c>
      <c r="C2" s="10">
        <f>B´!F14+1.5</f>
        <v>2.4087000000000001</v>
      </c>
      <c r="D2" s="10">
        <f>B´!F14-0.2</f>
        <v>0.70869999999999989</v>
      </c>
      <c r="E2" s="10">
        <f>B´!F14+0.2</f>
        <v>1.1087</v>
      </c>
      <c r="F2" s="10">
        <f>F´!F14</f>
        <v>2.15625</v>
      </c>
      <c r="G2" s="10">
        <f>(2.21-F2)/0.8</f>
        <v>6.7187499999999956E-2</v>
      </c>
    </row>
    <row r="3" spans="1:7">
      <c r="A3" s="8">
        <v>1978</v>
      </c>
      <c r="B3" s="10">
        <f>B´!F15</f>
        <v>0.82258333333333333</v>
      </c>
      <c r="C3" s="10">
        <f>B´!F15+1.5</f>
        <v>2.3225833333333332</v>
      </c>
      <c r="D3" s="10">
        <f>B´!F15-0.2</f>
        <v>0.62258333333333327</v>
      </c>
      <c r="E3" s="10">
        <f>B´!F15+0.2</f>
        <v>1.0225833333333334</v>
      </c>
      <c r="F3" s="10">
        <f>F´!F15</f>
        <v>1.171875</v>
      </c>
      <c r="G3" s="8">
        <v>1</v>
      </c>
    </row>
    <row r="4" spans="1:7">
      <c r="A4" s="8">
        <v>1979</v>
      </c>
      <c r="B4" s="10">
        <f>B´!F16</f>
        <v>0.77895000000000003</v>
      </c>
      <c r="C4" s="10">
        <f>B´!F16+1.5</f>
        <v>2.27895</v>
      </c>
      <c r="D4" s="10">
        <f>B´!F16-0.2</f>
        <v>0.57895000000000008</v>
      </c>
      <c r="E4" s="10">
        <f>B´!F16+0.2</f>
        <v>0.97894999999999999</v>
      </c>
      <c r="F4" s="10">
        <f>F´!F16</f>
        <v>1.346875</v>
      </c>
      <c r="G4" s="10">
        <f>(C4-F4)/1.5</f>
        <v>0.62138333333333329</v>
      </c>
    </row>
    <row r="5" spans="1:7">
      <c r="A5" s="8">
        <v>1980</v>
      </c>
      <c r="B5" s="10">
        <f>B´!F17</f>
        <v>0.77849999999999997</v>
      </c>
      <c r="C5" s="10">
        <f>B´!F17+1.5</f>
        <v>2.2785000000000002</v>
      </c>
      <c r="D5" s="10">
        <f>B´!F17-0.2</f>
        <v>0.57850000000000001</v>
      </c>
      <c r="E5" s="10">
        <f>B´!F17+0.2</f>
        <v>0.97849999999999993</v>
      </c>
      <c r="F5" s="10">
        <f>F´!F17</f>
        <v>1.09375</v>
      </c>
      <c r="G5" s="10">
        <f>(C5-F5)/1.5</f>
        <v>0.7898333333333335</v>
      </c>
    </row>
    <row r="6" spans="1:7">
      <c r="A6" s="8">
        <v>1981</v>
      </c>
      <c r="B6" s="10">
        <f>B´!F18</f>
        <v>0.78698333333333337</v>
      </c>
      <c r="C6" s="10">
        <f>B´!F18+1.5</f>
        <v>2.2869833333333336</v>
      </c>
      <c r="D6" s="10">
        <f>B´!F18-0.2</f>
        <v>0.58698333333333341</v>
      </c>
      <c r="E6" s="10">
        <f>B´!F18+0.2</f>
        <v>0.98698333333333332</v>
      </c>
      <c r="F6" s="10">
        <f>F´!F18</f>
        <v>1.4156249999999999</v>
      </c>
      <c r="G6" s="10">
        <f>(C6-F6)/1.5</f>
        <v>0.58090555555555579</v>
      </c>
    </row>
    <row r="7" spans="1:7">
      <c r="A7" s="8">
        <v>1982</v>
      </c>
      <c r="B7" s="10">
        <f>B´!F19</f>
        <v>0.71255000000000002</v>
      </c>
      <c r="C7" s="10">
        <f>B´!F19+1.5</f>
        <v>2.2125500000000002</v>
      </c>
      <c r="D7" s="10">
        <f>B´!F19-0.2</f>
        <v>0.51255000000000006</v>
      </c>
      <c r="E7" s="10">
        <f>B´!F19+0.2</f>
        <v>0.91254999999999997</v>
      </c>
      <c r="F7" s="10">
        <f>F´!F19</f>
        <v>1.3125</v>
      </c>
      <c r="G7" s="10">
        <f>(C7-F7)/1.5</f>
        <v>0.60003333333333353</v>
      </c>
    </row>
    <row r="8" spans="1:7">
      <c r="A8" s="8">
        <v>1983</v>
      </c>
      <c r="B8" s="10">
        <f>B´!F20</f>
        <v>0.84741666666666671</v>
      </c>
      <c r="C8" s="10">
        <f>B´!F20+1.5</f>
        <v>2.3474166666666667</v>
      </c>
      <c r="D8" s="10">
        <f>B´!F20-0.2</f>
        <v>0.64741666666666675</v>
      </c>
      <c r="E8" s="10">
        <f>B´!F20+0.2</f>
        <v>1.0474166666666667</v>
      </c>
      <c r="F8" s="10">
        <f>F´!F20</f>
        <v>1.4625000000000001</v>
      </c>
      <c r="G8" s="10">
        <f>(2.21-F8)/0.8</f>
        <v>0.93437499999999973</v>
      </c>
    </row>
    <row r="9" spans="1:7">
      <c r="A9" s="8">
        <v>1984</v>
      </c>
      <c r="B9" s="10">
        <f>B´!F21</f>
        <v>0.66498333333333337</v>
      </c>
      <c r="C9" s="10">
        <f>B´!F21+1.5</f>
        <v>2.1649833333333333</v>
      </c>
      <c r="D9" s="10">
        <f>B´!F21-0.2</f>
        <v>0.46498333333333336</v>
      </c>
      <c r="E9" s="10">
        <f>B´!F21+0.2</f>
        <v>0.86498333333333344</v>
      </c>
      <c r="F9" s="10">
        <f>F´!F21</f>
        <v>2.2093749999999996</v>
      </c>
      <c r="G9" s="8">
        <v>0</v>
      </c>
    </row>
    <row r="10" spans="1:7">
      <c r="A10" s="8">
        <v>1985</v>
      </c>
      <c r="B10" s="10">
        <f>B´!F22</f>
        <v>0.86491666666666667</v>
      </c>
      <c r="C10" s="10">
        <f>B´!F22+1.5</f>
        <v>2.3649166666666668</v>
      </c>
      <c r="D10" s="10">
        <f>B´!F22-0.2</f>
        <v>0.6649166666666666</v>
      </c>
      <c r="E10" s="10">
        <f>B´!F22+0.2</f>
        <v>1.0649166666666667</v>
      </c>
      <c r="F10" s="10">
        <f>F´!F22</f>
        <v>1.6812500000000001</v>
      </c>
      <c r="G10" s="10">
        <f>(2.21-F10)/0.8</f>
        <v>0.66093749999999973</v>
      </c>
    </row>
    <row r="11" spans="1:7">
      <c r="A11" s="8">
        <v>1986</v>
      </c>
      <c r="B11" s="10">
        <f>B´!F23</f>
        <v>1.06925</v>
      </c>
      <c r="C11" s="10">
        <f>B´!F23+1.5</f>
        <v>2.5692500000000003</v>
      </c>
      <c r="D11" s="10">
        <f>B´!F23-0.2</f>
        <v>0.86925000000000008</v>
      </c>
      <c r="E11" s="10">
        <f>B´!F23+0.2</f>
        <v>1.26925</v>
      </c>
      <c r="F11" s="10">
        <f>F´!F23</f>
        <v>1.59375</v>
      </c>
      <c r="G11" s="10">
        <f>(2.21-F11)/0.8</f>
        <v>0.77031249999999996</v>
      </c>
    </row>
    <row r="12" spans="1:7">
      <c r="A12" s="8">
        <v>1987</v>
      </c>
      <c r="B12" s="10">
        <f>B´!F24</f>
        <v>0.85621666666666663</v>
      </c>
      <c r="C12" s="10">
        <f>B´!F24+1.5</f>
        <v>2.3562166666666666</v>
      </c>
      <c r="D12" s="10">
        <f>B´!F24-0.2</f>
        <v>0.65621666666666667</v>
      </c>
      <c r="E12" s="10">
        <f>B´!F24+0.2</f>
        <v>1.0562166666666666</v>
      </c>
      <c r="F12" s="10">
        <f>F´!F24</f>
        <v>1.325</v>
      </c>
      <c r="G12" s="10">
        <f>(2.21-F12)/0.8</f>
        <v>1.10625</v>
      </c>
    </row>
    <row r="13" spans="1:7">
      <c r="A13" s="8">
        <v>1988</v>
      </c>
      <c r="B13" s="10">
        <f>B´!F25</f>
        <v>1.6033333333333333</v>
      </c>
      <c r="C13" s="10">
        <f>B´!F25+1.5</f>
        <v>3.1033333333333335</v>
      </c>
      <c r="D13" s="10">
        <f>B´!F25-0.2</f>
        <v>1.4033333333333333</v>
      </c>
      <c r="E13" s="10">
        <f>B´!F25+0.2</f>
        <v>1.8033333333333332</v>
      </c>
      <c r="F13" s="10">
        <f>F´!F25</f>
        <v>1.6343750000000001</v>
      </c>
      <c r="G13" s="10">
        <f>(2.21-F13)/0.8</f>
        <v>0.71953124999999973</v>
      </c>
    </row>
    <row r="14" spans="1:7">
      <c r="A14" s="8">
        <v>1989</v>
      </c>
      <c r="B14" s="10">
        <f>B´!F26</f>
        <v>1.0480166666666666</v>
      </c>
      <c r="C14" s="10">
        <f>B´!F26+1.5</f>
        <v>2.5480166666666664</v>
      </c>
      <c r="D14" s="10">
        <f>B´!F26-0.2</f>
        <v>0.84801666666666664</v>
      </c>
      <c r="E14" s="10">
        <f>B´!F26+0.2</f>
        <v>1.2480166666666666</v>
      </c>
      <c r="F14" s="10">
        <f>F´!F26</f>
        <v>1.1343749999999999</v>
      </c>
      <c r="G14" s="8">
        <v>1</v>
      </c>
    </row>
    <row r="15" spans="1:7">
      <c r="A15" s="8">
        <v>1990</v>
      </c>
      <c r="B15" s="10">
        <f>B´!F27</f>
        <v>1.2771666666666666</v>
      </c>
      <c r="C15" s="10">
        <f>B´!F27+1.5</f>
        <v>2.7771666666666666</v>
      </c>
      <c r="D15" s="10">
        <f>B´!F27-0.2</f>
        <v>1.0771666666666666</v>
      </c>
      <c r="E15" s="10">
        <f>B´!F27+0.2</f>
        <v>1.4771666666666665</v>
      </c>
      <c r="F15" s="10">
        <f>F´!F27</f>
        <v>0.74687499999999996</v>
      </c>
      <c r="G15" s="10">
        <f>F15/0.8</f>
        <v>0.93359374999999989</v>
      </c>
    </row>
    <row r="16" spans="1:7">
      <c r="A16" s="8">
        <v>1991</v>
      </c>
      <c r="B16" s="10">
        <f>B´!F28</f>
        <v>1.4355</v>
      </c>
      <c r="C16" s="10">
        <f>B´!F28+1.5</f>
        <v>2.9355000000000002</v>
      </c>
      <c r="D16" s="10">
        <f>B´!F28-0.2</f>
        <v>1.2355</v>
      </c>
      <c r="E16" s="10">
        <f>B´!F28+0.2</f>
        <v>1.6355</v>
      </c>
      <c r="F16" s="10">
        <f>F´!F28</f>
        <v>0.78749999999999998</v>
      </c>
      <c r="G16" s="10">
        <f>F16/0.8</f>
        <v>0.98437499999999989</v>
      </c>
    </row>
    <row r="17" spans="1:7">
      <c r="A17" s="8">
        <v>1992</v>
      </c>
      <c r="B17" s="10">
        <f>B´!F29</f>
        <v>1.7405666666666666</v>
      </c>
      <c r="C17" s="10">
        <f>B´!F29+1.5</f>
        <v>3.2405666666666666</v>
      </c>
      <c r="D17" s="10">
        <f>B´!F29-0.2</f>
        <v>1.5405666666666666</v>
      </c>
      <c r="E17" s="10">
        <f>B´!F29+0.2</f>
        <v>1.9405666666666666</v>
      </c>
      <c r="F17" s="10">
        <f>F´!F29</f>
        <v>0.84375</v>
      </c>
      <c r="G17" s="8">
        <v>1</v>
      </c>
    </row>
    <row r="18" spans="1:7">
      <c r="A18" s="8">
        <v>1993</v>
      </c>
      <c r="B18" s="10">
        <f>B´!F30</f>
        <v>1.9743333333333333</v>
      </c>
      <c r="C18" s="10">
        <f>B´!F30+1.5</f>
        <v>3.4743333333333331</v>
      </c>
      <c r="D18" s="10">
        <f>B´!F30-0.2</f>
        <v>1.7743333333333333</v>
      </c>
      <c r="E18" s="10">
        <f>B´!F30+0.2</f>
        <v>2.1743333333333332</v>
      </c>
      <c r="F18" s="10">
        <f>F´!F30</f>
        <v>0.73749999999999993</v>
      </c>
      <c r="G18" s="10">
        <f>F18/0.8</f>
        <v>0.92187499999999989</v>
      </c>
    </row>
    <row r="19" spans="1:7">
      <c r="A19" s="8">
        <v>1994</v>
      </c>
      <c r="B19" s="10">
        <f>B´!F31</f>
        <v>2.0373999999999999</v>
      </c>
      <c r="C19" s="10">
        <f>B´!F31+1.5</f>
        <v>3.5373999999999999</v>
      </c>
      <c r="D19" s="10">
        <f>B´!F31-0.2</f>
        <v>1.8373999999999999</v>
      </c>
      <c r="E19" s="10">
        <f>B´!F31+0.2</f>
        <v>2.2374000000000001</v>
      </c>
      <c r="F19" s="10">
        <f>F´!F31</f>
        <v>0.74374999999999991</v>
      </c>
      <c r="G19" s="10">
        <f>F19/0.8</f>
        <v>0.92968749999999989</v>
      </c>
    </row>
    <row r="20" spans="1:7">
      <c r="A20" s="8">
        <v>1995</v>
      </c>
      <c r="B20" s="10">
        <f>B´!F32</f>
        <v>1.8967499999999999</v>
      </c>
      <c r="C20" s="10">
        <f>B´!F32+1.5</f>
        <v>3.3967499999999999</v>
      </c>
      <c r="D20" s="10">
        <f>B´!F32-0.2</f>
        <v>1.69675</v>
      </c>
      <c r="E20" s="10">
        <f>B´!F32+0.2</f>
        <v>2.0967500000000001</v>
      </c>
      <c r="F20" s="10">
        <f>F´!F32</f>
        <v>1.10625</v>
      </c>
      <c r="G20" s="8">
        <v>1</v>
      </c>
    </row>
    <row r="21" spans="1:7">
      <c r="A21" s="8">
        <v>1996</v>
      </c>
      <c r="B21" s="10">
        <f>B´!F33</f>
        <v>1.7155499999999999</v>
      </c>
      <c r="C21" s="10">
        <f>B´!F33+1.5</f>
        <v>3.2155499999999999</v>
      </c>
      <c r="D21" s="10">
        <f>B´!F33-0.2</f>
        <v>1.51555</v>
      </c>
      <c r="E21" s="10">
        <f>B´!F33+0.2</f>
        <v>1.9155499999999999</v>
      </c>
      <c r="F21" s="10">
        <f>F´!F33</f>
        <v>1.190625</v>
      </c>
      <c r="G21" s="8">
        <v>1</v>
      </c>
    </row>
    <row r="22" spans="1:7">
      <c r="A22" s="8">
        <v>1997</v>
      </c>
      <c r="B22" s="10">
        <f>B´!F34</f>
        <v>1.6816833333333334</v>
      </c>
      <c r="C22" s="10">
        <f>B´!F34+1.5</f>
        <v>3.1816833333333334</v>
      </c>
      <c r="D22" s="10">
        <f>B´!F34-0.2</f>
        <v>1.4816833333333335</v>
      </c>
      <c r="E22" s="10">
        <f>B´!F34+0.2</f>
        <v>1.8816833333333334</v>
      </c>
      <c r="F22" s="10">
        <f>F´!F34</f>
        <v>1.6</v>
      </c>
      <c r="G22" s="10">
        <f t="shared" ref="G22:G32" si="0">(2.21-F22)/0.8</f>
        <v>0.76249999999999984</v>
      </c>
    </row>
    <row r="23" spans="1:7">
      <c r="A23" s="8">
        <v>1998</v>
      </c>
      <c r="B23" s="10">
        <f>B´!F35</f>
        <v>1.3239333333333334</v>
      </c>
      <c r="C23" s="10">
        <f>B´!F35+1.5</f>
        <v>2.8239333333333336</v>
      </c>
      <c r="D23" s="10">
        <f>B´!F35-0.2</f>
        <v>1.1239333333333335</v>
      </c>
      <c r="E23" s="10">
        <f>B´!F35+0.2</f>
        <v>1.5239333333333334</v>
      </c>
      <c r="F23" s="10">
        <f>F´!F35</f>
        <v>1.4437500000000001</v>
      </c>
      <c r="G23" s="10">
        <f t="shared" si="0"/>
        <v>0.95781249999999984</v>
      </c>
    </row>
    <row r="24" spans="1:7">
      <c r="A24" s="8">
        <v>1999</v>
      </c>
      <c r="B24" s="10">
        <f>B´!F36</f>
        <v>1.3586</v>
      </c>
      <c r="C24" s="10">
        <f>B´!F36+1.5</f>
        <v>2.8586</v>
      </c>
      <c r="D24" s="10">
        <f>B´!F36-0.2</f>
        <v>1.1586000000000001</v>
      </c>
      <c r="E24" s="10">
        <f>B´!F36+0.2</f>
        <v>1.5586</v>
      </c>
      <c r="F24" s="10">
        <f>F´!F36</f>
        <v>1.39375</v>
      </c>
      <c r="G24" s="10">
        <f t="shared" si="0"/>
        <v>1.0203124999999997</v>
      </c>
    </row>
    <row r="25" spans="1:7">
      <c r="A25" s="8">
        <v>2000</v>
      </c>
      <c r="B25" s="10">
        <f>B´!F37</f>
        <v>1.3584166666666666</v>
      </c>
      <c r="C25" s="10">
        <f>B´!F37+1.5</f>
        <v>2.8584166666666668</v>
      </c>
      <c r="D25" s="10">
        <f>B´!F37-0.2</f>
        <v>1.1584166666666667</v>
      </c>
      <c r="E25" s="10">
        <f>B´!F37+0.2</f>
        <v>1.5584166666666666</v>
      </c>
      <c r="F25" s="10">
        <f>F´!F37</f>
        <v>1.5062499999999999</v>
      </c>
      <c r="G25" s="10">
        <f t="shared" si="0"/>
        <v>0.87968750000000007</v>
      </c>
    </row>
    <row r="26" spans="1:7">
      <c r="A26" s="8">
        <v>2001</v>
      </c>
      <c r="B26" s="10">
        <f>B´!F38</f>
        <v>1.2923333333333333</v>
      </c>
      <c r="C26" s="10">
        <f>B´!F38+1.5</f>
        <v>2.7923333333333336</v>
      </c>
      <c r="D26" s="10">
        <f>B´!F38-0.2</f>
        <v>1.0923333333333334</v>
      </c>
      <c r="E26" s="10">
        <f>B´!F38+0.2</f>
        <v>1.4923333333333333</v>
      </c>
      <c r="F26" s="10">
        <f>F´!F38</f>
        <v>1.7250000000000001</v>
      </c>
      <c r="G26" s="10">
        <f t="shared" si="0"/>
        <v>0.60624999999999984</v>
      </c>
    </row>
    <row r="27" spans="1:7">
      <c r="A27" s="8">
        <v>2002</v>
      </c>
      <c r="B27" s="10">
        <f>B´!F39</f>
        <v>1.65185</v>
      </c>
      <c r="C27" s="10">
        <f>B´!F39+1.5</f>
        <v>3.15185</v>
      </c>
      <c r="D27" s="10">
        <f>B´!F39-0.2</f>
        <v>1.4518500000000001</v>
      </c>
      <c r="E27" s="10">
        <f>B´!F39+0.2</f>
        <v>1.85185</v>
      </c>
      <c r="F27" s="10">
        <f>F´!F39</f>
        <v>1.5374999999999999</v>
      </c>
      <c r="G27" s="10">
        <f t="shared" si="0"/>
        <v>0.84062500000000007</v>
      </c>
    </row>
    <row r="28" spans="1:7">
      <c r="A28" s="8">
        <v>2003</v>
      </c>
      <c r="B28" s="10">
        <f>B´!F40</f>
        <v>1.4128833333333333</v>
      </c>
      <c r="C28" s="10">
        <f>B´!F40+1.5</f>
        <v>2.9128833333333333</v>
      </c>
      <c r="D28" s="10">
        <f>B´!F40-0.2</f>
        <v>1.2128833333333333</v>
      </c>
      <c r="E28" s="10">
        <f>B´!F40+0.2</f>
        <v>1.6128833333333332</v>
      </c>
      <c r="F28" s="10">
        <f>F´!F40</f>
        <v>1.7937499999999997</v>
      </c>
      <c r="G28" s="10">
        <f t="shared" si="0"/>
        <v>0.52031250000000029</v>
      </c>
    </row>
    <row r="29" spans="1:7">
      <c r="A29" s="8">
        <v>2004</v>
      </c>
      <c r="B29" s="10">
        <f>B´!F41</f>
        <v>1.5063166666666667</v>
      </c>
      <c r="C29" s="10">
        <f>B´!F41+1.5</f>
        <v>3.0063166666666667</v>
      </c>
      <c r="D29" s="10">
        <f>B´!F41-0.2</f>
        <v>1.3063166666666668</v>
      </c>
      <c r="E29" s="10">
        <f>B´!F41+0.2</f>
        <v>1.7063166666666667</v>
      </c>
      <c r="F29" s="10">
        <f>F´!F41</f>
        <v>1.875</v>
      </c>
      <c r="G29" s="10">
        <f t="shared" si="0"/>
        <v>0.41874999999999996</v>
      </c>
    </row>
    <row r="30" spans="1:7">
      <c r="A30" s="8">
        <v>2005</v>
      </c>
      <c r="B30" s="10">
        <f>B´!F42</f>
        <v>1.1929000000000001</v>
      </c>
      <c r="C30" s="10">
        <f>B´!F42+1.5</f>
        <v>2.6928999999999998</v>
      </c>
      <c r="D30" s="10">
        <f>B´!F42-0.2</f>
        <v>0.99290000000000012</v>
      </c>
      <c r="E30" s="10">
        <f>B´!F42+0.2</f>
        <v>1.3929</v>
      </c>
      <c r="F30" s="10">
        <f>F´!F42</f>
        <v>1.6375</v>
      </c>
      <c r="G30" s="10">
        <f t="shared" si="0"/>
        <v>0.71562499999999996</v>
      </c>
    </row>
    <row r="31" spans="1:7">
      <c r="A31" s="8">
        <v>2006</v>
      </c>
      <c r="B31" s="10">
        <f>B´!F43</f>
        <v>1.1494500000000001</v>
      </c>
      <c r="C31" s="10">
        <f>B´!F43+1.5</f>
        <v>2.6494499999999999</v>
      </c>
      <c r="D31" s="10">
        <f>B´!F43-0.2</f>
        <v>0.94945000000000013</v>
      </c>
      <c r="E31" s="10">
        <f>B´!F43+0.2</f>
        <v>1.34945</v>
      </c>
      <c r="F31" s="10">
        <f>F´!F43</f>
        <v>1.4</v>
      </c>
      <c r="G31" s="10">
        <f t="shared" si="0"/>
        <v>1.0125</v>
      </c>
    </row>
    <row r="32" spans="1:7">
      <c r="A32" s="8">
        <v>2007</v>
      </c>
      <c r="B32" s="10">
        <f>B´!F44</f>
        <v>1.4704333333333333</v>
      </c>
      <c r="C32" s="10">
        <f>B´!F44+1.5</f>
        <v>2.9704333333333333</v>
      </c>
      <c r="D32" s="10">
        <f>B´!F44-0.2</f>
        <v>1.2704333333333333</v>
      </c>
      <c r="E32" s="10">
        <f>B´!F44+0.2</f>
        <v>1.6704333333333332</v>
      </c>
      <c r="F32" s="10">
        <f>F´!F44</f>
        <v>1.8281249999999998</v>
      </c>
      <c r="G32" s="10">
        <f t="shared" si="0"/>
        <v>0.47734375000000023</v>
      </c>
    </row>
    <row r="33" spans="1:7">
      <c r="A33" s="8">
        <v>2008</v>
      </c>
      <c r="B33" s="10">
        <f>B´!F45</f>
        <v>1.4318333333333333</v>
      </c>
      <c r="C33" s="10">
        <f>B´!F45+1.5</f>
        <v>2.9318333333333335</v>
      </c>
      <c r="D33" s="10">
        <f>B´!F45-0.2</f>
        <v>1.2318333333333333</v>
      </c>
      <c r="E33" s="10">
        <f>B´!F45+0.2</f>
        <v>1.6318333333333332</v>
      </c>
      <c r="F33" s="10">
        <f>F´!F45</f>
        <v>1.0843749999999999</v>
      </c>
      <c r="G33" s="8">
        <v>1</v>
      </c>
    </row>
    <row r="34" spans="1:7">
      <c r="A34" s="8">
        <v>2009</v>
      </c>
      <c r="B34" s="10">
        <f>B´!F46</f>
        <v>1.6735500000000001</v>
      </c>
      <c r="C34" s="10">
        <f>B´!F46+1.5</f>
        <v>3.1735500000000001</v>
      </c>
      <c r="D34" s="10">
        <f>B´!F46-0.2</f>
        <v>1.4735500000000001</v>
      </c>
      <c r="E34" s="10">
        <f>B´!F46+0.2</f>
        <v>1.87355</v>
      </c>
      <c r="F34" s="10">
        <f>F´!F46</f>
        <v>1.309375</v>
      </c>
      <c r="G34" s="10">
        <f>(2.21-F34)/0.8</f>
        <v>1.12578125</v>
      </c>
    </row>
    <row r="35" spans="1:7">
      <c r="A35" s="8">
        <v>2010</v>
      </c>
      <c r="B35" s="10">
        <f>B´!F47</f>
        <v>1.5521333333333334</v>
      </c>
      <c r="C35" s="10">
        <f>B´!F47+1.5</f>
        <v>3.0521333333333334</v>
      </c>
      <c r="D35" s="10">
        <f>B´!F47-0.2</f>
        <v>1.3521333333333334</v>
      </c>
      <c r="E35" s="10">
        <f>B´!F47+0.2</f>
        <v>1.7521333333333333</v>
      </c>
      <c r="F35" s="10">
        <f>F´!F47</f>
        <v>1.0625</v>
      </c>
      <c r="G35" s="8">
        <v>1</v>
      </c>
    </row>
    <row r="36" spans="1:7">
      <c r="A36" s="8">
        <v>2011</v>
      </c>
      <c r="B36" s="10">
        <f>B´!F48</f>
        <v>1.5376666666666667</v>
      </c>
      <c r="C36" s="10">
        <f>B´!F48+1.5</f>
        <v>3.0376666666666665</v>
      </c>
      <c r="D36" s="10">
        <f>B´!F48-0.2</f>
        <v>1.3376666666666668</v>
      </c>
      <c r="E36" s="10">
        <f>B´!F48+0.2</f>
        <v>1.7376666666666667</v>
      </c>
      <c r="F36" s="10">
        <f>F´!F48</f>
        <v>1.2281250000000001</v>
      </c>
      <c r="G36" s="10">
        <f>(2.21-F36)/0.8</f>
        <v>1.2273437499999997</v>
      </c>
    </row>
    <row r="37" spans="1:7">
      <c r="A37" s="8">
        <v>2012</v>
      </c>
      <c r="B37" s="10">
        <f>B´!F49</f>
        <v>1.2670333333333332</v>
      </c>
      <c r="C37" s="10">
        <f>B´!F49+1.5</f>
        <v>2.767033333333333</v>
      </c>
      <c r="D37" s="10">
        <f>B´!F49-0.2</f>
        <v>1.0670333333333333</v>
      </c>
      <c r="E37" s="10">
        <f>B´!F49+0.2</f>
        <v>1.4670333333333332</v>
      </c>
      <c r="F37" s="10">
        <f>F´!F49</f>
        <v>1.159375</v>
      </c>
      <c r="G37" s="8">
        <v>1</v>
      </c>
    </row>
    <row r="38" spans="1:7">
      <c r="A38" s="8">
        <v>2013</v>
      </c>
      <c r="B38" s="10">
        <f>B´!F50</f>
        <v>1.46515</v>
      </c>
      <c r="C38" s="10">
        <f>B´!F50+1.5</f>
        <v>2.96515</v>
      </c>
      <c r="D38" s="10">
        <f>B´!F50-0.2</f>
        <v>1.26515</v>
      </c>
      <c r="E38" s="10">
        <f>B´!F50+0.2</f>
        <v>1.6651499999999999</v>
      </c>
      <c r="F38" s="10">
        <f>F´!F50</f>
        <v>0.96250000000000002</v>
      </c>
      <c r="G38" s="8">
        <v>1</v>
      </c>
    </row>
    <row r="39" spans="1:7">
      <c r="A39" s="8">
        <v>2014</v>
      </c>
      <c r="B39" s="10">
        <f>B´!F51</f>
        <v>1.7234166666666666</v>
      </c>
      <c r="C39" s="10">
        <f>B´!F51+1.5</f>
        <v>3.2234166666666666</v>
      </c>
      <c r="D39" s="10">
        <f>B´!F51-0.2</f>
        <v>1.5234166666666666</v>
      </c>
      <c r="E39" s="10">
        <f>B´!F51+0.2</f>
        <v>1.9234166666666666</v>
      </c>
      <c r="F39" s="10">
        <f>F´!F51</f>
        <v>1.0687500000000001</v>
      </c>
      <c r="G39" s="8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ref_points</vt:lpstr>
      <vt:lpstr>data</vt:lpstr>
      <vt:lpstr>B´</vt:lpstr>
      <vt:lpstr>F´</vt:lpstr>
      <vt:lpstr>F´cod_2224</vt:lpstr>
      <vt:lpstr>F´cod_2532</vt:lpstr>
      <vt:lpstr>F´her_3a22</vt:lpstr>
      <vt:lpstr>F´her_2532</vt:lpstr>
      <vt:lpstr>F´her_riga</vt:lpstr>
      <vt:lpstr>F´her_30</vt:lpstr>
      <vt:lpstr>F´spr_2232</vt:lpstr>
      <vt:lpstr>weighting</vt:lpstr>
      <vt:lpstr>Sp</vt:lpstr>
      <vt:lpstr>Trend</vt:lpstr>
    </vt:vector>
  </TitlesOfParts>
  <Company>Universität Hamburg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Möllmann</dc:creator>
  <cp:lastModifiedBy>Christian Möllmann</cp:lastModifiedBy>
  <dcterms:created xsi:type="dcterms:W3CDTF">2015-07-27T15:33:37Z</dcterms:created>
  <dcterms:modified xsi:type="dcterms:W3CDTF">2015-08-10T14:43:19Z</dcterms:modified>
</cp:coreProperties>
</file>