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07 ECONOMÍA Y SUBSISTENCIA\CAPAS 2020 SUBIDAS\"/>
    </mc:Choice>
  </mc:AlternateContent>
  <bookViews>
    <workbookView xWindow="-120" yWindow="-120" windowWidth="20730" windowHeight="11160"/>
  </bookViews>
  <sheets>
    <sheet name="Tendencia" sheetId="1" r:id="rId1"/>
    <sheet name="eco_trend_mse2019" sheetId="9" r:id="rId2"/>
    <sheet name="2013" sheetId="6" r:id="rId3"/>
    <sheet name="2014" sheetId="5" r:id="rId4"/>
    <sheet name="2015" sheetId="2" r:id="rId5"/>
    <sheet name="2016" sheetId="3" r:id="rId6"/>
    <sheet name="2017" sheetId="4" r:id="rId7"/>
    <sheet name="2018" sheetId="8" r:id="rId8"/>
  </sheets>
  <definedNames>
    <definedName name="_xlnm._FilterDatabase" localSheetId="0" hidden="1">Tendencia!$A$1:$C$13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0" i="8"/>
  <c r="B9" i="8"/>
  <c r="C2" i="9"/>
  <c r="C37" i="1"/>
  <c r="J33" i="1" l="1"/>
  <c r="G33" i="1"/>
  <c r="H33" i="1"/>
  <c r="I33" i="1"/>
  <c r="H32" i="1"/>
  <c r="G32" i="1"/>
  <c r="G27" i="1"/>
  <c r="I15" i="1"/>
  <c r="H15" i="1"/>
  <c r="G15" i="1"/>
  <c r="G26" i="1"/>
  <c r="G20" i="1"/>
  <c r="C9" i="8" l="1"/>
  <c r="C11" i="8"/>
  <c r="C10" i="8"/>
  <c r="F21" i="1" l="1"/>
  <c r="F22" i="1"/>
  <c r="F23" i="1"/>
  <c r="F24" i="1"/>
  <c r="F25" i="1"/>
  <c r="F26" i="1"/>
  <c r="I26" i="1"/>
  <c r="H26" i="1"/>
  <c r="I20" i="1"/>
  <c r="I27" i="1" s="1"/>
  <c r="H20" i="1"/>
  <c r="H27" i="1" s="1"/>
  <c r="I21" i="1"/>
  <c r="H21" i="1"/>
  <c r="H28" i="1" s="1"/>
  <c r="G21" i="1"/>
  <c r="G28" i="1" s="1"/>
  <c r="I32" i="1" l="1"/>
  <c r="J27" i="1"/>
  <c r="F15" i="1"/>
  <c r="J32" i="1" l="1"/>
  <c r="M24" i="1"/>
  <c r="F16" i="1"/>
  <c r="F17" i="1"/>
  <c r="F18" i="1"/>
  <c r="F19" i="1"/>
  <c r="F20" i="1"/>
  <c r="J26" i="1" l="1"/>
  <c r="I28" i="1"/>
  <c r="J28" i="1"/>
  <c r="M25" i="1" l="1"/>
  <c r="C38" i="1"/>
  <c r="C3" i="9" s="1"/>
  <c r="J20" i="1" l="1"/>
  <c r="H27" i="3"/>
  <c r="H16" i="3"/>
  <c r="I27" i="4"/>
  <c r="I16" i="4"/>
</calcChain>
</file>

<file path=xl/comments1.xml><?xml version="1.0" encoding="utf-8"?>
<comments xmlns="http://schemas.openxmlformats.org/spreadsheetml/2006/main">
  <authors>
    <author>HurtadoLapto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HurtadoLapto:</t>
        </r>
        <r>
          <rPr>
            <sz val="9"/>
            <color indexed="81"/>
            <rFont val="Tahoma"/>
            <family val="2"/>
          </rPr>
          <t xml:space="preserve">
https://www.bce.fin.ec/index.php/component/k2/item/293-cuentas-provinciales</t>
        </r>
      </text>
    </comment>
  </commentList>
</comments>
</file>

<file path=xl/sharedStrings.xml><?xml version="1.0" encoding="utf-8"?>
<sst xmlns="http://schemas.openxmlformats.org/spreadsheetml/2006/main" count="311" uniqueCount="81">
  <si>
    <t>Santa Elena</t>
  </si>
  <si>
    <t>Miles de US$</t>
  </si>
  <si>
    <t xml:space="preserve">Manabí </t>
  </si>
  <si>
    <t>Año</t>
  </si>
  <si>
    <t>Provincia</t>
  </si>
  <si>
    <t>007</t>
  </si>
  <si>
    <t>008</t>
  </si>
  <si>
    <t>012</t>
  </si>
  <si>
    <t>013</t>
  </si>
  <si>
    <t>036</t>
  </si>
  <si>
    <t>037</t>
  </si>
  <si>
    <t>A</t>
  </si>
  <si>
    <t>C</t>
  </si>
  <si>
    <t>I</t>
  </si>
  <si>
    <t>H</t>
  </si>
  <si>
    <t>Acuicultura y pesca de camarón</t>
  </si>
  <si>
    <t>Pesca y acuicultura (excepto de camarón)</t>
  </si>
  <si>
    <t>Procesamiento y conservación de camarón</t>
  </si>
  <si>
    <t>Procesamiento y conservación de pescado y otros productos acuáticos</t>
  </si>
  <si>
    <t xml:space="preserve">Alojamiento y servicios de comida </t>
  </si>
  <si>
    <t>Transporte y almacenamiento</t>
  </si>
  <si>
    <t>AZUAY</t>
  </si>
  <si>
    <t>BOLIVAR</t>
  </si>
  <si>
    <t>CAÑAR</t>
  </si>
  <si>
    <t>CARCHI</t>
  </si>
  <si>
    <t>COTOPAXI</t>
  </si>
  <si>
    <t xml:space="preserve">CHIMBORAZO </t>
  </si>
  <si>
    <t>EL ORO</t>
  </si>
  <si>
    <t>ESMERALDAS</t>
  </si>
  <si>
    <t>GUAYAS</t>
  </si>
  <si>
    <t>IMBABURA</t>
  </si>
  <si>
    <t>LOJA</t>
  </si>
  <si>
    <t>LOS RIOS</t>
  </si>
  <si>
    <t>MANABI</t>
  </si>
  <si>
    <t>MORONA SANTIAGO</t>
  </si>
  <si>
    <t>NAPO</t>
  </si>
  <si>
    <t>PASTAZA</t>
  </si>
  <si>
    <t>PICHINCHA</t>
  </si>
  <si>
    <t>TUNGURAHUA</t>
  </si>
  <si>
    <t>ZAMORA CHINCHIPE</t>
  </si>
  <si>
    <t>GALAPAGOS</t>
  </si>
  <si>
    <t>SUCUMBIOS</t>
  </si>
  <si>
    <t>ORELLANA</t>
  </si>
  <si>
    <t>SANTO DOMINGO</t>
  </si>
  <si>
    <t>SANTA ELENA</t>
  </si>
  <si>
    <t>VALOR AGREGADO BRUTO</t>
  </si>
  <si>
    <t>OTROS ELEMENTOS DEL PIB*</t>
  </si>
  <si>
    <t>PRODUCTO INTERNO BRUTO</t>
  </si>
  <si>
    <t>Manabi</t>
  </si>
  <si>
    <t>cf</t>
  </si>
  <si>
    <t>tour</t>
  </si>
  <si>
    <t>Tra</t>
  </si>
  <si>
    <t>rgn_id</t>
  </si>
  <si>
    <t>year</t>
  </si>
  <si>
    <t>trend</t>
  </si>
  <si>
    <t>Turismo</t>
  </si>
  <si>
    <t>Transporte</t>
  </si>
  <si>
    <t>Tendencia</t>
  </si>
  <si>
    <t>Industrias</t>
  </si>
  <si>
    <t xml:space="preserve"> MANABí</t>
  </si>
  <si>
    <t xml:space="preserve"> SANTA ELENA</t>
  </si>
  <si>
    <t xml:space="preserve"> Transporte y almacenamiento</t>
  </si>
  <si>
    <t xml:space="preserve"> Alojamiento y servicios de comida </t>
  </si>
  <si>
    <t xml:space="preserve"> Acuicultura y pesca de camarón</t>
  </si>
  <si>
    <t xml:space="preserve"> Pesca y acuicultura (excepto de camarón)</t>
  </si>
  <si>
    <t>Total general</t>
  </si>
  <si>
    <t>Factor de ponderación de la proporción del sector en realción con el aporte a la economía de los sectores principales</t>
  </si>
  <si>
    <t>Correlación entre el valor del sector y el tiempo</t>
  </si>
  <si>
    <t>suma de las correlaciones ponderadas</t>
  </si>
  <si>
    <t xml:space="preserve">Pesca y acuicultura (cf) </t>
  </si>
  <si>
    <t xml:space="preserve"> Alojamiento y servicios de comida (tour)</t>
  </si>
  <si>
    <t xml:space="preserve"> Transporte y almacenamiento (tra)</t>
  </si>
  <si>
    <t xml:space="preserve"> Acuicultura y pesca de camarón +  Pesca y acuicultura (excepto de camarón)</t>
  </si>
  <si>
    <t>Sector IdSO</t>
  </si>
  <si>
    <t>Rubros BCE</t>
  </si>
  <si>
    <t>Pesca y acuacultura</t>
  </si>
  <si>
    <t>Provincias</t>
  </si>
  <si>
    <t>AÑO</t>
  </si>
  <si>
    <t>PROVINCIA</t>
  </si>
  <si>
    <t>Total miles USD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</si>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</sst>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_€_-;\-* #,##0.00\ _€_-;_-* &quot;-&quot;??\ _€_-;_-@_-"/>
    <numFmt numFmtId="165" formatCode="_ * #,##0_ ;_ * \-#,##0_ ;_ * &quot;-&quot;_ ;_ @_ "/>
    <numFmt numFmtId="166" formatCode="0.000000000000000"/>
    <numFmt numFmtId="167" formatCode="_-* #,##0\ _€_-;\-* #,##0\ _€_-;_-* &quot;-&quot;??\ _€_-;_-@_-"/>
    <numFmt numFmtId="168" formatCode="_ * #,##0_ ;_ * \-#,##0_ ;_ * &quot;-&quot;??_ ;_ @_ "/>
    <numFmt numFmtId="169" formatCode="_-* #,##0.0\ _€_-;\-* #,##0.0\ _€_-;_-* &quot;-&quot;??\ _€_-;_-@_-"/>
    <numFmt numFmtId="170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theme="1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82">
    <xf numFmtId="0" fontId="0" fillId="0" borderId="0" xfId="0"/>
    <xf numFmtId="0" fontId="0" fillId="0" borderId="0" xfId="0" applyAlignment="1">
      <alignment wrapText="1"/>
    </xf>
    <xf numFmtId="0" fontId="4" fillId="0" borderId="0" xfId="2" applyFont="1"/>
    <xf numFmtId="0" fontId="5" fillId="0" borderId="0" xfId="2" applyFont="1"/>
    <xf numFmtId="49" fontId="6" fillId="0" borderId="0" xfId="5" applyNumberFormat="1" applyFont="1" applyFill="1"/>
    <xf numFmtId="49" fontId="6" fillId="2" borderId="0" xfId="5" applyNumberFormat="1" applyFont="1" applyFill="1"/>
    <xf numFmtId="0" fontId="7" fillId="0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9" fillId="0" borderId="3" xfId="5" applyFont="1" applyBorder="1" applyAlignment="1">
      <alignment horizontal="center" vertical="center"/>
    </xf>
    <xf numFmtId="0" fontId="9" fillId="2" borderId="3" xfId="5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4" fillId="0" borderId="5" xfId="2" applyFont="1" applyFill="1" applyBorder="1"/>
    <xf numFmtId="0" fontId="4" fillId="0" borderId="6" xfId="2" applyFont="1" applyFill="1" applyBorder="1"/>
    <xf numFmtId="0" fontId="6" fillId="0" borderId="3" xfId="5" applyFont="1" applyFill="1" applyBorder="1" applyAlignment="1">
      <alignment horizontal="center" vertical="center" wrapText="1"/>
    </xf>
    <xf numFmtId="0" fontId="6" fillId="2" borderId="3" xfId="5" applyFont="1" applyFill="1" applyBorder="1" applyAlignment="1">
      <alignment horizontal="center" vertical="center" wrapText="1"/>
    </xf>
    <xf numFmtId="0" fontId="4" fillId="0" borderId="1" xfId="2" applyFont="1" applyFill="1" applyBorder="1"/>
    <xf numFmtId="1" fontId="4" fillId="0" borderId="2" xfId="2" applyNumberFormat="1" applyFont="1" applyFill="1" applyBorder="1"/>
    <xf numFmtId="165" fontId="5" fillId="0" borderId="0" xfId="3" applyNumberFormat="1" applyFont="1" applyFill="1" applyBorder="1"/>
    <xf numFmtId="165" fontId="5" fillId="2" borderId="0" xfId="3" applyNumberFormat="1" applyFont="1" applyFill="1" applyBorder="1"/>
    <xf numFmtId="0" fontId="4" fillId="0" borderId="7" xfId="2" applyFont="1" applyFill="1" applyBorder="1"/>
    <xf numFmtId="1" fontId="4" fillId="0" borderId="8" xfId="2" applyNumberFormat="1" applyFont="1" applyFill="1" applyBorder="1"/>
    <xf numFmtId="0" fontId="4" fillId="2" borderId="7" xfId="2" applyFont="1" applyFill="1" applyBorder="1"/>
    <xf numFmtId="1" fontId="4" fillId="2" borderId="8" xfId="2" applyNumberFormat="1" applyFont="1" applyFill="1" applyBorder="1"/>
    <xf numFmtId="168" fontId="4" fillId="0" borderId="7" xfId="3" applyNumberFormat="1" applyFont="1" applyFill="1" applyBorder="1"/>
    <xf numFmtId="168" fontId="4" fillId="0" borderId="8" xfId="3" applyNumberFormat="1" applyFont="1" applyFill="1" applyBorder="1"/>
    <xf numFmtId="165" fontId="4" fillId="0" borderId="0" xfId="3" applyNumberFormat="1" applyFont="1" applyFill="1" applyBorder="1"/>
    <xf numFmtId="165" fontId="4" fillId="2" borderId="0" xfId="3" applyNumberFormat="1" applyFont="1" applyFill="1" applyBorder="1"/>
    <xf numFmtId="1" fontId="5" fillId="0" borderId="8" xfId="2" applyNumberFormat="1" applyFont="1" applyFill="1" applyBorder="1" applyAlignment="1">
      <alignment wrapText="1"/>
    </xf>
    <xf numFmtId="0" fontId="5" fillId="0" borderId="0" xfId="2" applyFont="1" applyFill="1" applyBorder="1"/>
    <xf numFmtId="0" fontId="5" fillId="2" borderId="0" xfId="2" applyFont="1" applyFill="1" applyBorder="1"/>
    <xf numFmtId="0" fontId="4" fillId="0" borderId="7" xfId="2" applyFont="1" applyBorder="1"/>
    <xf numFmtId="0" fontId="4" fillId="0" borderId="5" xfId="2" applyFont="1" applyBorder="1"/>
    <xf numFmtId="1" fontId="4" fillId="0" borderId="6" xfId="2" applyNumberFormat="1" applyFont="1" applyFill="1" applyBorder="1" applyAlignment="1">
      <alignment wrapText="1"/>
    </xf>
    <xf numFmtId="0" fontId="5" fillId="0" borderId="9" xfId="2" applyFont="1" applyFill="1" applyBorder="1"/>
    <xf numFmtId="0" fontId="0" fillId="2" borderId="0" xfId="0" applyFill="1"/>
    <xf numFmtId="0" fontId="0" fillId="0" borderId="10" xfId="0" applyBorder="1"/>
    <xf numFmtId="164" fontId="0" fillId="0" borderId="10" xfId="0" applyNumberFormat="1" applyBorder="1"/>
    <xf numFmtId="0" fontId="3" fillId="0" borderId="10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4" fontId="0" fillId="0" borderId="0" xfId="0" applyNumberFormat="1"/>
    <xf numFmtId="0" fontId="0" fillId="0" borderId="10" xfId="0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3" xfId="5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10" fillId="0" borderId="0" xfId="2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9" fontId="10" fillId="0" borderId="0" xfId="1" applyNumberFormat="1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1" fontId="10" fillId="0" borderId="10" xfId="2" applyNumberFormat="1" applyFont="1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170" fontId="0" fillId="0" borderId="10" xfId="4" applyNumberFormat="1" applyFont="1" applyBorder="1" applyAlignment="1">
      <alignment horizontal="center"/>
    </xf>
    <xf numFmtId="1" fontId="10" fillId="2" borderId="10" xfId="2" applyNumberFormat="1" applyFont="1" applyFill="1" applyBorder="1" applyAlignment="1">
      <alignment horizontal="center"/>
    </xf>
    <xf numFmtId="0" fontId="10" fillId="0" borderId="10" xfId="2" applyFont="1" applyFill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64" fontId="0" fillId="0" borderId="11" xfId="1" applyFont="1" applyBorder="1" applyAlignment="1">
      <alignment horizontal="center"/>
    </xf>
    <xf numFmtId="164" fontId="0" fillId="0" borderId="10" xfId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7" fontId="10" fillId="0" borderId="10" xfId="1" applyNumberFormat="1" applyFont="1" applyFill="1" applyBorder="1" applyAlignment="1">
      <alignment horizontal="right"/>
    </xf>
    <xf numFmtId="4" fontId="0" fillId="0" borderId="10" xfId="0" applyNumberFormat="1" applyFont="1" applyBorder="1" applyAlignment="1">
      <alignment horizontal="right"/>
    </xf>
    <xf numFmtId="167" fontId="10" fillId="2" borderId="10" xfId="1" applyNumberFormat="1" applyFont="1" applyFill="1" applyBorder="1" applyAlignment="1">
      <alignment horizontal="right"/>
    </xf>
    <xf numFmtId="3" fontId="0" fillId="0" borderId="10" xfId="0" applyNumberFormat="1" applyFont="1" applyFill="1" applyBorder="1" applyAlignment="1">
      <alignment horizontal="right"/>
    </xf>
    <xf numFmtId="3" fontId="0" fillId="0" borderId="10" xfId="0" applyNumberFormat="1" applyFont="1" applyBorder="1" applyAlignment="1">
      <alignment horizontal="right"/>
    </xf>
    <xf numFmtId="4" fontId="0" fillId="2" borderId="1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center" wrapText="1"/>
    </xf>
    <xf numFmtId="170" fontId="3" fillId="0" borderId="10" xfId="4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</cellXfs>
  <cellStyles count="6">
    <cellStyle name="ANCLAS,REZONES Y SUS PARTES,DE FUNDICION,DE HIERRO O DE ACERO" xfId="2"/>
    <cellStyle name="Millares" xfId="1" builtinId="3"/>
    <cellStyle name="Millares 4" xfId="3"/>
    <cellStyle name="Normal" xfId="0" builtinId="0"/>
    <cellStyle name="Normal 31" xfId="5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Tendencia sectores prioritarios, Manabí y Santa Elena</a:t>
            </a:r>
          </a:p>
        </c:rich>
      </c:tx>
      <c:layout>
        <c:manualLayout>
          <c:xMode val="edge"/>
          <c:yMode val="edge"/>
          <c:x val="0.23081772124656594"/>
          <c:y val="5.3925010436824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1.4516140016836232E-2"/>
          <c:y val="0.18953789064385421"/>
          <c:w val="0.93888888888888888"/>
          <c:h val="0.660161490230387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Tendencia!$F$32</c:f>
              <c:strCache>
                <c:ptCount val="1"/>
                <c:pt idx="0">
                  <c:v>Manabi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Tendencia!$G$31:$J$31</c:f>
              <c:strCache>
                <c:ptCount val="4"/>
                <c:pt idx="0">
                  <c:v>Pesca y acuacultura</c:v>
                </c:pt>
                <c:pt idx="1">
                  <c:v>Turismo</c:v>
                </c:pt>
                <c:pt idx="2">
                  <c:v>Transporte</c:v>
                </c:pt>
                <c:pt idx="3">
                  <c:v>Provincias</c:v>
                </c:pt>
              </c:strCache>
            </c:strRef>
          </c:cat>
          <c:val>
            <c:numRef>
              <c:f>Tendencia!$G$32:$J$32</c:f>
              <c:numCache>
                <c:formatCode>_-* #,##0.00\ _€_-;\-* #,##0.00\ _€_-;_-* "-"??\ _€_-;_-@_-</c:formatCode>
                <c:ptCount val="4"/>
                <c:pt idx="0">
                  <c:v>-0.23570695246787193</c:v>
                </c:pt>
                <c:pt idx="1">
                  <c:v>0.10000181307654107</c:v>
                </c:pt>
                <c:pt idx="2">
                  <c:v>0.47292774399590831</c:v>
                </c:pt>
                <c:pt idx="3">
                  <c:v>0.33722260460457743</c:v>
                </c:pt>
              </c:numCache>
            </c:numRef>
          </c:val>
        </c:ser>
        <c:ser>
          <c:idx val="1"/>
          <c:order val="1"/>
          <c:tx>
            <c:strRef>
              <c:f>Tendencia!$F$33</c:f>
              <c:strCache>
                <c:ptCount val="1"/>
                <c:pt idx="0">
                  <c:v>Santa Elena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Tendencia!$G$31:$J$31</c:f>
              <c:strCache>
                <c:ptCount val="4"/>
                <c:pt idx="0">
                  <c:v>Pesca y acuacultura</c:v>
                </c:pt>
                <c:pt idx="1">
                  <c:v>Turismo</c:v>
                </c:pt>
                <c:pt idx="2">
                  <c:v>Transporte</c:v>
                </c:pt>
                <c:pt idx="3">
                  <c:v>Provincias</c:v>
                </c:pt>
              </c:strCache>
            </c:strRef>
          </c:cat>
          <c:val>
            <c:numRef>
              <c:f>Tendencia!$G$33:$J$33</c:f>
              <c:numCache>
                <c:formatCode>_-* #,##0.00\ _€_-;\-* #,##0.00\ _€_-;_-* "-"??\ _€_-;_-@_-</c:formatCode>
                <c:ptCount val="4"/>
                <c:pt idx="0">
                  <c:v>0.10278020355583982</c:v>
                </c:pt>
                <c:pt idx="1">
                  <c:v>0.316399446700105</c:v>
                </c:pt>
                <c:pt idx="2">
                  <c:v>0.19464071743778827</c:v>
                </c:pt>
                <c:pt idx="3">
                  <c:v>0.61382036769373305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4615264"/>
        <c:axId val="444617504"/>
      </c:barChart>
      <c:catAx>
        <c:axId val="4446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4617504"/>
        <c:crosses val="autoZero"/>
        <c:auto val="1"/>
        <c:lblAlgn val="ctr"/>
        <c:lblOffset val="100"/>
        <c:noMultiLvlLbl val="0"/>
      </c:catAx>
      <c:valAx>
        <c:axId val="444617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46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281668</xdr:colOff>
      <xdr:row>30</xdr:row>
      <xdr:rowOff>194587</xdr:rowOff>
    </xdr:from>
    <xdr:to>
      <xdr:col>23</xdr:col>
      <xdr:colOff>95250</xdr:colOff>
      <xdr:row>60</xdr:row>
      <xdr:rowOff>176893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tabSelected="1" topLeftCell="A14" zoomScaleNormal="100" workbookViewId="0">
      <selection activeCell="G37" sqref="G37"/>
    </sheetView>
  </sheetViews>
  <sheetFormatPr baseColWidth="10" defaultRowHeight="15" x14ac:dyDescent="0.25"/>
  <cols>
    <col min="1" max="1" width="11.42578125" style="49"/>
    <col min="2" max="2" width="13" style="49" bestFit="1" customWidth="1"/>
    <col min="3" max="3" width="14.7109375" style="49" bestFit="1" customWidth="1"/>
    <col min="4" max="4" width="13.28515625" style="49" bestFit="1" customWidth="1"/>
    <col min="5" max="5" width="12.28515625" style="49" bestFit="1" customWidth="1"/>
    <col min="6" max="6" width="14.85546875" style="49" bestFit="1" customWidth="1"/>
    <col min="7" max="7" width="13.28515625" style="49" bestFit="1" customWidth="1"/>
    <col min="8" max="8" width="12.42578125" style="49" bestFit="1" customWidth="1"/>
    <col min="9" max="9" width="13.42578125" style="49" bestFit="1" customWidth="1"/>
    <col min="10" max="10" width="12" style="49" bestFit="1" customWidth="1"/>
    <col min="11" max="11" width="13" style="49" bestFit="1" customWidth="1"/>
    <col min="12" max="12" width="12" style="49" bestFit="1" customWidth="1"/>
    <col min="13" max="13" width="13" style="49" bestFit="1" customWidth="1"/>
    <col min="14" max="16384" width="11.42578125" style="49"/>
  </cols>
  <sheetData>
    <row r="1" spans="1:13" ht="105.75" hidden="1" thickBot="1" x14ac:dyDescent="0.3">
      <c r="A1" s="49" t="s">
        <v>3</v>
      </c>
      <c r="B1" s="49" t="s">
        <v>4</v>
      </c>
      <c r="C1" s="49" t="s">
        <v>1</v>
      </c>
      <c r="E1" s="50"/>
      <c r="F1" s="50"/>
      <c r="G1" s="50"/>
      <c r="H1" s="48" t="s">
        <v>15</v>
      </c>
      <c r="I1" s="48" t="s">
        <v>16</v>
      </c>
      <c r="J1" s="48" t="s">
        <v>17</v>
      </c>
      <c r="K1" s="48" t="s">
        <v>18</v>
      </c>
      <c r="L1" s="48" t="s">
        <v>19</v>
      </c>
      <c r="M1" s="48" t="s">
        <v>20</v>
      </c>
    </row>
    <row r="2" spans="1:13" hidden="1" x14ac:dyDescent="0.25">
      <c r="A2" s="50">
        <v>2012</v>
      </c>
      <c r="B2" s="51" t="s">
        <v>2</v>
      </c>
      <c r="C2" s="52">
        <v>1191428.0225642375</v>
      </c>
      <c r="E2" s="53">
        <v>2013</v>
      </c>
      <c r="F2" s="53"/>
      <c r="G2" s="51" t="s">
        <v>33</v>
      </c>
      <c r="H2" s="54">
        <v>76224.605037906993</v>
      </c>
      <c r="I2" s="54">
        <v>260806.12027209479</v>
      </c>
      <c r="J2" s="54">
        <v>29029.244967885097</v>
      </c>
      <c r="K2" s="54">
        <v>543682.06398092769</v>
      </c>
      <c r="L2" s="54">
        <v>96366.626084152667</v>
      </c>
      <c r="M2" s="54">
        <v>366296.04133149207</v>
      </c>
    </row>
    <row r="3" spans="1:13" hidden="1" x14ac:dyDescent="0.25">
      <c r="A3" s="50">
        <v>2013</v>
      </c>
      <c r="B3" s="50" t="s">
        <v>2</v>
      </c>
      <c r="C3" s="52">
        <v>1372404.7016744593</v>
      </c>
      <c r="E3" s="53">
        <v>2014</v>
      </c>
      <c r="F3" s="53"/>
      <c r="G3" s="51" t="s">
        <v>33</v>
      </c>
      <c r="H3" s="54">
        <v>76716.529417786034</v>
      </c>
      <c r="I3" s="54">
        <v>236141.58201431303</v>
      </c>
      <c r="J3" s="54">
        <v>44229.259037218537</v>
      </c>
      <c r="K3" s="54">
        <v>511392.20924033126</v>
      </c>
      <c r="L3" s="54">
        <v>82183.80817714514</v>
      </c>
      <c r="M3" s="54">
        <v>410292.85373181669</v>
      </c>
    </row>
    <row r="4" spans="1:13" hidden="1" x14ac:dyDescent="0.25">
      <c r="A4" s="50">
        <v>2014</v>
      </c>
      <c r="B4" s="50" t="s">
        <v>2</v>
      </c>
      <c r="C4" s="52">
        <v>1360956.2416186107</v>
      </c>
      <c r="E4" s="53">
        <v>2015</v>
      </c>
      <c r="F4" s="53"/>
      <c r="G4" s="53" t="s">
        <v>33</v>
      </c>
      <c r="H4" s="54">
        <v>47875.937319151897</v>
      </c>
      <c r="I4" s="54">
        <v>204171.41417229662</v>
      </c>
      <c r="J4" s="54">
        <v>90907.370683063229</v>
      </c>
      <c r="K4" s="54">
        <v>379335.0238186433</v>
      </c>
      <c r="L4" s="54">
        <v>96729.324279538589</v>
      </c>
      <c r="M4" s="54">
        <v>489137.43033578945</v>
      </c>
    </row>
    <row r="5" spans="1:13" hidden="1" x14ac:dyDescent="0.25">
      <c r="A5" s="50">
        <v>2015</v>
      </c>
      <c r="B5" s="50" t="s">
        <v>2</v>
      </c>
      <c r="C5" s="52">
        <v>1308156.5006084831</v>
      </c>
      <c r="E5" s="53">
        <v>2016</v>
      </c>
      <c r="F5" s="53"/>
      <c r="G5" s="51" t="s">
        <v>33</v>
      </c>
      <c r="H5" s="54">
        <v>47192.021722569989</v>
      </c>
      <c r="I5" s="54">
        <v>185650.94386684758</v>
      </c>
      <c r="J5" s="54">
        <v>131415.64684666641</v>
      </c>
      <c r="K5" s="54">
        <v>397062.95796162757</v>
      </c>
      <c r="L5" s="54">
        <v>92992.936269046884</v>
      </c>
      <c r="M5" s="54">
        <v>600269.16692915489</v>
      </c>
    </row>
    <row r="6" spans="1:13" hidden="1" x14ac:dyDescent="0.25">
      <c r="A6" s="50">
        <v>2016</v>
      </c>
      <c r="B6" s="50" t="s">
        <v>2</v>
      </c>
      <c r="C6" s="52">
        <v>1454583.6735959132</v>
      </c>
      <c r="E6" s="55">
        <v>2017</v>
      </c>
      <c r="F6" s="55"/>
      <c r="G6" s="51" t="s">
        <v>33</v>
      </c>
      <c r="H6" s="54">
        <v>65847.119893669427</v>
      </c>
      <c r="I6" s="54">
        <v>135932.28417013618</v>
      </c>
      <c r="J6" s="54">
        <v>187322.6456944847</v>
      </c>
      <c r="K6" s="54">
        <v>556630.13286158175</v>
      </c>
      <c r="L6" s="54">
        <v>97615.447690843692</v>
      </c>
      <c r="M6" s="54">
        <v>602294.48486298544</v>
      </c>
    </row>
    <row r="7" spans="1:13" hidden="1" x14ac:dyDescent="0.25">
      <c r="A7" s="50">
        <v>2017</v>
      </c>
      <c r="B7" s="50" t="s">
        <v>2</v>
      </c>
      <c r="C7" s="52">
        <v>1645642.1151737012</v>
      </c>
      <c r="E7" s="53">
        <v>2013</v>
      </c>
      <c r="F7" s="53"/>
      <c r="G7" s="51" t="s">
        <v>44</v>
      </c>
      <c r="H7" s="54">
        <v>19506.676036393073</v>
      </c>
      <c r="I7" s="54">
        <v>41335.332389263756</v>
      </c>
      <c r="J7" s="54">
        <v>882.15961000708057</v>
      </c>
      <c r="K7" s="54">
        <v>5107.6611080669663</v>
      </c>
      <c r="L7" s="54">
        <v>35891.292360487612</v>
      </c>
      <c r="M7" s="54">
        <v>27791.851796789837</v>
      </c>
    </row>
    <row r="8" spans="1:13" hidden="1" x14ac:dyDescent="0.25">
      <c r="A8" s="50">
        <v>2012</v>
      </c>
      <c r="B8" s="50" t="s">
        <v>0</v>
      </c>
      <c r="C8" s="52">
        <v>117085.02367482259</v>
      </c>
      <c r="E8" s="53">
        <v>2014</v>
      </c>
      <c r="F8" s="53"/>
      <c r="G8" s="51" t="s">
        <v>44</v>
      </c>
      <c r="H8" s="54">
        <v>21025.870564658664</v>
      </c>
      <c r="I8" s="54">
        <v>54559.309205321748</v>
      </c>
      <c r="J8" s="54">
        <v>1227.9405115289078</v>
      </c>
      <c r="K8" s="54">
        <v>5364.7693615118988</v>
      </c>
      <c r="L8" s="54">
        <v>39551.312334916591</v>
      </c>
      <c r="M8" s="54">
        <v>26377.265857653976</v>
      </c>
    </row>
    <row r="9" spans="1:13" hidden="1" x14ac:dyDescent="0.25">
      <c r="A9" s="50">
        <v>2013</v>
      </c>
      <c r="B9" s="50" t="s">
        <v>0</v>
      </c>
      <c r="C9" s="52">
        <v>130514.97330100833</v>
      </c>
      <c r="E9" s="53">
        <v>2015</v>
      </c>
      <c r="F9" s="53"/>
      <c r="G9" s="53" t="s">
        <v>44</v>
      </c>
      <c r="H9" s="54">
        <v>12896.317901161652</v>
      </c>
      <c r="I9" s="54">
        <v>45150.508049318749</v>
      </c>
      <c r="J9" s="54">
        <v>1180.9325253745083</v>
      </c>
      <c r="K9" s="54">
        <v>4793.8196069900532</v>
      </c>
      <c r="L9" s="54">
        <v>42714.738596960276</v>
      </c>
      <c r="M9" s="54">
        <v>25121.401037782223</v>
      </c>
    </row>
    <row r="10" spans="1:13" hidden="1" x14ac:dyDescent="0.25">
      <c r="A10" s="50">
        <v>2014</v>
      </c>
      <c r="B10" s="50" t="s">
        <v>0</v>
      </c>
      <c r="C10" s="52">
        <v>148106.46783559179</v>
      </c>
      <c r="E10" s="53">
        <v>2016</v>
      </c>
      <c r="F10" s="53"/>
      <c r="G10" s="51" t="s">
        <v>44</v>
      </c>
      <c r="H10" s="54">
        <v>14572.016776957331</v>
      </c>
      <c r="I10" s="54">
        <v>46227.68070182432</v>
      </c>
      <c r="J10" s="54">
        <v>2146.1586815581722</v>
      </c>
      <c r="K10" s="54">
        <v>9234.4367868643076</v>
      </c>
      <c r="L10" s="54">
        <v>44493.723863501982</v>
      </c>
      <c r="M10" s="54">
        <v>30576.304424478374</v>
      </c>
    </row>
    <row r="11" spans="1:13" hidden="1" x14ac:dyDescent="0.25">
      <c r="A11" s="50">
        <v>2015</v>
      </c>
      <c r="B11" s="50" t="s">
        <v>0</v>
      </c>
      <c r="C11" s="52">
        <v>131857.71771758745</v>
      </c>
      <c r="E11" s="55">
        <v>2017</v>
      </c>
      <c r="F11" s="55"/>
      <c r="G11" s="51" t="s">
        <v>44</v>
      </c>
      <c r="H11" s="54">
        <v>20521.148055698672</v>
      </c>
      <c r="I11" s="54">
        <v>46755.956827074071</v>
      </c>
      <c r="J11" s="54">
        <v>2035.6282133053955</v>
      </c>
      <c r="K11" s="54">
        <v>13114.642709509008</v>
      </c>
      <c r="L11" s="54">
        <v>57620.359928399426</v>
      </c>
      <c r="M11" s="54">
        <v>30892.536461850184</v>
      </c>
    </row>
    <row r="12" spans="1:13" hidden="1" x14ac:dyDescent="0.25">
      <c r="A12" s="50">
        <v>2016</v>
      </c>
      <c r="B12" s="50" t="s">
        <v>0</v>
      </c>
      <c r="C12" s="52">
        <v>147250.3212351845</v>
      </c>
    </row>
    <row r="13" spans="1:13" hidden="1" x14ac:dyDescent="0.25">
      <c r="A13" s="50">
        <v>2017</v>
      </c>
      <c r="B13" s="50" t="s">
        <v>0</v>
      </c>
      <c r="C13" s="52">
        <v>170940.27219583676</v>
      </c>
    </row>
    <row r="14" spans="1:13" ht="30" x14ac:dyDescent="0.25">
      <c r="A14" s="56" t="s">
        <v>77</v>
      </c>
      <c r="B14" s="56" t="s">
        <v>78</v>
      </c>
      <c r="C14" s="46" t="s">
        <v>75</v>
      </c>
      <c r="D14" s="47" t="s">
        <v>55</v>
      </c>
      <c r="E14" s="47" t="s">
        <v>56</v>
      </c>
      <c r="F14" s="47" t="s">
        <v>79</v>
      </c>
      <c r="G14" s="40" t="s">
        <v>49</v>
      </c>
      <c r="H14" s="40" t="s">
        <v>50</v>
      </c>
      <c r="I14" s="40" t="s">
        <v>51</v>
      </c>
      <c r="J14" s="40" t="s">
        <v>80</v>
      </c>
    </row>
    <row r="15" spans="1:13" s="61" customFormat="1" x14ac:dyDescent="0.25">
      <c r="A15" s="58">
        <v>2013</v>
      </c>
      <c r="B15" s="59" t="s">
        <v>33</v>
      </c>
      <c r="C15" s="73">
        <v>337030.72531000176</v>
      </c>
      <c r="D15" s="73">
        <v>96366.626084152667</v>
      </c>
      <c r="E15" s="73">
        <v>366296.04133149202</v>
      </c>
      <c r="F15" s="74">
        <f>SUM(C15:E15)</f>
        <v>799693.3927256465</v>
      </c>
      <c r="G15" s="60">
        <f>+SLOPE($C$15:$C$20,$A$15:$A$20)*STDEV($A$15:$A$20)/STDEV(C15:C20)</f>
        <v>-0.96234267643813876</v>
      </c>
      <c r="H15" s="60">
        <f>+SLOPE($D$15:$D$20,$A$15:$A$20)*STDEV($A$15:$A$20)/STDEV(D15:D20)</f>
        <v>0.69502453885505588</v>
      </c>
      <c r="I15" s="60">
        <f>+SLOPE($E$15:$E$20,$A$15:$A$20)*STDEV($A$15:$A$20)/STDEV(E15:E20)</f>
        <v>0.7737854139050141</v>
      </c>
      <c r="J15" s="40"/>
      <c r="K15" s="79"/>
      <c r="L15" s="61" t="s">
        <v>67</v>
      </c>
    </row>
    <row r="16" spans="1:13" s="61" customFormat="1" x14ac:dyDescent="0.25">
      <c r="A16" s="58">
        <v>2014</v>
      </c>
      <c r="B16" s="59" t="s">
        <v>33</v>
      </c>
      <c r="C16" s="73">
        <v>312858.11143209907</v>
      </c>
      <c r="D16" s="73">
        <v>82183.80817714514</v>
      </c>
      <c r="E16" s="73">
        <v>410292.85373181669</v>
      </c>
      <c r="F16" s="74">
        <f t="shared" ref="F16:F19" si="0">SUM(C16:E16)</f>
        <v>805334.77334106085</v>
      </c>
      <c r="G16" s="57"/>
      <c r="H16" s="62"/>
      <c r="I16" s="62"/>
      <c r="J16" s="40"/>
    </row>
    <row r="17" spans="1:13" s="61" customFormat="1" x14ac:dyDescent="0.25">
      <c r="A17" s="58">
        <v>2015</v>
      </c>
      <c r="B17" s="58" t="s">
        <v>33</v>
      </c>
      <c r="C17" s="73">
        <v>252047.35149144853</v>
      </c>
      <c r="D17" s="73">
        <v>96729.324279538589</v>
      </c>
      <c r="E17" s="73">
        <v>489137.43033578945</v>
      </c>
      <c r="F17" s="74">
        <f t="shared" si="0"/>
        <v>837914.10610677651</v>
      </c>
      <c r="G17" s="57"/>
      <c r="H17" s="62"/>
      <c r="I17" s="62"/>
      <c r="J17" s="80"/>
    </row>
    <row r="18" spans="1:13" s="61" customFormat="1" x14ac:dyDescent="0.25">
      <c r="A18" s="58">
        <v>2016</v>
      </c>
      <c r="B18" s="64" t="s">
        <v>33</v>
      </c>
      <c r="C18" s="75">
        <v>232842.96558941755</v>
      </c>
      <c r="D18" s="75">
        <v>92992.936269046884</v>
      </c>
      <c r="E18" s="75">
        <v>600269.16692915489</v>
      </c>
      <c r="F18" s="74">
        <f t="shared" si="0"/>
        <v>926105.06878761936</v>
      </c>
      <c r="G18" s="62"/>
      <c r="H18" s="62"/>
      <c r="I18" s="62"/>
      <c r="J18" s="80"/>
    </row>
    <row r="19" spans="1:13" s="61" customFormat="1" x14ac:dyDescent="0.25">
      <c r="A19" s="65">
        <v>2017</v>
      </c>
      <c r="B19" s="59" t="s">
        <v>33</v>
      </c>
      <c r="C19" s="73">
        <v>201779.40406380559</v>
      </c>
      <c r="D19" s="73">
        <v>97615.447690843692</v>
      </c>
      <c r="E19" s="73">
        <v>602294.48486298544</v>
      </c>
      <c r="F19" s="74">
        <f t="shared" si="0"/>
        <v>901689.33661763475</v>
      </c>
      <c r="G19" s="63"/>
      <c r="H19" s="63"/>
      <c r="I19" s="63"/>
      <c r="J19" s="80"/>
    </row>
    <row r="20" spans="1:13" s="61" customFormat="1" x14ac:dyDescent="0.25">
      <c r="A20" s="65">
        <v>2018</v>
      </c>
      <c r="B20" s="59" t="s">
        <v>33</v>
      </c>
      <c r="C20" s="76">
        <v>203650.75</v>
      </c>
      <c r="D20" s="76">
        <v>119633.03</v>
      </c>
      <c r="E20" s="76">
        <v>508180.06</v>
      </c>
      <c r="F20" s="77">
        <f>SUM(C20:E20)</f>
        <v>831463.84000000008</v>
      </c>
      <c r="G20" s="63">
        <f>C20/SUM($C$20:$E$20)</f>
        <v>0.24493037484348085</v>
      </c>
      <c r="H20" s="63">
        <f>D20/SUM($C$20:$E$20)</f>
        <v>0.143882420671475</v>
      </c>
      <c r="I20" s="63">
        <f>E20/SUM($C$20:$E$20)</f>
        <v>0.61118720448504404</v>
      </c>
      <c r="J20" s="80">
        <f>SUM(G20:I20)</f>
        <v>0.99999999999999989</v>
      </c>
      <c r="K20" s="61" t="s">
        <v>66</v>
      </c>
    </row>
    <row r="21" spans="1:13" s="61" customFormat="1" x14ac:dyDescent="0.25">
      <c r="A21" s="58">
        <v>2013</v>
      </c>
      <c r="B21" s="59" t="s">
        <v>44</v>
      </c>
      <c r="C21" s="73">
        <v>60842.00842565683</v>
      </c>
      <c r="D21" s="73">
        <v>35891.292360487612</v>
      </c>
      <c r="E21" s="73">
        <v>27791.851796789837</v>
      </c>
      <c r="F21" s="77">
        <f t="shared" ref="F21:F26" si="1">SUM(C21:E21)</f>
        <v>124525.15258293429</v>
      </c>
      <c r="G21" s="60">
        <f>+SLOPE(C21:C26,$A$21:$A$26)*STDEV($A$21:$A$26)/STDEV(C21:C26)</f>
        <v>0.24451824808563161</v>
      </c>
      <c r="H21" s="60">
        <f>+SLOPE(D21:D26,$A$21:$A$26)*STDEV($A$21:$A$26)/STDEV(D21:D26)</f>
        <v>0.94948765589998818</v>
      </c>
      <c r="I21" s="60">
        <f>+SLOPE(E21:E26,$A$21:$A$26)*STDEV($A$21:$A$26)/STDEV(E21:E26)</f>
        <v>0.78983964203079504</v>
      </c>
      <c r="J21" s="40"/>
    </row>
    <row r="22" spans="1:13" s="61" customFormat="1" x14ac:dyDescent="0.25">
      <c r="A22" s="58">
        <v>2014</v>
      </c>
      <c r="B22" s="59" t="s">
        <v>44</v>
      </c>
      <c r="C22" s="73">
        <v>75585.179769980416</v>
      </c>
      <c r="D22" s="73">
        <v>39551.312334916591</v>
      </c>
      <c r="E22" s="73">
        <v>26377.265857653976</v>
      </c>
      <c r="F22" s="77">
        <f t="shared" si="1"/>
        <v>141513.757962551</v>
      </c>
      <c r="G22" s="62"/>
      <c r="H22" s="62"/>
      <c r="I22" s="62"/>
      <c r="J22" s="80"/>
    </row>
    <row r="23" spans="1:13" s="61" customFormat="1" x14ac:dyDescent="0.25">
      <c r="A23" s="58">
        <v>2015</v>
      </c>
      <c r="B23" s="58" t="s">
        <v>44</v>
      </c>
      <c r="C23" s="73">
        <v>58046.825950480401</v>
      </c>
      <c r="D23" s="73">
        <v>42714.738596960276</v>
      </c>
      <c r="E23" s="73">
        <v>25121.401037782223</v>
      </c>
      <c r="F23" s="77">
        <f t="shared" si="1"/>
        <v>125882.9655852229</v>
      </c>
      <c r="G23" s="62"/>
      <c r="H23" s="62"/>
      <c r="I23" s="62"/>
      <c r="J23" s="80"/>
      <c r="L23" s="41" t="s">
        <v>4</v>
      </c>
      <c r="M23" s="41" t="s">
        <v>57</v>
      </c>
    </row>
    <row r="24" spans="1:13" s="61" customFormat="1" x14ac:dyDescent="0.25">
      <c r="A24" s="58">
        <v>2016</v>
      </c>
      <c r="B24" s="59" t="s">
        <v>44</v>
      </c>
      <c r="C24" s="73">
        <v>60799.697478781651</v>
      </c>
      <c r="D24" s="73">
        <v>44493.723863501982</v>
      </c>
      <c r="E24" s="73">
        <v>30576.304424478374</v>
      </c>
      <c r="F24" s="77">
        <f t="shared" si="1"/>
        <v>135869.72576676201</v>
      </c>
      <c r="G24" s="62"/>
      <c r="H24" s="62"/>
      <c r="I24" s="62"/>
      <c r="J24" s="80"/>
      <c r="L24" s="57" t="s">
        <v>48</v>
      </c>
      <c r="M24" s="66">
        <f>J27</f>
        <v>0.33722260460457743</v>
      </c>
    </row>
    <row r="25" spans="1:13" s="61" customFormat="1" x14ac:dyDescent="0.25">
      <c r="A25" s="65">
        <v>2017</v>
      </c>
      <c r="B25" s="59" t="s">
        <v>44</v>
      </c>
      <c r="C25" s="73">
        <v>67277.10488277275</v>
      </c>
      <c r="D25" s="73">
        <v>57620.359928399426</v>
      </c>
      <c r="E25" s="73">
        <v>30892.536461850184</v>
      </c>
      <c r="F25" s="77">
        <f t="shared" si="1"/>
        <v>155790.00127302235</v>
      </c>
      <c r="G25" s="63"/>
      <c r="H25" s="63"/>
      <c r="I25" s="63"/>
      <c r="J25" s="80"/>
      <c r="L25" s="57" t="s">
        <v>0</v>
      </c>
      <c r="M25" s="66">
        <f>J28</f>
        <v>0.61382036769373305</v>
      </c>
    </row>
    <row r="26" spans="1:13" s="61" customFormat="1" x14ac:dyDescent="0.25">
      <c r="A26" s="65">
        <v>2018</v>
      </c>
      <c r="B26" s="64" t="s">
        <v>44</v>
      </c>
      <c r="C26" s="78">
        <v>71636.39</v>
      </c>
      <c r="D26" s="78">
        <v>56791.31</v>
      </c>
      <c r="E26" s="78">
        <v>41998.16</v>
      </c>
      <c r="F26" s="77">
        <f t="shared" si="1"/>
        <v>170425.86</v>
      </c>
      <c r="G26" s="63">
        <f>C26/SUM($C$26:$E$26)</f>
        <v>0.42033755910047926</v>
      </c>
      <c r="H26" s="63">
        <f>D26/SUM($C$26:$E$26)</f>
        <v>0.33323176424047385</v>
      </c>
      <c r="I26" s="63">
        <f>E26/SUM($C$26:$E$26)</f>
        <v>0.24643067665904697</v>
      </c>
      <c r="J26" s="80">
        <f>SUM(G26:I26)</f>
        <v>1</v>
      </c>
      <c r="L26" s="67"/>
      <c r="M26" s="68"/>
    </row>
    <row r="27" spans="1:13" x14ac:dyDescent="0.25">
      <c r="E27" s="69" t="s">
        <v>48</v>
      </c>
      <c r="F27" s="69"/>
      <c r="G27" s="70">
        <f>+G15*G20</f>
        <v>-0.23570695246787193</v>
      </c>
      <c r="H27" s="70">
        <f>+H15*H20</f>
        <v>0.10000181307654107</v>
      </c>
      <c r="I27" s="70">
        <f>+I15*I20</f>
        <v>0.47292774399590831</v>
      </c>
      <c r="J27" s="81">
        <f>+SUM(G27:I27)</f>
        <v>0.33722260460457743</v>
      </c>
      <c r="K27" s="49" t="s">
        <v>68</v>
      </c>
    </row>
    <row r="28" spans="1:13" x14ac:dyDescent="0.25">
      <c r="E28" s="57" t="s">
        <v>0</v>
      </c>
      <c r="F28" s="57"/>
      <c r="G28" s="71">
        <f>+G21*G26</f>
        <v>0.10278020355583982</v>
      </c>
      <c r="H28" s="71">
        <f>+H21*H26</f>
        <v>0.316399446700105</v>
      </c>
      <c r="I28" s="71">
        <f t="shared" ref="I28" si="2">+I21*I26</f>
        <v>0.19464071743778827</v>
      </c>
      <c r="J28" s="81">
        <f>+SUM(G28:I28)</f>
        <v>0.61382036769373305</v>
      </c>
    </row>
    <row r="31" spans="1:13" ht="30" x14ac:dyDescent="0.25">
      <c r="F31" s="57"/>
      <c r="G31" s="45" t="s">
        <v>75</v>
      </c>
      <c r="H31" s="40" t="s">
        <v>55</v>
      </c>
      <c r="I31" s="40" t="s">
        <v>56</v>
      </c>
      <c r="J31" s="40" t="s">
        <v>76</v>
      </c>
    </row>
    <row r="32" spans="1:13" x14ac:dyDescent="0.25">
      <c r="F32" s="57" t="s">
        <v>48</v>
      </c>
      <c r="G32" s="72">
        <f>G27</f>
        <v>-0.23570695246787193</v>
      </c>
      <c r="H32" s="72">
        <f t="shared" ref="H32:I33" si="3">H27</f>
        <v>0.10000181307654107</v>
      </c>
      <c r="I32" s="72">
        <f t="shared" si="3"/>
        <v>0.47292774399590831</v>
      </c>
      <c r="J32" s="72">
        <f>J27</f>
        <v>0.33722260460457743</v>
      </c>
    </row>
    <row r="33" spans="1:10" x14ac:dyDescent="0.25">
      <c r="F33" s="57" t="s">
        <v>0</v>
      </c>
      <c r="G33" s="72">
        <f>G28</f>
        <v>0.10278020355583982</v>
      </c>
      <c r="H33" s="72">
        <f t="shared" si="3"/>
        <v>0.316399446700105</v>
      </c>
      <c r="I33" s="72">
        <f t="shared" si="3"/>
        <v>0.19464071743778827</v>
      </c>
      <c r="J33" s="72">
        <f>J28</f>
        <v>0.61382036769373305</v>
      </c>
    </row>
    <row r="36" spans="1:10" x14ac:dyDescent="0.25">
      <c r="A36" s="57" t="s">
        <v>52</v>
      </c>
      <c r="B36" s="57" t="s">
        <v>53</v>
      </c>
      <c r="C36" s="57" t="s">
        <v>54</v>
      </c>
    </row>
    <row r="37" spans="1:10" x14ac:dyDescent="0.25">
      <c r="A37" s="57">
        <v>6</v>
      </c>
      <c r="B37" s="57">
        <v>2017</v>
      </c>
      <c r="C37" s="72">
        <f>J28</f>
        <v>0.61382036769373305</v>
      </c>
    </row>
    <row r="38" spans="1:10" x14ac:dyDescent="0.25">
      <c r="A38" s="57">
        <v>7</v>
      </c>
      <c r="B38" s="57">
        <v>2017</v>
      </c>
      <c r="C38" s="72">
        <f>J27</f>
        <v>0.33722260460457743</v>
      </c>
    </row>
  </sheetData>
  <autoFilter ref="A1:C13">
    <sortState ref="D2:F13">
      <sortCondition ref="E1:E13"/>
    </sortState>
  </autoFilter>
  <sortState ref="A16:H25">
    <sortCondition ref="B16:B25"/>
  </sortState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9" sqref="E9"/>
    </sheetView>
  </sheetViews>
  <sheetFormatPr baseColWidth="10" defaultRowHeight="15" x14ac:dyDescent="0.25"/>
  <sheetData>
    <row r="1" spans="1:3" x14ac:dyDescent="0.25">
      <c r="A1" s="38" t="s">
        <v>52</v>
      </c>
      <c r="B1" s="38" t="s">
        <v>53</v>
      </c>
      <c r="C1" s="38" t="s">
        <v>54</v>
      </c>
    </row>
    <row r="2" spans="1:3" x14ac:dyDescent="0.25">
      <c r="A2" s="38">
        <v>6</v>
      </c>
      <c r="B2" s="38">
        <v>2017</v>
      </c>
      <c r="C2" s="39">
        <f>Tendencia!C37</f>
        <v>0.61382036769373305</v>
      </c>
    </row>
    <row r="3" spans="1:3" x14ac:dyDescent="0.25">
      <c r="A3" s="38">
        <v>7</v>
      </c>
      <c r="B3" s="38">
        <v>2017</v>
      </c>
      <c r="C3" s="39">
        <f>Tendencia!C38</f>
        <v>0.33722260460457743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7" sqref="F27"/>
    </sheetView>
  </sheetViews>
  <sheetFormatPr baseColWidth="10" defaultRowHeight="15" x14ac:dyDescent="0.25"/>
  <sheetData>
    <row r="1" spans="1:7" ht="15.75" thickBot="1" x14ac:dyDescent="0.3">
      <c r="A1" s="3"/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</row>
    <row r="2" spans="1:7" ht="16.5" thickBot="1" x14ac:dyDescent="0.3">
      <c r="A2" s="7"/>
      <c r="B2" s="8" t="s">
        <v>11</v>
      </c>
      <c r="C2" s="8" t="s">
        <v>11</v>
      </c>
      <c r="D2" s="10" t="s">
        <v>12</v>
      </c>
      <c r="E2" s="10" t="s">
        <v>12</v>
      </c>
      <c r="F2" s="12" t="s">
        <v>13</v>
      </c>
      <c r="G2" s="10" t="s">
        <v>14</v>
      </c>
    </row>
    <row r="3" spans="1:7" ht="102.75" thickBot="1" x14ac:dyDescent="0.3">
      <c r="A3" s="15"/>
      <c r="B3" s="16" t="s">
        <v>15</v>
      </c>
      <c r="C3" s="16" t="s">
        <v>16</v>
      </c>
      <c r="D3" s="16" t="s">
        <v>17</v>
      </c>
      <c r="E3" s="16" t="s">
        <v>18</v>
      </c>
      <c r="F3" s="16" t="s">
        <v>19</v>
      </c>
      <c r="G3" s="16" t="s">
        <v>20</v>
      </c>
    </row>
    <row r="4" spans="1:7" x14ac:dyDescent="0.25">
      <c r="A4" s="19" t="s">
        <v>21</v>
      </c>
      <c r="B4" s="20">
        <v>0</v>
      </c>
      <c r="C4" s="20">
        <v>197.65317633184043</v>
      </c>
      <c r="D4" s="20">
        <v>0</v>
      </c>
      <c r="E4" s="20">
        <v>543.16473709821071</v>
      </c>
      <c r="F4" s="20">
        <v>70544.003952768355</v>
      </c>
      <c r="G4" s="20">
        <v>247604.89271518515</v>
      </c>
    </row>
    <row r="5" spans="1:7" x14ac:dyDescent="0.25">
      <c r="A5" s="23" t="s">
        <v>22</v>
      </c>
      <c r="B5" s="20">
        <v>0</v>
      </c>
      <c r="C5" s="20">
        <v>0</v>
      </c>
      <c r="D5" s="20">
        <v>0</v>
      </c>
      <c r="E5" s="20">
        <v>0</v>
      </c>
      <c r="F5" s="20">
        <v>3717.0839798065808</v>
      </c>
      <c r="G5" s="20">
        <v>35817.354245234506</v>
      </c>
    </row>
    <row r="6" spans="1:7" x14ac:dyDescent="0.25">
      <c r="A6" s="23" t="s">
        <v>23</v>
      </c>
      <c r="B6" s="20">
        <v>0</v>
      </c>
      <c r="C6" s="20">
        <v>0</v>
      </c>
      <c r="D6" s="20">
        <v>0</v>
      </c>
      <c r="E6" s="20">
        <v>0</v>
      </c>
      <c r="F6" s="20">
        <v>21461.663367696623</v>
      </c>
      <c r="G6" s="20">
        <v>99356.193475695894</v>
      </c>
    </row>
    <row r="7" spans="1:7" x14ac:dyDescent="0.25">
      <c r="A7" s="23" t="s">
        <v>24</v>
      </c>
      <c r="B7" s="20">
        <v>0</v>
      </c>
      <c r="C7" s="20">
        <v>18.709551645963639</v>
      </c>
      <c r="D7" s="20">
        <v>0</v>
      </c>
      <c r="E7" s="20">
        <v>0</v>
      </c>
      <c r="F7" s="20">
        <v>11865.193791085012</v>
      </c>
      <c r="G7" s="20">
        <v>47873.963522984464</v>
      </c>
    </row>
    <row r="8" spans="1:7" x14ac:dyDescent="0.25">
      <c r="A8" s="23" t="s">
        <v>25</v>
      </c>
      <c r="B8" s="20">
        <v>0</v>
      </c>
      <c r="C8" s="20">
        <v>0</v>
      </c>
      <c r="D8" s="20">
        <v>0</v>
      </c>
      <c r="E8" s="20">
        <v>0</v>
      </c>
      <c r="F8" s="20">
        <v>6254.7505478605253</v>
      </c>
      <c r="G8" s="20">
        <v>136338.44617543172</v>
      </c>
    </row>
    <row r="9" spans="1:7" x14ac:dyDescent="0.25">
      <c r="A9" s="23" t="s">
        <v>26</v>
      </c>
      <c r="B9" s="20">
        <v>0</v>
      </c>
      <c r="C9" s="20">
        <v>0</v>
      </c>
      <c r="D9" s="20">
        <v>0</v>
      </c>
      <c r="E9" s="20">
        <v>0</v>
      </c>
      <c r="F9" s="20">
        <v>31895.343674663935</v>
      </c>
      <c r="G9" s="20">
        <v>107829.17625264401</v>
      </c>
    </row>
    <row r="10" spans="1:7" x14ac:dyDescent="0.25">
      <c r="A10" s="23" t="s">
        <v>27</v>
      </c>
      <c r="B10" s="20">
        <v>199825.05921195808</v>
      </c>
      <c r="C10" s="20">
        <v>16620.658084424722</v>
      </c>
      <c r="D10" s="20">
        <v>43916.524012484457</v>
      </c>
      <c r="E10" s="20">
        <v>136.1232944252219</v>
      </c>
      <c r="F10" s="20">
        <v>47303.191294592143</v>
      </c>
      <c r="G10" s="20">
        <v>156165.07596334699</v>
      </c>
    </row>
    <row r="11" spans="1:7" x14ac:dyDescent="0.25">
      <c r="A11" s="23" t="s">
        <v>28</v>
      </c>
      <c r="B11" s="20">
        <v>3254.7466803545931</v>
      </c>
      <c r="C11" s="20">
        <v>6745.5483139367425</v>
      </c>
      <c r="D11" s="20">
        <v>3.3489036097572935</v>
      </c>
      <c r="E11" s="20">
        <v>27.158236854910534</v>
      </c>
      <c r="F11" s="20">
        <v>38204.195852839432</v>
      </c>
      <c r="G11" s="20">
        <v>98859.47965613936</v>
      </c>
    </row>
    <row r="12" spans="1:7" x14ac:dyDescent="0.25">
      <c r="A12" s="23" t="s">
        <v>29</v>
      </c>
      <c r="B12" s="20">
        <v>216648.26714329154</v>
      </c>
      <c r="C12" s="20">
        <v>254950.51491118388</v>
      </c>
      <c r="D12" s="20">
        <v>585200.72250601393</v>
      </c>
      <c r="E12" s="20">
        <v>437258.9495489886</v>
      </c>
      <c r="F12" s="20">
        <v>619778.23220264982</v>
      </c>
      <c r="G12" s="20">
        <v>1053351.6571129847</v>
      </c>
    </row>
    <row r="13" spans="1:7" x14ac:dyDescent="0.25">
      <c r="A13" s="23" t="s">
        <v>30</v>
      </c>
      <c r="B13" s="20">
        <v>0</v>
      </c>
      <c r="C13" s="20">
        <v>11.926118300273139</v>
      </c>
      <c r="D13" s="20">
        <v>0</v>
      </c>
      <c r="E13" s="20">
        <v>0</v>
      </c>
      <c r="F13" s="20">
        <v>69325.542592744328</v>
      </c>
      <c r="G13" s="20">
        <v>113650.4797165373</v>
      </c>
    </row>
    <row r="14" spans="1:7" x14ac:dyDescent="0.25">
      <c r="A14" s="23" t="s">
        <v>31</v>
      </c>
      <c r="B14" s="20">
        <v>0</v>
      </c>
      <c r="C14" s="20">
        <v>127.20271058200608</v>
      </c>
      <c r="D14" s="20">
        <v>0</v>
      </c>
      <c r="E14" s="20">
        <v>0</v>
      </c>
      <c r="F14" s="20">
        <v>51867.41874425776</v>
      </c>
      <c r="G14" s="20">
        <v>103041.28425935248</v>
      </c>
    </row>
    <row r="15" spans="1:7" x14ac:dyDescent="0.25">
      <c r="A15" s="23" t="s">
        <v>32</v>
      </c>
      <c r="B15" s="20">
        <v>0</v>
      </c>
      <c r="C15" s="20">
        <v>122.21555580934682</v>
      </c>
      <c r="D15" s="20">
        <v>0</v>
      </c>
      <c r="E15" s="20">
        <v>0</v>
      </c>
      <c r="F15" s="20">
        <v>32244.9708475226</v>
      </c>
      <c r="G15" s="20">
        <v>205487.79932699172</v>
      </c>
    </row>
    <row r="16" spans="1:7" s="37" customFormat="1" x14ac:dyDescent="0.25">
      <c r="A16" s="25" t="s">
        <v>33</v>
      </c>
      <c r="B16" s="21">
        <v>76224.605037906993</v>
      </c>
      <c r="C16" s="21">
        <v>260806.12027209479</v>
      </c>
      <c r="D16" s="21">
        <v>29029.244967885097</v>
      </c>
      <c r="E16" s="21">
        <v>543682.06398092769</v>
      </c>
      <c r="F16" s="21">
        <v>96366.626084152667</v>
      </c>
      <c r="G16" s="21">
        <v>366296.04133149207</v>
      </c>
    </row>
    <row r="17" spans="1:7" x14ac:dyDescent="0.25">
      <c r="A17" s="23" t="s">
        <v>34</v>
      </c>
      <c r="B17" s="20">
        <v>0</v>
      </c>
      <c r="C17" s="20">
        <v>0</v>
      </c>
      <c r="D17" s="20">
        <v>0</v>
      </c>
      <c r="E17" s="20">
        <v>0</v>
      </c>
      <c r="F17" s="20">
        <v>12609.29361663628</v>
      </c>
      <c r="G17" s="20">
        <v>19062.352594409178</v>
      </c>
    </row>
    <row r="18" spans="1:7" x14ac:dyDescent="0.25">
      <c r="A18" s="23" t="s">
        <v>35</v>
      </c>
      <c r="B18" s="20">
        <v>0</v>
      </c>
      <c r="C18" s="20">
        <v>205.60402492201175</v>
      </c>
      <c r="D18" s="20">
        <v>0</v>
      </c>
      <c r="E18" s="20">
        <v>0</v>
      </c>
      <c r="F18" s="20">
        <v>11812.515147632739</v>
      </c>
      <c r="G18" s="20">
        <v>13533.477316441566</v>
      </c>
    </row>
    <row r="19" spans="1:7" x14ac:dyDescent="0.25">
      <c r="A19" s="23" t="s">
        <v>36</v>
      </c>
      <c r="B19" s="20">
        <v>0</v>
      </c>
      <c r="C19" s="20">
        <v>0</v>
      </c>
      <c r="D19" s="20">
        <v>0</v>
      </c>
      <c r="E19" s="20">
        <v>0</v>
      </c>
      <c r="F19" s="20">
        <v>18504.386517388928</v>
      </c>
      <c r="G19" s="20">
        <v>20546.797368726795</v>
      </c>
    </row>
    <row r="20" spans="1:7" x14ac:dyDescent="0.25">
      <c r="A20" s="23" t="s">
        <v>37</v>
      </c>
      <c r="B20" s="20">
        <v>0</v>
      </c>
      <c r="C20" s="20">
        <v>1155.1260184139994</v>
      </c>
      <c r="D20" s="20">
        <v>0</v>
      </c>
      <c r="E20" s="20">
        <v>150.87909363839185</v>
      </c>
      <c r="F20" s="20">
        <v>543926.47262662521</v>
      </c>
      <c r="G20" s="20">
        <v>988660.3678244435</v>
      </c>
    </row>
    <row r="21" spans="1:7" x14ac:dyDescent="0.25">
      <c r="A21" s="23" t="s">
        <v>38</v>
      </c>
      <c r="B21" s="20">
        <v>0</v>
      </c>
      <c r="C21" s="20">
        <v>54.895976854007323</v>
      </c>
      <c r="D21" s="20">
        <v>0</v>
      </c>
      <c r="E21" s="20">
        <v>0</v>
      </c>
      <c r="F21" s="20">
        <v>97120.762471959708</v>
      </c>
      <c r="G21" s="20">
        <v>217456.38278245117</v>
      </c>
    </row>
    <row r="22" spans="1:7" x14ac:dyDescent="0.25">
      <c r="A22" s="23" t="s">
        <v>39</v>
      </c>
      <c r="B22" s="20">
        <v>0</v>
      </c>
      <c r="C22" s="20">
        <v>104.73762617238316</v>
      </c>
      <c r="D22" s="20">
        <v>0</v>
      </c>
      <c r="E22" s="20">
        <v>0</v>
      </c>
      <c r="F22" s="20">
        <v>7425.4168249219192</v>
      </c>
      <c r="G22" s="20">
        <v>13915.120881124225</v>
      </c>
    </row>
    <row r="23" spans="1:7" x14ac:dyDescent="0.25">
      <c r="A23" s="23" t="s">
        <v>40</v>
      </c>
      <c r="B23" s="20">
        <v>178.79404683305643</v>
      </c>
      <c r="C23" s="20">
        <v>12428.189281882602</v>
      </c>
      <c r="D23" s="20">
        <v>0</v>
      </c>
      <c r="E23" s="20">
        <v>0</v>
      </c>
      <c r="F23" s="20">
        <v>17251.390166351601</v>
      </c>
      <c r="G23" s="20">
        <v>29013.83367160321</v>
      </c>
    </row>
    <row r="24" spans="1:7" x14ac:dyDescent="0.25">
      <c r="A24" s="23" t="s">
        <v>41</v>
      </c>
      <c r="B24" s="20">
        <v>0.8518432623325678</v>
      </c>
      <c r="C24" s="20">
        <v>760.83239243080266</v>
      </c>
      <c r="D24" s="20">
        <v>0</v>
      </c>
      <c r="E24" s="20">
        <v>0</v>
      </c>
      <c r="F24" s="20">
        <v>8294.8731560819288</v>
      </c>
      <c r="G24" s="20">
        <v>52257.908106904106</v>
      </c>
    </row>
    <row r="25" spans="1:7" x14ac:dyDescent="0.25">
      <c r="A25" s="23" t="s">
        <v>42</v>
      </c>
      <c r="B25" s="20">
        <v>0</v>
      </c>
      <c r="C25" s="20">
        <v>0</v>
      </c>
      <c r="D25" s="20">
        <v>0</v>
      </c>
      <c r="E25" s="20">
        <v>0</v>
      </c>
      <c r="F25" s="20">
        <v>6210.4550648192835</v>
      </c>
      <c r="G25" s="20">
        <v>35339.937316107702</v>
      </c>
    </row>
    <row r="26" spans="1:7" x14ac:dyDescent="0.25">
      <c r="A26" s="23" t="s">
        <v>43</v>
      </c>
      <c r="B26" s="20">
        <v>0</v>
      </c>
      <c r="C26" s="20">
        <v>259.73359575072675</v>
      </c>
      <c r="D26" s="20">
        <v>0</v>
      </c>
      <c r="E26" s="20">
        <v>0</v>
      </c>
      <c r="F26" s="20">
        <v>17686.92511445532</v>
      </c>
      <c r="G26" s="20">
        <v>110312.1265869763</v>
      </c>
    </row>
    <row r="27" spans="1:7" s="37" customFormat="1" x14ac:dyDescent="0.25">
      <c r="A27" s="25" t="s">
        <v>44</v>
      </c>
      <c r="B27" s="21">
        <v>19506.676036393073</v>
      </c>
      <c r="C27" s="21">
        <v>41335.332389263756</v>
      </c>
      <c r="D27" s="21">
        <v>882.15961000708057</v>
      </c>
      <c r="E27" s="21">
        <v>5107.6611080669663</v>
      </c>
      <c r="F27" s="21">
        <v>35891.292360487612</v>
      </c>
      <c r="G27" s="21">
        <v>27791.851796789837</v>
      </c>
    </row>
    <row r="28" spans="1:7" x14ac:dyDescent="0.25">
      <c r="A28" s="27" t="s">
        <v>45</v>
      </c>
      <c r="B28" s="28">
        <v>515638.99999999971</v>
      </c>
      <c r="C28" s="28">
        <v>595904.99999999988</v>
      </c>
      <c r="D28" s="28">
        <v>659032.00000000035</v>
      </c>
      <c r="E28" s="28">
        <v>986905.99999999988</v>
      </c>
      <c r="F28" s="28">
        <v>1877562.0000000002</v>
      </c>
      <c r="G28" s="28">
        <v>4299561.9999999981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6" workbookViewId="0">
      <selection activeCell="J9" sqref="J9"/>
    </sheetView>
  </sheetViews>
  <sheetFormatPr baseColWidth="10" defaultRowHeight="15" x14ac:dyDescent="0.25"/>
  <sheetData>
    <row r="1" spans="1:8" ht="15.75" thickBot="1" x14ac:dyDescent="0.3">
      <c r="A1" s="2"/>
      <c r="B1" s="3"/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</row>
    <row r="2" spans="1:8" ht="16.5" thickBot="1" x14ac:dyDescent="0.3">
      <c r="A2" s="6"/>
      <c r="B2" s="7"/>
      <c r="C2" s="8" t="s">
        <v>11</v>
      </c>
      <c r="D2" s="8" t="s">
        <v>11</v>
      </c>
      <c r="E2" s="10" t="s">
        <v>12</v>
      </c>
      <c r="F2" s="10" t="s">
        <v>12</v>
      </c>
      <c r="G2" s="12" t="s">
        <v>13</v>
      </c>
      <c r="H2" s="10" t="s">
        <v>14</v>
      </c>
    </row>
    <row r="3" spans="1:8" ht="102.75" thickBot="1" x14ac:dyDescent="0.3">
      <c r="A3" s="14"/>
      <c r="B3" s="15"/>
      <c r="C3" s="16" t="s">
        <v>15</v>
      </c>
      <c r="D3" s="16" t="s">
        <v>16</v>
      </c>
      <c r="E3" s="16" t="s">
        <v>17</v>
      </c>
      <c r="F3" s="16" t="s">
        <v>18</v>
      </c>
      <c r="G3" s="16" t="s">
        <v>19</v>
      </c>
      <c r="H3" s="16" t="s">
        <v>20</v>
      </c>
    </row>
    <row r="4" spans="1:8" x14ac:dyDescent="0.25">
      <c r="A4" s="18">
        <v>1</v>
      </c>
      <c r="B4" s="19" t="s">
        <v>21</v>
      </c>
      <c r="C4" s="20">
        <v>0</v>
      </c>
      <c r="D4" s="20">
        <v>169.82743116131005</v>
      </c>
      <c r="E4" s="20">
        <v>0</v>
      </c>
      <c r="F4" s="20">
        <v>398.61273910198088</v>
      </c>
      <c r="G4" s="20">
        <v>69221.513788066717</v>
      </c>
      <c r="H4" s="20">
        <v>260302.81615005771</v>
      </c>
    </row>
    <row r="5" spans="1:8" x14ac:dyDescent="0.25">
      <c r="A5" s="22">
        <v>2</v>
      </c>
      <c r="B5" s="23" t="s">
        <v>22</v>
      </c>
      <c r="C5" s="20">
        <v>0</v>
      </c>
      <c r="D5" s="20">
        <v>0</v>
      </c>
      <c r="E5" s="20">
        <v>0</v>
      </c>
      <c r="F5" s="20">
        <v>0</v>
      </c>
      <c r="G5" s="20">
        <v>3118.2857605381159</v>
      </c>
      <c r="H5" s="20">
        <v>37808.725420947652</v>
      </c>
    </row>
    <row r="6" spans="1:8" x14ac:dyDescent="0.25">
      <c r="A6" s="22">
        <v>3</v>
      </c>
      <c r="B6" s="23" t="s">
        <v>23</v>
      </c>
      <c r="C6" s="20">
        <v>0</v>
      </c>
      <c r="D6" s="20">
        <v>0</v>
      </c>
      <c r="E6" s="20">
        <v>0</v>
      </c>
      <c r="F6" s="20">
        <v>0</v>
      </c>
      <c r="G6" s="20">
        <v>26238.883436775075</v>
      </c>
      <c r="H6" s="20">
        <v>110102.4138592079</v>
      </c>
    </row>
    <row r="7" spans="1:8" x14ac:dyDescent="0.25">
      <c r="A7" s="22">
        <v>4</v>
      </c>
      <c r="B7" s="23" t="s">
        <v>24</v>
      </c>
      <c r="C7" s="20">
        <v>0</v>
      </c>
      <c r="D7" s="20">
        <v>15.039713560016279</v>
      </c>
      <c r="E7" s="20">
        <v>0</v>
      </c>
      <c r="F7" s="20">
        <v>0</v>
      </c>
      <c r="G7" s="20">
        <v>11293.454386852718</v>
      </c>
      <c r="H7" s="20">
        <v>51799.216014952821</v>
      </c>
    </row>
    <row r="8" spans="1:8" x14ac:dyDescent="0.25">
      <c r="A8" s="22">
        <v>5</v>
      </c>
      <c r="B8" s="23" t="s">
        <v>25</v>
      </c>
      <c r="C8" s="20">
        <v>0</v>
      </c>
      <c r="D8" s="20">
        <v>0</v>
      </c>
      <c r="E8" s="20">
        <v>0</v>
      </c>
      <c r="F8" s="20">
        <v>0</v>
      </c>
      <c r="G8" s="20">
        <v>7785.9222744974795</v>
      </c>
      <c r="H8" s="20">
        <v>145547.62990154684</v>
      </c>
    </row>
    <row r="9" spans="1:8" x14ac:dyDescent="0.25">
      <c r="A9" s="22">
        <v>6</v>
      </c>
      <c r="B9" s="23" t="s">
        <v>26</v>
      </c>
      <c r="C9" s="20">
        <v>0</v>
      </c>
      <c r="D9" s="20">
        <v>0</v>
      </c>
      <c r="E9" s="20">
        <v>0</v>
      </c>
      <c r="F9" s="20">
        <v>0</v>
      </c>
      <c r="G9" s="20">
        <v>33432.74465975268</v>
      </c>
      <c r="H9" s="20">
        <v>116477.70198412516</v>
      </c>
    </row>
    <row r="10" spans="1:8" x14ac:dyDescent="0.25">
      <c r="A10" s="22">
        <v>7</v>
      </c>
      <c r="B10" s="23" t="s">
        <v>27</v>
      </c>
      <c r="C10" s="20">
        <v>215718.6863072046</v>
      </c>
      <c r="D10" s="20">
        <v>15096.313197532461</v>
      </c>
      <c r="E10" s="20">
        <v>63774.638560376436</v>
      </c>
      <c r="F10" s="20">
        <v>115.88056591902387</v>
      </c>
      <c r="G10" s="20">
        <v>50240.908715954283</v>
      </c>
      <c r="H10" s="20">
        <v>173528.62352274693</v>
      </c>
    </row>
    <row r="11" spans="1:8" x14ac:dyDescent="0.25">
      <c r="A11" s="22">
        <v>8</v>
      </c>
      <c r="B11" s="23" t="s">
        <v>28</v>
      </c>
      <c r="C11" s="20">
        <v>3271.5031043867921</v>
      </c>
      <c r="D11" s="20">
        <v>7074.4825309016614</v>
      </c>
      <c r="E11" s="20">
        <v>4.7851536732747011</v>
      </c>
      <c r="F11" s="20">
        <v>23.447808182469458</v>
      </c>
      <c r="G11" s="20">
        <v>40066.556120396664</v>
      </c>
      <c r="H11" s="20">
        <v>118383.358760595</v>
      </c>
    </row>
    <row r="12" spans="1:8" x14ac:dyDescent="0.25">
      <c r="A12" s="22">
        <v>9</v>
      </c>
      <c r="B12" s="23" t="s">
        <v>29</v>
      </c>
      <c r="C12" s="20">
        <v>246559.41060596396</v>
      </c>
      <c r="D12" s="20">
        <v>269588.07646635594</v>
      </c>
      <c r="E12" s="20">
        <v>949872.37673720298</v>
      </c>
      <c r="F12" s="20">
        <v>398361.15168240445</v>
      </c>
      <c r="G12" s="20">
        <v>721742.25926299766</v>
      </c>
      <c r="H12" s="20">
        <v>833583.75917332631</v>
      </c>
    </row>
    <row r="13" spans="1:8" x14ac:dyDescent="0.25">
      <c r="A13" s="22">
        <v>10</v>
      </c>
      <c r="B13" s="23" t="s">
        <v>30</v>
      </c>
      <c r="C13" s="20">
        <v>0</v>
      </c>
      <c r="D13" s="20">
        <v>10.75573730688297</v>
      </c>
      <c r="E13" s="20">
        <v>0</v>
      </c>
      <c r="F13" s="20">
        <v>0</v>
      </c>
      <c r="G13" s="20">
        <v>74737.10189778253</v>
      </c>
      <c r="H13" s="20">
        <v>126981.08816508361</v>
      </c>
    </row>
    <row r="14" spans="1:8" x14ac:dyDescent="0.25">
      <c r="A14" s="22">
        <v>11</v>
      </c>
      <c r="B14" s="23" t="s">
        <v>31</v>
      </c>
      <c r="C14" s="20">
        <v>0</v>
      </c>
      <c r="D14" s="20">
        <v>113.21828744087337</v>
      </c>
      <c r="E14" s="20">
        <v>0</v>
      </c>
      <c r="F14" s="20">
        <v>0</v>
      </c>
      <c r="G14" s="20">
        <v>57030.407769294194</v>
      </c>
      <c r="H14" s="20">
        <v>112517.89569535667</v>
      </c>
    </row>
    <row r="15" spans="1:8" x14ac:dyDescent="0.25">
      <c r="A15" s="22">
        <v>12</v>
      </c>
      <c r="B15" s="23" t="s">
        <v>32</v>
      </c>
      <c r="C15" s="20">
        <v>0</v>
      </c>
      <c r="D15" s="20">
        <v>98.116442790305953</v>
      </c>
      <c r="E15" s="20">
        <v>0</v>
      </c>
      <c r="F15" s="20">
        <v>0</v>
      </c>
      <c r="G15" s="20">
        <v>33689.951387011417</v>
      </c>
      <c r="H15" s="20">
        <v>237313.66576482615</v>
      </c>
    </row>
    <row r="16" spans="1:8" s="37" customFormat="1" x14ac:dyDescent="0.25">
      <c r="A16" s="24">
        <v>13</v>
      </c>
      <c r="B16" s="25" t="s">
        <v>33</v>
      </c>
      <c r="C16" s="21">
        <v>76716.529417786034</v>
      </c>
      <c r="D16" s="21">
        <v>236141.58201431303</v>
      </c>
      <c r="E16" s="21">
        <v>44229.259037218537</v>
      </c>
      <c r="F16" s="21">
        <v>511392.20924033126</v>
      </c>
      <c r="G16" s="21">
        <v>82183.80817714514</v>
      </c>
      <c r="H16" s="21">
        <v>410292.85373181669</v>
      </c>
    </row>
    <row r="17" spans="1:8" x14ac:dyDescent="0.25">
      <c r="A17" s="22">
        <v>14</v>
      </c>
      <c r="B17" s="23" t="s">
        <v>34</v>
      </c>
      <c r="C17" s="20">
        <v>0</v>
      </c>
      <c r="D17" s="20">
        <v>0</v>
      </c>
      <c r="E17" s="20">
        <v>0</v>
      </c>
      <c r="F17" s="20">
        <v>0</v>
      </c>
      <c r="G17" s="20">
        <v>10261.251875514074</v>
      </c>
      <c r="H17" s="20">
        <v>22385.27992619438</v>
      </c>
    </row>
    <row r="18" spans="1:8" x14ac:dyDescent="0.25">
      <c r="A18" s="22">
        <v>15</v>
      </c>
      <c r="B18" s="23" t="s">
        <v>35</v>
      </c>
      <c r="C18" s="20">
        <v>0</v>
      </c>
      <c r="D18" s="20">
        <v>254.74114674196508</v>
      </c>
      <c r="E18" s="20">
        <v>0</v>
      </c>
      <c r="F18" s="20">
        <v>0</v>
      </c>
      <c r="G18" s="20">
        <v>12919.009979217477</v>
      </c>
      <c r="H18" s="20">
        <v>17086.564136036039</v>
      </c>
    </row>
    <row r="19" spans="1:8" x14ac:dyDescent="0.25">
      <c r="A19" s="22">
        <v>16</v>
      </c>
      <c r="B19" s="23" t="s">
        <v>36</v>
      </c>
      <c r="C19" s="20">
        <v>0</v>
      </c>
      <c r="D19" s="20">
        <v>0</v>
      </c>
      <c r="E19" s="20">
        <v>0</v>
      </c>
      <c r="F19" s="20">
        <v>0</v>
      </c>
      <c r="G19" s="20">
        <v>17108.091638882677</v>
      </c>
      <c r="H19" s="20">
        <v>24204.315940097404</v>
      </c>
    </row>
    <row r="20" spans="1:8" x14ac:dyDescent="0.25">
      <c r="A20" s="22">
        <v>17</v>
      </c>
      <c r="B20" s="23" t="s">
        <v>37</v>
      </c>
      <c r="C20" s="20">
        <v>0</v>
      </c>
      <c r="D20" s="20">
        <v>1103.9922383551875</v>
      </c>
      <c r="E20" s="20">
        <v>0</v>
      </c>
      <c r="F20" s="20">
        <v>121.92860254884124</v>
      </c>
      <c r="G20" s="20">
        <v>615151.15315812442</v>
      </c>
      <c r="H20" s="20">
        <v>1055876.1620340149</v>
      </c>
    </row>
    <row r="21" spans="1:8" x14ac:dyDescent="0.25">
      <c r="A21" s="22">
        <v>18</v>
      </c>
      <c r="B21" s="23" t="s">
        <v>38</v>
      </c>
      <c r="C21" s="20">
        <v>0</v>
      </c>
      <c r="D21" s="20">
        <v>52.741560703636402</v>
      </c>
      <c r="E21" s="20">
        <v>0</v>
      </c>
      <c r="F21" s="20">
        <v>0</v>
      </c>
      <c r="G21" s="20">
        <v>85708.029571649735</v>
      </c>
      <c r="H21" s="20">
        <v>211060.15007029107</v>
      </c>
    </row>
    <row r="22" spans="1:8" x14ac:dyDescent="0.25">
      <c r="A22" s="22">
        <v>19</v>
      </c>
      <c r="B22" s="23" t="s">
        <v>39</v>
      </c>
      <c r="C22" s="20">
        <v>0</v>
      </c>
      <c r="D22" s="20">
        <v>108.3405071476374</v>
      </c>
      <c r="E22" s="20">
        <v>0</v>
      </c>
      <c r="F22" s="20">
        <v>0</v>
      </c>
      <c r="G22" s="20">
        <v>7410.1334163504935</v>
      </c>
      <c r="H22" s="20">
        <v>16366.374367266271</v>
      </c>
    </row>
    <row r="23" spans="1:8" x14ac:dyDescent="0.25">
      <c r="A23" s="22">
        <v>20</v>
      </c>
      <c r="B23" s="23" t="s">
        <v>40</v>
      </c>
      <c r="C23" s="20">
        <v>0</v>
      </c>
      <c r="D23" s="20">
        <v>14065.782073609313</v>
      </c>
      <c r="E23" s="20">
        <v>0</v>
      </c>
      <c r="F23" s="20">
        <v>0</v>
      </c>
      <c r="G23" s="20">
        <v>20630.037224636959</v>
      </c>
      <c r="H23" s="20">
        <v>28573.706144042444</v>
      </c>
    </row>
    <row r="24" spans="1:8" x14ac:dyDescent="0.25">
      <c r="A24" s="22">
        <v>21</v>
      </c>
      <c r="B24" s="23" t="s">
        <v>41</v>
      </c>
      <c r="C24" s="20">
        <v>0</v>
      </c>
      <c r="D24" s="20">
        <v>566.09143720436691</v>
      </c>
      <c r="E24" s="20">
        <v>0</v>
      </c>
      <c r="F24" s="20">
        <v>0</v>
      </c>
      <c r="G24" s="20">
        <v>8326.2432538939083</v>
      </c>
      <c r="H24" s="20">
        <v>68210.138202967733</v>
      </c>
    </row>
    <row r="25" spans="1:8" x14ac:dyDescent="0.25">
      <c r="A25" s="22">
        <v>22</v>
      </c>
      <c r="B25" s="23" t="s">
        <v>42</v>
      </c>
      <c r="C25" s="20">
        <v>0</v>
      </c>
      <c r="D25" s="20">
        <v>0</v>
      </c>
      <c r="E25" s="20">
        <v>0</v>
      </c>
      <c r="F25" s="20">
        <v>0</v>
      </c>
      <c r="G25" s="20">
        <v>5951.4674474771582</v>
      </c>
      <c r="H25" s="20">
        <v>38033.939403621356</v>
      </c>
    </row>
    <row r="26" spans="1:8" x14ac:dyDescent="0.25">
      <c r="A26" s="22">
        <v>23</v>
      </c>
      <c r="B26" s="23" t="s">
        <v>43</v>
      </c>
      <c r="C26" s="20">
        <v>0</v>
      </c>
      <c r="D26" s="20">
        <v>243.59000955365624</v>
      </c>
      <c r="E26" s="20">
        <v>0</v>
      </c>
      <c r="F26" s="20">
        <v>0</v>
      </c>
      <c r="G26" s="20">
        <v>20599.472462271675</v>
      </c>
      <c r="H26" s="20">
        <v>94936.355773224583</v>
      </c>
    </row>
    <row r="27" spans="1:8" s="37" customFormat="1" x14ac:dyDescent="0.25">
      <c r="A27" s="24">
        <v>24</v>
      </c>
      <c r="B27" s="25" t="s">
        <v>44</v>
      </c>
      <c r="C27" s="21">
        <v>21025.870564658664</v>
      </c>
      <c r="D27" s="21">
        <v>54559.309205321748</v>
      </c>
      <c r="E27" s="21">
        <v>1227.9405115289078</v>
      </c>
      <c r="F27" s="21">
        <v>5364.7693615118988</v>
      </c>
      <c r="G27" s="21">
        <v>39551.312334916591</v>
      </c>
      <c r="H27" s="21">
        <v>26377.265857653976</v>
      </c>
    </row>
    <row r="28" spans="1:8" x14ac:dyDescent="0.25">
      <c r="A28" s="26"/>
      <c r="B28" s="27" t="s">
        <v>45</v>
      </c>
      <c r="C28" s="28">
        <v>563292</v>
      </c>
      <c r="D28" s="28">
        <v>599262.00000000012</v>
      </c>
      <c r="E28" s="28">
        <v>1059109.0000000002</v>
      </c>
      <c r="F28" s="28">
        <v>915778</v>
      </c>
      <c r="G28" s="28">
        <v>2054397.9999999998</v>
      </c>
      <c r="H28" s="28">
        <v>4337749.9999999991</v>
      </c>
    </row>
    <row r="29" spans="1:8" ht="39" x14ac:dyDescent="0.25">
      <c r="A29" s="33"/>
      <c r="B29" s="30" t="s">
        <v>46</v>
      </c>
      <c r="C29" s="31"/>
      <c r="D29" s="31"/>
      <c r="E29" s="31"/>
      <c r="F29" s="31"/>
      <c r="G29" s="31"/>
      <c r="H29" s="31"/>
    </row>
    <row r="30" spans="1:8" ht="39.75" thickBot="1" x14ac:dyDescent="0.3">
      <c r="A30" s="34"/>
      <c r="B30" s="35" t="s">
        <v>47</v>
      </c>
      <c r="C30" s="36"/>
      <c r="D30" s="36"/>
      <c r="E30" s="36"/>
      <c r="F30" s="36"/>
      <c r="G30" s="36"/>
      <c r="H30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5" zoomScaleNormal="85" workbookViewId="0">
      <selection activeCell="A27" activeCellId="1" sqref="A16:XFD16 A27:XFD27"/>
    </sheetView>
  </sheetViews>
  <sheetFormatPr baseColWidth="10" defaultRowHeight="15" x14ac:dyDescent="0.25"/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8" x14ac:dyDescent="0.25">
      <c r="B2" t="s">
        <v>11</v>
      </c>
      <c r="C2" t="s">
        <v>11</v>
      </c>
      <c r="D2" t="s">
        <v>12</v>
      </c>
      <c r="E2" t="s">
        <v>12</v>
      </c>
      <c r="F2" t="s">
        <v>13</v>
      </c>
      <c r="G2" t="s">
        <v>14</v>
      </c>
    </row>
    <row r="3" spans="1:8" s="1" customFormat="1" ht="120" x14ac:dyDescent="0.25"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</row>
    <row r="4" spans="1:8" x14ac:dyDescent="0.25">
      <c r="A4" t="s">
        <v>21</v>
      </c>
      <c r="B4">
        <v>0</v>
      </c>
      <c r="C4">
        <v>222.03262319728515</v>
      </c>
      <c r="D4">
        <v>0</v>
      </c>
      <c r="E4">
        <v>0</v>
      </c>
      <c r="F4">
        <v>77855.479543075649</v>
      </c>
      <c r="G4">
        <v>290141.47176256479</v>
      </c>
    </row>
    <row r="5" spans="1:8" x14ac:dyDescent="0.25">
      <c r="A5" t="s">
        <v>22</v>
      </c>
      <c r="B5">
        <v>0</v>
      </c>
      <c r="C5">
        <v>0</v>
      </c>
      <c r="D5">
        <v>0</v>
      </c>
      <c r="E5">
        <v>0</v>
      </c>
      <c r="F5">
        <v>3305.5937543531527</v>
      </c>
      <c r="G5">
        <v>44989.404967297982</v>
      </c>
    </row>
    <row r="6" spans="1:8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v>21060.36682267049</v>
      </c>
      <c r="G6">
        <v>120444.97900417837</v>
      </c>
    </row>
    <row r="7" spans="1:8" x14ac:dyDescent="0.25">
      <c r="A7" t="s">
        <v>24</v>
      </c>
      <c r="B7">
        <v>0</v>
      </c>
      <c r="C7">
        <v>21.665175149802643</v>
      </c>
      <c r="D7">
        <v>0</v>
      </c>
      <c r="E7">
        <v>0</v>
      </c>
      <c r="F7">
        <v>10364.284536348168</v>
      </c>
      <c r="G7">
        <v>62511.072539655434</v>
      </c>
    </row>
    <row r="8" spans="1:8" x14ac:dyDescent="0.25">
      <c r="A8" t="s">
        <v>25</v>
      </c>
      <c r="B8">
        <v>0</v>
      </c>
      <c r="C8">
        <v>0</v>
      </c>
      <c r="D8">
        <v>0</v>
      </c>
      <c r="E8">
        <v>0</v>
      </c>
      <c r="F8">
        <v>7921.4526925496957</v>
      </c>
      <c r="G8">
        <v>152735.98057490119</v>
      </c>
    </row>
    <row r="9" spans="1:8" x14ac:dyDescent="0.25">
      <c r="A9" t="s">
        <v>26</v>
      </c>
      <c r="B9">
        <v>0</v>
      </c>
      <c r="C9">
        <v>0</v>
      </c>
      <c r="D9">
        <v>0</v>
      </c>
      <c r="E9">
        <v>0</v>
      </c>
      <c r="F9">
        <v>37793.283605501158</v>
      </c>
      <c r="G9">
        <v>128501.99808219407</v>
      </c>
    </row>
    <row r="10" spans="1:8" x14ac:dyDescent="0.25">
      <c r="A10" t="s">
        <v>27</v>
      </c>
      <c r="B10">
        <v>165566.90065783024</v>
      </c>
      <c r="C10">
        <v>23693.501839551816</v>
      </c>
      <c r="D10">
        <v>39325.278749699602</v>
      </c>
      <c r="E10">
        <v>0</v>
      </c>
      <c r="F10">
        <v>58021.6118030383</v>
      </c>
      <c r="G10">
        <v>146509.24068729201</v>
      </c>
    </row>
    <row r="11" spans="1:8" x14ac:dyDescent="0.25">
      <c r="A11" t="s">
        <v>28</v>
      </c>
      <c r="B11">
        <v>2039.2071096502391</v>
      </c>
      <c r="C11">
        <v>8396.9572740177773</v>
      </c>
      <c r="D11">
        <v>0</v>
      </c>
      <c r="E11">
        <v>0</v>
      </c>
      <c r="F11">
        <v>41684.099323428542</v>
      </c>
      <c r="G11">
        <v>143304.08769465639</v>
      </c>
    </row>
    <row r="12" spans="1:8" x14ac:dyDescent="0.25">
      <c r="A12" t="s">
        <v>29</v>
      </c>
      <c r="B12">
        <v>216085.54966736643</v>
      </c>
      <c r="C12">
        <v>241343.45297093884</v>
      </c>
      <c r="D12">
        <v>589589.41804186278</v>
      </c>
      <c r="E12">
        <v>297244.15657436673</v>
      </c>
      <c r="F12">
        <v>715490.41227428557</v>
      </c>
      <c r="G12">
        <v>942244.82869587967</v>
      </c>
    </row>
    <row r="13" spans="1:8" x14ac:dyDescent="0.25">
      <c r="A13" t="s">
        <v>30</v>
      </c>
      <c r="B13">
        <v>0</v>
      </c>
      <c r="C13">
        <v>11.992931335518815</v>
      </c>
      <c r="D13">
        <v>0</v>
      </c>
      <c r="E13">
        <v>0</v>
      </c>
      <c r="F13">
        <v>65209.492331119531</v>
      </c>
      <c r="G13">
        <v>127236.16599531421</v>
      </c>
    </row>
    <row r="14" spans="1:8" x14ac:dyDescent="0.25">
      <c r="A14" t="s">
        <v>31</v>
      </c>
      <c r="B14">
        <v>0</v>
      </c>
      <c r="C14">
        <v>112.13169670307059</v>
      </c>
      <c r="D14">
        <v>0</v>
      </c>
      <c r="E14">
        <v>0</v>
      </c>
      <c r="F14">
        <v>54841.1181076961</v>
      </c>
      <c r="G14">
        <v>134993.21260738902</v>
      </c>
    </row>
    <row r="15" spans="1:8" x14ac:dyDescent="0.25">
      <c r="A15" t="s">
        <v>32</v>
      </c>
      <c r="B15">
        <v>0</v>
      </c>
      <c r="C15">
        <v>34.265518101482328</v>
      </c>
      <c r="D15">
        <v>0</v>
      </c>
      <c r="E15">
        <v>0</v>
      </c>
      <c r="F15">
        <v>31584.33864366914</v>
      </c>
      <c r="G15">
        <v>268549.91913865594</v>
      </c>
    </row>
    <row r="16" spans="1:8" s="37" customFormat="1" x14ac:dyDescent="0.25">
      <c r="A16" s="37" t="s">
        <v>33</v>
      </c>
      <c r="B16" s="37">
        <v>47875.937319151897</v>
      </c>
      <c r="C16" s="37">
        <v>204171.41417229662</v>
      </c>
      <c r="D16" s="37">
        <v>90907.370683063229</v>
      </c>
      <c r="E16" s="37">
        <v>379335.0238186433</v>
      </c>
      <c r="F16" s="37">
        <v>96729.324279538589</v>
      </c>
      <c r="G16" s="37">
        <v>489137.43033578945</v>
      </c>
      <c r="H16" s="37">
        <v>1308156.5006084831</v>
      </c>
    </row>
    <row r="17" spans="1:8" x14ac:dyDescent="0.25">
      <c r="A17" t="s">
        <v>34</v>
      </c>
      <c r="B17">
        <v>0</v>
      </c>
      <c r="C17">
        <v>0</v>
      </c>
      <c r="D17">
        <v>0</v>
      </c>
      <c r="E17">
        <v>0</v>
      </c>
      <c r="F17">
        <v>12148.505455483522</v>
      </c>
      <c r="G17">
        <v>26201.043318216016</v>
      </c>
    </row>
    <row r="18" spans="1:8" x14ac:dyDescent="0.25">
      <c r="A18" t="s">
        <v>35</v>
      </c>
      <c r="B18">
        <v>0</v>
      </c>
      <c r="C18">
        <v>0</v>
      </c>
      <c r="D18">
        <v>0</v>
      </c>
      <c r="E18">
        <v>0</v>
      </c>
      <c r="F18">
        <v>15061.422991032989</v>
      </c>
      <c r="G18">
        <v>20056.779705495799</v>
      </c>
    </row>
    <row r="19" spans="1:8" x14ac:dyDescent="0.25">
      <c r="A19" t="s">
        <v>36</v>
      </c>
      <c r="B19">
        <v>0</v>
      </c>
      <c r="C19">
        <v>0</v>
      </c>
      <c r="D19">
        <v>0</v>
      </c>
      <c r="E19">
        <v>0</v>
      </c>
      <c r="F19">
        <v>16151.969601685669</v>
      </c>
      <c r="G19">
        <v>27842.702977366644</v>
      </c>
    </row>
    <row r="20" spans="1:8" x14ac:dyDescent="0.25">
      <c r="A20" t="s">
        <v>37</v>
      </c>
      <c r="B20">
        <v>0</v>
      </c>
      <c r="C20">
        <v>1221.8584894659939</v>
      </c>
      <c r="D20">
        <v>0</v>
      </c>
      <c r="E20">
        <v>0</v>
      </c>
      <c r="F20">
        <v>625219.81904837547</v>
      </c>
      <c r="G20">
        <v>1098817.3441640525</v>
      </c>
    </row>
    <row r="21" spans="1:8" x14ac:dyDescent="0.25">
      <c r="A21" t="s">
        <v>38</v>
      </c>
      <c r="B21">
        <v>0</v>
      </c>
      <c r="C21">
        <v>54.253736994013686</v>
      </c>
      <c r="D21">
        <v>0</v>
      </c>
      <c r="E21">
        <v>0</v>
      </c>
      <c r="F21">
        <v>83077.428503208459</v>
      </c>
      <c r="G21">
        <v>268069.79079518159</v>
      </c>
    </row>
    <row r="22" spans="1:8" x14ac:dyDescent="0.25">
      <c r="A22" t="s">
        <v>39</v>
      </c>
      <c r="B22">
        <v>0</v>
      </c>
      <c r="C22">
        <v>85.033159971968644</v>
      </c>
      <c r="D22">
        <v>0</v>
      </c>
      <c r="E22">
        <v>0</v>
      </c>
      <c r="F22">
        <v>7609.1826290382051</v>
      </c>
      <c r="G22">
        <v>22099.47070506091</v>
      </c>
    </row>
    <row r="23" spans="1:8" x14ac:dyDescent="0.25">
      <c r="A23" t="s">
        <v>40</v>
      </c>
      <c r="B23">
        <v>94.087344839627946</v>
      </c>
      <c r="C23">
        <v>12087.050879229708</v>
      </c>
      <c r="D23">
        <v>0</v>
      </c>
      <c r="E23">
        <v>0</v>
      </c>
      <c r="F23">
        <v>22378.660928875623</v>
      </c>
      <c r="G23">
        <v>27979.328367744889</v>
      </c>
    </row>
    <row r="24" spans="1:8" x14ac:dyDescent="0.25">
      <c r="A24" t="s">
        <v>41</v>
      </c>
      <c r="B24">
        <v>0</v>
      </c>
      <c r="C24">
        <v>539.79082307461294</v>
      </c>
      <c r="D24">
        <v>0</v>
      </c>
      <c r="E24">
        <v>0</v>
      </c>
      <c r="F24">
        <v>9123.7543493164267</v>
      </c>
      <c r="G24">
        <v>79950.851076770399</v>
      </c>
    </row>
    <row r="25" spans="1:8" x14ac:dyDescent="0.25">
      <c r="A25" t="s">
        <v>42</v>
      </c>
      <c r="B25">
        <v>0</v>
      </c>
      <c r="C25">
        <v>0</v>
      </c>
      <c r="D25">
        <v>0</v>
      </c>
      <c r="E25">
        <v>0</v>
      </c>
      <c r="F25">
        <v>5246.0486042143175</v>
      </c>
      <c r="G25">
        <v>35958.768359741392</v>
      </c>
    </row>
    <row r="26" spans="1:8" x14ac:dyDescent="0.25">
      <c r="A26" t="s">
        <v>43</v>
      </c>
      <c r="B26">
        <v>0</v>
      </c>
      <c r="C26">
        <v>376.09066065270338</v>
      </c>
      <c r="D26">
        <v>0</v>
      </c>
      <c r="E26">
        <v>0</v>
      </c>
      <c r="F26">
        <v>22463.611574534742</v>
      </c>
      <c r="G26">
        <v>89938.727406819366</v>
      </c>
    </row>
    <row r="27" spans="1:8" s="37" customFormat="1" x14ac:dyDescent="0.25">
      <c r="A27" s="37" t="s">
        <v>44</v>
      </c>
      <c r="B27" s="37">
        <v>12896.317901161652</v>
      </c>
      <c r="C27" s="37">
        <v>45150.508049318749</v>
      </c>
      <c r="D27" s="37">
        <v>1180.9325253745083</v>
      </c>
      <c r="E27" s="37">
        <v>4793.8196069900532</v>
      </c>
      <c r="F27" s="37">
        <v>42714.738596960276</v>
      </c>
      <c r="G27" s="37">
        <v>25121.401037782223</v>
      </c>
      <c r="H27" s="37">
        <v>131857.71771758745</v>
      </c>
    </row>
    <row r="28" spans="1:8" x14ac:dyDescent="0.25">
      <c r="A28" t="s">
        <v>45</v>
      </c>
      <c r="B28">
        <v>444558.00000000012</v>
      </c>
      <c r="C28">
        <v>537522.00000000012</v>
      </c>
      <c r="D28">
        <v>721003</v>
      </c>
      <c r="E28">
        <v>681373.00000000012</v>
      </c>
      <c r="F28">
        <v>2083055.9999999998</v>
      </c>
      <c r="G28">
        <v>4773336.0000000009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3" sqref="B3"/>
    </sheetView>
  </sheetViews>
  <sheetFormatPr baseColWidth="10" defaultRowHeight="15" x14ac:dyDescent="0.25"/>
  <sheetData>
    <row r="1" spans="1:8" ht="15.75" thickBot="1" x14ac:dyDescent="0.3">
      <c r="A1" s="3"/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/>
    </row>
    <row r="2" spans="1:8" ht="16.5" thickBot="1" x14ac:dyDescent="0.3">
      <c r="A2" s="7"/>
      <c r="B2" s="9" t="s">
        <v>11</v>
      </c>
      <c r="C2" s="9" t="s">
        <v>11</v>
      </c>
      <c r="D2" s="11" t="s">
        <v>12</v>
      </c>
      <c r="E2" s="11" t="s">
        <v>12</v>
      </c>
      <c r="F2" s="13" t="s">
        <v>13</v>
      </c>
      <c r="G2" s="11" t="s">
        <v>14</v>
      </c>
      <c r="H2" s="11"/>
    </row>
    <row r="3" spans="1:8" ht="102.75" thickBot="1" x14ac:dyDescent="0.3">
      <c r="A3" s="15"/>
      <c r="B3" s="17" t="s">
        <v>15</v>
      </c>
      <c r="C3" s="17" t="s">
        <v>16</v>
      </c>
      <c r="D3" s="17" t="s">
        <v>17</v>
      </c>
      <c r="E3" s="17" t="s">
        <v>18</v>
      </c>
      <c r="F3" s="17" t="s">
        <v>19</v>
      </c>
      <c r="G3" s="17" t="s">
        <v>20</v>
      </c>
      <c r="H3" s="17"/>
    </row>
    <row r="4" spans="1:8" x14ac:dyDescent="0.25">
      <c r="A4" s="19" t="s">
        <v>21</v>
      </c>
      <c r="B4" s="21">
        <v>0</v>
      </c>
      <c r="C4" s="21">
        <v>243.42215203789954</v>
      </c>
      <c r="D4" s="21">
        <v>0</v>
      </c>
      <c r="E4" s="21">
        <v>0</v>
      </c>
      <c r="F4" s="21">
        <v>74647.962978412266</v>
      </c>
      <c r="G4" s="21">
        <v>344661.92120918748</v>
      </c>
      <c r="H4" s="21"/>
    </row>
    <row r="5" spans="1:8" x14ac:dyDescent="0.25">
      <c r="A5" s="23" t="s">
        <v>22</v>
      </c>
      <c r="B5" s="21">
        <v>0</v>
      </c>
      <c r="C5" s="21">
        <v>0</v>
      </c>
      <c r="D5" s="21">
        <v>0</v>
      </c>
      <c r="E5" s="21">
        <v>0</v>
      </c>
      <c r="F5" s="21">
        <v>3603.8413707221735</v>
      </c>
      <c r="G5" s="21">
        <v>57724.774673908658</v>
      </c>
      <c r="H5" s="21"/>
    </row>
    <row r="6" spans="1:8" x14ac:dyDescent="0.25">
      <c r="A6" s="23" t="s">
        <v>23</v>
      </c>
      <c r="B6" s="21">
        <v>0</v>
      </c>
      <c r="C6" s="21">
        <v>0</v>
      </c>
      <c r="D6" s="21">
        <v>0</v>
      </c>
      <c r="E6" s="21">
        <v>0</v>
      </c>
      <c r="F6" s="21">
        <v>24092.779132580701</v>
      </c>
      <c r="G6" s="21">
        <v>124376.10891112048</v>
      </c>
      <c r="H6" s="21"/>
    </row>
    <row r="7" spans="1:8" x14ac:dyDescent="0.25">
      <c r="A7" s="23" t="s">
        <v>24</v>
      </c>
      <c r="B7" s="21">
        <v>0</v>
      </c>
      <c r="C7" s="21">
        <v>18.256661402842468</v>
      </c>
      <c r="D7" s="21">
        <v>0</v>
      </c>
      <c r="E7" s="21">
        <v>0</v>
      </c>
      <c r="F7" s="21">
        <v>10127.638377195668</v>
      </c>
      <c r="G7" s="21">
        <v>72209.373308204333</v>
      </c>
      <c r="H7" s="21"/>
    </row>
    <row r="8" spans="1:8" x14ac:dyDescent="0.25">
      <c r="A8" s="23" t="s">
        <v>25</v>
      </c>
      <c r="B8" s="21">
        <v>0</v>
      </c>
      <c r="C8" s="21">
        <v>0</v>
      </c>
      <c r="D8" s="21">
        <v>0</v>
      </c>
      <c r="E8" s="21">
        <v>0</v>
      </c>
      <c r="F8" s="21">
        <v>7406.1648794676212</v>
      </c>
      <c r="G8" s="21">
        <v>174433.50694298878</v>
      </c>
      <c r="H8" s="21"/>
    </row>
    <row r="9" spans="1:8" x14ac:dyDescent="0.25">
      <c r="A9" s="23" t="s">
        <v>26</v>
      </c>
      <c r="B9" s="21">
        <v>0</v>
      </c>
      <c r="C9" s="21">
        <v>0</v>
      </c>
      <c r="D9" s="21">
        <v>0</v>
      </c>
      <c r="E9" s="21">
        <v>0</v>
      </c>
      <c r="F9" s="21">
        <v>38460.238392130894</v>
      </c>
      <c r="G9" s="21">
        <v>144728.95342373784</v>
      </c>
      <c r="H9" s="21"/>
    </row>
    <row r="10" spans="1:8" x14ac:dyDescent="0.25">
      <c r="A10" s="23" t="s">
        <v>27</v>
      </c>
      <c r="B10" s="21">
        <v>128793.47580606904</v>
      </c>
      <c r="C10" s="21">
        <v>27252.456002614519</v>
      </c>
      <c r="D10" s="21">
        <v>51821.077973035513</v>
      </c>
      <c r="E10" s="21">
        <v>0</v>
      </c>
      <c r="F10" s="21">
        <v>58416.023654709708</v>
      </c>
      <c r="G10" s="21">
        <v>194365.31803918292</v>
      </c>
      <c r="H10" s="21"/>
    </row>
    <row r="11" spans="1:8" x14ac:dyDescent="0.25">
      <c r="A11" s="23" t="s">
        <v>28</v>
      </c>
      <c r="B11" s="21">
        <v>2551.8278489102331</v>
      </c>
      <c r="C11" s="21">
        <v>7424.4353491116381</v>
      </c>
      <c r="D11" s="21">
        <v>0</v>
      </c>
      <c r="E11" s="21">
        <v>0</v>
      </c>
      <c r="F11" s="21">
        <v>39485.274574999465</v>
      </c>
      <c r="G11" s="21">
        <v>195846.22991463711</v>
      </c>
      <c r="H11" s="21"/>
    </row>
    <row r="12" spans="1:8" x14ac:dyDescent="0.25">
      <c r="A12" s="23" t="s">
        <v>29</v>
      </c>
      <c r="B12" s="21">
        <v>308227.23307123873</v>
      </c>
      <c r="C12" s="21">
        <v>288021.06382173317</v>
      </c>
      <c r="D12" s="21">
        <v>822598.11649873969</v>
      </c>
      <c r="E12" s="21">
        <v>252013.6052515081</v>
      </c>
      <c r="F12" s="21">
        <v>717626.21193407569</v>
      </c>
      <c r="G12" s="21">
        <v>959649.54272816016</v>
      </c>
      <c r="H12" s="21"/>
    </row>
    <row r="13" spans="1:8" x14ac:dyDescent="0.25">
      <c r="A13" s="23" t="s">
        <v>30</v>
      </c>
      <c r="B13" s="21">
        <v>0</v>
      </c>
      <c r="C13" s="21">
        <v>14.860907051698774</v>
      </c>
      <c r="D13" s="21">
        <v>0</v>
      </c>
      <c r="E13" s="21">
        <v>0</v>
      </c>
      <c r="F13" s="21">
        <v>58795.027801211028</v>
      </c>
      <c r="G13" s="21">
        <v>146088.13194550003</v>
      </c>
      <c r="H13" s="21"/>
    </row>
    <row r="14" spans="1:8" x14ac:dyDescent="0.25">
      <c r="A14" s="23" t="s">
        <v>31</v>
      </c>
      <c r="B14" s="21">
        <v>0</v>
      </c>
      <c r="C14" s="21">
        <v>121.71107601894977</v>
      </c>
      <c r="D14" s="21">
        <v>0</v>
      </c>
      <c r="E14" s="21">
        <v>0</v>
      </c>
      <c r="F14" s="21">
        <v>56116.326861924463</v>
      </c>
      <c r="G14" s="21">
        <v>176324.37010914972</v>
      </c>
      <c r="H14" s="21"/>
    </row>
    <row r="15" spans="1:8" x14ac:dyDescent="0.25">
      <c r="A15" s="23" t="s">
        <v>32</v>
      </c>
      <c r="B15" s="21">
        <v>0</v>
      </c>
      <c r="C15" s="21">
        <v>36.513322805684936</v>
      </c>
      <c r="D15" s="21">
        <v>0</v>
      </c>
      <c r="E15" s="21">
        <v>0</v>
      </c>
      <c r="F15" s="21">
        <v>37842.287305810816</v>
      </c>
      <c r="G15" s="21">
        <v>300806.54078497499</v>
      </c>
      <c r="H15" s="21"/>
    </row>
    <row r="16" spans="1:8" s="37" customFormat="1" x14ac:dyDescent="0.25">
      <c r="A16" s="25" t="s">
        <v>33</v>
      </c>
      <c r="B16" s="21">
        <v>47192.021722569989</v>
      </c>
      <c r="C16" s="21">
        <v>185650.94386684758</v>
      </c>
      <c r="D16" s="21">
        <v>131415.64684666641</v>
      </c>
      <c r="E16" s="21">
        <v>397062.95796162757</v>
      </c>
      <c r="F16" s="21">
        <v>92992.936269046884</v>
      </c>
      <c r="G16" s="21">
        <v>600269.16692915489</v>
      </c>
      <c r="H16" s="21">
        <f>+B16+C16+D16+E16+F16+G16</f>
        <v>1454583.6735959132</v>
      </c>
    </row>
    <row r="17" spans="1:8" x14ac:dyDescent="0.25">
      <c r="A17" s="23" t="s">
        <v>34</v>
      </c>
      <c r="B17" s="21">
        <v>0</v>
      </c>
      <c r="C17" s="21">
        <v>0</v>
      </c>
      <c r="D17" s="21">
        <v>0</v>
      </c>
      <c r="E17" s="21">
        <v>0</v>
      </c>
      <c r="F17" s="21">
        <v>13990.868273510492</v>
      </c>
      <c r="G17" s="21">
        <v>27374.357002794277</v>
      </c>
      <c r="H17" s="21"/>
    </row>
    <row r="18" spans="1:8" x14ac:dyDescent="0.25">
      <c r="A18" s="23" t="s">
        <v>35</v>
      </c>
      <c r="B18" s="21">
        <v>0</v>
      </c>
      <c r="C18" s="21">
        <v>0</v>
      </c>
      <c r="D18" s="21">
        <v>0</v>
      </c>
      <c r="E18" s="21">
        <v>0</v>
      </c>
      <c r="F18" s="21">
        <v>16612.460583888613</v>
      </c>
      <c r="G18" s="21">
        <v>21969.170588435158</v>
      </c>
      <c r="H18" s="21"/>
    </row>
    <row r="19" spans="1:8" x14ac:dyDescent="0.25">
      <c r="A19" s="23" t="s">
        <v>36</v>
      </c>
      <c r="B19" s="21">
        <v>0</v>
      </c>
      <c r="C19" s="21">
        <v>0</v>
      </c>
      <c r="D19" s="21">
        <v>0</v>
      </c>
      <c r="E19" s="21">
        <v>0</v>
      </c>
      <c r="F19" s="21">
        <v>17894.481203732845</v>
      </c>
      <c r="G19" s="21">
        <v>32258.639628531313</v>
      </c>
      <c r="H19" s="21"/>
    </row>
    <row r="20" spans="1:8" x14ac:dyDescent="0.25">
      <c r="A20" s="23" t="s">
        <v>37</v>
      </c>
      <c r="B20" s="21">
        <v>0</v>
      </c>
      <c r="C20" s="21">
        <v>1327.2757151406952</v>
      </c>
      <c r="D20" s="21">
        <v>0</v>
      </c>
      <c r="E20" s="21">
        <v>0</v>
      </c>
      <c r="F20" s="21">
        <v>649041.72381989309</v>
      </c>
      <c r="G20" s="21">
        <v>1219480.0646155779</v>
      </c>
      <c r="H20" s="21"/>
    </row>
    <row r="21" spans="1:8" x14ac:dyDescent="0.25">
      <c r="A21" s="23" t="s">
        <v>38</v>
      </c>
      <c r="B21" s="21">
        <v>0</v>
      </c>
      <c r="C21" s="21">
        <v>66.531718827954577</v>
      </c>
      <c r="D21" s="21">
        <v>0</v>
      </c>
      <c r="E21" s="21">
        <v>0</v>
      </c>
      <c r="F21" s="21">
        <v>88993.124388732002</v>
      </c>
      <c r="G21" s="21">
        <v>315628.98250736692</v>
      </c>
      <c r="H21" s="21"/>
    </row>
    <row r="22" spans="1:8" x14ac:dyDescent="0.25">
      <c r="A22" s="23" t="s">
        <v>39</v>
      </c>
      <c r="B22" s="21">
        <v>0</v>
      </c>
      <c r="C22" s="21">
        <v>73.026645611369872</v>
      </c>
      <c r="D22" s="21">
        <v>0</v>
      </c>
      <c r="E22" s="21">
        <v>0</v>
      </c>
      <c r="F22" s="21">
        <v>7414.6261280118324</v>
      </c>
      <c r="G22" s="21">
        <v>27150.437115964771</v>
      </c>
      <c r="H22" s="21"/>
    </row>
    <row r="23" spans="1:8" x14ac:dyDescent="0.25">
      <c r="A23" s="23" t="s">
        <v>40</v>
      </c>
      <c r="B23" s="21">
        <v>116.42477425469514</v>
      </c>
      <c r="C23" s="21">
        <v>12901.18254975136</v>
      </c>
      <c r="D23" s="21">
        <v>0</v>
      </c>
      <c r="E23" s="21">
        <v>0</v>
      </c>
      <c r="F23" s="21">
        <v>24574.757411726452</v>
      </c>
      <c r="G23" s="21">
        <v>34285.801204958982</v>
      </c>
      <c r="H23" s="21"/>
    </row>
    <row r="24" spans="1:8" x14ac:dyDescent="0.25">
      <c r="A24" s="23" t="s">
        <v>41</v>
      </c>
      <c r="B24" s="21">
        <v>0</v>
      </c>
      <c r="C24" s="21">
        <v>425.98876606632422</v>
      </c>
      <c r="D24" s="21">
        <v>0</v>
      </c>
      <c r="E24" s="21">
        <v>0</v>
      </c>
      <c r="F24" s="21">
        <v>9505.565725037497</v>
      </c>
      <c r="G24" s="21">
        <v>72119.450455011305</v>
      </c>
      <c r="H24" s="21"/>
    </row>
    <row r="25" spans="1:8" x14ac:dyDescent="0.25">
      <c r="A25" s="23" t="s">
        <v>42</v>
      </c>
      <c r="B25" s="21">
        <v>0</v>
      </c>
      <c r="C25" s="21">
        <v>0</v>
      </c>
      <c r="D25" s="21">
        <v>0</v>
      </c>
      <c r="E25" s="21">
        <v>0</v>
      </c>
      <c r="F25" s="21">
        <v>5259.3477582754349</v>
      </c>
      <c r="G25" s="21">
        <v>34011.557164739454</v>
      </c>
      <c r="H25" s="21"/>
    </row>
    <row r="26" spans="1:8" x14ac:dyDescent="0.25">
      <c r="A26" s="23" t="s">
        <v>43</v>
      </c>
      <c r="B26" s="21">
        <v>0</v>
      </c>
      <c r="C26" s="21">
        <v>363.65074315402762</v>
      </c>
      <c r="D26" s="21">
        <v>0</v>
      </c>
      <c r="E26" s="21">
        <v>0</v>
      </c>
      <c r="F26" s="21">
        <v>25805.60731140244</v>
      </c>
      <c r="G26" s="21">
        <v>107791.29637223453</v>
      </c>
      <c r="H26" s="21"/>
    </row>
    <row r="27" spans="1:8" s="37" customFormat="1" x14ac:dyDescent="0.25">
      <c r="A27" s="25" t="s">
        <v>44</v>
      </c>
      <c r="B27" s="21">
        <v>14572.016776957331</v>
      </c>
      <c r="C27" s="21">
        <v>46227.68070182432</v>
      </c>
      <c r="D27" s="21">
        <v>2146.1586815581722</v>
      </c>
      <c r="E27" s="21">
        <v>9234.4367868643076</v>
      </c>
      <c r="F27" s="21">
        <v>44493.723863501982</v>
      </c>
      <c r="G27" s="21">
        <v>30576.304424478374</v>
      </c>
      <c r="H27" s="21">
        <f>+B27+C27+D27+E27+F27+G27</f>
        <v>147250.3212351845</v>
      </c>
    </row>
    <row r="28" spans="1:8" x14ac:dyDescent="0.25">
      <c r="A28" s="27" t="s">
        <v>45</v>
      </c>
      <c r="B28" s="29">
        <v>501453</v>
      </c>
      <c r="C28" s="29">
        <v>570169.00000000012</v>
      </c>
      <c r="D28" s="29">
        <v>1007980.9999999998</v>
      </c>
      <c r="E28" s="29">
        <v>658311</v>
      </c>
      <c r="F28" s="29">
        <v>2123199.0000000005</v>
      </c>
      <c r="G28" s="29">
        <v>5414130.0000000009</v>
      </c>
      <c r="H28" s="29"/>
    </row>
    <row r="29" spans="1:8" ht="39" x14ac:dyDescent="0.25">
      <c r="A29" s="30" t="s">
        <v>46</v>
      </c>
      <c r="B29" s="32"/>
      <c r="C29" s="32"/>
      <c r="D29" s="32"/>
      <c r="E29" s="32"/>
      <c r="F29" s="32"/>
      <c r="G29" s="32"/>
      <c r="H29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3" sqref="C3:H3"/>
    </sheetView>
  </sheetViews>
  <sheetFormatPr baseColWidth="10" defaultRowHeight="15" x14ac:dyDescent="0.25"/>
  <sheetData>
    <row r="1" spans="1:9" ht="15.75" thickBot="1" x14ac:dyDescent="0.3">
      <c r="A1" s="2"/>
      <c r="B1" s="3"/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/>
    </row>
    <row r="2" spans="1:9" ht="16.5" thickBot="1" x14ac:dyDescent="0.3">
      <c r="A2" s="6"/>
      <c r="B2" s="7"/>
      <c r="C2" s="9" t="s">
        <v>11</v>
      </c>
      <c r="D2" s="9" t="s">
        <v>11</v>
      </c>
      <c r="E2" s="11" t="s">
        <v>12</v>
      </c>
      <c r="F2" s="11" t="s">
        <v>12</v>
      </c>
      <c r="G2" s="13" t="s">
        <v>13</v>
      </c>
      <c r="H2" s="11" t="s">
        <v>14</v>
      </c>
      <c r="I2" s="11"/>
    </row>
    <row r="3" spans="1:9" ht="102.75" thickBot="1" x14ac:dyDescent="0.3">
      <c r="A3" s="14"/>
      <c r="B3" s="15"/>
      <c r="C3" s="17" t="s">
        <v>15</v>
      </c>
      <c r="D3" s="17" t="s">
        <v>16</v>
      </c>
      <c r="E3" s="17" t="s">
        <v>17</v>
      </c>
      <c r="F3" s="17" t="s">
        <v>18</v>
      </c>
      <c r="G3" s="17" t="s">
        <v>19</v>
      </c>
      <c r="H3" s="17" t="s">
        <v>20</v>
      </c>
      <c r="I3" s="17"/>
    </row>
    <row r="4" spans="1:9" x14ac:dyDescent="0.25">
      <c r="A4" s="18">
        <v>1</v>
      </c>
      <c r="B4" s="19" t="s">
        <v>21</v>
      </c>
      <c r="C4" s="21">
        <v>0</v>
      </c>
      <c r="D4" s="21">
        <v>0</v>
      </c>
      <c r="E4" s="21">
        <v>0</v>
      </c>
      <c r="F4" s="21">
        <v>0</v>
      </c>
      <c r="G4" s="21">
        <v>105874.08857910015</v>
      </c>
      <c r="H4" s="21">
        <v>303529.0436556245</v>
      </c>
      <c r="I4" s="21"/>
    </row>
    <row r="5" spans="1:9" x14ac:dyDescent="0.25">
      <c r="A5" s="22">
        <v>2</v>
      </c>
      <c r="B5" s="23" t="s">
        <v>22</v>
      </c>
      <c r="C5" s="21">
        <v>0</v>
      </c>
      <c r="D5" s="21">
        <v>0</v>
      </c>
      <c r="E5" s="21">
        <v>0</v>
      </c>
      <c r="F5" s="21">
        <v>0</v>
      </c>
      <c r="G5" s="21">
        <v>4142.714735071886</v>
      </c>
      <c r="H5" s="21">
        <v>54412.852804531758</v>
      </c>
      <c r="I5" s="21"/>
    </row>
    <row r="6" spans="1:9" x14ac:dyDescent="0.25">
      <c r="A6" s="22">
        <v>3</v>
      </c>
      <c r="B6" s="23" t="s">
        <v>23</v>
      </c>
      <c r="C6" s="21">
        <v>0</v>
      </c>
      <c r="D6" s="21">
        <v>0</v>
      </c>
      <c r="E6" s="21">
        <v>0</v>
      </c>
      <c r="F6" s="21">
        <v>0</v>
      </c>
      <c r="G6" s="21">
        <v>26166.312084634625</v>
      </c>
      <c r="H6" s="21">
        <v>140351.11617963674</v>
      </c>
      <c r="I6" s="21"/>
    </row>
    <row r="7" spans="1:9" x14ac:dyDescent="0.25">
      <c r="A7" s="22">
        <v>4</v>
      </c>
      <c r="B7" s="23" t="s">
        <v>24</v>
      </c>
      <c r="C7" s="21">
        <v>0</v>
      </c>
      <c r="D7" s="21">
        <v>19.397273817029689</v>
      </c>
      <c r="E7" s="21">
        <v>0</v>
      </c>
      <c r="F7" s="21">
        <v>0</v>
      </c>
      <c r="G7" s="21">
        <v>9125.0379949986309</v>
      </c>
      <c r="H7" s="21">
        <v>77147.669695558216</v>
      </c>
      <c r="I7" s="21"/>
    </row>
    <row r="8" spans="1:9" x14ac:dyDescent="0.25">
      <c r="A8" s="22">
        <v>5</v>
      </c>
      <c r="B8" s="23" t="s">
        <v>25</v>
      </c>
      <c r="C8" s="21">
        <v>0</v>
      </c>
      <c r="D8" s="21">
        <v>0</v>
      </c>
      <c r="E8" s="21">
        <v>0</v>
      </c>
      <c r="F8" s="21">
        <v>0</v>
      </c>
      <c r="G8" s="21">
        <v>8687.1134227694693</v>
      </c>
      <c r="H8" s="21">
        <v>189164.67302015761</v>
      </c>
      <c r="I8" s="21"/>
    </row>
    <row r="9" spans="1:9" x14ac:dyDescent="0.25">
      <c r="A9" s="22">
        <v>6</v>
      </c>
      <c r="B9" s="23" t="s">
        <v>26</v>
      </c>
      <c r="C9" s="21">
        <v>0</v>
      </c>
      <c r="D9" s="21">
        <v>0</v>
      </c>
      <c r="E9" s="21">
        <v>0</v>
      </c>
      <c r="F9" s="21">
        <v>0</v>
      </c>
      <c r="G9" s="21">
        <v>43590.217103264658</v>
      </c>
      <c r="H9" s="21">
        <v>151941.72338023037</v>
      </c>
      <c r="I9" s="21"/>
    </row>
    <row r="10" spans="1:9" x14ac:dyDescent="0.25">
      <c r="A10" s="22">
        <v>7</v>
      </c>
      <c r="B10" s="23" t="s">
        <v>27</v>
      </c>
      <c r="C10" s="21">
        <v>158946.48576783069</v>
      </c>
      <c r="D10" s="21">
        <v>22049.238599222313</v>
      </c>
      <c r="E10" s="21">
        <v>45196.813991708259</v>
      </c>
      <c r="F10" s="21">
        <v>1133.1679895752454</v>
      </c>
      <c r="G10" s="21">
        <v>73516.814322698119</v>
      </c>
      <c r="H10" s="21">
        <v>188894.10745183632</v>
      </c>
      <c r="I10" s="21"/>
    </row>
    <row r="11" spans="1:9" x14ac:dyDescent="0.25">
      <c r="A11" s="22">
        <v>8</v>
      </c>
      <c r="B11" s="23" t="s">
        <v>28</v>
      </c>
      <c r="C11" s="21">
        <v>3504.6602919622846</v>
      </c>
      <c r="D11" s="21">
        <v>7100.5162714030721</v>
      </c>
      <c r="E11" s="21">
        <v>0</v>
      </c>
      <c r="F11" s="21">
        <v>0</v>
      </c>
      <c r="G11" s="21">
        <v>35531.980514175681</v>
      </c>
      <c r="H11" s="21">
        <v>149343.766807384</v>
      </c>
      <c r="I11" s="21"/>
    </row>
    <row r="12" spans="1:9" x14ac:dyDescent="0.25">
      <c r="A12" s="22">
        <v>9</v>
      </c>
      <c r="B12" s="23" t="s">
        <v>29</v>
      </c>
      <c r="C12" s="21">
        <v>410773.81418205984</v>
      </c>
      <c r="D12" s="21">
        <v>310905.97881217743</v>
      </c>
      <c r="E12" s="21">
        <v>785489.91210050182</v>
      </c>
      <c r="F12" s="21">
        <v>268162.05643933394</v>
      </c>
      <c r="G12" s="21">
        <v>733036.03900969168</v>
      </c>
      <c r="H12" s="21">
        <v>984785.95599408878</v>
      </c>
      <c r="I12" s="21"/>
    </row>
    <row r="13" spans="1:9" x14ac:dyDescent="0.25">
      <c r="A13" s="22">
        <v>10</v>
      </c>
      <c r="B13" s="23" t="s">
        <v>30</v>
      </c>
      <c r="C13" s="21">
        <v>0</v>
      </c>
      <c r="D13" s="21">
        <v>10.783920695130815</v>
      </c>
      <c r="E13" s="21">
        <v>0</v>
      </c>
      <c r="F13" s="21">
        <v>0</v>
      </c>
      <c r="G13" s="21">
        <v>45090.621701475953</v>
      </c>
      <c r="H13" s="21">
        <v>158092.82136446444</v>
      </c>
      <c r="I13" s="21"/>
    </row>
    <row r="14" spans="1:9" x14ac:dyDescent="0.25">
      <c r="A14" s="22">
        <v>11</v>
      </c>
      <c r="B14" s="23" t="s">
        <v>31</v>
      </c>
      <c r="C14" s="21">
        <v>0</v>
      </c>
      <c r="D14" s="21">
        <v>101.52125782682396</v>
      </c>
      <c r="E14" s="21">
        <v>0</v>
      </c>
      <c r="F14" s="21">
        <v>0</v>
      </c>
      <c r="G14" s="21">
        <v>46650.619959583106</v>
      </c>
      <c r="H14" s="21">
        <v>151623.28948518689</v>
      </c>
      <c r="I14" s="21"/>
    </row>
    <row r="15" spans="1:9" x14ac:dyDescent="0.25">
      <c r="A15" s="22">
        <v>12</v>
      </c>
      <c r="B15" s="23" t="s">
        <v>32</v>
      </c>
      <c r="C15" s="21">
        <v>0</v>
      </c>
      <c r="D15" s="21">
        <v>30.456377348047184</v>
      </c>
      <c r="E15" s="21">
        <v>0</v>
      </c>
      <c r="F15" s="21">
        <v>0</v>
      </c>
      <c r="G15" s="21">
        <v>37320.690176207747</v>
      </c>
      <c r="H15" s="21">
        <v>336971.46557104174</v>
      </c>
      <c r="I15" s="21"/>
    </row>
    <row r="16" spans="1:9" s="37" customFormat="1" x14ac:dyDescent="0.25">
      <c r="A16" s="24">
        <v>13</v>
      </c>
      <c r="B16" s="25" t="s">
        <v>33</v>
      </c>
      <c r="C16" s="21">
        <v>65847.119893669427</v>
      </c>
      <c r="D16" s="21">
        <v>135932.28417013618</v>
      </c>
      <c r="E16" s="21">
        <v>187322.6456944847</v>
      </c>
      <c r="F16" s="21">
        <v>556630.13286158175</v>
      </c>
      <c r="G16" s="21">
        <v>97615.447690843692</v>
      </c>
      <c r="H16" s="21">
        <v>602294.48486298544</v>
      </c>
      <c r="I16" s="21">
        <f>+C16+D16+E16+F16+G16+H16</f>
        <v>1645642.1151737012</v>
      </c>
    </row>
    <row r="17" spans="1:9" x14ac:dyDescent="0.25">
      <c r="A17" s="22">
        <v>14</v>
      </c>
      <c r="B17" s="23" t="s">
        <v>34</v>
      </c>
      <c r="C17" s="21">
        <v>0</v>
      </c>
      <c r="D17" s="21">
        <v>0</v>
      </c>
      <c r="E17" s="21">
        <v>0</v>
      </c>
      <c r="F17" s="21">
        <v>0</v>
      </c>
      <c r="G17" s="21">
        <v>18188.610178538838</v>
      </c>
      <c r="H17" s="21">
        <v>32941.659774733387</v>
      </c>
      <c r="I17" s="21"/>
    </row>
    <row r="18" spans="1:9" x14ac:dyDescent="0.25">
      <c r="A18" s="22">
        <v>15</v>
      </c>
      <c r="B18" s="23" t="s">
        <v>35</v>
      </c>
      <c r="C18" s="21">
        <v>0</v>
      </c>
      <c r="D18" s="21">
        <v>0</v>
      </c>
      <c r="E18" s="21">
        <v>0</v>
      </c>
      <c r="F18" s="21">
        <v>0</v>
      </c>
      <c r="G18" s="21">
        <v>21028.207862368072</v>
      </c>
      <c r="H18" s="21">
        <v>21853.025443799263</v>
      </c>
      <c r="I18" s="21"/>
    </row>
    <row r="19" spans="1:9" x14ac:dyDescent="0.25">
      <c r="A19" s="22">
        <v>16</v>
      </c>
      <c r="B19" s="23" t="s">
        <v>36</v>
      </c>
      <c r="C19" s="21">
        <v>0</v>
      </c>
      <c r="D19" s="21">
        <v>0</v>
      </c>
      <c r="E19" s="21">
        <v>0</v>
      </c>
      <c r="F19" s="21">
        <v>0</v>
      </c>
      <c r="G19" s="21">
        <v>13756.733420638437</v>
      </c>
      <c r="H19" s="21">
        <v>32954.549775470878</v>
      </c>
      <c r="I19" s="21"/>
    </row>
    <row r="20" spans="1:9" x14ac:dyDescent="0.25">
      <c r="A20" s="22">
        <v>17</v>
      </c>
      <c r="B20" s="23" t="s">
        <v>37</v>
      </c>
      <c r="C20" s="21">
        <v>0</v>
      </c>
      <c r="D20" s="21">
        <v>1010.7071119787573</v>
      </c>
      <c r="E20" s="21">
        <v>0</v>
      </c>
      <c r="F20" s="21">
        <v>0</v>
      </c>
      <c r="G20" s="21">
        <v>673288.04638801888</v>
      </c>
      <c r="H20" s="21">
        <v>1195715.6094569766</v>
      </c>
      <c r="I20" s="21"/>
    </row>
    <row r="21" spans="1:9" x14ac:dyDescent="0.25">
      <c r="A21" s="22">
        <v>18</v>
      </c>
      <c r="B21" s="23" t="s">
        <v>38</v>
      </c>
      <c r="C21" s="21">
        <v>0</v>
      </c>
      <c r="D21" s="21">
        <v>48.22259746774138</v>
      </c>
      <c r="E21" s="21">
        <v>0</v>
      </c>
      <c r="F21" s="21">
        <v>0</v>
      </c>
      <c r="G21" s="21">
        <v>103968.07862897016</v>
      </c>
      <c r="H21" s="21">
        <v>305406.42391691078</v>
      </c>
      <c r="I21" s="21"/>
    </row>
    <row r="22" spans="1:9" x14ac:dyDescent="0.25">
      <c r="A22" s="22">
        <v>19</v>
      </c>
      <c r="B22" s="23" t="s">
        <v>39</v>
      </c>
      <c r="C22" s="21">
        <v>0</v>
      </c>
      <c r="D22" s="21">
        <v>60.912754696094368</v>
      </c>
      <c r="E22" s="21">
        <v>0</v>
      </c>
      <c r="F22" s="21">
        <v>0</v>
      </c>
      <c r="G22" s="21">
        <v>7251.4646042552895</v>
      </c>
      <c r="H22" s="21">
        <v>27096.154930324923</v>
      </c>
      <c r="I22" s="21"/>
    </row>
    <row r="23" spans="1:9" x14ac:dyDescent="0.25">
      <c r="A23" s="22">
        <v>20</v>
      </c>
      <c r="B23" s="23" t="s">
        <v>40</v>
      </c>
      <c r="C23" s="21">
        <v>146.77180877898974</v>
      </c>
      <c r="D23" s="21">
        <v>12555.31382004411</v>
      </c>
      <c r="E23" s="21">
        <v>0</v>
      </c>
      <c r="F23" s="21">
        <v>0</v>
      </c>
      <c r="G23" s="21">
        <v>28399.274448211836</v>
      </c>
      <c r="H23" s="21">
        <v>34636.135722816289</v>
      </c>
      <c r="I23" s="21"/>
    </row>
    <row r="24" spans="1:9" x14ac:dyDescent="0.25">
      <c r="A24" s="22">
        <v>21</v>
      </c>
      <c r="B24" s="23" t="s">
        <v>41</v>
      </c>
      <c r="C24" s="21">
        <v>0</v>
      </c>
      <c r="D24" s="21">
        <v>355.32440239388382</v>
      </c>
      <c r="E24" s="21">
        <v>0</v>
      </c>
      <c r="F24" s="21">
        <v>0</v>
      </c>
      <c r="G24" s="21">
        <v>8339.0597323598049</v>
      </c>
      <c r="H24" s="21">
        <v>74333.162267306834</v>
      </c>
      <c r="I24" s="21"/>
    </row>
    <row r="25" spans="1:9" x14ac:dyDescent="0.25">
      <c r="A25" s="22">
        <v>22</v>
      </c>
      <c r="B25" s="23" t="s">
        <v>42</v>
      </c>
      <c r="C25" s="21">
        <v>0</v>
      </c>
      <c r="D25" s="21">
        <v>0</v>
      </c>
      <c r="E25" s="21">
        <v>0</v>
      </c>
      <c r="F25" s="21">
        <v>0</v>
      </c>
      <c r="G25" s="21">
        <v>5644.1383949444535</v>
      </c>
      <c r="H25" s="21">
        <v>42916.730142761378</v>
      </c>
      <c r="I25" s="21"/>
    </row>
    <row r="26" spans="1:9" x14ac:dyDescent="0.25">
      <c r="A26" s="22">
        <v>23</v>
      </c>
      <c r="B26" s="23" t="s">
        <v>43</v>
      </c>
      <c r="C26" s="21">
        <v>0</v>
      </c>
      <c r="D26" s="21">
        <v>284.38580371927475</v>
      </c>
      <c r="E26" s="21">
        <v>0</v>
      </c>
      <c r="F26" s="21">
        <v>0</v>
      </c>
      <c r="G26" s="21">
        <v>21552.329118779187</v>
      </c>
      <c r="H26" s="21">
        <v>100145.04183432269</v>
      </c>
      <c r="I26" s="21"/>
    </row>
    <row r="27" spans="1:9" s="37" customFormat="1" x14ac:dyDescent="0.25">
      <c r="A27" s="24">
        <v>24</v>
      </c>
      <c r="B27" s="25" t="s">
        <v>44</v>
      </c>
      <c r="C27" s="21">
        <v>20521.148055698672</v>
      </c>
      <c r="D27" s="21">
        <v>46755.956827074071</v>
      </c>
      <c r="E27" s="21">
        <v>2035.6282133053955</v>
      </c>
      <c r="F27" s="21">
        <v>13114.642709509008</v>
      </c>
      <c r="G27" s="21">
        <v>57620.359928399426</v>
      </c>
      <c r="H27" s="21">
        <v>30892.536461850184</v>
      </c>
      <c r="I27" s="21">
        <f>+C27+D27+E27+F27+G27+H27</f>
        <v>170940.27219583676</v>
      </c>
    </row>
    <row r="28" spans="1:9" x14ac:dyDescent="0.25">
      <c r="A28" s="26"/>
      <c r="B28" s="27" t="s">
        <v>45</v>
      </c>
      <c r="C28" s="29">
        <v>659739.99999999988</v>
      </c>
      <c r="D28" s="29">
        <v>537220.99999999988</v>
      </c>
      <c r="E28" s="29">
        <v>1020045.0000000001</v>
      </c>
      <c r="F28" s="29">
        <v>839040</v>
      </c>
      <c r="G28" s="29">
        <v>2225383.9999999995</v>
      </c>
      <c r="H28" s="29">
        <v>5387444</v>
      </c>
      <c r="I28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85" zoomScaleNormal="85" workbookViewId="0">
      <selection activeCell="L19" sqref="L19"/>
    </sheetView>
  </sheetViews>
  <sheetFormatPr baseColWidth="10" defaultRowHeight="15" x14ac:dyDescent="0.25"/>
  <cols>
    <col min="1" max="1" width="67.140625" bestFit="1" customWidth="1"/>
    <col min="2" max="2" width="45.85546875" customWidth="1"/>
    <col min="3" max="3" width="13.42578125" bestFit="1" customWidth="1"/>
  </cols>
  <sheetData>
    <row r="1" spans="1:3" x14ac:dyDescent="0.25">
      <c r="A1" t="s">
        <v>58</v>
      </c>
      <c r="B1" t="s">
        <v>59</v>
      </c>
      <c r="C1" t="s">
        <v>60</v>
      </c>
    </row>
    <row r="2" spans="1:3" x14ac:dyDescent="0.25">
      <c r="A2" t="s">
        <v>61</v>
      </c>
      <c r="B2" s="42">
        <v>508180.06</v>
      </c>
      <c r="C2" s="42">
        <v>41998.16</v>
      </c>
    </row>
    <row r="3" spans="1:3" x14ac:dyDescent="0.25">
      <c r="A3" t="s">
        <v>62</v>
      </c>
      <c r="B3" s="42">
        <v>119633.03</v>
      </c>
      <c r="C3" s="42">
        <v>56791.31</v>
      </c>
    </row>
    <row r="4" spans="1:3" x14ac:dyDescent="0.25">
      <c r="A4" t="s">
        <v>63</v>
      </c>
      <c r="B4" s="42">
        <v>65636.67</v>
      </c>
      <c r="C4" s="42">
        <v>24133.29</v>
      </c>
    </row>
    <row r="5" spans="1:3" x14ac:dyDescent="0.25">
      <c r="A5" t="s">
        <v>64</v>
      </c>
      <c r="B5" s="42">
        <v>138014.07999999999</v>
      </c>
      <c r="C5" s="42">
        <v>47503.1</v>
      </c>
    </row>
    <row r="6" spans="1:3" x14ac:dyDescent="0.25">
      <c r="A6" t="s">
        <v>65</v>
      </c>
      <c r="B6" s="42">
        <v>1523375.15</v>
      </c>
      <c r="C6" s="42">
        <v>184035.65</v>
      </c>
    </row>
    <row r="9" spans="1:3" x14ac:dyDescent="0.25">
      <c r="A9" t="s">
        <v>69</v>
      </c>
      <c r="B9" s="42">
        <f>SUM(B4:B5)</f>
        <v>203650.75</v>
      </c>
      <c r="C9" s="42">
        <f>SUM(C4:C5)</f>
        <v>71636.39</v>
      </c>
    </row>
    <row r="10" spans="1:3" x14ac:dyDescent="0.25">
      <c r="A10" t="s">
        <v>70</v>
      </c>
      <c r="B10" s="42">
        <f>B3</f>
        <v>119633.03</v>
      </c>
      <c r="C10" s="42">
        <f>C3</f>
        <v>56791.31</v>
      </c>
    </row>
    <row r="11" spans="1:3" x14ac:dyDescent="0.25">
      <c r="A11" t="s">
        <v>71</v>
      </c>
      <c r="B11" s="42">
        <f>B2</f>
        <v>508180.06</v>
      </c>
      <c r="C11" s="42">
        <f>C2</f>
        <v>41998.16</v>
      </c>
    </row>
    <row r="13" spans="1:3" ht="15.75" customHeight="1" x14ac:dyDescent="0.25">
      <c r="A13" s="44" t="s">
        <v>73</v>
      </c>
      <c r="B13" s="44" t="s">
        <v>74</v>
      </c>
    </row>
    <row r="14" spans="1:3" ht="29.25" customHeight="1" x14ac:dyDescent="0.25">
      <c r="A14" s="43" t="s">
        <v>69</v>
      </c>
      <c r="B14" s="43" t="s">
        <v>72</v>
      </c>
    </row>
    <row r="15" spans="1:3" ht="29.25" customHeight="1" x14ac:dyDescent="0.25">
      <c r="A15" s="43" t="s">
        <v>70</v>
      </c>
      <c r="B15" s="43" t="s">
        <v>62</v>
      </c>
    </row>
    <row r="16" spans="1:3" ht="29.25" customHeight="1" x14ac:dyDescent="0.25">
      <c r="A16" s="43" t="s">
        <v>71</v>
      </c>
      <c r="B16" s="43" t="s"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Tendencia</vt:lpstr>
      <vt:lpstr>eco_trend_mse2019</vt:lpstr>
      <vt:lpstr>2013</vt:lpstr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Geovagi</dc:creator>
  <cp:lastModifiedBy>H&amp;HProyectos</cp:lastModifiedBy>
  <dcterms:created xsi:type="dcterms:W3CDTF">2019-03-31T21:08:49Z</dcterms:created>
  <dcterms:modified xsi:type="dcterms:W3CDTF">2020-03-10T15:30:23Z</dcterms:modified>
</cp:coreProperties>
</file>