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DATOS CRUDOS\BIODIVERSIDAD\HÁBITATS\DATOS CRUDOS\"/>
    </mc:Choice>
  </mc:AlternateContent>
  <bookViews>
    <workbookView xWindow="-120" yWindow="-120" windowWidth="19350" windowHeight="11760" activeTab="2"/>
  </bookViews>
  <sheets>
    <sheet name="Manglar total mse" sheetId="5" r:id="rId1"/>
    <sheet name="Cálculos" sheetId="1" r:id="rId2"/>
    <sheet name="hab_mangrove_trend" sheetId="2" r:id="rId3"/>
    <sheet name="datos_scenario" sheetId="6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5" l="1"/>
  <c r="C17" i="1" s="1"/>
  <c r="K30" i="5"/>
  <c r="J25" i="5"/>
  <c r="I25" i="5"/>
  <c r="H25" i="5"/>
  <c r="G25" i="5"/>
  <c r="F25" i="5"/>
  <c r="E25" i="5"/>
  <c r="D25" i="5"/>
  <c r="J24" i="5"/>
  <c r="I24" i="5"/>
  <c r="H24" i="5"/>
  <c r="G24" i="5"/>
  <c r="F24" i="5"/>
  <c r="E24" i="5"/>
  <c r="D24" i="5"/>
  <c r="J23" i="5"/>
  <c r="I23" i="5"/>
  <c r="H23" i="5"/>
  <c r="G23" i="5"/>
  <c r="F23" i="5"/>
  <c r="E23" i="5"/>
  <c r="D23" i="5"/>
  <c r="J22" i="5"/>
  <c r="I22" i="5"/>
  <c r="H22" i="5"/>
  <c r="G22" i="5"/>
  <c r="F22" i="5"/>
  <c r="E22" i="5"/>
  <c r="D22" i="5"/>
  <c r="J21" i="5"/>
  <c r="I21" i="5"/>
  <c r="H21" i="5"/>
  <c r="G21" i="5"/>
  <c r="F21" i="5"/>
  <c r="E21" i="5"/>
  <c r="D21" i="5"/>
  <c r="J20" i="5"/>
  <c r="I20" i="5"/>
  <c r="H20" i="5"/>
  <c r="G20" i="5"/>
  <c r="F20" i="5"/>
  <c r="E20" i="5"/>
  <c r="D20" i="5"/>
  <c r="J19" i="5"/>
  <c r="I19" i="5"/>
  <c r="H19" i="5"/>
  <c r="G19" i="5"/>
  <c r="F19" i="5"/>
  <c r="E19" i="5"/>
  <c r="D19" i="5"/>
  <c r="J18" i="5"/>
  <c r="I18" i="5"/>
  <c r="H18" i="5"/>
  <c r="G18" i="5"/>
  <c r="F18" i="5"/>
  <c r="E18" i="5"/>
  <c r="D18" i="5"/>
  <c r="J17" i="5"/>
  <c r="I17" i="5"/>
  <c r="H17" i="5"/>
  <c r="G17" i="5"/>
  <c r="F17" i="5"/>
  <c r="E17" i="5"/>
  <c r="D17" i="5"/>
  <c r="J16" i="5"/>
  <c r="I16" i="5"/>
  <c r="H16" i="5"/>
  <c r="G16" i="5"/>
  <c r="F16" i="5"/>
  <c r="E16" i="5"/>
  <c r="D16" i="5"/>
  <c r="J15" i="5"/>
  <c r="I15" i="5"/>
  <c r="H15" i="5"/>
  <c r="G15" i="5"/>
  <c r="F15" i="5"/>
  <c r="E15" i="5"/>
  <c r="D15" i="5"/>
  <c r="J14" i="5"/>
  <c r="I14" i="5"/>
  <c r="H14" i="5"/>
  <c r="G14" i="5"/>
  <c r="F14" i="5"/>
  <c r="E14" i="5"/>
  <c r="D14" i="5"/>
  <c r="J13" i="5"/>
  <c r="I13" i="5"/>
  <c r="H13" i="5"/>
  <c r="G13" i="5"/>
  <c r="F13" i="5"/>
  <c r="E13" i="5"/>
  <c r="D13" i="5"/>
  <c r="J12" i="5"/>
  <c r="I12" i="5"/>
  <c r="H12" i="5"/>
  <c r="G12" i="5"/>
  <c r="F12" i="5"/>
  <c r="E12" i="5"/>
  <c r="D12" i="5"/>
  <c r="J11" i="5"/>
  <c r="I11" i="5"/>
  <c r="H11" i="5"/>
  <c r="G11" i="5"/>
  <c r="F11" i="5"/>
  <c r="E11" i="5"/>
  <c r="D11" i="5"/>
  <c r="J10" i="5"/>
  <c r="I10" i="5"/>
  <c r="H10" i="5"/>
  <c r="G10" i="5"/>
  <c r="F10" i="5"/>
  <c r="E10" i="5"/>
  <c r="D10" i="5"/>
  <c r="J9" i="5"/>
  <c r="I9" i="5"/>
  <c r="H9" i="5"/>
  <c r="G9" i="5"/>
  <c r="F9" i="5"/>
  <c r="E9" i="5"/>
  <c r="D9" i="5"/>
  <c r="J8" i="5"/>
  <c r="I8" i="5"/>
  <c r="H8" i="5"/>
  <c r="G8" i="5"/>
  <c r="F8" i="5"/>
  <c r="E8" i="5"/>
  <c r="D8" i="5"/>
  <c r="J7" i="5"/>
  <c r="I7" i="5"/>
  <c r="H7" i="5"/>
  <c r="G7" i="5"/>
  <c r="F7" i="5"/>
  <c r="E7" i="5"/>
  <c r="D7" i="5"/>
  <c r="J6" i="5"/>
  <c r="I6" i="5"/>
  <c r="H6" i="5"/>
  <c r="G6" i="5"/>
  <c r="F6" i="5"/>
  <c r="E6" i="5"/>
  <c r="D6" i="5"/>
  <c r="J4" i="5"/>
  <c r="I4" i="5"/>
  <c r="H4" i="5"/>
  <c r="G4" i="5"/>
  <c r="F4" i="5"/>
  <c r="E4" i="5"/>
  <c r="D4" i="5"/>
  <c r="J3" i="5"/>
  <c r="I3" i="5"/>
  <c r="H3" i="5"/>
  <c r="G3" i="5"/>
  <c r="G5" i="5" s="1"/>
  <c r="F3" i="5"/>
  <c r="E3" i="5"/>
  <c r="D3" i="5"/>
  <c r="J2" i="5"/>
  <c r="I2" i="5"/>
  <c r="H2" i="5"/>
  <c r="G2" i="5"/>
  <c r="F2" i="5"/>
  <c r="E2" i="5"/>
  <c r="D2" i="5"/>
  <c r="H5" i="5" l="1"/>
  <c r="F5" i="5"/>
  <c r="F30" i="5" s="1"/>
  <c r="C4" i="1" s="1"/>
  <c r="E8" i="1" s="1"/>
  <c r="D2" i="2" s="1"/>
  <c r="J26" i="5"/>
  <c r="J31" i="5" s="1"/>
  <c r="C16" i="1" s="1"/>
  <c r="J5" i="5"/>
  <c r="D5" i="5"/>
  <c r="E5" i="5"/>
  <c r="E30" i="5" s="1"/>
  <c r="C3" i="1" s="1"/>
  <c r="E7" i="1" s="1"/>
  <c r="F26" i="5"/>
  <c r="F31" i="5" s="1"/>
  <c r="C12" i="1" s="1"/>
  <c r="E16" i="1" s="1"/>
  <c r="D4" i="2" s="1"/>
  <c r="G30" i="5"/>
  <c r="C5" i="1" s="1"/>
  <c r="E9" i="1" s="1"/>
  <c r="D3" i="2" s="1"/>
  <c r="G26" i="5"/>
  <c r="G31" i="5" s="1"/>
  <c r="C13" i="1" s="1"/>
  <c r="E17" i="1" s="1"/>
  <c r="D5" i="2" s="1"/>
  <c r="J30" i="5"/>
  <c r="C8" i="1" s="1"/>
  <c r="I5" i="5"/>
  <c r="I30" i="5" s="1"/>
  <c r="C7" i="1" s="1"/>
  <c r="H26" i="5"/>
  <c r="H31" i="5" s="1"/>
  <c r="C14" i="1" s="1"/>
  <c r="D26" i="5"/>
  <c r="D31" i="5" s="1"/>
  <c r="C10" i="1" s="1"/>
  <c r="E14" i="1" s="1"/>
  <c r="K32" i="5"/>
  <c r="C9" i="1"/>
  <c r="H30" i="5"/>
  <c r="C6" i="1" s="1"/>
  <c r="I26" i="5"/>
  <c r="I31" i="5" s="1"/>
  <c r="E26" i="5"/>
  <c r="E31" i="5" s="1"/>
  <c r="C11" i="1" s="1"/>
  <c r="E15" i="1" s="1"/>
  <c r="F32" i="5" l="1"/>
  <c r="I32" i="5"/>
  <c r="C15" i="1" s="1"/>
  <c r="H32" i="5"/>
  <c r="E32" i="5"/>
  <c r="G32" i="5"/>
  <c r="J32" i="5"/>
  <c r="D30" i="5"/>
  <c r="C2" i="1" s="1"/>
  <c r="E6" i="1" s="1"/>
  <c r="D32" i="5" l="1"/>
</calcChain>
</file>

<file path=xl/sharedStrings.xml><?xml version="1.0" encoding="utf-8"?>
<sst xmlns="http://schemas.openxmlformats.org/spreadsheetml/2006/main" count="121" uniqueCount="62">
  <si>
    <t>Manabi</t>
  </si>
  <si>
    <t>Santa Elena</t>
  </si>
  <si>
    <t>Año</t>
  </si>
  <si>
    <t>Provincia</t>
  </si>
  <si>
    <t>rgn_id</t>
  </si>
  <si>
    <t>habitat</t>
  </si>
  <si>
    <t>year</t>
  </si>
  <si>
    <t>trend</t>
  </si>
  <si>
    <t>Pendiente</t>
  </si>
  <si>
    <t>Tendencia</t>
  </si>
  <si>
    <t>mangrove</t>
  </si>
  <si>
    <t>rgn</t>
  </si>
  <si>
    <t>CHANDUY</t>
  </si>
  <si>
    <t>ENGUNGA</t>
  </si>
  <si>
    <t>COLONCHE</t>
  </si>
  <si>
    <t>SANTA ELENA</t>
  </si>
  <si>
    <t>Manabí</t>
  </si>
  <si>
    <t>COJIMIES</t>
  </si>
  <si>
    <t>SANJOSE</t>
  </si>
  <si>
    <t>LECHUGAL</t>
  </si>
  <si>
    <t>SAN JOSE DE CHAMANGA</t>
  </si>
  <si>
    <t>CAÑAVERAL</t>
  </si>
  <si>
    <t>BECHE</t>
  </si>
  <si>
    <t>BOCA DE VITE</t>
  </si>
  <si>
    <t>CHEBE</t>
  </si>
  <si>
    <t>BAHIA DE CARAQUEZ</t>
  </si>
  <si>
    <t>SALINAS DE BAHIA</t>
  </si>
  <si>
    <t>SAN AGUSTIN</t>
  </si>
  <si>
    <t>PEDERNALES</t>
  </si>
  <si>
    <t>BOCA DE JAMA</t>
  </si>
  <si>
    <t>DON JUAN</t>
  </si>
  <si>
    <t>JAMA</t>
  </si>
  <si>
    <t>CANOA</t>
  </si>
  <si>
    <t>BOCA DE BRICEÑO</t>
  </si>
  <si>
    <t>SAN ANTONIO</t>
  </si>
  <si>
    <t>LAS GILSES</t>
  </si>
  <si>
    <t>AGUA SALADA</t>
  </si>
  <si>
    <t>MANABÍ</t>
  </si>
  <si>
    <t>CLIRSEN</t>
  </si>
  <si>
    <t>SGMC</t>
  </si>
  <si>
    <t>Cartas CLIRSEN</t>
  </si>
  <si>
    <t xml:space="preserve">Manglar 1969 (ha) </t>
  </si>
  <si>
    <t>Manglar 1984 (ha)</t>
  </si>
  <si>
    <t>Manglar 1987 (ha)</t>
  </si>
  <si>
    <t>Manglar 1991 (ha)</t>
  </si>
  <si>
    <t>Manglar 1995 (ha)</t>
  </si>
  <si>
    <t>Manglar 1999 (ha)</t>
  </si>
  <si>
    <t>Manglar 2006 (ha)</t>
  </si>
  <si>
    <t xml:space="preserve">1969 </t>
  </si>
  <si>
    <t xml:space="preserve">1984 </t>
  </si>
  <si>
    <t xml:space="preserve">1987 </t>
  </si>
  <si>
    <t xml:space="preserve">1991 </t>
  </si>
  <si>
    <t xml:space="preserve">1995 </t>
  </si>
  <si>
    <t xml:space="preserve">1999 </t>
  </si>
  <si>
    <t xml:space="preserve"> 2006 </t>
  </si>
  <si>
    <t xml:space="preserve">2016 </t>
  </si>
  <si>
    <t xml:space="preserve">Manglar (km2) </t>
  </si>
  <si>
    <t>Manglar (km2)</t>
  </si>
  <si>
    <t>layer_name</t>
  </si>
  <si>
    <t>scenario_year</t>
  </si>
  <si>
    <t>data_year</t>
  </si>
  <si>
    <t>hab_mangrove_trend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</si>
</sst>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164" fontId="0" fillId="0" borderId="0" xfId="0" applyNumberFormat="1"/>
    <xf numFmtId="0" fontId="3" fillId="0" borderId="0" xfId="1"/>
    <xf numFmtId="0" fontId="3" fillId="0" borderId="0" xfId="1" applyAlignment="1">
      <alignment horizontal="left"/>
    </xf>
    <xf numFmtId="0" fontId="3" fillId="0" borderId="2" xfId="1" applyBorder="1"/>
    <xf numFmtId="0" fontId="3" fillId="0" borderId="2" xfId="1" applyBorder="1" applyAlignment="1">
      <alignment horizontal="left"/>
    </xf>
    <xf numFmtId="0" fontId="4" fillId="0" borderId="0" xfId="1" applyFont="1"/>
    <xf numFmtId="0" fontId="4" fillId="0" borderId="2" xfId="1" applyFont="1" applyBorder="1"/>
    <xf numFmtId="0" fontId="4" fillId="0" borderId="2" xfId="1" applyFont="1" applyBorder="1" applyAlignment="1">
      <alignment horizontal="left"/>
    </xf>
    <xf numFmtId="2" fontId="4" fillId="0" borderId="0" xfId="1" applyNumberFormat="1" applyFont="1"/>
    <xf numFmtId="165" fontId="3" fillId="0" borderId="0" xfId="1" applyNumberFormat="1"/>
    <xf numFmtId="0" fontId="3" fillId="0" borderId="2" xfId="1" applyFill="1" applyBorder="1" applyAlignment="1">
      <alignment horizontal="left"/>
    </xf>
    <xf numFmtId="0" fontId="4" fillId="0" borderId="0" xfId="1" applyFont="1" applyAlignment="1">
      <alignment horizontal="left"/>
    </xf>
    <xf numFmtId="165" fontId="4" fillId="0" borderId="0" xfId="1" applyNumberFormat="1" applyFont="1"/>
    <xf numFmtId="0" fontId="3" fillId="0" borderId="0" xfId="1" applyFont="1"/>
    <xf numFmtId="2" fontId="3" fillId="0" borderId="0" xfId="1" applyNumberFormat="1"/>
    <xf numFmtId="2" fontId="3" fillId="3" borderId="0" xfId="1" applyNumberFormat="1" applyFill="1"/>
    <xf numFmtId="0" fontId="3" fillId="0" borderId="4" xfId="1" applyBorder="1"/>
    <xf numFmtId="0" fontId="3" fillId="3" borderId="4" xfId="1" applyFill="1" applyBorder="1"/>
    <xf numFmtId="0" fontId="4" fillId="0" borderId="0" xfId="1" applyFont="1" applyAlignment="1">
      <alignment horizontal="center"/>
    </xf>
    <xf numFmtId="49" fontId="4" fillId="0" borderId="2" xfId="1" applyNumberFormat="1" applyFont="1" applyBorder="1" applyAlignment="1">
      <alignment horizontal="center" wrapText="1"/>
    </xf>
    <xf numFmtId="0" fontId="3" fillId="0" borderId="0" xfId="1" applyFill="1"/>
    <xf numFmtId="49" fontId="4" fillId="0" borderId="0" xfId="1" applyNumberFormat="1" applyFont="1" applyFill="1" applyBorder="1" applyAlignment="1">
      <alignment horizontal="center"/>
    </xf>
    <xf numFmtId="49" fontId="4" fillId="0" borderId="3" xfId="1" applyNumberFormat="1" applyFont="1" applyFill="1" applyBorder="1" applyAlignment="1">
      <alignment horizontal="center"/>
    </xf>
    <xf numFmtId="2" fontId="3" fillId="0" borderId="0" xfId="1" applyNumberFormat="1" applyFill="1"/>
    <xf numFmtId="166" fontId="0" fillId="0" borderId="0" xfId="0" applyNumberFormat="1"/>
    <xf numFmtId="14" fontId="4" fillId="0" borderId="2" xfId="1" applyNumberFormat="1" applyFont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'Manglar total mse'!$C$30</c:f>
              <c:strCache>
                <c:ptCount val="1"/>
                <c:pt idx="0">
                  <c:v>Santa Elena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'Manglar total mse'!$D$29:$K$29</c:f>
              <c:strCache>
                <c:ptCount val="8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  <c:pt idx="5">
                  <c:v>1999 </c:v>
                </c:pt>
                <c:pt idx="6">
                  <c:v> 2006 </c:v>
                </c:pt>
                <c:pt idx="7">
                  <c:v>2016 </c:v>
                </c:pt>
              </c:strCache>
            </c:strRef>
          </c:cat>
          <c:val>
            <c:numRef>
              <c:f>'Manglar total mse'!$D$30:$K$30</c:f>
              <c:numCache>
                <c:formatCode>0.00</c:formatCode>
                <c:ptCount val="8"/>
                <c:pt idx="0">
                  <c:v>1.44</c:v>
                </c:pt>
                <c:pt idx="1">
                  <c:v>1.4419999999999999</c:v>
                </c:pt>
                <c:pt idx="2">
                  <c:v>1.4419999999999999</c:v>
                </c:pt>
                <c:pt idx="3">
                  <c:v>1.4419999999999999</c:v>
                </c:pt>
                <c:pt idx="4">
                  <c:v>1.286</c:v>
                </c:pt>
                <c:pt idx="5">
                  <c:v>0.36859999999999998</c:v>
                </c:pt>
                <c:pt idx="6">
                  <c:v>0.32141306999999997</c:v>
                </c:pt>
                <c:pt idx="7">
                  <c:v>0.30224000000000001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34432"/>
        <c:axId val="112932576"/>
      </c:barChart>
      <c:catAx>
        <c:axId val="19453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2932576"/>
        <c:crosses val="autoZero"/>
        <c:auto val="1"/>
        <c:lblAlgn val="ctr"/>
        <c:lblOffset val="100"/>
        <c:noMultiLvlLbl val="0"/>
      </c:catAx>
      <c:valAx>
        <c:axId val="1129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45344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'Manglar total mse'!$C$31</c:f>
              <c:strCache>
                <c:ptCount val="1"/>
                <c:pt idx="0">
                  <c:v>Manabí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'Manglar total mse'!$D$29:$K$29</c:f>
              <c:strCache>
                <c:ptCount val="8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  <c:pt idx="5">
                  <c:v>1999 </c:v>
                </c:pt>
                <c:pt idx="6">
                  <c:v> 2006 </c:v>
                </c:pt>
                <c:pt idx="7">
                  <c:v>2016 </c:v>
                </c:pt>
              </c:strCache>
            </c:strRef>
          </c:cat>
          <c:val>
            <c:numRef>
              <c:f>'Manglar total mse'!$D$31:$K$31</c:f>
              <c:numCache>
                <c:formatCode>0.00</c:formatCode>
                <c:ptCount val="8"/>
                <c:pt idx="0">
                  <c:v>143.57499999999999</c:v>
                </c:pt>
                <c:pt idx="1">
                  <c:v>96.025000000000006</c:v>
                </c:pt>
                <c:pt idx="2">
                  <c:v>76.170000000000016</c:v>
                </c:pt>
                <c:pt idx="3">
                  <c:v>65.305200000000013</c:v>
                </c:pt>
                <c:pt idx="4">
                  <c:v>40.383200000000002</c:v>
                </c:pt>
                <c:pt idx="5">
                  <c:v>24.148900000000005</c:v>
                </c:pt>
                <c:pt idx="6">
                  <c:v>34.022953079999994</c:v>
                </c:pt>
                <c:pt idx="7">
                  <c:v>28.045209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34816"/>
        <c:axId val="112935376"/>
      </c:barChart>
      <c:catAx>
        <c:axId val="11293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2935376"/>
        <c:crosses val="autoZero"/>
        <c:auto val="1"/>
        <c:lblAlgn val="ctr"/>
        <c:lblOffset val="100"/>
        <c:noMultiLvlLbl val="0"/>
      </c:catAx>
      <c:valAx>
        <c:axId val="1129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29348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Santa Elena</a:t>
            </a:r>
          </a:p>
          <a:p>
            <a:pPr>
              <a:defRPr/>
            </a:pPr>
            <a:r>
              <a:rPr lang="es-EC"/>
              <a:t> 1995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48359580052494"/>
                  <c:y val="-0.39620188101487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Cálculos!$B$2:$B$6</c:f>
              <c:strCache>
                <c:ptCount val="5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</c:strCache>
            </c:strRef>
          </c:cat>
          <c:val>
            <c:numRef>
              <c:f>Cálculos!$C$2:$C$6</c:f>
              <c:numCache>
                <c:formatCode>0.000</c:formatCode>
                <c:ptCount val="5"/>
                <c:pt idx="0">
                  <c:v>1.44</c:v>
                </c:pt>
                <c:pt idx="1">
                  <c:v>1.4419999999999999</c:v>
                </c:pt>
                <c:pt idx="2">
                  <c:v>1.4419999999999999</c:v>
                </c:pt>
                <c:pt idx="3">
                  <c:v>1.4419999999999999</c:v>
                </c:pt>
                <c:pt idx="4">
                  <c:v>1.286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387744"/>
        <c:axId val="424388304"/>
      </c:lineChart>
      <c:catAx>
        <c:axId val="4243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24388304"/>
        <c:crosses val="autoZero"/>
        <c:auto val="1"/>
        <c:lblAlgn val="ctr"/>
        <c:lblOffset val="100"/>
        <c:noMultiLvlLbl val="0"/>
      </c:catAx>
      <c:valAx>
        <c:axId val="4243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2438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Santa Elena</a:t>
            </a:r>
          </a:p>
          <a:p>
            <a:pPr>
              <a:defRPr/>
            </a:pPr>
            <a:r>
              <a:rPr lang="es-EC"/>
              <a:t> 1999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70581802274716"/>
                  <c:y val="-0.484582239720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Cálculos!$B$3:$B$7</c:f>
              <c:strCache>
                <c:ptCount val="5"/>
                <c:pt idx="0">
                  <c:v>1984 </c:v>
                </c:pt>
                <c:pt idx="1">
                  <c:v>1987 </c:v>
                </c:pt>
                <c:pt idx="2">
                  <c:v>1991 </c:v>
                </c:pt>
                <c:pt idx="3">
                  <c:v>1995 </c:v>
                </c:pt>
                <c:pt idx="4">
                  <c:v>1999 </c:v>
                </c:pt>
              </c:strCache>
            </c:strRef>
          </c:cat>
          <c:val>
            <c:numRef>
              <c:f>Cálculos!$C$3:$C$7</c:f>
              <c:numCache>
                <c:formatCode>0.000</c:formatCode>
                <c:ptCount val="5"/>
                <c:pt idx="0">
                  <c:v>1.4419999999999999</c:v>
                </c:pt>
                <c:pt idx="1">
                  <c:v>1.4419999999999999</c:v>
                </c:pt>
                <c:pt idx="2">
                  <c:v>1.4419999999999999</c:v>
                </c:pt>
                <c:pt idx="3">
                  <c:v>1.286</c:v>
                </c:pt>
                <c:pt idx="4">
                  <c:v>0.36859999999999998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07472"/>
        <c:axId val="271908032"/>
      </c:lineChart>
      <c:catAx>
        <c:axId val="2719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1908032"/>
        <c:crosses val="autoZero"/>
        <c:auto val="1"/>
        <c:lblAlgn val="ctr"/>
        <c:lblOffset val="100"/>
        <c:noMultiLvlLbl val="0"/>
      </c:catAx>
      <c:valAx>
        <c:axId val="2719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19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</a:t>
            </a:r>
            <a:r>
              <a:rPr lang="es-EC" baseline="0"/>
              <a:t> Santa Elena</a:t>
            </a:r>
          </a:p>
          <a:p>
            <a:pPr>
              <a:defRPr/>
            </a:pPr>
            <a:r>
              <a:rPr lang="es-EC" baseline="0"/>
              <a:t>2006</a:t>
            </a:r>
            <a:endParaRPr lang="es-EC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594706911636049E-2"/>
                  <c:y val="-0.65052456984543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Cálculos!$B$4:$B$8</c:f>
              <c:strCache>
                <c:ptCount val="5"/>
                <c:pt idx="0">
                  <c:v>1987 </c:v>
                </c:pt>
                <c:pt idx="1">
                  <c:v>1991 </c:v>
                </c:pt>
                <c:pt idx="2">
                  <c:v>1995 </c:v>
                </c:pt>
                <c:pt idx="3">
                  <c:v>1999 </c:v>
                </c:pt>
                <c:pt idx="4">
                  <c:v> 2006 </c:v>
                </c:pt>
              </c:strCache>
            </c:strRef>
          </c:cat>
          <c:val>
            <c:numRef>
              <c:f>Cálculos!$C$4:$C$8</c:f>
              <c:numCache>
                <c:formatCode>0.000</c:formatCode>
                <c:ptCount val="5"/>
                <c:pt idx="0">
                  <c:v>1.4419999999999999</c:v>
                </c:pt>
                <c:pt idx="1">
                  <c:v>1.4419999999999999</c:v>
                </c:pt>
                <c:pt idx="2">
                  <c:v>1.286</c:v>
                </c:pt>
                <c:pt idx="3">
                  <c:v>0.36859999999999998</c:v>
                </c:pt>
                <c:pt idx="4">
                  <c:v>0.32141306999999997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10272"/>
        <c:axId val="271910832"/>
      </c:lineChart>
      <c:catAx>
        <c:axId val="2719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1910832"/>
        <c:crosses val="autoZero"/>
        <c:auto val="1"/>
        <c:lblAlgn val="ctr"/>
        <c:lblOffset val="100"/>
        <c:noMultiLvlLbl val="0"/>
      </c:catAx>
      <c:valAx>
        <c:axId val="2719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19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</a:t>
            </a:r>
            <a:r>
              <a:rPr lang="es-EC" baseline="0"/>
              <a:t> Santa Elena</a:t>
            </a:r>
          </a:p>
          <a:p>
            <a:pPr>
              <a:defRPr/>
            </a:pPr>
            <a:r>
              <a:rPr lang="es-EC" baseline="0"/>
              <a:t>2016</a:t>
            </a:r>
            <a:endParaRPr lang="es-EC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594706911636043E-2"/>
                  <c:y val="-0.70755431612715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Cálculos!$B$5:$B$9</c:f>
              <c:strCache>
                <c:ptCount val="5"/>
                <c:pt idx="0">
                  <c:v>1991 </c:v>
                </c:pt>
                <c:pt idx="1">
                  <c:v>1995 </c:v>
                </c:pt>
                <c:pt idx="2">
                  <c:v>1999 </c:v>
                </c:pt>
                <c:pt idx="3">
                  <c:v> 2006 </c:v>
                </c:pt>
                <c:pt idx="4">
                  <c:v>2016 </c:v>
                </c:pt>
              </c:strCache>
            </c:strRef>
          </c:cat>
          <c:val>
            <c:numRef>
              <c:f>Cálculos!$C$5:$C$9</c:f>
              <c:numCache>
                <c:formatCode>0.000</c:formatCode>
                <c:ptCount val="5"/>
                <c:pt idx="0">
                  <c:v>1.4419999999999999</c:v>
                </c:pt>
                <c:pt idx="1">
                  <c:v>1.286</c:v>
                </c:pt>
                <c:pt idx="2">
                  <c:v>0.36859999999999998</c:v>
                </c:pt>
                <c:pt idx="3">
                  <c:v>0.32141306999999997</c:v>
                </c:pt>
                <c:pt idx="4">
                  <c:v>0.30224000000000001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95472"/>
        <c:axId val="412996032"/>
      </c:lineChart>
      <c:catAx>
        <c:axId val="4129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2996032"/>
        <c:crosses val="autoZero"/>
        <c:auto val="1"/>
        <c:lblAlgn val="ctr"/>
        <c:lblOffset val="100"/>
        <c:noMultiLvlLbl val="0"/>
      </c:catAx>
      <c:valAx>
        <c:axId val="4129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29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Manabí 1995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50131233595806E-2"/>
                  <c:y val="-0.636268226888305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Cálculos!$B$10:$B$14</c:f>
              <c:strCache>
                <c:ptCount val="5"/>
                <c:pt idx="0">
                  <c:v>1969 </c:v>
                </c:pt>
                <c:pt idx="1">
                  <c:v>1984 </c:v>
                </c:pt>
                <c:pt idx="2">
                  <c:v>1987 </c:v>
                </c:pt>
                <c:pt idx="3">
                  <c:v>1991 </c:v>
                </c:pt>
                <c:pt idx="4">
                  <c:v>1995 </c:v>
                </c:pt>
              </c:strCache>
            </c:strRef>
          </c:cat>
          <c:val>
            <c:numRef>
              <c:f>Cálculos!$C$10:$C$14</c:f>
              <c:numCache>
                <c:formatCode>0.000</c:formatCode>
                <c:ptCount val="5"/>
                <c:pt idx="0">
                  <c:v>143.57499999999999</c:v>
                </c:pt>
                <c:pt idx="1">
                  <c:v>96.025000000000006</c:v>
                </c:pt>
                <c:pt idx="2">
                  <c:v>76.170000000000016</c:v>
                </c:pt>
                <c:pt idx="3">
                  <c:v>65.305200000000013</c:v>
                </c:pt>
                <c:pt idx="4">
                  <c:v>40.383200000000002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745760"/>
        <c:axId val="391746320"/>
      </c:lineChart>
      <c:catAx>
        <c:axId val="39174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91746320"/>
        <c:crosses val="autoZero"/>
        <c:auto val="1"/>
        <c:lblAlgn val="ctr"/>
        <c:lblOffset val="100"/>
        <c:noMultiLvlLbl val="0"/>
      </c:catAx>
      <c:valAx>
        <c:axId val="39174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9174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Manabí 1999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06124234470691"/>
                  <c:y val="-0.67240923009623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Cálculos!$B$11:$B$15</c:f>
              <c:strCache>
                <c:ptCount val="5"/>
                <c:pt idx="0">
                  <c:v>1984 </c:v>
                </c:pt>
                <c:pt idx="1">
                  <c:v>1987 </c:v>
                </c:pt>
                <c:pt idx="2">
                  <c:v>1991 </c:v>
                </c:pt>
                <c:pt idx="3">
                  <c:v>1995 </c:v>
                </c:pt>
                <c:pt idx="4">
                  <c:v>1999 </c:v>
                </c:pt>
              </c:strCache>
            </c:strRef>
          </c:cat>
          <c:val>
            <c:numRef>
              <c:f>Cálculos!$C$11:$C$15</c:f>
              <c:numCache>
                <c:formatCode>0.000</c:formatCode>
                <c:ptCount val="5"/>
                <c:pt idx="0">
                  <c:v>96.025000000000006</c:v>
                </c:pt>
                <c:pt idx="1">
                  <c:v>76.170000000000016</c:v>
                </c:pt>
                <c:pt idx="2">
                  <c:v>65.305200000000013</c:v>
                </c:pt>
                <c:pt idx="3">
                  <c:v>40.383200000000002</c:v>
                </c:pt>
                <c:pt idx="4">
                  <c:v>24.517500000000005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748560"/>
        <c:axId val="279366208"/>
      </c:lineChart>
      <c:catAx>
        <c:axId val="39174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9366208"/>
        <c:crosses val="autoZero"/>
        <c:auto val="1"/>
        <c:lblAlgn val="ctr"/>
        <c:lblOffset val="100"/>
        <c:noMultiLvlLbl val="0"/>
      </c:catAx>
      <c:valAx>
        <c:axId val="27936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9174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Manabí</a:t>
            </a:r>
            <a:r>
              <a:rPr lang="es-EC" baseline="0"/>
              <a:t> 2006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216972878390204E-2"/>
                  <c:y val="-0.57141768737241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Cálculos!$B$12:$B$16</c:f>
              <c:strCache>
                <c:ptCount val="5"/>
                <c:pt idx="0">
                  <c:v>1987 </c:v>
                </c:pt>
                <c:pt idx="1">
                  <c:v>1991 </c:v>
                </c:pt>
                <c:pt idx="2">
                  <c:v>1995 </c:v>
                </c:pt>
                <c:pt idx="3">
                  <c:v>1999 </c:v>
                </c:pt>
                <c:pt idx="4">
                  <c:v> 2006 </c:v>
                </c:pt>
              </c:strCache>
            </c:strRef>
          </c:cat>
          <c:val>
            <c:numRef>
              <c:f>Cálculos!$C$12:$C$16</c:f>
              <c:numCache>
                <c:formatCode>0.000</c:formatCode>
                <c:ptCount val="5"/>
                <c:pt idx="0">
                  <c:v>76.170000000000016</c:v>
                </c:pt>
                <c:pt idx="1">
                  <c:v>65.305200000000013</c:v>
                </c:pt>
                <c:pt idx="2">
                  <c:v>40.383200000000002</c:v>
                </c:pt>
                <c:pt idx="3">
                  <c:v>24.517500000000005</c:v>
                </c:pt>
                <c:pt idx="4">
                  <c:v>34.022953079999994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368448"/>
        <c:axId val="279369008"/>
      </c:lineChart>
      <c:catAx>
        <c:axId val="2793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9369008"/>
        <c:crosses val="autoZero"/>
        <c:auto val="1"/>
        <c:lblAlgn val="ctr"/>
        <c:lblOffset val="100"/>
        <c:noMultiLvlLbl val="0"/>
      </c:catAx>
      <c:valAx>
        <c:axId val="27936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936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Manglar Manabí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88363954505687"/>
                  <c:y val="-0.57295676582093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cat>
            <c:strRef>
              <c:f>Cálculos!$B$13:$B$17</c:f>
              <c:strCache>
                <c:ptCount val="5"/>
                <c:pt idx="0">
                  <c:v>1991 </c:v>
                </c:pt>
                <c:pt idx="1">
                  <c:v>1995 </c:v>
                </c:pt>
                <c:pt idx="2">
                  <c:v>1999 </c:v>
                </c:pt>
                <c:pt idx="3">
                  <c:v> 2006 </c:v>
                </c:pt>
                <c:pt idx="4">
                  <c:v>2016 </c:v>
                </c:pt>
              </c:strCache>
            </c:strRef>
          </c:cat>
          <c:val>
            <c:numRef>
              <c:f>Cálculos!$C$13:$C$17</c:f>
              <c:numCache>
                <c:formatCode>0.000</c:formatCode>
                <c:ptCount val="5"/>
                <c:pt idx="0">
                  <c:v>65.305200000000013</c:v>
                </c:pt>
                <c:pt idx="1">
                  <c:v>40.383200000000002</c:v>
                </c:pt>
                <c:pt idx="2">
                  <c:v>24.517500000000005</c:v>
                </c:pt>
                <c:pt idx="3">
                  <c:v>34.022953079999994</c:v>
                </c:pt>
                <c:pt idx="4">
                  <c:v>28.045209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01920"/>
        <c:axId val="65402480"/>
      </c:lineChart>
      <c:catAx>
        <c:axId val="654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402480"/>
        <c:crosses val="autoZero"/>
        <c:auto val="1"/>
        <c:lblAlgn val="ctr"/>
        <c:lblOffset val="100"/>
        <c:noMultiLvlLbl val="0"/>
      </c:catAx>
      <c:valAx>
        <c:axId val="654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540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4</xdr:row>
      <xdr:rowOff>104775</xdr:rowOff>
    </xdr:from>
    <xdr:to>
      <xdr:col>17</xdr:col>
      <xdr:colOff>323850</xdr:colOff>
      <xdr:row>23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504825</xdr:colOff>
      <xdr:row>4</xdr:row>
      <xdr:rowOff>123825</xdr:rowOff>
    </xdr:from>
    <xdr:to>
      <xdr:col>24</xdr:col>
      <xdr:colOff>76200</xdr:colOff>
      <xdr:row>23</xdr:row>
      <xdr:rowOff>19050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309562</xdr:colOff>
      <xdr:row>0</xdr:row>
      <xdr:rowOff>109537</xdr:rowOff>
    </xdr:from>
    <xdr:to>
      <xdr:col>16</xdr:col>
      <xdr:colOff>309562</xdr:colOff>
      <xdr:row>14</xdr:row>
      <xdr:rowOff>185737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100012</xdr:colOff>
      <xdr:row>0</xdr:row>
      <xdr:rowOff>166687</xdr:rowOff>
    </xdr:from>
    <xdr:to>
      <xdr:col>20</xdr:col>
      <xdr:colOff>100012</xdr:colOff>
      <xdr:row>15</xdr:row>
      <xdr:rowOff>52387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614362</xdr:colOff>
      <xdr:row>6</xdr:row>
      <xdr:rowOff>138112</xdr:rowOff>
    </xdr:from>
    <xdr:to>
      <xdr:col>20</xdr:col>
      <xdr:colOff>614362</xdr:colOff>
      <xdr:row>21</xdr:row>
      <xdr:rowOff>23812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385762</xdr:colOff>
      <xdr:row>22</xdr:row>
      <xdr:rowOff>33337</xdr:rowOff>
    </xdr:from>
    <xdr:to>
      <xdr:col>21</xdr:col>
      <xdr:colOff>385762</xdr:colOff>
      <xdr:row>36</xdr:row>
      <xdr:rowOff>109537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309562</xdr:colOff>
      <xdr:row>19</xdr:row>
      <xdr:rowOff>52387</xdr:rowOff>
    </xdr:from>
    <xdr:to>
      <xdr:col>6</xdr:col>
      <xdr:colOff>147637</xdr:colOff>
      <xdr:row>33</xdr:row>
      <xdr:rowOff>128587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109537</xdr:colOff>
      <xdr:row>26</xdr:row>
      <xdr:rowOff>176212</xdr:rowOff>
    </xdr:from>
    <xdr:to>
      <xdr:col>9</xdr:col>
      <xdr:colOff>109537</xdr:colOff>
      <xdr:row>41</xdr:row>
      <xdr:rowOff>61912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747712</xdr:colOff>
      <xdr:row>40</xdr:row>
      <xdr:rowOff>119062</xdr:rowOff>
    </xdr:from>
    <xdr:to>
      <xdr:col>12</xdr:col>
      <xdr:colOff>747712</xdr:colOff>
      <xdr:row>55</xdr:row>
      <xdr:rowOff>4762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109537</xdr:colOff>
      <xdr:row>31</xdr:row>
      <xdr:rowOff>23812</xdr:rowOff>
    </xdr:from>
    <xdr:to>
      <xdr:col>19</xdr:col>
      <xdr:colOff>109537</xdr:colOff>
      <xdr:row>45</xdr:row>
      <xdr:rowOff>100012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I%20IdSO%20MANAB&#205;%20Y%20SANTA%20ELENA/CAPAS%20DE%20DATOS/DATOS%20CRUDOS/BIODIVERSIDAD/H&#193;BITATS/MANGLAR/Cobertura%20Manglar%20Cartas%20CLIRS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I%20IdSO%20MANAB&#205;%20Y%20SANTA%20ELENA/CAPAS%20DE%20DATOS/DATOS%20CRUDOS/BIODIVERSIDAD/H&#193;BITATS/MANGLAR/manglar_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zonas"/>
      <sheetName val="grafico"/>
      <sheetName val="Áreas de custodia"/>
      <sheetName val="Hoja2"/>
      <sheetName val="camaroneras-PM"/>
    </sheetNames>
    <sheetDataSet>
      <sheetData sheetId="0"/>
      <sheetData sheetId="1">
        <row r="22">
          <cell r="D22">
            <v>1392</v>
          </cell>
          <cell r="E22">
            <v>1003.8</v>
          </cell>
          <cell r="F22">
            <v>1003.8</v>
          </cell>
          <cell r="G22">
            <v>825.4</v>
          </cell>
          <cell r="H22">
            <v>560.6</v>
          </cell>
          <cell r="I22">
            <v>216.66</v>
          </cell>
          <cell r="J22">
            <v>312.61490700000002</v>
          </cell>
        </row>
        <row r="23">
          <cell r="D23">
            <v>494</v>
          </cell>
          <cell r="E23">
            <v>621.29999999999995</v>
          </cell>
          <cell r="F23">
            <v>557.29999999999995</v>
          </cell>
          <cell r="G23">
            <v>366.41</v>
          </cell>
          <cell r="H23">
            <v>198.01</v>
          </cell>
          <cell r="I23">
            <v>154.55000000000001</v>
          </cell>
          <cell r="J23">
            <v>167.649325</v>
          </cell>
        </row>
        <row r="24">
          <cell r="D24">
            <v>374</v>
          </cell>
          <cell r="E24">
            <v>361.3</v>
          </cell>
          <cell r="F24">
            <v>361.3</v>
          </cell>
          <cell r="G24">
            <v>179.18</v>
          </cell>
          <cell r="H24">
            <v>150.68</v>
          </cell>
          <cell r="I24">
            <v>37.89</v>
          </cell>
          <cell r="J24">
            <v>49.228422999999999</v>
          </cell>
        </row>
        <row r="25">
          <cell r="D25">
            <v>1771</v>
          </cell>
          <cell r="E25">
            <v>1421</v>
          </cell>
          <cell r="F25">
            <v>1016.7</v>
          </cell>
          <cell r="G25">
            <v>1678.15</v>
          </cell>
          <cell r="H25">
            <v>1081.45</v>
          </cell>
          <cell r="I25">
            <v>546.14</v>
          </cell>
          <cell r="J25">
            <v>769.47629500000005</v>
          </cell>
        </row>
        <row r="26">
          <cell r="D26">
            <v>683</v>
          </cell>
          <cell r="E26">
            <v>327.3</v>
          </cell>
          <cell r="F26">
            <v>327.3</v>
          </cell>
          <cell r="G26">
            <v>210.83</v>
          </cell>
          <cell r="H26">
            <v>184.13</v>
          </cell>
          <cell r="I26">
            <v>59.35</v>
          </cell>
          <cell r="J26">
            <v>103.871298</v>
          </cell>
        </row>
        <row r="27">
          <cell r="D27">
            <v>4197.5</v>
          </cell>
          <cell r="E27">
            <v>3384.4</v>
          </cell>
          <cell r="F27">
            <v>2671.4</v>
          </cell>
          <cell r="G27">
            <v>1976.8</v>
          </cell>
          <cell r="H27">
            <v>1146.3</v>
          </cell>
          <cell r="I27">
            <v>555.07000000000005</v>
          </cell>
          <cell r="J27">
            <v>756.75719100000003</v>
          </cell>
        </row>
        <row r="28">
          <cell r="D28">
            <v>509</v>
          </cell>
          <cell r="E28">
            <v>273.3</v>
          </cell>
          <cell r="F28">
            <v>183.3</v>
          </cell>
          <cell r="G28">
            <v>162.30000000000001</v>
          </cell>
          <cell r="H28">
            <v>146.5</v>
          </cell>
          <cell r="I28">
            <v>32.61</v>
          </cell>
          <cell r="J28">
            <v>81.074395999999993</v>
          </cell>
        </row>
        <row r="29">
          <cell r="D29">
            <v>800</v>
          </cell>
          <cell r="E29">
            <v>415.6</v>
          </cell>
          <cell r="F29">
            <v>334.1</v>
          </cell>
          <cell r="G29">
            <v>227.39</v>
          </cell>
          <cell r="H29">
            <v>71.39</v>
          </cell>
          <cell r="I29">
            <v>69.2</v>
          </cell>
          <cell r="J29">
            <v>183.164468</v>
          </cell>
        </row>
        <row r="32">
          <cell r="D32">
            <v>509</v>
          </cell>
          <cell r="E32">
            <v>188</v>
          </cell>
          <cell r="F32">
            <v>98.3</v>
          </cell>
          <cell r="G32">
            <v>93.95</v>
          </cell>
          <cell r="H32">
            <v>18.149999999999999</v>
          </cell>
          <cell r="I32">
            <v>96.96</v>
          </cell>
          <cell r="J32">
            <v>56.215190999999997</v>
          </cell>
        </row>
        <row r="33">
          <cell r="D33">
            <v>1884</v>
          </cell>
          <cell r="E33">
            <v>851.6</v>
          </cell>
          <cell r="F33">
            <v>475.7</v>
          </cell>
          <cell r="G33">
            <v>338.47</v>
          </cell>
          <cell r="H33">
            <v>157.47</v>
          </cell>
          <cell r="I33">
            <v>337.4</v>
          </cell>
          <cell r="J33">
            <v>545.70945700000004</v>
          </cell>
        </row>
        <row r="34">
          <cell r="D34">
            <v>1548</v>
          </cell>
          <cell r="E34">
            <v>633.1</v>
          </cell>
          <cell r="F34">
            <v>466</v>
          </cell>
          <cell r="G34">
            <v>352.46</v>
          </cell>
          <cell r="H34">
            <v>215.96</v>
          </cell>
          <cell r="I34">
            <v>270.63</v>
          </cell>
          <cell r="J34">
            <v>330.54091199999999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119"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6.9592700000000001</v>
          </cell>
        </row>
        <row r="120">
          <cell r="D120">
            <v>54</v>
          </cell>
          <cell r="E120">
            <v>22.5</v>
          </cell>
          <cell r="F120">
            <v>22.5</v>
          </cell>
          <cell r="G120">
            <v>22.5</v>
          </cell>
          <cell r="H120">
            <v>21.3</v>
          </cell>
          <cell r="I120">
            <v>3.42</v>
          </cell>
          <cell r="J120">
            <v>4.0281909999999996</v>
          </cell>
        </row>
        <row r="121">
          <cell r="D121">
            <v>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</row>
        <row r="122">
          <cell r="D122">
            <v>18</v>
          </cell>
          <cell r="E122">
            <v>18</v>
          </cell>
          <cell r="F122">
            <v>18</v>
          </cell>
          <cell r="G122">
            <v>15.38</v>
          </cell>
          <cell r="H122">
            <v>5.08</v>
          </cell>
          <cell r="I122">
            <v>0</v>
          </cell>
          <cell r="J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</row>
        <row r="124">
          <cell r="D124">
            <v>7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</row>
        <row r="125">
          <cell r="D125">
            <v>32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D126">
            <v>83</v>
          </cell>
          <cell r="E126">
            <v>81.3</v>
          </cell>
          <cell r="F126">
            <v>81.3</v>
          </cell>
          <cell r="G126">
            <v>81.3</v>
          </cell>
          <cell r="H126">
            <v>81.3</v>
          </cell>
          <cell r="I126">
            <v>35.01</v>
          </cell>
          <cell r="J126">
            <v>35.005983999999998</v>
          </cell>
        </row>
        <row r="127">
          <cell r="G127">
            <v>0</v>
          </cell>
          <cell r="H127">
            <v>0</v>
          </cell>
          <cell r="I127">
            <v>0</v>
          </cell>
        </row>
        <row r="128">
          <cell r="D128">
            <v>144</v>
          </cell>
          <cell r="E128">
            <v>144.19999999999999</v>
          </cell>
          <cell r="F128">
            <v>144.19999999999999</v>
          </cell>
          <cell r="G128">
            <v>144.19999999999999</v>
          </cell>
          <cell r="H128">
            <v>128.6</v>
          </cell>
          <cell r="I128">
            <v>36.86</v>
          </cell>
          <cell r="J128">
            <v>32.141306999999998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eferencias"/>
    </sheetNames>
    <sheetDataSet>
      <sheetData sheetId="0">
        <row r="5">
          <cell r="E5">
            <v>0.30224000000000001</v>
          </cell>
        </row>
        <row r="6">
          <cell r="E6">
            <v>28.045209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selection activeCell="D29" sqref="D29:K29"/>
    </sheetView>
  </sheetViews>
  <sheetFormatPr baseColWidth="10" defaultRowHeight="11.25" x14ac:dyDescent="0.2"/>
  <cols>
    <col min="1" max="1" width="11.42578125" style="4"/>
    <col min="2" max="2" width="13.28515625" style="4" customWidth="1"/>
    <col min="3" max="3" width="20" style="5" bestFit="1" customWidth="1"/>
    <col min="4" max="4" width="11.42578125" style="4"/>
    <col min="5" max="5" width="11.7109375" style="4" bestFit="1" customWidth="1"/>
    <col min="6" max="257" width="11.42578125" style="4"/>
    <col min="258" max="258" width="13.28515625" style="4" customWidth="1"/>
    <col min="259" max="259" width="20" style="4" bestFit="1" customWidth="1"/>
    <col min="260" max="260" width="11.42578125" style="4"/>
    <col min="261" max="261" width="11.7109375" style="4" bestFit="1" customWidth="1"/>
    <col min="262" max="513" width="11.42578125" style="4"/>
    <col min="514" max="514" width="13.28515625" style="4" customWidth="1"/>
    <col min="515" max="515" width="20" style="4" bestFit="1" customWidth="1"/>
    <col min="516" max="516" width="11.42578125" style="4"/>
    <col min="517" max="517" width="11.7109375" style="4" bestFit="1" customWidth="1"/>
    <col min="518" max="769" width="11.42578125" style="4"/>
    <col min="770" max="770" width="13.28515625" style="4" customWidth="1"/>
    <col min="771" max="771" width="20" style="4" bestFit="1" customWidth="1"/>
    <col min="772" max="772" width="11.42578125" style="4"/>
    <col min="773" max="773" width="11.7109375" style="4" bestFit="1" customWidth="1"/>
    <col min="774" max="1025" width="11.42578125" style="4"/>
    <col min="1026" max="1026" width="13.28515625" style="4" customWidth="1"/>
    <col min="1027" max="1027" width="20" style="4" bestFit="1" customWidth="1"/>
    <col min="1028" max="1028" width="11.42578125" style="4"/>
    <col min="1029" max="1029" width="11.7109375" style="4" bestFit="1" customWidth="1"/>
    <col min="1030" max="1281" width="11.42578125" style="4"/>
    <col min="1282" max="1282" width="13.28515625" style="4" customWidth="1"/>
    <col min="1283" max="1283" width="20" style="4" bestFit="1" customWidth="1"/>
    <col min="1284" max="1284" width="11.42578125" style="4"/>
    <col min="1285" max="1285" width="11.7109375" style="4" bestFit="1" customWidth="1"/>
    <col min="1286" max="1537" width="11.42578125" style="4"/>
    <col min="1538" max="1538" width="13.28515625" style="4" customWidth="1"/>
    <col min="1539" max="1539" width="20" style="4" bestFit="1" customWidth="1"/>
    <col min="1540" max="1540" width="11.42578125" style="4"/>
    <col min="1541" max="1541" width="11.7109375" style="4" bestFit="1" customWidth="1"/>
    <col min="1542" max="1793" width="11.42578125" style="4"/>
    <col min="1794" max="1794" width="13.28515625" style="4" customWidth="1"/>
    <col min="1795" max="1795" width="20" style="4" bestFit="1" customWidth="1"/>
    <col min="1796" max="1796" width="11.42578125" style="4"/>
    <col min="1797" max="1797" width="11.7109375" style="4" bestFit="1" customWidth="1"/>
    <col min="1798" max="2049" width="11.42578125" style="4"/>
    <col min="2050" max="2050" width="13.28515625" style="4" customWidth="1"/>
    <col min="2051" max="2051" width="20" style="4" bestFit="1" customWidth="1"/>
    <col min="2052" max="2052" width="11.42578125" style="4"/>
    <col min="2053" max="2053" width="11.7109375" style="4" bestFit="1" customWidth="1"/>
    <col min="2054" max="2305" width="11.42578125" style="4"/>
    <col min="2306" max="2306" width="13.28515625" style="4" customWidth="1"/>
    <col min="2307" max="2307" width="20" style="4" bestFit="1" customWidth="1"/>
    <col min="2308" max="2308" width="11.42578125" style="4"/>
    <col min="2309" max="2309" width="11.7109375" style="4" bestFit="1" customWidth="1"/>
    <col min="2310" max="2561" width="11.42578125" style="4"/>
    <col min="2562" max="2562" width="13.28515625" style="4" customWidth="1"/>
    <col min="2563" max="2563" width="20" style="4" bestFit="1" customWidth="1"/>
    <col min="2564" max="2564" width="11.42578125" style="4"/>
    <col min="2565" max="2565" width="11.7109375" style="4" bestFit="1" customWidth="1"/>
    <col min="2566" max="2817" width="11.42578125" style="4"/>
    <col min="2818" max="2818" width="13.28515625" style="4" customWidth="1"/>
    <col min="2819" max="2819" width="20" style="4" bestFit="1" customWidth="1"/>
    <col min="2820" max="2820" width="11.42578125" style="4"/>
    <col min="2821" max="2821" width="11.7109375" style="4" bestFit="1" customWidth="1"/>
    <col min="2822" max="3073" width="11.42578125" style="4"/>
    <col min="3074" max="3074" width="13.28515625" style="4" customWidth="1"/>
    <col min="3075" max="3075" width="20" style="4" bestFit="1" customWidth="1"/>
    <col min="3076" max="3076" width="11.42578125" style="4"/>
    <col min="3077" max="3077" width="11.7109375" style="4" bestFit="1" customWidth="1"/>
    <col min="3078" max="3329" width="11.42578125" style="4"/>
    <col min="3330" max="3330" width="13.28515625" style="4" customWidth="1"/>
    <col min="3331" max="3331" width="20" style="4" bestFit="1" customWidth="1"/>
    <col min="3332" max="3332" width="11.42578125" style="4"/>
    <col min="3333" max="3333" width="11.7109375" style="4" bestFit="1" customWidth="1"/>
    <col min="3334" max="3585" width="11.42578125" style="4"/>
    <col min="3586" max="3586" width="13.28515625" style="4" customWidth="1"/>
    <col min="3587" max="3587" width="20" style="4" bestFit="1" customWidth="1"/>
    <col min="3588" max="3588" width="11.42578125" style="4"/>
    <col min="3589" max="3589" width="11.7109375" style="4" bestFit="1" customWidth="1"/>
    <col min="3590" max="3841" width="11.42578125" style="4"/>
    <col min="3842" max="3842" width="13.28515625" style="4" customWidth="1"/>
    <col min="3843" max="3843" width="20" style="4" bestFit="1" customWidth="1"/>
    <col min="3844" max="3844" width="11.42578125" style="4"/>
    <col min="3845" max="3845" width="11.7109375" style="4" bestFit="1" customWidth="1"/>
    <col min="3846" max="4097" width="11.42578125" style="4"/>
    <col min="4098" max="4098" width="13.28515625" style="4" customWidth="1"/>
    <col min="4099" max="4099" width="20" style="4" bestFit="1" customWidth="1"/>
    <col min="4100" max="4100" width="11.42578125" style="4"/>
    <col min="4101" max="4101" width="11.7109375" style="4" bestFit="1" customWidth="1"/>
    <col min="4102" max="4353" width="11.42578125" style="4"/>
    <col min="4354" max="4354" width="13.28515625" style="4" customWidth="1"/>
    <col min="4355" max="4355" width="20" style="4" bestFit="1" customWidth="1"/>
    <col min="4356" max="4356" width="11.42578125" style="4"/>
    <col min="4357" max="4357" width="11.7109375" style="4" bestFit="1" customWidth="1"/>
    <col min="4358" max="4609" width="11.42578125" style="4"/>
    <col min="4610" max="4610" width="13.28515625" style="4" customWidth="1"/>
    <col min="4611" max="4611" width="20" style="4" bestFit="1" customWidth="1"/>
    <col min="4612" max="4612" width="11.42578125" style="4"/>
    <col min="4613" max="4613" width="11.7109375" style="4" bestFit="1" customWidth="1"/>
    <col min="4614" max="4865" width="11.42578125" style="4"/>
    <col min="4866" max="4866" width="13.28515625" style="4" customWidth="1"/>
    <col min="4867" max="4867" width="20" style="4" bestFit="1" customWidth="1"/>
    <col min="4868" max="4868" width="11.42578125" style="4"/>
    <col min="4869" max="4869" width="11.7109375" style="4" bestFit="1" customWidth="1"/>
    <col min="4870" max="5121" width="11.42578125" style="4"/>
    <col min="5122" max="5122" width="13.28515625" style="4" customWidth="1"/>
    <col min="5123" max="5123" width="20" style="4" bestFit="1" customWidth="1"/>
    <col min="5124" max="5124" width="11.42578125" style="4"/>
    <col min="5125" max="5125" width="11.7109375" style="4" bestFit="1" customWidth="1"/>
    <col min="5126" max="5377" width="11.42578125" style="4"/>
    <col min="5378" max="5378" width="13.28515625" style="4" customWidth="1"/>
    <col min="5379" max="5379" width="20" style="4" bestFit="1" customWidth="1"/>
    <col min="5380" max="5380" width="11.42578125" style="4"/>
    <col min="5381" max="5381" width="11.7109375" style="4" bestFit="1" customWidth="1"/>
    <col min="5382" max="5633" width="11.42578125" style="4"/>
    <col min="5634" max="5634" width="13.28515625" style="4" customWidth="1"/>
    <col min="5635" max="5635" width="20" style="4" bestFit="1" customWidth="1"/>
    <col min="5636" max="5636" width="11.42578125" style="4"/>
    <col min="5637" max="5637" width="11.7109375" style="4" bestFit="1" customWidth="1"/>
    <col min="5638" max="5889" width="11.42578125" style="4"/>
    <col min="5890" max="5890" width="13.28515625" style="4" customWidth="1"/>
    <col min="5891" max="5891" width="20" style="4" bestFit="1" customWidth="1"/>
    <col min="5892" max="5892" width="11.42578125" style="4"/>
    <col min="5893" max="5893" width="11.7109375" style="4" bestFit="1" customWidth="1"/>
    <col min="5894" max="6145" width="11.42578125" style="4"/>
    <col min="6146" max="6146" width="13.28515625" style="4" customWidth="1"/>
    <col min="6147" max="6147" width="20" style="4" bestFit="1" customWidth="1"/>
    <col min="6148" max="6148" width="11.42578125" style="4"/>
    <col min="6149" max="6149" width="11.7109375" style="4" bestFit="1" customWidth="1"/>
    <col min="6150" max="6401" width="11.42578125" style="4"/>
    <col min="6402" max="6402" width="13.28515625" style="4" customWidth="1"/>
    <col min="6403" max="6403" width="20" style="4" bestFit="1" customWidth="1"/>
    <col min="6404" max="6404" width="11.42578125" style="4"/>
    <col min="6405" max="6405" width="11.7109375" style="4" bestFit="1" customWidth="1"/>
    <col min="6406" max="6657" width="11.42578125" style="4"/>
    <col min="6658" max="6658" width="13.28515625" style="4" customWidth="1"/>
    <col min="6659" max="6659" width="20" style="4" bestFit="1" customWidth="1"/>
    <col min="6660" max="6660" width="11.42578125" style="4"/>
    <col min="6661" max="6661" width="11.7109375" style="4" bestFit="1" customWidth="1"/>
    <col min="6662" max="6913" width="11.42578125" style="4"/>
    <col min="6914" max="6914" width="13.28515625" style="4" customWidth="1"/>
    <col min="6915" max="6915" width="20" style="4" bestFit="1" customWidth="1"/>
    <col min="6916" max="6916" width="11.42578125" style="4"/>
    <col min="6917" max="6917" width="11.7109375" style="4" bestFit="1" customWidth="1"/>
    <col min="6918" max="7169" width="11.42578125" style="4"/>
    <col min="7170" max="7170" width="13.28515625" style="4" customWidth="1"/>
    <col min="7171" max="7171" width="20" style="4" bestFit="1" customWidth="1"/>
    <col min="7172" max="7172" width="11.42578125" style="4"/>
    <col min="7173" max="7173" width="11.7109375" style="4" bestFit="1" customWidth="1"/>
    <col min="7174" max="7425" width="11.42578125" style="4"/>
    <col min="7426" max="7426" width="13.28515625" style="4" customWidth="1"/>
    <col min="7427" max="7427" width="20" style="4" bestFit="1" customWidth="1"/>
    <col min="7428" max="7428" width="11.42578125" style="4"/>
    <col min="7429" max="7429" width="11.7109375" style="4" bestFit="1" customWidth="1"/>
    <col min="7430" max="7681" width="11.42578125" style="4"/>
    <col min="7682" max="7682" width="13.28515625" style="4" customWidth="1"/>
    <col min="7683" max="7683" width="20" style="4" bestFit="1" customWidth="1"/>
    <col min="7684" max="7684" width="11.42578125" style="4"/>
    <col min="7685" max="7685" width="11.7109375" style="4" bestFit="1" customWidth="1"/>
    <col min="7686" max="7937" width="11.42578125" style="4"/>
    <col min="7938" max="7938" width="13.28515625" style="4" customWidth="1"/>
    <col min="7939" max="7939" width="20" style="4" bestFit="1" customWidth="1"/>
    <col min="7940" max="7940" width="11.42578125" style="4"/>
    <col min="7941" max="7941" width="11.7109375" style="4" bestFit="1" customWidth="1"/>
    <col min="7942" max="8193" width="11.42578125" style="4"/>
    <col min="8194" max="8194" width="13.28515625" style="4" customWidth="1"/>
    <col min="8195" max="8195" width="20" style="4" bestFit="1" customWidth="1"/>
    <col min="8196" max="8196" width="11.42578125" style="4"/>
    <col min="8197" max="8197" width="11.7109375" style="4" bestFit="1" customWidth="1"/>
    <col min="8198" max="8449" width="11.42578125" style="4"/>
    <col min="8450" max="8450" width="13.28515625" style="4" customWidth="1"/>
    <col min="8451" max="8451" width="20" style="4" bestFit="1" customWidth="1"/>
    <col min="8452" max="8452" width="11.42578125" style="4"/>
    <col min="8453" max="8453" width="11.7109375" style="4" bestFit="1" customWidth="1"/>
    <col min="8454" max="8705" width="11.42578125" style="4"/>
    <col min="8706" max="8706" width="13.28515625" style="4" customWidth="1"/>
    <col min="8707" max="8707" width="20" style="4" bestFit="1" customWidth="1"/>
    <col min="8708" max="8708" width="11.42578125" style="4"/>
    <col min="8709" max="8709" width="11.7109375" style="4" bestFit="1" customWidth="1"/>
    <col min="8710" max="8961" width="11.42578125" style="4"/>
    <col min="8962" max="8962" width="13.28515625" style="4" customWidth="1"/>
    <col min="8963" max="8963" width="20" style="4" bestFit="1" customWidth="1"/>
    <col min="8964" max="8964" width="11.42578125" style="4"/>
    <col min="8965" max="8965" width="11.7109375" style="4" bestFit="1" customWidth="1"/>
    <col min="8966" max="9217" width="11.42578125" style="4"/>
    <col min="9218" max="9218" width="13.28515625" style="4" customWidth="1"/>
    <col min="9219" max="9219" width="20" style="4" bestFit="1" customWidth="1"/>
    <col min="9220" max="9220" width="11.42578125" style="4"/>
    <col min="9221" max="9221" width="11.7109375" style="4" bestFit="1" customWidth="1"/>
    <col min="9222" max="9473" width="11.42578125" style="4"/>
    <col min="9474" max="9474" width="13.28515625" style="4" customWidth="1"/>
    <col min="9475" max="9475" width="20" style="4" bestFit="1" customWidth="1"/>
    <col min="9476" max="9476" width="11.42578125" style="4"/>
    <col min="9477" max="9477" width="11.7109375" style="4" bestFit="1" customWidth="1"/>
    <col min="9478" max="9729" width="11.42578125" style="4"/>
    <col min="9730" max="9730" width="13.28515625" style="4" customWidth="1"/>
    <col min="9731" max="9731" width="20" style="4" bestFit="1" customWidth="1"/>
    <col min="9732" max="9732" width="11.42578125" style="4"/>
    <col min="9733" max="9733" width="11.7109375" style="4" bestFit="1" customWidth="1"/>
    <col min="9734" max="9985" width="11.42578125" style="4"/>
    <col min="9986" max="9986" width="13.28515625" style="4" customWidth="1"/>
    <col min="9987" max="9987" width="20" style="4" bestFit="1" customWidth="1"/>
    <col min="9988" max="9988" width="11.42578125" style="4"/>
    <col min="9989" max="9989" width="11.7109375" style="4" bestFit="1" customWidth="1"/>
    <col min="9990" max="10241" width="11.42578125" style="4"/>
    <col min="10242" max="10242" width="13.28515625" style="4" customWidth="1"/>
    <col min="10243" max="10243" width="20" style="4" bestFit="1" customWidth="1"/>
    <col min="10244" max="10244" width="11.42578125" style="4"/>
    <col min="10245" max="10245" width="11.7109375" style="4" bestFit="1" customWidth="1"/>
    <col min="10246" max="10497" width="11.42578125" style="4"/>
    <col min="10498" max="10498" width="13.28515625" style="4" customWidth="1"/>
    <col min="10499" max="10499" width="20" style="4" bestFit="1" customWidth="1"/>
    <col min="10500" max="10500" width="11.42578125" style="4"/>
    <col min="10501" max="10501" width="11.7109375" style="4" bestFit="1" customWidth="1"/>
    <col min="10502" max="10753" width="11.42578125" style="4"/>
    <col min="10754" max="10754" width="13.28515625" style="4" customWidth="1"/>
    <col min="10755" max="10755" width="20" style="4" bestFit="1" customWidth="1"/>
    <col min="10756" max="10756" width="11.42578125" style="4"/>
    <col min="10757" max="10757" width="11.7109375" style="4" bestFit="1" customWidth="1"/>
    <col min="10758" max="11009" width="11.42578125" style="4"/>
    <col min="11010" max="11010" width="13.28515625" style="4" customWidth="1"/>
    <col min="11011" max="11011" width="20" style="4" bestFit="1" customWidth="1"/>
    <col min="11012" max="11012" width="11.42578125" style="4"/>
    <col min="11013" max="11013" width="11.7109375" style="4" bestFit="1" customWidth="1"/>
    <col min="11014" max="11265" width="11.42578125" style="4"/>
    <col min="11266" max="11266" width="13.28515625" style="4" customWidth="1"/>
    <col min="11267" max="11267" width="20" style="4" bestFit="1" customWidth="1"/>
    <col min="11268" max="11268" width="11.42578125" style="4"/>
    <col min="11269" max="11269" width="11.7109375" style="4" bestFit="1" customWidth="1"/>
    <col min="11270" max="11521" width="11.42578125" style="4"/>
    <col min="11522" max="11522" width="13.28515625" style="4" customWidth="1"/>
    <col min="11523" max="11523" width="20" style="4" bestFit="1" customWidth="1"/>
    <col min="11524" max="11524" width="11.42578125" style="4"/>
    <col min="11525" max="11525" width="11.7109375" style="4" bestFit="1" customWidth="1"/>
    <col min="11526" max="11777" width="11.42578125" style="4"/>
    <col min="11778" max="11778" width="13.28515625" style="4" customWidth="1"/>
    <col min="11779" max="11779" width="20" style="4" bestFit="1" customWidth="1"/>
    <col min="11780" max="11780" width="11.42578125" style="4"/>
    <col min="11781" max="11781" width="11.7109375" style="4" bestFit="1" customWidth="1"/>
    <col min="11782" max="12033" width="11.42578125" style="4"/>
    <col min="12034" max="12034" width="13.28515625" style="4" customWidth="1"/>
    <col min="12035" max="12035" width="20" style="4" bestFit="1" customWidth="1"/>
    <col min="12036" max="12036" width="11.42578125" style="4"/>
    <col min="12037" max="12037" width="11.7109375" style="4" bestFit="1" customWidth="1"/>
    <col min="12038" max="12289" width="11.42578125" style="4"/>
    <col min="12290" max="12290" width="13.28515625" style="4" customWidth="1"/>
    <col min="12291" max="12291" width="20" style="4" bestFit="1" customWidth="1"/>
    <col min="12292" max="12292" width="11.42578125" style="4"/>
    <col min="12293" max="12293" width="11.7109375" style="4" bestFit="1" customWidth="1"/>
    <col min="12294" max="12545" width="11.42578125" style="4"/>
    <col min="12546" max="12546" width="13.28515625" style="4" customWidth="1"/>
    <col min="12547" max="12547" width="20" style="4" bestFit="1" customWidth="1"/>
    <col min="12548" max="12548" width="11.42578125" style="4"/>
    <col min="12549" max="12549" width="11.7109375" style="4" bestFit="1" customWidth="1"/>
    <col min="12550" max="12801" width="11.42578125" style="4"/>
    <col min="12802" max="12802" width="13.28515625" style="4" customWidth="1"/>
    <col min="12803" max="12803" width="20" style="4" bestFit="1" customWidth="1"/>
    <col min="12804" max="12804" width="11.42578125" style="4"/>
    <col min="12805" max="12805" width="11.7109375" style="4" bestFit="1" customWidth="1"/>
    <col min="12806" max="13057" width="11.42578125" style="4"/>
    <col min="13058" max="13058" width="13.28515625" style="4" customWidth="1"/>
    <col min="13059" max="13059" width="20" style="4" bestFit="1" customWidth="1"/>
    <col min="13060" max="13060" width="11.42578125" style="4"/>
    <col min="13061" max="13061" width="11.7109375" style="4" bestFit="1" customWidth="1"/>
    <col min="13062" max="13313" width="11.42578125" style="4"/>
    <col min="13314" max="13314" width="13.28515625" style="4" customWidth="1"/>
    <col min="13315" max="13315" width="20" style="4" bestFit="1" customWidth="1"/>
    <col min="13316" max="13316" width="11.42578125" style="4"/>
    <col min="13317" max="13317" width="11.7109375" style="4" bestFit="1" customWidth="1"/>
    <col min="13318" max="13569" width="11.42578125" style="4"/>
    <col min="13570" max="13570" width="13.28515625" style="4" customWidth="1"/>
    <col min="13571" max="13571" width="20" style="4" bestFit="1" customWidth="1"/>
    <col min="13572" max="13572" width="11.42578125" style="4"/>
    <col min="13573" max="13573" width="11.7109375" style="4" bestFit="1" customWidth="1"/>
    <col min="13574" max="13825" width="11.42578125" style="4"/>
    <col min="13826" max="13826" width="13.28515625" style="4" customWidth="1"/>
    <col min="13827" max="13827" width="20" style="4" bestFit="1" customWidth="1"/>
    <col min="13828" max="13828" width="11.42578125" style="4"/>
    <col min="13829" max="13829" width="11.7109375" style="4" bestFit="1" customWidth="1"/>
    <col min="13830" max="14081" width="11.42578125" style="4"/>
    <col min="14082" max="14082" width="13.28515625" style="4" customWidth="1"/>
    <col min="14083" max="14083" width="20" style="4" bestFit="1" customWidth="1"/>
    <col min="14084" max="14084" width="11.42578125" style="4"/>
    <col min="14085" max="14085" width="11.7109375" style="4" bestFit="1" customWidth="1"/>
    <col min="14086" max="14337" width="11.42578125" style="4"/>
    <col min="14338" max="14338" width="13.28515625" style="4" customWidth="1"/>
    <col min="14339" max="14339" width="20" style="4" bestFit="1" customWidth="1"/>
    <col min="14340" max="14340" width="11.42578125" style="4"/>
    <col min="14341" max="14341" width="11.7109375" style="4" bestFit="1" customWidth="1"/>
    <col min="14342" max="14593" width="11.42578125" style="4"/>
    <col min="14594" max="14594" width="13.28515625" style="4" customWidth="1"/>
    <col min="14595" max="14595" width="20" style="4" bestFit="1" customWidth="1"/>
    <col min="14596" max="14596" width="11.42578125" style="4"/>
    <col min="14597" max="14597" width="11.7109375" style="4" bestFit="1" customWidth="1"/>
    <col min="14598" max="14849" width="11.42578125" style="4"/>
    <col min="14850" max="14850" width="13.28515625" style="4" customWidth="1"/>
    <col min="14851" max="14851" width="20" style="4" bestFit="1" customWidth="1"/>
    <col min="14852" max="14852" width="11.42578125" style="4"/>
    <col min="14853" max="14853" width="11.7109375" style="4" bestFit="1" customWidth="1"/>
    <col min="14854" max="15105" width="11.42578125" style="4"/>
    <col min="15106" max="15106" width="13.28515625" style="4" customWidth="1"/>
    <col min="15107" max="15107" width="20" style="4" bestFit="1" customWidth="1"/>
    <col min="15108" max="15108" width="11.42578125" style="4"/>
    <col min="15109" max="15109" width="11.7109375" style="4" bestFit="1" customWidth="1"/>
    <col min="15110" max="15361" width="11.42578125" style="4"/>
    <col min="15362" max="15362" width="13.28515625" style="4" customWidth="1"/>
    <col min="15363" max="15363" width="20" style="4" bestFit="1" customWidth="1"/>
    <col min="15364" max="15364" width="11.42578125" style="4"/>
    <col min="15365" max="15365" width="11.7109375" style="4" bestFit="1" customWidth="1"/>
    <col min="15366" max="15617" width="11.42578125" style="4"/>
    <col min="15618" max="15618" width="13.28515625" style="4" customWidth="1"/>
    <col min="15619" max="15619" width="20" style="4" bestFit="1" customWidth="1"/>
    <col min="15620" max="15620" width="11.42578125" style="4"/>
    <col min="15621" max="15621" width="11.7109375" style="4" bestFit="1" customWidth="1"/>
    <col min="15622" max="15873" width="11.42578125" style="4"/>
    <col min="15874" max="15874" width="13.28515625" style="4" customWidth="1"/>
    <col min="15875" max="15875" width="20" style="4" bestFit="1" customWidth="1"/>
    <col min="15876" max="15876" width="11.42578125" style="4"/>
    <col min="15877" max="15877" width="11.7109375" style="4" bestFit="1" customWidth="1"/>
    <col min="15878" max="16129" width="11.42578125" style="4"/>
    <col min="16130" max="16130" width="13.28515625" style="4" customWidth="1"/>
    <col min="16131" max="16131" width="20" style="4" bestFit="1" customWidth="1"/>
    <col min="16132" max="16132" width="11.42578125" style="4"/>
    <col min="16133" max="16133" width="11.7109375" style="4" bestFit="1" customWidth="1"/>
    <col min="16134" max="16384" width="11.42578125" style="4"/>
  </cols>
  <sheetData>
    <row r="1" spans="1:10" ht="22.5" x14ac:dyDescent="0.2">
      <c r="A1" s="21" t="s">
        <v>11</v>
      </c>
      <c r="B1" s="8" t="s">
        <v>3</v>
      </c>
      <c r="C1" s="14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2" t="s">
        <v>46</v>
      </c>
      <c r="J1" s="22" t="s">
        <v>47</v>
      </c>
    </row>
    <row r="2" spans="1:10" x14ac:dyDescent="0.2">
      <c r="A2" s="4">
        <v>6</v>
      </c>
      <c r="B2" s="6" t="s">
        <v>1</v>
      </c>
      <c r="C2" s="7" t="s">
        <v>12</v>
      </c>
      <c r="D2" s="4">
        <f>[1]zonas!D42</f>
        <v>0</v>
      </c>
      <c r="E2" s="4">
        <f>[1]zonas!E42</f>
        <v>0</v>
      </c>
      <c r="F2" s="4">
        <f>[1]zonas!F42</f>
        <v>0</v>
      </c>
      <c r="G2" s="4">
        <f>[1]zonas!G42</f>
        <v>0</v>
      </c>
      <c r="H2" s="4">
        <f>[1]zonas!H42</f>
        <v>0</v>
      </c>
      <c r="I2" s="4">
        <f>[1]zonas!I42</f>
        <v>0</v>
      </c>
      <c r="J2" s="4">
        <f>[1]zonas!J42</f>
        <v>0</v>
      </c>
    </row>
    <row r="3" spans="1:10" x14ac:dyDescent="0.2">
      <c r="B3" s="6"/>
      <c r="C3" s="7" t="s">
        <v>13</v>
      </c>
      <c r="D3" s="4">
        <f>[1]zonas!D46</f>
        <v>0</v>
      </c>
      <c r="E3" s="4">
        <f>[1]zonas!E46</f>
        <v>0</v>
      </c>
      <c r="F3" s="4">
        <f>[1]zonas!F46</f>
        <v>0</v>
      </c>
      <c r="G3" s="4">
        <f>[1]zonas!G46</f>
        <v>0</v>
      </c>
      <c r="H3" s="4">
        <f>[1]zonas!H46</f>
        <v>0</v>
      </c>
      <c r="I3" s="4">
        <f>[1]zonas!I46</f>
        <v>0</v>
      </c>
      <c r="J3" s="4">
        <f>[1]zonas!J46</f>
        <v>0</v>
      </c>
    </row>
    <row r="4" spans="1:10" x14ac:dyDescent="0.2">
      <c r="B4" s="6"/>
      <c r="C4" s="7" t="s">
        <v>14</v>
      </c>
      <c r="D4" s="4">
        <f>[1]zonas!D128</f>
        <v>144</v>
      </c>
      <c r="E4" s="4">
        <f>[1]zonas!E128</f>
        <v>144.19999999999999</v>
      </c>
      <c r="F4" s="4">
        <f>[1]zonas!F128</f>
        <v>144.19999999999999</v>
      </c>
      <c r="G4" s="4">
        <f>[1]zonas!G128</f>
        <v>144.19999999999999</v>
      </c>
      <c r="H4" s="4">
        <f>[1]zonas!H128</f>
        <v>128.6</v>
      </c>
      <c r="I4" s="4">
        <f>[1]zonas!I128</f>
        <v>36.86</v>
      </c>
      <c r="J4" s="4">
        <f>[1]zonas!J128</f>
        <v>32.141306999999998</v>
      </c>
    </row>
    <row r="5" spans="1:10" s="8" customFormat="1" x14ac:dyDescent="0.2">
      <c r="B5" s="9"/>
      <c r="C5" s="10" t="s">
        <v>15</v>
      </c>
      <c r="D5" s="8">
        <f>SUM(D2:D4)</f>
        <v>144</v>
      </c>
      <c r="E5" s="8">
        <f t="shared" ref="E5:J5" si="0">SUM(E2:E4)</f>
        <v>144.19999999999999</v>
      </c>
      <c r="F5" s="8">
        <f t="shared" si="0"/>
        <v>144.19999999999999</v>
      </c>
      <c r="G5" s="8">
        <f t="shared" si="0"/>
        <v>144.19999999999999</v>
      </c>
      <c r="H5" s="8">
        <f t="shared" si="0"/>
        <v>128.6</v>
      </c>
      <c r="I5" s="8">
        <f t="shared" si="0"/>
        <v>36.86</v>
      </c>
      <c r="J5" s="11">
        <f t="shared" si="0"/>
        <v>32.141306999999998</v>
      </c>
    </row>
    <row r="6" spans="1:10" x14ac:dyDescent="0.2">
      <c r="A6" s="4">
        <v>7</v>
      </c>
      <c r="B6" s="6" t="s">
        <v>16</v>
      </c>
      <c r="C6" s="7" t="s">
        <v>17</v>
      </c>
      <c r="D6" s="12">
        <f>[1]zonas!D22</f>
        <v>1392</v>
      </c>
      <c r="E6" s="12">
        <f>[1]zonas!E22</f>
        <v>1003.8</v>
      </c>
      <c r="F6" s="12">
        <f>[1]zonas!F22</f>
        <v>1003.8</v>
      </c>
      <c r="G6" s="12">
        <f>[1]zonas!G22</f>
        <v>825.4</v>
      </c>
      <c r="H6" s="12">
        <f>[1]zonas!H22</f>
        <v>560.6</v>
      </c>
      <c r="I6" s="12">
        <f>[1]zonas!I22</f>
        <v>216.66</v>
      </c>
      <c r="J6" s="12">
        <f>[1]zonas!J22</f>
        <v>312.61490700000002</v>
      </c>
    </row>
    <row r="7" spans="1:10" x14ac:dyDescent="0.2">
      <c r="C7" s="7" t="s">
        <v>18</v>
      </c>
      <c r="D7" s="12">
        <f>[1]zonas!D23</f>
        <v>494</v>
      </c>
      <c r="E7" s="12">
        <f>[1]zonas!E23</f>
        <v>621.29999999999995</v>
      </c>
      <c r="F7" s="12">
        <f>[1]zonas!F23</f>
        <v>557.29999999999995</v>
      </c>
      <c r="G7" s="12">
        <f>[1]zonas!G23</f>
        <v>366.41</v>
      </c>
      <c r="H7" s="12">
        <f>[1]zonas!H23</f>
        <v>198.01</v>
      </c>
      <c r="I7" s="12">
        <f>[1]zonas!I23</f>
        <v>154.55000000000001</v>
      </c>
      <c r="J7" s="12">
        <f>[1]zonas!J23</f>
        <v>167.649325</v>
      </c>
    </row>
    <row r="8" spans="1:10" x14ac:dyDescent="0.2">
      <c r="C8" s="7" t="s">
        <v>19</v>
      </c>
      <c r="D8" s="12">
        <f>[1]zonas!D24</f>
        <v>374</v>
      </c>
      <c r="E8" s="12">
        <f>[1]zonas!E24</f>
        <v>361.3</v>
      </c>
      <c r="F8" s="12">
        <f>[1]zonas!F24</f>
        <v>361.3</v>
      </c>
      <c r="G8" s="12">
        <f>[1]zonas!G24</f>
        <v>179.18</v>
      </c>
      <c r="H8" s="12">
        <f>[1]zonas!H24</f>
        <v>150.68</v>
      </c>
      <c r="I8" s="12">
        <f>[1]zonas!I24</f>
        <v>37.89</v>
      </c>
      <c r="J8" s="12">
        <f>[1]zonas!J24</f>
        <v>49.228422999999999</v>
      </c>
    </row>
    <row r="9" spans="1:10" x14ac:dyDescent="0.2">
      <c r="C9" s="7" t="s">
        <v>20</v>
      </c>
      <c r="D9" s="12">
        <f>[1]zonas!D25</f>
        <v>1771</v>
      </c>
      <c r="E9" s="12">
        <f>[1]zonas!E25</f>
        <v>1421</v>
      </c>
      <c r="F9" s="12">
        <f>[1]zonas!F25</f>
        <v>1016.7</v>
      </c>
      <c r="G9" s="12">
        <f>[1]zonas!G25</f>
        <v>1678.15</v>
      </c>
      <c r="H9" s="12">
        <f>[1]zonas!H25</f>
        <v>1081.45</v>
      </c>
      <c r="I9" s="12">
        <f>[1]zonas!I25</f>
        <v>546.14</v>
      </c>
      <c r="J9" s="12">
        <f>[1]zonas!J25</f>
        <v>769.47629500000005</v>
      </c>
    </row>
    <row r="10" spans="1:10" x14ac:dyDescent="0.2">
      <c r="C10" s="7" t="s">
        <v>21</v>
      </c>
      <c r="D10" s="12">
        <f>[1]zonas!D26</f>
        <v>683</v>
      </c>
      <c r="E10" s="12">
        <f>[1]zonas!E26</f>
        <v>327.3</v>
      </c>
      <c r="F10" s="12">
        <f>[1]zonas!F26</f>
        <v>327.3</v>
      </c>
      <c r="G10" s="12">
        <f>[1]zonas!G26</f>
        <v>210.83</v>
      </c>
      <c r="H10" s="12">
        <f>[1]zonas!H26</f>
        <v>184.13</v>
      </c>
      <c r="I10" s="12">
        <f>[1]zonas!I26</f>
        <v>59.35</v>
      </c>
      <c r="J10" s="12">
        <f>[1]zonas!J26</f>
        <v>103.871298</v>
      </c>
    </row>
    <row r="11" spans="1:10" x14ac:dyDescent="0.2">
      <c r="C11" s="7" t="s">
        <v>22</v>
      </c>
      <c r="D11" s="12">
        <f>[1]zonas!D27</f>
        <v>4197.5</v>
      </c>
      <c r="E11" s="12">
        <f>[1]zonas!E27</f>
        <v>3384.4</v>
      </c>
      <c r="F11" s="12">
        <f>[1]zonas!F27</f>
        <v>2671.4</v>
      </c>
      <c r="G11" s="12">
        <f>[1]zonas!G27</f>
        <v>1976.8</v>
      </c>
      <c r="H11" s="12">
        <f>[1]zonas!H27</f>
        <v>1146.3</v>
      </c>
      <c r="I11" s="12">
        <f>[1]zonas!I27</f>
        <v>555.07000000000005</v>
      </c>
      <c r="J11" s="12">
        <f>[1]zonas!J27</f>
        <v>756.75719100000003</v>
      </c>
    </row>
    <row r="12" spans="1:10" x14ac:dyDescent="0.2">
      <c r="C12" s="7" t="s">
        <v>23</v>
      </c>
      <c r="D12" s="12">
        <f>[1]zonas!D28</f>
        <v>509</v>
      </c>
      <c r="E12" s="12">
        <f>[1]zonas!E28</f>
        <v>273.3</v>
      </c>
      <c r="F12" s="12">
        <f>[1]zonas!F28</f>
        <v>183.3</v>
      </c>
      <c r="G12" s="12">
        <f>[1]zonas!G28</f>
        <v>162.30000000000001</v>
      </c>
      <c r="H12" s="12">
        <f>[1]zonas!H28</f>
        <v>146.5</v>
      </c>
      <c r="I12" s="12">
        <f>[1]zonas!I28</f>
        <v>32.61</v>
      </c>
      <c r="J12" s="12">
        <f>[1]zonas!J28</f>
        <v>81.074395999999993</v>
      </c>
    </row>
    <row r="13" spans="1:10" x14ac:dyDescent="0.2">
      <c r="C13" s="7" t="s">
        <v>24</v>
      </c>
      <c r="D13" s="12">
        <f>[1]zonas!D29</f>
        <v>800</v>
      </c>
      <c r="E13" s="12">
        <f>[1]zonas!E29</f>
        <v>415.6</v>
      </c>
      <c r="F13" s="12">
        <f>[1]zonas!F29</f>
        <v>334.1</v>
      </c>
      <c r="G13" s="12">
        <f>[1]zonas!G29</f>
        <v>227.39</v>
      </c>
      <c r="H13" s="12">
        <f>[1]zonas!H29</f>
        <v>71.39</v>
      </c>
      <c r="I13" s="12">
        <f>[1]zonas!I29</f>
        <v>69.2</v>
      </c>
      <c r="J13" s="12">
        <f>[1]zonas!J29</f>
        <v>183.164468</v>
      </c>
    </row>
    <row r="14" spans="1:10" x14ac:dyDescent="0.2">
      <c r="C14" s="7" t="s">
        <v>25</v>
      </c>
      <c r="D14" s="4">
        <f>[1]zonas!D32</f>
        <v>509</v>
      </c>
      <c r="E14" s="4">
        <f>[1]zonas!E32</f>
        <v>188</v>
      </c>
      <c r="F14" s="4">
        <f>[1]zonas!F32</f>
        <v>98.3</v>
      </c>
      <c r="G14" s="4">
        <f>[1]zonas!G32</f>
        <v>93.95</v>
      </c>
      <c r="H14" s="4">
        <f>[1]zonas!H32</f>
        <v>18.149999999999999</v>
      </c>
      <c r="I14" s="4">
        <f>[1]zonas!I32</f>
        <v>96.96</v>
      </c>
      <c r="J14" s="4">
        <f>[1]zonas!J32</f>
        <v>56.215190999999997</v>
      </c>
    </row>
    <row r="15" spans="1:10" x14ac:dyDescent="0.2">
      <c r="C15" s="7" t="s">
        <v>26</v>
      </c>
      <c r="D15" s="4">
        <f>[1]zonas!D33</f>
        <v>1884</v>
      </c>
      <c r="E15" s="4">
        <f>[1]zonas!E33</f>
        <v>851.6</v>
      </c>
      <c r="F15" s="4">
        <f>[1]zonas!F33</f>
        <v>475.7</v>
      </c>
      <c r="G15" s="4">
        <f>[1]zonas!G33</f>
        <v>338.47</v>
      </c>
      <c r="H15" s="4">
        <f>[1]zonas!H33</f>
        <v>157.47</v>
      </c>
      <c r="I15" s="4">
        <f>[1]zonas!I33</f>
        <v>337.4</v>
      </c>
      <c r="J15" s="4">
        <f>[1]zonas!J33</f>
        <v>545.70945700000004</v>
      </c>
    </row>
    <row r="16" spans="1:10" x14ac:dyDescent="0.2">
      <c r="C16" s="7" t="s">
        <v>27</v>
      </c>
      <c r="D16" s="4">
        <f>[1]zonas!D34</f>
        <v>1548</v>
      </c>
      <c r="E16" s="4">
        <f>[1]zonas!E34</f>
        <v>633.1</v>
      </c>
      <c r="F16" s="4">
        <f>[1]zonas!F34</f>
        <v>466</v>
      </c>
      <c r="G16" s="4">
        <f>[1]zonas!G34</f>
        <v>352.46</v>
      </c>
      <c r="H16" s="4">
        <f>[1]zonas!H34</f>
        <v>215.96</v>
      </c>
      <c r="I16" s="4">
        <f>[1]zonas!I34</f>
        <v>270.63</v>
      </c>
      <c r="J16" s="4">
        <f>[1]zonas!J34</f>
        <v>330.54091199999999</v>
      </c>
    </row>
    <row r="17" spans="2:11" x14ac:dyDescent="0.2">
      <c r="C17" s="7" t="s">
        <v>28</v>
      </c>
      <c r="D17" s="4">
        <f>[1]zonas!D119</f>
        <v>0</v>
      </c>
      <c r="E17" s="4">
        <f>[1]zonas!E119</f>
        <v>0</v>
      </c>
      <c r="F17" s="4">
        <f>[1]zonas!F119</f>
        <v>0</v>
      </c>
      <c r="G17" s="4">
        <f>[1]zonas!G119</f>
        <v>0</v>
      </c>
      <c r="H17" s="4">
        <f>[1]zonas!H119</f>
        <v>0</v>
      </c>
      <c r="I17" s="4">
        <f>[1]zonas!I119</f>
        <v>0</v>
      </c>
      <c r="J17" s="4">
        <f>[1]zonas!J119</f>
        <v>6.9592700000000001</v>
      </c>
    </row>
    <row r="18" spans="2:11" x14ac:dyDescent="0.2">
      <c r="C18" s="7" t="s">
        <v>29</v>
      </c>
      <c r="D18" s="12">
        <f>[1]zonas!D120</f>
        <v>54</v>
      </c>
      <c r="E18" s="12">
        <f>[1]zonas!E120</f>
        <v>22.5</v>
      </c>
      <c r="F18" s="12">
        <f>[1]zonas!F120</f>
        <v>22.5</v>
      </c>
      <c r="G18" s="12">
        <f>[1]zonas!G120</f>
        <v>22.5</v>
      </c>
      <c r="H18" s="12">
        <f>[1]zonas!H120</f>
        <v>21.3</v>
      </c>
      <c r="I18" s="12">
        <f>[1]zonas!I120</f>
        <v>3.42</v>
      </c>
      <c r="J18" s="12">
        <f>[1]zonas!J120</f>
        <v>4.0281909999999996</v>
      </c>
    </row>
    <row r="19" spans="2:11" x14ac:dyDescent="0.2">
      <c r="C19" s="13" t="s">
        <v>30</v>
      </c>
      <c r="D19" s="12">
        <f>[1]zonas!D121</f>
        <v>2</v>
      </c>
      <c r="E19" s="12">
        <f>[1]zonas!E121</f>
        <v>0</v>
      </c>
      <c r="F19" s="12">
        <f>[1]zonas!F121</f>
        <v>0</v>
      </c>
      <c r="G19" s="12">
        <f>[1]zonas!G121</f>
        <v>0</v>
      </c>
      <c r="H19" s="12">
        <f>[1]zonas!H121</f>
        <v>0</v>
      </c>
      <c r="I19" s="12">
        <f>[1]zonas!I121</f>
        <v>0</v>
      </c>
      <c r="J19" s="12">
        <f>[1]zonas!J121</f>
        <v>0</v>
      </c>
    </row>
    <row r="20" spans="2:11" x14ac:dyDescent="0.2">
      <c r="C20" s="7" t="s">
        <v>31</v>
      </c>
      <c r="D20" s="12">
        <f>[1]zonas!D122</f>
        <v>18</v>
      </c>
      <c r="E20" s="12">
        <f>[1]zonas!E122</f>
        <v>18</v>
      </c>
      <c r="F20" s="12">
        <f>[1]zonas!F122</f>
        <v>18</v>
      </c>
      <c r="G20" s="12">
        <f>[1]zonas!G122</f>
        <v>15.38</v>
      </c>
      <c r="H20" s="12">
        <f>[1]zonas!H122</f>
        <v>5.08</v>
      </c>
      <c r="I20" s="12">
        <f>[1]zonas!I122</f>
        <v>0</v>
      </c>
      <c r="J20" s="12">
        <f>[1]zonas!J122</f>
        <v>0</v>
      </c>
    </row>
    <row r="21" spans="2:11" x14ac:dyDescent="0.2">
      <c r="C21" s="7" t="s">
        <v>32</v>
      </c>
      <c r="D21" s="12">
        <f>[1]zonas!D123</f>
        <v>0</v>
      </c>
      <c r="E21" s="12">
        <f>[1]zonas!E123</f>
        <v>0</v>
      </c>
      <c r="F21" s="12">
        <f>[1]zonas!F123</f>
        <v>0</v>
      </c>
      <c r="G21" s="12">
        <f>[1]zonas!G123</f>
        <v>0</v>
      </c>
      <c r="H21" s="12">
        <f>[1]zonas!H123</f>
        <v>0</v>
      </c>
      <c r="I21" s="12">
        <f>[1]zonas!I123</f>
        <v>0</v>
      </c>
      <c r="J21" s="12">
        <f>[1]zonas!J123</f>
        <v>0</v>
      </c>
    </row>
    <row r="22" spans="2:11" x14ac:dyDescent="0.2">
      <c r="C22" s="7" t="s">
        <v>33</v>
      </c>
      <c r="D22" s="12">
        <f>[1]zonas!D124</f>
        <v>7</v>
      </c>
      <c r="E22" s="12">
        <f>[1]zonas!E124</f>
        <v>0</v>
      </c>
      <c r="F22" s="12">
        <f>[1]zonas!F124</f>
        <v>0</v>
      </c>
      <c r="G22" s="12">
        <f>[1]zonas!G124</f>
        <v>0</v>
      </c>
      <c r="H22" s="12">
        <f>[1]zonas!H124</f>
        <v>0</v>
      </c>
      <c r="I22" s="12">
        <f>[1]zonas!I124</f>
        <v>0</v>
      </c>
      <c r="J22" s="12">
        <f>[1]zonas!J124</f>
        <v>0</v>
      </c>
    </row>
    <row r="23" spans="2:11" x14ac:dyDescent="0.2">
      <c r="C23" s="7" t="s">
        <v>34</v>
      </c>
      <c r="D23" s="12">
        <f>[1]zonas!D125</f>
        <v>32</v>
      </c>
      <c r="E23" s="12">
        <f>[1]zonas!E125</f>
        <v>0</v>
      </c>
      <c r="F23" s="12">
        <f>[1]zonas!F125</f>
        <v>0</v>
      </c>
      <c r="G23" s="12">
        <f>[1]zonas!G125</f>
        <v>0</v>
      </c>
      <c r="H23" s="12">
        <f>[1]zonas!H125</f>
        <v>0</v>
      </c>
      <c r="I23" s="12">
        <f>[1]zonas!I125</f>
        <v>0</v>
      </c>
      <c r="J23" s="12">
        <f>[1]zonas!J125</f>
        <v>0</v>
      </c>
    </row>
    <row r="24" spans="2:11" x14ac:dyDescent="0.2">
      <c r="C24" s="7" t="s">
        <v>35</v>
      </c>
      <c r="D24" s="12">
        <f>[1]zonas!D126</f>
        <v>83</v>
      </c>
      <c r="E24" s="12">
        <f>[1]zonas!E126</f>
        <v>81.3</v>
      </c>
      <c r="F24" s="12">
        <f>[1]zonas!F126</f>
        <v>81.3</v>
      </c>
      <c r="G24" s="12">
        <f>[1]zonas!G126</f>
        <v>81.3</v>
      </c>
      <c r="H24" s="12">
        <f>[1]zonas!H126</f>
        <v>81.3</v>
      </c>
      <c r="I24" s="12">
        <f>[1]zonas!I126</f>
        <v>35.01</v>
      </c>
      <c r="J24" s="12">
        <f>[1]zonas!J126</f>
        <v>35.005983999999998</v>
      </c>
    </row>
    <row r="25" spans="2:11" x14ac:dyDescent="0.2">
      <c r="C25" s="7" t="s">
        <v>36</v>
      </c>
      <c r="D25" s="12">
        <f>[1]zonas!D127</f>
        <v>0</v>
      </c>
      <c r="E25" s="12">
        <f>[1]zonas!E127</f>
        <v>0</v>
      </c>
      <c r="F25" s="12">
        <f>[1]zonas!F127</f>
        <v>0</v>
      </c>
      <c r="G25" s="12">
        <f>[1]zonas!G127</f>
        <v>0</v>
      </c>
      <c r="H25" s="12">
        <f>[1]zonas!H127</f>
        <v>0</v>
      </c>
      <c r="I25" s="12">
        <f>[1]zonas!I127</f>
        <v>0</v>
      </c>
      <c r="J25" s="12">
        <f>[1]zonas!J127</f>
        <v>0</v>
      </c>
    </row>
    <row r="26" spans="2:11" s="8" customFormat="1" x14ac:dyDescent="0.2">
      <c r="C26" s="14" t="s">
        <v>37</v>
      </c>
      <c r="D26" s="15">
        <f>SUM(D6:D25)</f>
        <v>14357.5</v>
      </c>
      <c r="E26" s="15">
        <f t="shared" ref="E26:J26" si="1">SUM(E6:E25)</f>
        <v>9602.5</v>
      </c>
      <c r="F26" s="15">
        <f t="shared" si="1"/>
        <v>7617.0000000000009</v>
      </c>
      <c r="G26" s="15">
        <f t="shared" si="1"/>
        <v>6530.5200000000013</v>
      </c>
      <c r="H26" s="15">
        <f t="shared" si="1"/>
        <v>4038.32</v>
      </c>
      <c r="I26" s="15">
        <f t="shared" si="1"/>
        <v>2414.8900000000003</v>
      </c>
      <c r="J26" s="15">
        <f t="shared" si="1"/>
        <v>3402.2953079999993</v>
      </c>
    </row>
    <row r="28" spans="2:11" ht="22.5" x14ac:dyDescent="0.2">
      <c r="D28" s="22" t="s">
        <v>56</v>
      </c>
      <c r="E28" s="22" t="s">
        <v>57</v>
      </c>
      <c r="F28" s="22" t="s">
        <v>57</v>
      </c>
      <c r="G28" s="22" t="s">
        <v>57</v>
      </c>
      <c r="H28" s="22" t="s">
        <v>57</v>
      </c>
      <c r="I28" s="22" t="s">
        <v>57</v>
      </c>
      <c r="J28" s="22" t="s">
        <v>57</v>
      </c>
      <c r="K28" s="22" t="s">
        <v>57</v>
      </c>
    </row>
    <row r="29" spans="2:11" x14ac:dyDescent="0.2">
      <c r="B29" s="16" t="s">
        <v>11</v>
      </c>
      <c r="C29" s="14" t="s">
        <v>3</v>
      </c>
      <c r="D29" s="22" t="s">
        <v>48</v>
      </c>
      <c r="E29" s="22" t="s">
        <v>49</v>
      </c>
      <c r="F29" s="22" t="s">
        <v>50</v>
      </c>
      <c r="G29" s="22" t="s">
        <v>51</v>
      </c>
      <c r="H29" s="22" t="s">
        <v>52</v>
      </c>
      <c r="I29" s="22" t="s">
        <v>53</v>
      </c>
      <c r="J29" s="22" t="s">
        <v>54</v>
      </c>
      <c r="K29" s="22" t="s">
        <v>55</v>
      </c>
    </row>
    <row r="30" spans="2:11" x14ac:dyDescent="0.2">
      <c r="B30" s="4">
        <v>6</v>
      </c>
      <c r="C30" s="6" t="s">
        <v>1</v>
      </c>
      <c r="D30" s="17">
        <f t="shared" ref="D30:J30" si="2">D5/100</f>
        <v>1.44</v>
      </c>
      <c r="E30" s="17">
        <f t="shared" si="2"/>
        <v>1.4419999999999999</v>
      </c>
      <c r="F30" s="17">
        <f t="shared" si="2"/>
        <v>1.4419999999999999</v>
      </c>
      <c r="G30" s="17">
        <f t="shared" si="2"/>
        <v>1.4419999999999999</v>
      </c>
      <c r="H30" s="17">
        <f t="shared" si="2"/>
        <v>1.286</v>
      </c>
      <c r="I30" s="17">
        <f t="shared" si="2"/>
        <v>0.36859999999999998</v>
      </c>
      <c r="J30" s="17">
        <f t="shared" si="2"/>
        <v>0.32141306999999997</v>
      </c>
      <c r="K30" s="18">
        <f>[2]Hoja1!$E$5</f>
        <v>0.30224000000000001</v>
      </c>
    </row>
    <row r="31" spans="2:11" x14ac:dyDescent="0.2">
      <c r="B31" s="4">
        <v>7</v>
      </c>
      <c r="C31" s="6" t="s">
        <v>16</v>
      </c>
      <c r="D31" s="17">
        <f t="shared" ref="D31:J31" si="3">D26/100</f>
        <v>143.57499999999999</v>
      </c>
      <c r="E31" s="17">
        <f t="shared" si="3"/>
        <v>96.025000000000006</v>
      </c>
      <c r="F31" s="17">
        <f t="shared" si="3"/>
        <v>76.170000000000016</v>
      </c>
      <c r="G31" s="17">
        <f t="shared" si="3"/>
        <v>65.305200000000013</v>
      </c>
      <c r="H31" s="17">
        <f t="shared" si="3"/>
        <v>40.383200000000002</v>
      </c>
      <c r="I31" s="17">
        <f t="shared" si="3"/>
        <v>24.148900000000005</v>
      </c>
      <c r="J31" s="17">
        <f t="shared" si="3"/>
        <v>34.022953079999994</v>
      </c>
      <c r="K31" s="18">
        <f>[2]Hoja1!$E$6</f>
        <v>28.045209</v>
      </c>
    </row>
    <row r="32" spans="2:11" x14ac:dyDescent="0.2">
      <c r="D32" s="17">
        <f t="shared" ref="D32:K32" si="4">SUM(D30:D31)</f>
        <v>145.01499999999999</v>
      </c>
      <c r="E32" s="17">
        <f t="shared" si="4"/>
        <v>97.466999999999999</v>
      </c>
      <c r="F32" s="17">
        <f t="shared" si="4"/>
        <v>77.612000000000009</v>
      </c>
      <c r="G32" s="17">
        <f t="shared" si="4"/>
        <v>66.747200000000007</v>
      </c>
      <c r="H32" s="17">
        <f t="shared" si="4"/>
        <v>41.669200000000004</v>
      </c>
      <c r="I32" s="17">
        <f t="shared" si="4"/>
        <v>24.517500000000005</v>
      </c>
      <c r="J32" s="17">
        <f t="shared" si="4"/>
        <v>34.344366149999992</v>
      </c>
      <c r="K32" s="18">
        <f t="shared" si="4"/>
        <v>28.347449000000001</v>
      </c>
    </row>
    <row r="34" spans="4:18" x14ac:dyDescent="0.2">
      <c r="D34" s="19"/>
      <c r="E34" s="19" t="s">
        <v>38</v>
      </c>
    </row>
    <row r="35" spans="4:18" x14ac:dyDescent="0.2">
      <c r="D35" s="20"/>
      <c r="E35" s="19" t="s">
        <v>39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4:18" x14ac:dyDescent="0.2"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4:18" x14ac:dyDescent="0.2">
      <c r="G37" s="24"/>
      <c r="H37" s="23"/>
      <c r="I37" s="23"/>
      <c r="J37" s="23"/>
      <c r="K37" s="23"/>
      <c r="L37" s="25"/>
      <c r="M37" s="25"/>
      <c r="N37" s="25"/>
      <c r="O37" s="25"/>
      <c r="P37" s="25"/>
      <c r="Q37" s="25"/>
      <c r="R37" s="25"/>
    </row>
    <row r="38" spans="4:18" x14ac:dyDescent="0.2">
      <c r="G38" s="26"/>
      <c r="H38" s="23"/>
      <c r="I38" s="23"/>
      <c r="J38" s="23"/>
      <c r="K38" s="23"/>
      <c r="L38" s="26"/>
      <c r="M38" s="26"/>
      <c r="N38" s="26"/>
      <c r="O38" s="26"/>
      <c r="P38" s="26"/>
      <c r="Q38" s="26"/>
      <c r="R38" s="26"/>
    </row>
    <row r="39" spans="4:18" x14ac:dyDescent="0.2">
      <c r="G39" s="26"/>
      <c r="H39" s="23"/>
      <c r="I39" s="23"/>
      <c r="J39" s="23"/>
      <c r="K39" s="23"/>
      <c r="L39" s="26"/>
      <c r="M39" s="26"/>
      <c r="N39" s="26"/>
      <c r="O39" s="26"/>
      <c r="P39" s="26"/>
      <c r="Q39" s="26"/>
      <c r="R39" s="26"/>
    </row>
    <row r="40" spans="4:18" x14ac:dyDescent="0.2">
      <c r="G40" s="26"/>
      <c r="H40" s="23"/>
      <c r="I40" s="23"/>
      <c r="J40" s="23"/>
      <c r="K40" s="23"/>
      <c r="L40" s="26"/>
      <c r="M40" s="26"/>
      <c r="N40" s="26"/>
      <c r="O40" s="26"/>
      <c r="P40" s="26"/>
      <c r="Q40" s="26"/>
      <c r="R40" s="26"/>
    </row>
    <row r="41" spans="4:18" x14ac:dyDescent="0.2"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4:18" x14ac:dyDescent="0.2"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4:18" x14ac:dyDescent="0.2"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4:18" x14ac:dyDescent="0.2"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30" zoomScaleNormal="130" workbookViewId="0">
      <selection activeCell="B6" sqref="B5:B6"/>
    </sheetView>
  </sheetViews>
  <sheetFormatPr baseColWidth="10" defaultRowHeight="15" x14ac:dyDescent="0.25"/>
  <cols>
    <col min="3" max="3" width="13.85546875" bestFit="1" customWidth="1"/>
  </cols>
  <sheetData>
    <row r="1" spans="1:5" x14ac:dyDescent="0.25">
      <c r="A1" s="1" t="s">
        <v>3</v>
      </c>
      <c r="B1" s="1" t="s">
        <v>2</v>
      </c>
      <c r="C1" s="1" t="s">
        <v>57</v>
      </c>
      <c r="D1" s="1" t="s">
        <v>8</v>
      </c>
      <c r="E1" s="1" t="s">
        <v>9</v>
      </c>
    </row>
    <row r="2" spans="1:5" x14ac:dyDescent="0.25">
      <c r="A2" s="1" t="s">
        <v>1</v>
      </c>
      <c r="B2" s="28" t="s">
        <v>48</v>
      </c>
      <c r="C2" s="27">
        <f>'Manglar total mse'!D30</f>
        <v>1.44</v>
      </c>
    </row>
    <row r="3" spans="1:5" x14ac:dyDescent="0.25">
      <c r="A3" s="1" t="s">
        <v>1</v>
      </c>
      <c r="B3" s="28" t="s">
        <v>49</v>
      </c>
      <c r="C3" s="27">
        <f>'Manglar total mse'!E30</f>
        <v>1.4419999999999999</v>
      </c>
    </row>
    <row r="4" spans="1:5" x14ac:dyDescent="0.25">
      <c r="A4" s="1" t="s">
        <v>1</v>
      </c>
      <c r="B4" s="28" t="s">
        <v>50</v>
      </c>
      <c r="C4" s="27">
        <f>'Manglar total mse'!F30</f>
        <v>1.4419999999999999</v>
      </c>
    </row>
    <row r="5" spans="1:5" x14ac:dyDescent="0.25">
      <c r="A5" s="1" t="s">
        <v>1</v>
      </c>
      <c r="B5" s="28" t="s">
        <v>51</v>
      </c>
      <c r="C5" s="27">
        <f>'Manglar total mse'!G30</f>
        <v>1.4419999999999999</v>
      </c>
    </row>
    <row r="6" spans="1:5" x14ac:dyDescent="0.25">
      <c r="A6" s="1" t="s">
        <v>1</v>
      </c>
      <c r="B6" s="28" t="s">
        <v>52</v>
      </c>
      <c r="C6" s="27">
        <f>'Manglar total mse'!H30</f>
        <v>1.286</v>
      </c>
      <c r="D6">
        <v>-3.0800000000000001E-2</v>
      </c>
      <c r="E6">
        <f>(D6/C2)*5</f>
        <v>-0.10694444444444445</v>
      </c>
    </row>
    <row r="7" spans="1:5" x14ac:dyDescent="0.25">
      <c r="A7" s="1" t="s">
        <v>1</v>
      </c>
      <c r="B7" s="28" t="s">
        <v>53</v>
      </c>
      <c r="C7" s="27">
        <f>'Manglar total mse'!I30</f>
        <v>0.36859999999999998</v>
      </c>
      <c r="D7">
        <v>-0.2303</v>
      </c>
      <c r="E7">
        <f>(D7/C3)*5</f>
        <v>-0.79854368932038844</v>
      </c>
    </row>
    <row r="8" spans="1:5" x14ac:dyDescent="0.25">
      <c r="A8" s="1" t="s">
        <v>1</v>
      </c>
      <c r="B8" s="28" t="s">
        <v>54</v>
      </c>
      <c r="C8" s="27">
        <f>'Manglar total mse'!J30</f>
        <v>0.32141306999999997</v>
      </c>
      <c r="D8">
        <v>-0.33150000000000002</v>
      </c>
      <c r="E8">
        <f>(D8/C4)*5</f>
        <v>-1.1494452149791956</v>
      </c>
    </row>
    <row r="9" spans="1:5" x14ac:dyDescent="0.25">
      <c r="A9" s="1" t="s">
        <v>1</v>
      </c>
      <c r="B9" s="28" t="s">
        <v>55</v>
      </c>
      <c r="C9" s="27">
        <f>'Manglar total mse'!K30</f>
        <v>0.30224000000000001</v>
      </c>
      <c r="D9">
        <v>-0.32440000000000002</v>
      </c>
      <c r="E9">
        <f>(D9/C5)*5</f>
        <v>-1.1248266296809988</v>
      </c>
    </row>
    <row r="10" spans="1:5" x14ac:dyDescent="0.25">
      <c r="A10" s="1" t="s">
        <v>0</v>
      </c>
      <c r="B10" s="28" t="s">
        <v>48</v>
      </c>
      <c r="C10" s="27">
        <f>'Manglar total mse'!D31</f>
        <v>143.57499999999999</v>
      </c>
    </row>
    <row r="11" spans="1:5" x14ac:dyDescent="0.25">
      <c r="A11" s="1" t="s">
        <v>0</v>
      </c>
      <c r="B11" s="28" t="s">
        <v>49</v>
      </c>
      <c r="C11" s="27">
        <f>'Manglar total mse'!E31</f>
        <v>96.025000000000006</v>
      </c>
    </row>
    <row r="12" spans="1:5" x14ac:dyDescent="0.25">
      <c r="A12" s="1" t="s">
        <v>0</v>
      </c>
      <c r="B12" s="28" t="s">
        <v>50</v>
      </c>
      <c r="C12" s="27">
        <f>'Manglar total mse'!F31</f>
        <v>76.170000000000016</v>
      </c>
    </row>
    <row r="13" spans="1:5" x14ac:dyDescent="0.25">
      <c r="A13" s="1" t="s">
        <v>0</v>
      </c>
      <c r="B13" s="28" t="s">
        <v>51</v>
      </c>
      <c r="C13" s="27">
        <f>'Manglar total mse'!G31</f>
        <v>65.305200000000013</v>
      </c>
    </row>
    <row r="14" spans="1:5" x14ac:dyDescent="0.25">
      <c r="A14" s="1" t="s">
        <v>0</v>
      </c>
      <c r="B14" s="28" t="s">
        <v>52</v>
      </c>
      <c r="C14" s="27">
        <f>'Manglar total mse'!H31</f>
        <v>40.383200000000002</v>
      </c>
      <c r="D14">
        <v>-23.71</v>
      </c>
      <c r="E14">
        <f>(D14/C10)*5</f>
        <v>-0.82570085321260667</v>
      </c>
    </row>
    <row r="15" spans="1:5" x14ac:dyDescent="0.25">
      <c r="A15" s="1" t="s">
        <v>0</v>
      </c>
      <c r="B15" s="28" t="s">
        <v>53</v>
      </c>
      <c r="C15" s="27">
        <f>'Manglar total mse'!I32</f>
        <v>24.517500000000005</v>
      </c>
      <c r="D15">
        <v>-17.88</v>
      </c>
      <c r="E15">
        <f t="shared" ref="E15:E17" si="0">(D15/C11)*5</f>
        <v>-0.93100755011715686</v>
      </c>
    </row>
    <row r="16" spans="1:5" x14ac:dyDescent="0.25">
      <c r="A16" s="1" t="s">
        <v>0</v>
      </c>
      <c r="B16" s="28" t="s">
        <v>54</v>
      </c>
      <c r="C16" s="27">
        <f>'Manglar total mse'!J31</f>
        <v>34.022953079999994</v>
      </c>
      <c r="D16">
        <v>-12.507999999999999</v>
      </c>
      <c r="E16">
        <f t="shared" si="0"/>
        <v>-0.82105815938033333</v>
      </c>
    </row>
    <row r="17" spans="1:5" x14ac:dyDescent="0.25">
      <c r="A17" s="1" t="s">
        <v>0</v>
      </c>
      <c r="B17" s="28" t="s">
        <v>55</v>
      </c>
      <c r="C17" s="27">
        <f>'Manglar total mse'!K31</f>
        <v>28.045209</v>
      </c>
      <c r="D17">
        <v>-8.0879999999999992</v>
      </c>
      <c r="E17">
        <f t="shared" si="0"/>
        <v>-0.61924624685323659</v>
      </c>
    </row>
    <row r="18" spans="1:5" x14ac:dyDescent="0.25">
      <c r="A18" s="1"/>
      <c r="B18" s="1"/>
      <c r="C18" s="3"/>
    </row>
    <row r="19" spans="1:5" x14ac:dyDescent="0.25">
      <c r="A19" s="1"/>
      <c r="B19" s="1"/>
      <c r="C1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5" x14ac:dyDescent="0.25"/>
  <sheetData>
    <row r="1" spans="1:4" ht="15.75" thickBot="1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>
        <v>6</v>
      </c>
      <c r="B2" t="s">
        <v>10</v>
      </c>
      <c r="C2">
        <v>2006</v>
      </c>
      <c r="D2">
        <f>Cálculos!E8</f>
        <v>-1.1494452149791956</v>
      </c>
    </row>
    <row r="3" spans="1:4" x14ac:dyDescent="0.25">
      <c r="A3">
        <v>6</v>
      </c>
      <c r="B3" t="s">
        <v>10</v>
      </c>
      <c r="C3">
        <v>2016</v>
      </c>
      <c r="D3">
        <f>Cálculos!E9</f>
        <v>-1.1248266296809988</v>
      </c>
    </row>
    <row r="4" spans="1:4" x14ac:dyDescent="0.25">
      <c r="A4">
        <v>7</v>
      </c>
      <c r="B4" t="s">
        <v>10</v>
      </c>
      <c r="C4">
        <v>2006</v>
      </c>
      <c r="D4">
        <f>Cálculos!E16</f>
        <v>-0.82105815938033333</v>
      </c>
    </row>
    <row r="5" spans="1:4" x14ac:dyDescent="0.25">
      <c r="A5">
        <v>7</v>
      </c>
      <c r="B5" t="s">
        <v>10</v>
      </c>
      <c r="C5">
        <v>2016</v>
      </c>
      <c r="D5">
        <f>Cálculos!E17</f>
        <v>-0.61924624685323659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C15"/>
    </sheetView>
  </sheetViews>
  <sheetFormatPr baseColWidth="10" defaultRowHeight="15" x14ac:dyDescent="0.25"/>
  <cols>
    <col min="1" max="1" width="17.85546875" bestFit="1" customWidth="1"/>
    <col min="2" max="2" width="13" bestFit="1" customWidth="1"/>
    <col min="3" max="3" width="9.42578125" bestFit="1" customWidth="1"/>
  </cols>
  <sheetData>
    <row r="1" spans="1:3" ht="15.75" thickBot="1" x14ac:dyDescent="0.3">
      <c r="A1" s="29" t="s">
        <v>58</v>
      </c>
      <c r="B1" s="29" t="s">
        <v>59</v>
      </c>
      <c r="C1" s="29" t="s">
        <v>60</v>
      </c>
    </row>
    <row r="2" spans="1:3" ht="15.75" thickBot="1" x14ac:dyDescent="0.3">
      <c r="A2" s="30" t="s">
        <v>61</v>
      </c>
      <c r="B2" s="31">
        <v>2006</v>
      </c>
      <c r="C2" s="32">
        <v>2006</v>
      </c>
    </row>
    <row r="3" spans="1:3" ht="15.75" thickBot="1" x14ac:dyDescent="0.3">
      <c r="A3" s="30" t="s">
        <v>61</v>
      </c>
      <c r="B3" s="30">
        <v>2007</v>
      </c>
      <c r="C3" s="32">
        <v>2006</v>
      </c>
    </row>
    <row r="4" spans="1:3" ht="15.75" thickBot="1" x14ac:dyDescent="0.3">
      <c r="A4" s="30" t="s">
        <v>61</v>
      </c>
      <c r="B4" s="31">
        <v>2008</v>
      </c>
      <c r="C4" s="32">
        <v>2006</v>
      </c>
    </row>
    <row r="5" spans="1:3" ht="15.75" thickBot="1" x14ac:dyDescent="0.3">
      <c r="A5" s="30" t="s">
        <v>61</v>
      </c>
      <c r="B5" s="30">
        <v>2009</v>
      </c>
      <c r="C5" s="32">
        <v>2006</v>
      </c>
    </row>
    <row r="6" spans="1:3" ht="15.75" thickBot="1" x14ac:dyDescent="0.3">
      <c r="A6" s="30" t="s">
        <v>61</v>
      </c>
      <c r="B6" s="31">
        <v>2010</v>
      </c>
      <c r="C6" s="32">
        <v>2006</v>
      </c>
    </row>
    <row r="7" spans="1:3" ht="15.75" thickBot="1" x14ac:dyDescent="0.3">
      <c r="A7" s="30" t="s">
        <v>61</v>
      </c>
      <c r="B7" s="30">
        <v>2011</v>
      </c>
      <c r="C7" s="32">
        <v>2006</v>
      </c>
    </row>
    <row r="8" spans="1:3" ht="15.75" thickBot="1" x14ac:dyDescent="0.3">
      <c r="A8" s="30" t="s">
        <v>61</v>
      </c>
      <c r="B8" s="31">
        <v>2012</v>
      </c>
      <c r="C8" s="32">
        <v>2006</v>
      </c>
    </row>
    <row r="9" spans="1:3" ht="15.75" thickBot="1" x14ac:dyDescent="0.3">
      <c r="A9" s="30" t="s">
        <v>61</v>
      </c>
      <c r="B9" s="30">
        <v>2013</v>
      </c>
      <c r="C9" s="32">
        <v>2006</v>
      </c>
    </row>
    <row r="10" spans="1:3" ht="15.75" thickBot="1" x14ac:dyDescent="0.3">
      <c r="A10" s="30" t="s">
        <v>61</v>
      </c>
      <c r="B10" s="31">
        <v>2014</v>
      </c>
      <c r="C10" s="32">
        <v>2006</v>
      </c>
    </row>
    <row r="11" spans="1:3" ht="15.75" thickBot="1" x14ac:dyDescent="0.3">
      <c r="A11" s="30" t="s">
        <v>61</v>
      </c>
      <c r="B11" s="30">
        <v>2015</v>
      </c>
      <c r="C11" s="32">
        <v>2006</v>
      </c>
    </row>
    <row r="12" spans="1:3" ht="15.75" thickBot="1" x14ac:dyDescent="0.3">
      <c r="A12" s="30" t="s">
        <v>61</v>
      </c>
      <c r="B12" s="31">
        <v>2016</v>
      </c>
      <c r="C12" s="32">
        <v>2016</v>
      </c>
    </row>
    <row r="13" spans="1:3" ht="15.75" thickBot="1" x14ac:dyDescent="0.3">
      <c r="A13" s="30" t="s">
        <v>61</v>
      </c>
      <c r="B13" s="30">
        <v>2017</v>
      </c>
      <c r="C13" s="32">
        <v>2016</v>
      </c>
    </row>
    <row r="14" spans="1:3" ht="15.75" thickBot="1" x14ac:dyDescent="0.3">
      <c r="A14" s="30" t="s">
        <v>61</v>
      </c>
      <c r="B14" s="31">
        <v>2018</v>
      </c>
      <c r="C14" s="32">
        <v>2016</v>
      </c>
    </row>
    <row r="15" spans="1:3" ht="15.75" thickBot="1" x14ac:dyDescent="0.3">
      <c r="A15" s="30" t="s">
        <v>61</v>
      </c>
      <c r="B15" s="30">
        <v>2019</v>
      </c>
      <c r="C15" s="32">
        <v>2016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Manglar total mse</vt:lpstr>
      <vt:lpstr>Cálculos</vt:lpstr>
      <vt:lpstr>hab_mangrove_trend</vt:lpstr>
      <vt:lpstr>datos_scenario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H&amp;HProyectos</cp:lastModifiedBy>
  <dcterms:created xsi:type="dcterms:W3CDTF">2019-06-24T18:42:55Z</dcterms:created>
  <dcterms:modified xsi:type="dcterms:W3CDTF">2019-06-28T18:09:42Z</dcterms:modified>
</cp:coreProperties>
</file>