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AO/"/>
    </mc:Choice>
  </mc:AlternateContent>
  <bookViews>
    <workbookView xWindow="0" yWindow="460" windowWidth="17800" windowHeight="11560" activeTab="2"/>
  </bookViews>
  <sheets>
    <sheet name="ShorelineAccess_MHI" sheetId="4" r:id="rId1"/>
    <sheet name="Metadata" sheetId="2" r:id="rId2"/>
    <sheet name="Sheet1" sheetId="5" r:id="rId3"/>
    <sheet name="ShoreAccess_output_Final_Calcs" sheetId="1" r:id="rId4"/>
    <sheet name="Pivot" sheetId="3" r:id="rId5"/>
  </sheets>
  <calcPr calcId="150001" concurrentCalc="0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4" l="1"/>
  <c r="L5" i="4"/>
  <c r="L4" i="4"/>
  <c r="L3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  <c r="N4" i="1"/>
  <c r="N8" i="1"/>
  <c r="N2" i="1"/>
  <c r="N6" i="1"/>
  <c r="N5" i="1"/>
  <c r="N9" i="1"/>
  <c r="N3" i="1"/>
  <c r="N7" i="1"/>
  <c r="N11" i="1"/>
  <c r="N12" i="1"/>
  <c r="N10" i="1"/>
  <c r="N18" i="1"/>
  <c r="N14" i="1"/>
  <c r="N16" i="1"/>
  <c r="N19" i="1"/>
  <c r="N15" i="1"/>
  <c r="N17" i="1"/>
  <c r="N24" i="1"/>
  <c r="N21" i="1"/>
  <c r="N23" i="1"/>
  <c r="N20" i="1"/>
  <c r="N22" i="1"/>
  <c r="N38" i="1"/>
  <c r="N27" i="1"/>
  <c r="N31" i="1"/>
  <c r="N25" i="1"/>
  <c r="N29" i="1"/>
  <c r="N28" i="1"/>
  <c r="N32" i="1"/>
  <c r="N26" i="1"/>
  <c r="N30" i="1"/>
  <c r="N37" i="1"/>
  <c r="N34" i="1"/>
  <c r="N36" i="1"/>
  <c r="N33" i="1"/>
  <c r="N35" i="1"/>
  <c r="N48" i="1"/>
  <c r="N43" i="1"/>
  <c r="N39" i="1"/>
  <c r="N42" i="1"/>
  <c r="N41" i="1"/>
  <c r="N44" i="1"/>
  <c r="N40" i="1"/>
  <c r="N47" i="1"/>
  <c r="N46" i="1"/>
  <c r="N45" i="1"/>
  <c r="N13" i="1"/>
</calcChain>
</file>

<file path=xl/sharedStrings.xml><?xml version="1.0" encoding="utf-8"?>
<sst xmlns="http://schemas.openxmlformats.org/spreadsheetml/2006/main" count="160" uniqueCount="65">
  <si>
    <t>MHI_reg</t>
  </si>
  <si>
    <t>Shape_Length</t>
  </si>
  <si>
    <t>Shape_Area</t>
  </si>
  <si>
    <t>order_</t>
  </si>
  <si>
    <t>Access_bin1</t>
  </si>
  <si>
    <t>Access_bin2</t>
  </si>
  <si>
    <t>Access_bin3</t>
  </si>
  <si>
    <t>Access_weights</t>
  </si>
  <si>
    <t>Hawaii</t>
  </si>
  <si>
    <t>Full No Take</t>
  </si>
  <si>
    <t>High_4WD Road</t>
  </si>
  <si>
    <t>High_none</t>
  </si>
  <si>
    <t>High_Normal Road</t>
  </si>
  <si>
    <t>High_Private</t>
  </si>
  <si>
    <t>Low_4WD Road</t>
  </si>
  <si>
    <t>Low_none</t>
  </si>
  <si>
    <t>Low_Normal Road</t>
  </si>
  <si>
    <t>Low_Private</t>
  </si>
  <si>
    <t>none_4WD Road</t>
  </si>
  <si>
    <t>none_none</t>
  </si>
  <si>
    <t>none_Normal Road</t>
  </si>
  <si>
    <t>Kauai</t>
  </si>
  <si>
    <t>Military</t>
  </si>
  <si>
    <t>none_Private</t>
  </si>
  <si>
    <t>Maui Nui</t>
  </si>
  <si>
    <t>No Take from Shore</t>
  </si>
  <si>
    <t>Oahu</t>
  </si>
  <si>
    <t>Area_km2</t>
  </si>
  <si>
    <t>Perim_km</t>
  </si>
  <si>
    <t>TotPerim_km</t>
  </si>
  <si>
    <t>Prop_Area</t>
  </si>
  <si>
    <t>Approx_PropLength</t>
  </si>
  <si>
    <t>OHI_ShoreAccess</t>
  </si>
  <si>
    <t>MHI shoreline accessibility to fishing. January 2018.</t>
  </si>
  <si>
    <r>
      <t>"ShorelineAccess_MHI"</t>
    </r>
    <r>
      <rPr>
        <sz val="10"/>
        <rFont val="Arial"/>
        <charset val="1"/>
      </rPr>
      <t xml:space="preserve"> sheet</t>
    </r>
  </si>
  <si>
    <t>Column Group</t>
  </si>
  <si>
    <t>description</t>
  </si>
  <si>
    <t>Option 1</t>
  </si>
  <si>
    <t>High accessibility - only flat and moderate slopes near paved public roads were considered accessible, everything else inaccessible. 
Data values = percent of coastline that is either accessible or inaccessible</t>
  </si>
  <si>
    <t>Option 2</t>
  </si>
  <si>
    <t>High to Moderate accessibility - flat and moderate slopes near either public paved roads or 4WD roads were classified as accessible. 
Data values =  percent of coastline that is either accessible or inaccessible</t>
  </si>
  <si>
    <t>Option 3</t>
  </si>
  <si>
    <t>All high to moderate slopes are classified as accessible regardless of road type or presence. Only high cliffs, full no-take areas, and Military areas are considered inaccessible. 
Data values =  percent of coastline that is either accessible or inaccessible</t>
  </si>
  <si>
    <t>Option 4</t>
  </si>
  <si>
    <r>
      <t>"ShoreAccess_output_Final_Calcs"</t>
    </r>
    <r>
      <rPr>
        <sz val="10"/>
        <rFont val="Arial"/>
        <charset val="1"/>
      </rPr>
      <t xml:space="preserve"> sheet</t>
    </r>
  </si>
  <si>
    <t>Column Name</t>
  </si>
  <si>
    <t>Description</t>
  </si>
  <si>
    <t>base shoreline access category. 
Format: &lt;accessibility based on steepness&gt;_&lt;type of road w/in 500m&gt;
e.g. 'High_NormalRoad' = high accessibility based on slope (flat slope) with a paved public road w/in 500m of the coast; and
'none_none' = no accessibility based on slope (high cliff) with no roads w/in 500 m</t>
  </si>
  <si>
    <t>rank order of ShoreAccess classes from 1 - 15 in order of decreasing accessibility</t>
  </si>
  <si>
    <t>TotArea_km2</t>
  </si>
  <si>
    <t>Sum of Prop_Area</t>
  </si>
  <si>
    <t>perc_NotAccessible</t>
  </si>
  <si>
    <t>perc_HighlyAccessible</t>
  </si>
  <si>
    <t>perc_HighToModAccessible</t>
  </si>
  <si>
    <t>perc_Accessible</t>
  </si>
  <si>
    <t>Access_Score</t>
  </si>
  <si>
    <t xml:space="preserve">Shoreline accessibility calculated based on the same metrics with the same categorical break values as used in the OTP shore-based fishing layers: Steepness of the shoreline, type of road present within 500 m of the shoreline, and MPA boundaries.
The 4 options for shoreline accessibility metrics only vary by how classes of slope-based and road-based accessibility were grouped into accessible vs. non-accessible. Aside from the descriptions below, you can look at the "ShoreAccess_output_Final_Calcs" table: columns 'access_bin1' - 'access weights' correspond to option 1 - 4 in the "ShorelineAccess_MHI" tab, where 0 = inaccessible and 1 = accessible.  
For all options, full no-take areas were set to zero access. MPAs that restrict only certain gear types or species are considered accessible/ open to fishing. Military areas were set to zero access.  </t>
  </si>
  <si>
    <t>An accessibility score calculated by weighted sum of the percent of coastline in different accessibility classes. 
- High Accessibility coastline received a weight of 1 (option 1)
- Moderate Accessibility coastline received a weight of 0.75 (flat to moderate slopes near 4WD roads)
- Low Accessibility coastline received a weight of 0.5 (flat to moderate slopes near private roads or with no nearby road)
- No Accessibility  received a weight of 0 (high cliffs / very steep shoreline regardless of roads, and MPAs and Military areas)
Data values for the first 4 columns - percent of coastline with each respective weight
Data values for 'Access Score' = sum of percent of coastline in each catergory multiplied by its respective weight</t>
  </si>
  <si>
    <t>rgn_id</t>
  </si>
  <si>
    <t>Weight</t>
  </si>
  <si>
    <t xml:space="preserve">High accessibility coastline </t>
  </si>
  <si>
    <t>Moderate accessibility coastline with flat to moderate slopes near unpaved roads</t>
  </si>
  <si>
    <t>Low accessibility coastlines with flat to moderate slopes near private roads or with no nearby road access</t>
  </si>
  <si>
    <t>No access coastlines with cliffs or steep shorlines, no-take marine protected areas, and military areas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</si>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</sst>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 style="thin">
        <color theme="1" tint="0.34998626667073579"/>
      </bottom>
      <diagonal/>
    </border>
    <border>
      <left/>
      <right/>
      <top style="thin">
        <color rgb="FF999999"/>
      </top>
      <bottom style="thin">
        <color theme="1" tint="0.34998626667073579"/>
      </bottom>
      <diagonal/>
    </border>
    <border>
      <left/>
      <right style="thin">
        <color rgb="FF999999"/>
      </right>
      <top style="thin">
        <color rgb="FF999999"/>
      </top>
      <bottom style="thin">
        <color theme="1" tint="0.34998626667073579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 tint="0.34998626667073579"/>
      </bottom>
      <diagonal/>
    </border>
    <border>
      <left/>
      <right style="thin">
        <color theme="1"/>
      </right>
      <top/>
      <bottom style="thin">
        <color theme="1" tint="0.34998626667073579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rgb="FF999999"/>
      </bottom>
      <diagonal/>
    </border>
    <border>
      <left/>
      <right style="thin">
        <color theme="1"/>
      </right>
      <top/>
      <bottom style="thin">
        <color rgb="FF999999"/>
      </bottom>
      <diagonal/>
    </border>
    <border>
      <left style="thin">
        <color theme="1"/>
      </left>
      <right/>
      <top style="thin">
        <color rgb="FF999999"/>
      </top>
      <bottom style="thin">
        <color theme="1" tint="0.34998626667073579"/>
      </bottom>
      <diagonal/>
    </border>
    <border>
      <left style="thin">
        <color rgb="FF999999"/>
      </left>
      <right style="thin">
        <color theme="1"/>
      </right>
      <top/>
      <bottom style="thin">
        <color rgb="FF999999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52">
    <xf numFmtId="0" fontId="0" fillId="0" borderId="0" xfId="0"/>
    <xf numFmtId="1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Border="1"/>
    <xf numFmtId="0" fontId="0" fillId="0" borderId="0" xfId="0" applyNumberFormat="1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4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/>
    <xf numFmtId="0" fontId="4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y Lecky" refreshedDate="43124.985428819447" createdVersion="1" refreshedVersion="6" recordCount="47" upgradeOnRefresh="1">
  <cacheSource type="worksheet">
    <worksheetSource ref="A1:O48" sheet="ShoreAccess_output_Final_Calcs"/>
  </cacheSource>
  <cacheFields count="15">
    <cacheField name="MHI_reg" numFmtId="0">
      <sharedItems count="4">
        <s v="Hawaii"/>
        <s v="Kauai"/>
        <s v="Maui Nui"/>
        <s v="Oahu"/>
      </sharedItems>
    </cacheField>
    <cacheField name="OHI_ShoreAccess" numFmtId="0">
      <sharedItems/>
    </cacheField>
    <cacheField name="order_" numFmtId="1">
      <sharedItems containsSemiMixedTypes="0" containsString="0" containsNumber="1" containsInteger="1" minValue="1" maxValue="15"/>
    </cacheField>
    <cacheField name="Access_bin1" numFmtId="1">
      <sharedItems containsSemiMixedTypes="0" containsString="0" containsNumber="1" containsInteger="1" minValue="0" maxValue="1" count="2">
        <n v="1"/>
        <n v="0"/>
      </sharedItems>
    </cacheField>
    <cacheField name="Access_bin2" numFmtId="1">
      <sharedItems containsSemiMixedTypes="0" containsString="0" containsNumber="1" containsInteger="1" minValue="0" maxValue="1" count="2">
        <n v="1"/>
        <n v="0"/>
      </sharedItems>
    </cacheField>
    <cacheField name="Access_bin3" numFmtId="1">
      <sharedItems containsSemiMixedTypes="0" containsString="0" containsNumber="1" containsInteger="1" minValue="0" maxValue="1" count="2">
        <n v="1"/>
        <n v="0"/>
      </sharedItems>
    </cacheField>
    <cacheField name="Access_weights" numFmtId="0">
      <sharedItems containsSemiMixedTypes="0" containsString="0" containsNumber="1" minValue="0" maxValue="1" count="4">
        <n v="1"/>
        <n v="0.75"/>
        <n v="0.5"/>
        <n v="0"/>
      </sharedItems>
    </cacheField>
    <cacheField name="Shape_Length" numFmtId="0">
      <sharedItems containsSemiMixedTypes="0" containsString="0" containsNumber="1" minValue="999.99999999813735" maxValue="399498.99843517301"/>
    </cacheField>
    <cacheField name="Shape_Area" numFmtId="0">
      <sharedItems containsSemiMixedTypes="0" containsString="0" containsNumber="1" minValue="29999.999999720603" maxValue="21233161.246430773"/>
    </cacheField>
    <cacheField name="Area_km2" numFmtId="0">
      <sharedItems containsSemiMixedTypes="0" containsString="0" containsNumber="1" minValue="2.9999999999720604E-2" maxValue="21.233161246430772"/>
    </cacheField>
    <cacheField name="Perim_km" numFmtId="0">
      <sharedItems containsSemiMixedTypes="0" containsString="0" containsNumber="1" minValue="0.99999999999813738" maxValue="399.49899843517301"/>
    </cacheField>
    <cacheField name="TotArea_km2" numFmtId="0">
      <sharedItems containsSemiMixedTypes="0" containsString="0" containsNumber="1" minValue="35.010000000048443" maxValue="77.120000000017143"/>
    </cacheField>
    <cacheField name="TotPerim_km" numFmtId="0">
      <sharedItems containsSemiMixedTypes="0" containsString="0" containsNumber="1" minValue="663.39999999996837" maxValue="1423.4000000000856"/>
    </cacheField>
    <cacheField name="Prop_Area" numFmtId="0">
      <sharedItems containsSemiMixedTypes="0" containsString="0" containsNumber="1" minValue="6.6795840662168735E-4" maxValue="0.46666288453707794"/>
    </cacheField>
    <cacheField name="Approx_PropLength" numFmtId="0">
      <sharedItems containsSemiMixedTypes="0" containsString="0" containsNumber="1" minValue="1.5073861923397423E-3" maxValue="0.4882208667883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High_Normal Road"/>
    <n v="1"/>
    <x v="0"/>
    <x v="0"/>
    <x v="0"/>
    <x v="0"/>
    <n v="205648.26873696994"/>
    <n v="10080367.685304772"/>
    <n v="10.080367685304772"/>
    <n v="205.64826873696995"/>
    <n v="71.300000000011352"/>
    <n v="1342.4000000001433"/>
    <n v="0.1413796309299182"/>
    <n v="0.15319447909486592"/>
  </r>
  <r>
    <x v="0"/>
    <s v="Low_Normal Road"/>
    <n v="2"/>
    <x v="0"/>
    <x v="0"/>
    <x v="0"/>
    <x v="0"/>
    <n v="382658.39789524465"/>
    <n v="18434533.131817114"/>
    <n v="18.434533131817112"/>
    <n v="382.65839789524466"/>
    <n v="71.300000000011352"/>
    <n v="1342.4000000001433"/>
    <n v="0.25854885177859993"/>
    <n v="0.28505542155482999"/>
  </r>
  <r>
    <x v="0"/>
    <s v="High_4WD Road"/>
    <n v="3"/>
    <x v="1"/>
    <x v="0"/>
    <x v="0"/>
    <x v="1"/>
    <n v="65314.630818007827"/>
    <n v="3002044.2644021255"/>
    <n v="3.0020442644021257"/>
    <n v="65.314630818007828"/>
    <n v="71.300000000011352"/>
    <n v="1342.4000000001433"/>
    <n v="4.2104407635366728E-2"/>
    <n v="4.8655118308999441E-2"/>
  </r>
  <r>
    <x v="0"/>
    <s v="Low_4WD Road"/>
    <n v="4"/>
    <x v="1"/>
    <x v="0"/>
    <x v="0"/>
    <x v="1"/>
    <n v="143400.00000013784"/>
    <n v="6759999.9999989755"/>
    <n v="6.7599999999989757"/>
    <n v="143.40000000013782"/>
    <n v="71.300000000011352"/>
    <n v="1342.4000000001433"/>
    <n v="9.4810659186506302E-2"/>
    <n v="0.10682359952333322"/>
  </r>
  <r>
    <x v="0"/>
    <s v="High_Private"/>
    <n v="5"/>
    <x v="1"/>
    <x v="1"/>
    <x v="0"/>
    <x v="2"/>
    <n v="2800.000000031665"/>
    <n v="120000.00000242144"/>
    <n v="0.12000000000242143"/>
    <n v="2.8000000000316652"/>
    <n v="71.300000000011352"/>
    <n v="1342.4000000001433"/>
    <n v="1.683029453049121E-3"/>
    <n v="2.0858164481759281E-3"/>
  </r>
  <r>
    <x v="0"/>
    <s v="Low_Private"/>
    <n v="6"/>
    <x v="1"/>
    <x v="1"/>
    <x v="0"/>
    <x v="2"/>
    <n v="9600.0000000540167"/>
    <n v="410000.00000735745"/>
    <n v="0.41000000000735742"/>
    <n v="9.6000000000540169"/>
    <n v="71.300000000011352"/>
    <n v="1342.4000000001433"/>
    <n v="5.750350631238319E-3"/>
    <n v="7.1513706794196896E-3"/>
  </r>
  <r>
    <x v="0"/>
    <s v="High_none"/>
    <n v="7"/>
    <x v="1"/>
    <x v="1"/>
    <x v="0"/>
    <x v="2"/>
    <n v="99353.776083570381"/>
    <n v="4401087.5993947582"/>
    <n v="4.4010875993947582"/>
    <n v="99.353776083570381"/>
    <n v="71.300000000011352"/>
    <n v="1342.4000000001433"/>
    <n v="6.1726333792343026E-2"/>
    <n v="7.4012050121841311E-2"/>
  </r>
  <r>
    <x v="0"/>
    <s v="Low_none"/>
    <n v="8"/>
    <x v="1"/>
    <x v="1"/>
    <x v="0"/>
    <x v="2"/>
    <n v="300421.63685363287"/>
    <n v="14252745.280614804"/>
    <n v="14.252745280614805"/>
    <n v="300.42163685363289"/>
    <n v="71.300000000011352"/>
    <n v="1342.4000000001433"/>
    <n v="0.19989825077997947"/>
    <n v="0.22379442554648452"/>
  </r>
  <r>
    <x v="0"/>
    <s v="none_Normal Road"/>
    <n v="9"/>
    <x v="1"/>
    <x v="1"/>
    <x v="1"/>
    <x v="3"/>
    <n v="168753.06322554426"/>
    <n v="8219592.9307650216"/>
    <n v="8.2195929307650211"/>
    <n v="168.75306322554425"/>
    <n v="71.300000000011352"/>
    <n v="1342.4000000001433"/>
    <n v="0.11528180828560607"/>
    <n v="0.12570996962568998"/>
  </r>
  <r>
    <x v="0"/>
    <s v="none_4WD Road"/>
    <n v="10"/>
    <x v="1"/>
    <x v="1"/>
    <x v="1"/>
    <x v="3"/>
    <n v="24599.99999997206"/>
    <n v="1199999.9999959022"/>
    <n v="1.1999999999959021"/>
    <n v="24.599999999972059"/>
    <n v="71.300000000011352"/>
    <n v="1342.4000000001433"/>
    <n v="1.6830294530094124E-2"/>
    <n v="1.8325387365889029E-2"/>
  </r>
  <r>
    <x v="0"/>
    <s v="none_none"/>
    <n v="12"/>
    <x v="1"/>
    <x v="1"/>
    <x v="1"/>
    <x v="3"/>
    <n v="69799.999999996275"/>
    <n v="3150000.0000045635"/>
    <n v="3.1500000000045634"/>
    <n v="69.799999999996274"/>
    <n v="71.300000000011352"/>
    <n v="1342.4000000001433"/>
    <n v="4.4179523141711946E-2"/>
    <n v="5.1996424314651984E-2"/>
  </r>
  <r>
    <x v="0"/>
    <s v="Full No Take"/>
    <n v="15"/>
    <x v="1"/>
    <x v="1"/>
    <x v="1"/>
    <x v="3"/>
    <n v="25357.009716564095"/>
    <n v="1269629.107703547"/>
    <n v="1.2696291077035471"/>
    <n v="25.357009716564093"/>
    <n v="71.300000000011352"/>
    <n v="1342.4000000001433"/>
    <n v="1.7806859855586887E-2"/>
    <n v="1.888930997956003E-2"/>
  </r>
  <r>
    <x v="1"/>
    <s v="High_Normal Road"/>
    <n v="1"/>
    <x v="0"/>
    <x v="0"/>
    <x v="0"/>
    <x v="0"/>
    <n v="162766.88853159227"/>
    <n v="7704727.0091694668"/>
    <n v="7.7047270091694671"/>
    <n v="162.76688853159226"/>
    <n v="35.010000000048443"/>
    <n v="663.39999999996837"/>
    <n v="0.2200721796389262"/>
    <n v="0.24535256034308112"/>
  </r>
  <r>
    <x v="1"/>
    <s v="Low_Normal Road"/>
    <n v="2"/>
    <x v="0"/>
    <x v="0"/>
    <x v="0"/>
    <x v="0"/>
    <n v="129599.99999988079"/>
    <n v="5819999.9999988824"/>
    <n v="5.8199999999988821"/>
    <n v="129.59999999988079"/>
    <n v="35.010000000048443"/>
    <n v="663.39999999996837"/>
    <n v="0.16623821765183744"/>
    <n v="0.19535725052741479"/>
  </r>
  <r>
    <x v="1"/>
    <s v="High_Private"/>
    <n v="5"/>
    <x v="1"/>
    <x v="1"/>
    <x v="0"/>
    <x v="2"/>
    <n v="999.99999999813735"/>
    <n v="29999.999999720603"/>
    <n v="2.9999999999720604E-2"/>
    <n v="0.99999999999813738"/>
    <n v="35.010000000048443"/>
    <n v="663.39999999996837"/>
    <n v="8.5689802912536687E-4"/>
    <n v="1.5073861923397423E-3"/>
  </r>
  <r>
    <x v="1"/>
    <s v="Low_Private"/>
    <n v="6"/>
    <x v="1"/>
    <x v="1"/>
    <x v="0"/>
    <x v="2"/>
    <n v="8399.9999999664724"/>
    <n v="389999.99999850988"/>
    <n v="0.38999999999850987"/>
    <n v="8.3999999999664716"/>
    <n v="35.010000000048443"/>
    <n v="663.39999999996837"/>
    <n v="1.1139674378690952E-2"/>
    <n v="1.2662044015626879E-2"/>
  </r>
  <r>
    <x v="1"/>
    <s v="High_none"/>
    <n v="7"/>
    <x v="1"/>
    <x v="1"/>
    <x v="0"/>
    <x v="2"/>
    <n v="123799.99999994412"/>
    <n v="5920000.0000125729"/>
    <n v="5.920000000012573"/>
    <n v="123.79999999994412"/>
    <n v="35.010000000048443"/>
    <n v="663.39999999996837"/>
    <n v="0.16909454441600633"/>
    <n v="0.18661441061192346"/>
  </r>
  <r>
    <x v="1"/>
    <s v="Low_none"/>
    <n v="8"/>
    <x v="1"/>
    <x v="1"/>
    <x v="0"/>
    <x v="2"/>
    <n v="126999.99999992922"/>
    <n v="5840000.0000195578"/>
    <n v="5.8400000000195575"/>
    <n v="126.99999999992922"/>
    <n v="35.010000000048443"/>
    <n v="663.39999999996837"/>
    <n v="0.16680948300518358"/>
    <n v="0.19143804642739715"/>
  </r>
  <r>
    <x v="1"/>
    <s v="none_Normal Road"/>
    <n v="9"/>
    <x v="1"/>
    <x v="1"/>
    <x v="1"/>
    <x v="3"/>
    <n v="32657.62464917517"/>
    <n v="1442861.3635222181"/>
    <n v="1.4428613635222181"/>
    <n v="32.657624649175169"/>
    <n v="35.010000000048443"/>
    <n v="663.39999999996837"/>
    <n v="4.1212835290494763E-2"/>
    <n v="4.9227652470872366E-2"/>
  </r>
  <r>
    <x v="1"/>
    <s v="none_4WD Road"/>
    <n v="10"/>
    <x v="1"/>
    <x v="1"/>
    <x v="1"/>
    <x v="3"/>
    <n v="2400.0000000018626"/>
    <n v="110000.00000055879"/>
    <n v="0.11000000000055879"/>
    <n v="2.4000000000018629"/>
    <n v="35.010000000048443"/>
    <n v="663.39999999996837"/>
    <n v="3.1419594401715678E-3"/>
    <n v="3.617726861624928E-3"/>
  </r>
  <r>
    <x v="1"/>
    <s v="none_Private"/>
    <n v="11"/>
    <x v="1"/>
    <x v="1"/>
    <x v="1"/>
    <x v="3"/>
    <n v="13000"/>
    <n v="659999.99999813735"/>
    <n v="0.65999999999813741"/>
    <n v="13"/>
    <n v="35.010000000048443"/>
    <n v="663.39999999996837"/>
    <n v="1.885175664088044E-2"/>
    <n v="1.959602050045315E-2"/>
  </r>
  <r>
    <x v="1"/>
    <s v="none_none"/>
    <n v="12"/>
    <x v="1"/>
    <x v="1"/>
    <x v="1"/>
    <x v="3"/>
    <n v="99852.866724456166"/>
    <n v="4862643.1749930168"/>
    <n v="4.8626431749930168"/>
    <n v="99.852866724456163"/>
    <n v="35.010000000048443"/>
    <n v="663.39999999996837"/>
    <n v="0.13889297843434129"/>
    <n v="0.15051683256626608"/>
  </r>
  <r>
    <x v="1"/>
    <s v="Military"/>
    <n v="13"/>
    <x v="1"/>
    <x v="1"/>
    <x v="1"/>
    <x v="3"/>
    <n v="44689.511404316647"/>
    <n v="2229768.4523411896"/>
    <n v="2.2297684523411898"/>
    <n v="44.689511404316647"/>
    <n v="35.010000000048443"/>
    <n v="663.39999999996837"/>
    <n v="6.3689473074495989E-2"/>
    <n v="6.7364352433401831E-2"/>
  </r>
  <r>
    <x v="2"/>
    <s v="High_Normal Road"/>
    <n v="1"/>
    <x v="0"/>
    <x v="0"/>
    <x v="0"/>
    <x v="0"/>
    <n v="325783.81578061916"/>
    <n v="15574627.282768294"/>
    <n v="15.574627282768294"/>
    <n v="325.78381578061914"/>
    <n v="77.120000000017143"/>
    <n v="1423.4000000000856"/>
    <n v="0.20195315460016638"/>
    <n v="0.22887720653407304"/>
  </r>
  <r>
    <x v="2"/>
    <s v="Low_Normal Road"/>
    <n v="2"/>
    <x v="0"/>
    <x v="0"/>
    <x v="0"/>
    <x v="0"/>
    <n v="399498.99843517301"/>
    <n v="19501414.847705647"/>
    <n v="19.501414847705647"/>
    <n v="399.49899843517301"/>
    <n v="77.120000000017143"/>
    <n v="1423.4000000000856"/>
    <n v="0.25287104314965392"/>
    <n v="0.28066530731709216"/>
  </r>
  <r>
    <x v="2"/>
    <s v="High_4WD Road"/>
    <n v="3"/>
    <x v="1"/>
    <x v="0"/>
    <x v="0"/>
    <x v="1"/>
    <n v="15000.000000055879"/>
    <n v="660000.00000735745"/>
    <n v="0.66000000000735748"/>
    <n v="15.000000000055879"/>
    <n v="77.120000000017143"/>
    <n v="1423.4000000000856"/>
    <n v="8.5580912864005546E-3"/>
    <n v="1.0538148096146534E-2"/>
  </r>
  <r>
    <x v="2"/>
    <s v="Low_4WD Road"/>
    <n v="4"/>
    <x v="1"/>
    <x v="0"/>
    <x v="0"/>
    <x v="1"/>
    <n v="52200.000000009313"/>
    <n v="2479999.9999983236"/>
    <n v="2.4799999999983235"/>
    <n v="52.200000000009311"/>
    <n v="77.120000000017143"/>
    <n v="1423.4000000000856"/>
    <n v="3.2157676348518828E-2"/>
    <n v="3.6672755374459867E-2"/>
  </r>
  <r>
    <x v="2"/>
    <s v="High_Private"/>
    <n v="5"/>
    <x v="1"/>
    <x v="1"/>
    <x v="0"/>
    <x v="2"/>
    <n v="2200.0000000204891"/>
    <n v="90000.000002142042"/>
    <n v="9.0000000002142047E-2"/>
    <n v="2.2000000000204891"/>
    <n v="77.120000000017143"/>
    <n v="1423.4000000000856"/>
    <n v="1.1670124481602962E-3"/>
    <n v="1.5455950541101284E-3"/>
  </r>
  <r>
    <x v="2"/>
    <s v="Low_Private"/>
    <n v="6"/>
    <x v="1"/>
    <x v="1"/>
    <x v="0"/>
    <x v="2"/>
    <n v="2799.9999999608845"/>
    <n v="129999.99999664724"/>
    <n v="0.12999999999664724"/>
    <n v="2.7999999999608844"/>
    <n v="77.120000000017143"/>
    <n v="1423.4000000000856"/>
    <n v="1.6856846472590554E-3"/>
    <n v="1.9671209779125445E-3"/>
  </r>
  <r>
    <x v="2"/>
    <s v="High_none"/>
    <n v="7"/>
    <x v="1"/>
    <x v="1"/>
    <x v="0"/>
    <x v="2"/>
    <n v="32999.999999945983"/>
    <n v="1399999.9999965541"/>
    <n v="1.399999999996554"/>
    <n v="32.999999999945985"/>
    <n v="77.120000000017143"/>
    <n v="1423.4000000000856"/>
    <n v="1.8153526970905637E-2"/>
    <n v="2.3183925811398061E-2"/>
  </r>
  <r>
    <x v="2"/>
    <s v="Low_none"/>
    <n v="8"/>
    <x v="1"/>
    <x v="1"/>
    <x v="0"/>
    <x v="2"/>
    <n v="197199.99999988452"/>
    <n v="9649999.999993667"/>
    <n v="9.6499999999936676"/>
    <n v="197.19999999988451"/>
    <n v="77.120000000017143"/>
    <n v="1423.4000000000856"/>
    <n v="0.12512966804968262"/>
    <n v="0.13854152030340919"/>
  </r>
  <r>
    <x v="2"/>
    <s v="none_Normal Road"/>
    <n v="9"/>
    <x v="1"/>
    <x v="1"/>
    <x v="1"/>
    <x v="3"/>
    <n v="165559.16551159092"/>
    <n v="8049745.4860758241"/>
    <n v="8.0497454860758246"/>
    <n v="165.55916551159092"/>
    <n v="77.120000000017143"/>
    <n v="1423.4000000000856"/>
    <n v="0.10437947985054506"/>
    <n v="0.11631246698860542"/>
  </r>
  <r>
    <x v="2"/>
    <s v="none_4WD Road"/>
    <n v="10"/>
    <x v="1"/>
    <x v="1"/>
    <x v="1"/>
    <x v="3"/>
    <n v="28399.999999981374"/>
    <n v="1319999.9999961816"/>
    <n v="1.3199999999961816"/>
    <n v="28.399999999981375"/>
    <n v="77.120000000017143"/>
    <n v="1423.4000000000856"/>
    <n v="1.7116182572560791E-2"/>
    <n v="1.9952227061950028E-2"/>
  </r>
  <r>
    <x v="2"/>
    <s v="none_Private"/>
    <n v="11"/>
    <x v="1"/>
    <x v="1"/>
    <x v="1"/>
    <x v="3"/>
    <n v="6199.9999999888241"/>
    <n v="259999.99999497086"/>
    <n v="0.25999999999497087"/>
    <n v="6.1999999999888242"/>
    <n v="77.120000000017143"/>
    <n v="1423.4000000000856"/>
    <n v="3.3713692945398477E-3"/>
    <n v="4.3557678797164897E-3"/>
  </r>
  <r>
    <x v="2"/>
    <s v="none_none"/>
    <n v="12"/>
    <x v="1"/>
    <x v="1"/>
    <x v="1"/>
    <x v="3"/>
    <n v="182374.533496966"/>
    <n v="8922659.1677801087"/>
    <n v="8.9226591677801093"/>
    <n v="182.374533496966"/>
    <n v="77.120000000017143"/>
    <n v="1423.4000000000856"/>
    <n v="0.11569838132492383"/>
    <n v="0.12812598952996701"/>
  </r>
  <r>
    <x v="2"/>
    <s v="No Take from Shore"/>
    <n v="14"/>
    <x v="1"/>
    <x v="1"/>
    <x v="1"/>
    <x v="3"/>
    <n v="3171.136164575943"/>
    <n v="51512.952318675976"/>
    <n v="5.1512952318675975E-2"/>
    <n v="3.1711361645759428"/>
    <n v="77.120000000017143"/>
    <n v="1423.4000000000856"/>
    <n v="6.6795840662168735E-4"/>
    <n v="2.2278601690148602E-3"/>
  </r>
  <r>
    <x v="2"/>
    <s v="Full No Take"/>
    <n v="15"/>
    <x v="1"/>
    <x v="1"/>
    <x v="1"/>
    <x v="3"/>
    <n v="167394.72197272207"/>
    <n v="9030040.2633827347"/>
    <n v="9.0300402633827339"/>
    <n v="167.39472197272207"/>
    <n v="77.120000000017143"/>
    <n v="1423.4000000000856"/>
    <n v="0.11709077105006128"/>
    <n v="0.11760202471034986"/>
  </r>
  <r>
    <x v="3"/>
    <s v="High_Normal Road"/>
    <n v="1"/>
    <x v="0"/>
    <x v="0"/>
    <x v="0"/>
    <x v="0"/>
    <n v="399169.38068617112"/>
    <n v="21233161.246430773"/>
    <n v="21.233161246430772"/>
    <n v="399.16938068617111"/>
    <n v="45.499999999986557"/>
    <n v="817.59999999997206"/>
    <n v="0.46666288453707794"/>
    <n v="0.48822086678838644"/>
  </r>
  <r>
    <x v="3"/>
    <s v="Low_Normal Road"/>
    <n v="2"/>
    <x v="0"/>
    <x v="0"/>
    <x v="0"/>
    <x v="0"/>
    <n v="180697.72909917845"/>
    <n v="8452583.3504119031"/>
    <n v="8.4525833504119028"/>
    <n v="180.69772909917845"/>
    <n v="45.499999999986557"/>
    <n v="817.59999999997206"/>
    <n v="0.18577106264647034"/>
    <n v="0.22100994263598903"/>
  </r>
  <r>
    <x v="3"/>
    <s v="Low_4WD Road"/>
    <n v="4"/>
    <x v="1"/>
    <x v="0"/>
    <x v="0"/>
    <x v="1"/>
    <n v="3000.0000000167638"/>
    <n v="140000.00000130385"/>
    <n v="0.14000000000130386"/>
    <n v="3.0000000000167639"/>
    <n v="45.499999999986557"/>
    <n v="817.59999999997206"/>
    <n v="3.0769230769526422E-3"/>
    <n v="3.6692759295705313E-3"/>
  </r>
  <r>
    <x v="3"/>
    <s v="High_Private"/>
    <n v="5"/>
    <x v="1"/>
    <x v="1"/>
    <x v="0"/>
    <x v="2"/>
    <n v="3799.9999999906868"/>
    <n v="169999.99999850988"/>
    <n v="0.16999999999850987"/>
    <n v="3.7999999999906868"/>
    <n v="45.499999999986557"/>
    <n v="817.59999999997206"/>
    <n v="3.7362637362320901E-3"/>
    <n v="4.6477495107519777E-3"/>
  </r>
  <r>
    <x v="3"/>
    <s v="High_none"/>
    <n v="7"/>
    <x v="1"/>
    <x v="1"/>
    <x v="0"/>
    <x v="2"/>
    <n v="31561.77051645306"/>
    <n v="1460575.8075301747"/>
    <n v="1.4605758075301747"/>
    <n v="31.561770516453059"/>
    <n v="45.499999999986557"/>
    <n v="817.59999999997206"/>
    <n v="3.2100567198474865E-2"/>
    <n v="3.8602948283334319E-2"/>
  </r>
  <r>
    <x v="3"/>
    <s v="Low_none"/>
    <n v="8"/>
    <x v="1"/>
    <x v="1"/>
    <x v="0"/>
    <x v="2"/>
    <n v="9391.0655654564034"/>
    <n v="459423.4285593211"/>
    <n v="0.45942342855932111"/>
    <n v="9.3910655654564028"/>
    <n v="45.499999999986557"/>
    <n v="817.59999999997206"/>
    <n v="1.0097218210097953E-2"/>
    <n v="1.1486136944051767E-2"/>
  </r>
  <r>
    <x v="3"/>
    <s v="none_Normal Road"/>
    <n v="9"/>
    <x v="1"/>
    <x v="1"/>
    <x v="1"/>
    <x v="3"/>
    <n v="14200.000000020489"/>
    <n v="669999.99999264255"/>
    <n v="0.66999999999264259"/>
    <n v="14.20000000002049"/>
    <n v="45.499999999986557"/>
    <n v="817.59999999997206"/>
    <n v="1.4725274725117374E-2"/>
    <n v="1.7367906066561859E-2"/>
  </r>
  <r>
    <x v="3"/>
    <s v="none_none"/>
    <n v="12"/>
    <x v="1"/>
    <x v="1"/>
    <x v="1"/>
    <x v="3"/>
    <n v="3783.9985772096747"/>
    <n v="168765.4397521168"/>
    <n v="0.1687654397521168"/>
    <n v="3.7839985772096747"/>
    <n v="45.499999999986557"/>
    <n v="817.59999999997206"/>
    <n v="3.709130544003663E-3"/>
    <n v="4.6281782989356706E-3"/>
  </r>
  <r>
    <x v="3"/>
    <s v="Military"/>
    <n v="13"/>
    <x v="1"/>
    <x v="1"/>
    <x v="1"/>
    <x v="3"/>
    <n v="214833.01050425501"/>
    <n v="11890630.958133377"/>
    <n v="11.890630958133377"/>
    <n v="214.83301050425501"/>
    <n v="45.499999999986557"/>
    <n v="817.59999999997206"/>
    <n v="0.2613325485304811"/>
    <n v="0.26276053143867706"/>
  </r>
  <r>
    <x v="3"/>
    <s v="Full No Take"/>
    <n v="15"/>
    <x v="1"/>
    <x v="1"/>
    <x v="1"/>
    <x v="3"/>
    <n v="17157.472420052942"/>
    <n v="854859.76917637652"/>
    <n v="0.85485976917637652"/>
    <n v="17.15747242005294"/>
    <n v="45.499999999986557"/>
    <n v="817.59999999997206"/>
    <n v="1.8788126795090749E-2"/>
    <n v="2.09851668542729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>
  <location ref="A3:E8" firstHeaderRow="1" firstDataRow="2" firstDataCol="1"/>
  <pivotFields count="15">
    <pivotField axis="axisRow" compact="0" outline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cludeNewItemsInFilter="1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Prop_Area" fld="1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G1" workbookViewId="0">
      <selection activeCell="L2" sqref="L2:M6"/>
    </sheetView>
  </sheetViews>
  <sheetFormatPr baseColWidth="10" defaultColWidth="8.83203125" defaultRowHeight="13" x14ac:dyDescent="0.15"/>
  <cols>
    <col min="1" max="1" width="8.33203125" bestFit="1" customWidth="1"/>
    <col min="2" max="2" width="17.83203125" bestFit="1" customWidth="1"/>
    <col min="3" max="3" width="21.6640625" bestFit="1" customWidth="1"/>
    <col min="4" max="4" width="17.83203125" bestFit="1" customWidth="1"/>
    <col min="5" max="5" width="25.5" customWidth="1"/>
    <col min="6" max="6" width="17.83203125" bestFit="1" customWidth="1"/>
    <col min="7" max="7" width="15.6640625" bestFit="1" customWidth="1"/>
    <col min="8" max="11" width="7.83203125" customWidth="1"/>
    <col min="12" max="12" width="13.5" bestFit="1" customWidth="1"/>
  </cols>
  <sheetData>
    <row r="1" spans="1:13" x14ac:dyDescent="0.15">
      <c r="B1" s="42" t="s">
        <v>37</v>
      </c>
      <c r="C1" s="43"/>
      <c r="D1" s="44" t="s">
        <v>39</v>
      </c>
      <c r="E1" s="45"/>
      <c r="F1" s="42" t="s">
        <v>41</v>
      </c>
      <c r="G1" s="46"/>
      <c r="H1" s="44" t="s">
        <v>43</v>
      </c>
      <c r="I1" s="47"/>
      <c r="J1" s="47"/>
      <c r="K1" s="47"/>
      <c r="L1" s="45"/>
    </row>
    <row r="2" spans="1:13" x14ac:dyDescent="0.15">
      <c r="A2" s="27" t="s">
        <v>0</v>
      </c>
      <c r="B2" s="30" t="s">
        <v>51</v>
      </c>
      <c r="C2" s="31" t="s">
        <v>52</v>
      </c>
      <c r="D2" s="30" t="s">
        <v>51</v>
      </c>
      <c r="E2" s="31" t="s">
        <v>53</v>
      </c>
      <c r="F2" s="30" t="s">
        <v>51</v>
      </c>
      <c r="G2" s="31" t="s">
        <v>54</v>
      </c>
      <c r="H2" s="38">
        <v>0</v>
      </c>
      <c r="I2" s="28">
        <v>0.5</v>
      </c>
      <c r="J2" s="28">
        <v>0.75</v>
      </c>
      <c r="K2" s="29">
        <v>1</v>
      </c>
      <c r="L2" s="31" t="s">
        <v>55</v>
      </c>
      <c r="M2" t="s">
        <v>58</v>
      </c>
    </row>
    <row r="3" spans="1:13" x14ac:dyDescent="0.15">
      <c r="A3" t="s">
        <v>8</v>
      </c>
      <c r="B3" s="32">
        <v>0.60007151729148189</v>
      </c>
      <c r="C3" s="33">
        <v>0.39992848270851811</v>
      </c>
      <c r="D3" s="34">
        <v>0.4631564504696089</v>
      </c>
      <c r="E3" s="35">
        <v>0.53684354953039115</v>
      </c>
      <c r="F3" s="34">
        <v>0.19409848581299902</v>
      </c>
      <c r="G3" s="35">
        <v>0.80590151418700107</v>
      </c>
      <c r="H3" s="34">
        <v>0.19409848581299902</v>
      </c>
      <c r="I3" s="26">
        <v>0.26905796465660992</v>
      </c>
      <c r="J3" s="26">
        <v>0.13691506682187304</v>
      </c>
      <c r="K3" s="20">
        <v>0.39992848270851811</v>
      </c>
      <c r="L3" s="33">
        <f>I3*$I$2+J3*$J$2+K3</f>
        <v>0.6371437651532279</v>
      </c>
      <c r="M3" s="41">
        <v>1</v>
      </c>
    </row>
    <row r="4" spans="1:13" x14ac:dyDescent="0.15">
      <c r="A4" t="s">
        <v>21</v>
      </c>
      <c r="B4" s="32">
        <v>0.61368960270939032</v>
      </c>
      <c r="C4" s="33">
        <v>0.38631039729076366</v>
      </c>
      <c r="D4" s="34">
        <v>0.61368960270939032</v>
      </c>
      <c r="E4" s="35">
        <v>0.38631039729076366</v>
      </c>
      <c r="F4" s="34">
        <v>0.26578900288038404</v>
      </c>
      <c r="G4" s="35">
        <v>0.73421099711976989</v>
      </c>
      <c r="H4" s="34">
        <v>0.26578900288038404</v>
      </c>
      <c r="I4" s="26">
        <v>0.34790059982900623</v>
      </c>
      <c r="J4" s="26"/>
      <c r="K4" s="20">
        <v>0.38631039729076366</v>
      </c>
      <c r="L4" s="33">
        <f t="shared" ref="L4:L6" si="0">I4*$I$2+J4*$J$2+K4</f>
        <v>0.56026069720526683</v>
      </c>
      <c r="M4" s="41">
        <v>4</v>
      </c>
    </row>
    <row r="5" spans="1:13" x14ac:dyDescent="0.15">
      <c r="A5" t="s">
        <v>24</v>
      </c>
      <c r="B5" s="32">
        <v>0.54517580225017959</v>
      </c>
      <c r="C5" s="33">
        <v>0.4548241977498203</v>
      </c>
      <c r="D5" s="34">
        <v>0.50446003461526012</v>
      </c>
      <c r="E5" s="35">
        <v>0.49553996538473971</v>
      </c>
      <c r="F5" s="34">
        <v>0.35832414249925248</v>
      </c>
      <c r="G5" s="35">
        <v>0.64167585750074729</v>
      </c>
      <c r="H5" s="34">
        <v>0.35832414249925248</v>
      </c>
      <c r="I5" s="26">
        <v>0.14613589211600761</v>
      </c>
      <c r="J5" s="26">
        <v>4.0715767634919381E-2</v>
      </c>
      <c r="K5" s="20">
        <v>0.4548241977498203</v>
      </c>
      <c r="L5" s="33">
        <f t="shared" si="0"/>
        <v>0.55842896953401366</v>
      </c>
      <c r="M5" s="41">
        <v>2</v>
      </c>
    </row>
    <row r="6" spans="1:13" x14ac:dyDescent="0.15">
      <c r="A6" s="40" t="s">
        <v>26</v>
      </c>
      <c r="B6" s="36">
        <v>0.34756605281645042</v>
      </c>
      <c r="C6" s="37">
        <v>0.6524339471835483</v>
      </c>
      <c r="D6" s="36">
        <v>0.3444891297394978</v>
      </c>
      <c r="E6" s="37">
        <v>0.65551087026050092</v>
      </c>
      <c r="F6" s="36">
        <v>0.29855508059469288</v>
      </c>
      <c r="G6" s="37">
        <v>0.70144491940530573</v>
      </c>
      <c r="H6" s="36">
        <v>0.29855508059469288</v>
      </c>
      <c r="I6" s="24">
        <v>4.5934049144804909E-2</v>
      </c>
      <c r="J6" s="24">
        <v>3.0769230769526422E-3</v>
      </c>
      <c r="K6" s="23">
        <v>0.6524339471835483</v>
      </c>
      <c r="L6" s="39">
        <f t="shared" si="0"/>
        <v>0.67770866406366526</v>
      </c>
      <c r="M6" s="41">
        <v>3</v>
      </c>
    </row>
  </sheetData>
  <mergeCells count="4">
    <mergeCell ref="B1:C1"/>
    <mergeCell ref="D1:E1"/>
    <mergeCell ref="F1:G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16"/>
  <sheetViews>
    <sheetView topLeftCell="A5" workbookViewId="0">
      <selection activeCell="B10" sqref="B10"/>
    </sheetView>
  </sheetViews>
  <sheetFormatPr baseColWidth="10" defaultColWidth="8.83203125" defaultRowHeight="13" x14ac:dyDescent="0.15"/>
  <cols>
    <col min="1" max="1" width="16.5" customWidth="1"/>
    <col min="2" max="2" width="84.5" customWidth="1"/>
  </cols>
  <sheetData>
    <row r="1" spans="1:2" x14ac:dyDescent="0.15">
      <c r="A1" s="51" t="s">
        <v>33</v>
      </c>
      <c r="B1" s="51"/>
    </row>
    <row r="3" spans="1:2" ht="144" customHeight="1" x14ac:dyDescent="0.15">
      <c r="A3" s="48" t="s">
        <v>56</v>
      </c>
      <c r="B3" s="49"/>
    </row>
    <row r="5" spans="1:2" ht="15" customHeight="1" x14ac:dyDescent="0.15">
      <c r="A5" s="50" t="s">
        <v>34</v>
      </c>
      <c r="B5" s="50"/>
    </row>
    <row r="6" spans="1:2" x14ac:dyDescent="0.15">
      <c r="A6" s="5" t="s">
        <v>35</v>
      </c>
      <c r="B6" s="5" t="s">
        <v>36</v>
      </c>
    </row>
    <row r="7" spans="1:2" ht="39" x14ac:dyDescent="0.15">
      <c r="A7" s="6" t="s">
        <v>37</v>
      </c>
      <c r="B7" s="7" t="s">
        <v>38</v>
      </c>
    </row>
    <row r="8" spans="1:2" ht="42" customHeight="1" x14ac:dyDescent="0.15">
      <c r="A8" s="6" t="s">
        <v>39</v>
      </c>
      <c r="B8" s="7" t="s">
        <v>40</v>
      </c>
    </row>
    <row r="9" spans="1:2" ht="39" x14ac:dyDescent="0.15">
      <c r="A9" s="6" t="s">
        <v>41</v>
      </c>
      <c r="B9" s="7" t="s">
        <v>42</v>
      </c>
    </row>
    <row r="10" spans="1:2" ht="117" customHeight="1" x14ac:dyDescent="0.15">
      <c r="A10" s="6" t="s">
        <v>43</v>
      </c>
      <c r="B10" s="8" t="s">
        <v>57</v>
      </c>
    </row>
    <row r="13" spans="1:2" ht="15" customHeight="1" x14ac:dyDescent="0.15">
      <c r="A13" s="50" t="s">
        <v>44</v>
      </c>
      <c r="B13" s="50"/>
    </row>
    <row r="14" spans="1:2" x14ac:dyDescent="0.15">
      <c r="A14" s="5" t="s">
        <v>45</v>
      </c>
      <c r="B14" s="5" t="s">
        <v>46</v>
      </c>
    </row>
    <row r="15" spans="1:2" ht="65" x14ac:dyDescent="0.15">
      <c r="A15" s="6" t="s">
        <v>32</v>
      </c>
      <c r="B15" s="7" t="s">
        <v>47</v>
      </c>
    </row>
    <row r="16" spans="1:2" x14ac:dyDescent="0.15">
      <c r="A16" t="s">
        <v>3</v>
      </c>
      <c r="B16" s="4" t="s">
        <v>48</v>
      </c>
    </row>
  </sheetData>
  <mergeCells count="4">
    <mergeCell ref="A3:B3"/>
    <mergeCell ref="A5:B5"/>
    <mergeCell ref="A13:B13"/>
    <mergeCell ref="A1:B1"/>
  </mergeCell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9" sqref="A9"/>
    </sheetView>
  </sheetViews>
  <sheetFormatPr baseColWidth="10" defaultRowHeight="13" x14ac:dyDescent="0.15"/>
  <cols>
    <col min="1" max="1" width="80" customWidth="1"/>
  </cols>
  <sheetData>
    <row r="1" spans="1:3" ht="143" x14ac:dyDescent="0.15">
      <c r="A1" s="8" t="s">
        <v>57</v>
      </c>
    </row>
    <row r="4" spans="1:3" x14ac:dyDescent="0.15">
      <c r="B4" t="s">
        <v>59</v>
      </c>
      <c r="C4" t="s">
        <v>64</v>
      </c>
    </row>
    <row r="5" spans="1:3" x14ac:dyDescent="0.15">
      <c r="B5">
        <v>1</v>
      </c>
      <c r="C5" t="s">
        <v>60</v>
      </c>
    </row>
    <row r="6" spans="1:3" x14ac:dyDescent="0.15">
      <c r="B6">
        <v>0.75</v>
      </c>
      <c r="C6" t="s">
        <v>61</v>
      </c>
    </row>
    <row r="7" spans="1:3" x14ac:dyDescent="0.15">
      <c r="B7">
        <v>0.5</v>
      </c>
      <c r="C7" t="s">
        <v>62</v>
      </c>
    </row>
    <row r="8" spans="1:3" x14ac:dyDescent="0.15">
      <c r="B8">
        <v>0</v>
      </c>
      <c r="C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4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8.5" bestFit="1" customWidth="1"/>
    <col min="2" max="2" width="17.6640625" bestFit="1" customWidth="1"/>
    <col min="3" max="3" width="6.83203125" bestFit="1" customWidth="1"/>
    <col min="4" max="6" width="12" bestFit="1" customWidth="1"/>
    <col min="7" max="7" width="15.33203125" bestFit="1" customWidth="1"/>
    <col min="8" max="8" width="14.33203125" bestFit="1" customWidth="1"/>
    <col min="9" max="9" width="12.1640625" bestFit="1" customWidth="1"/>
    <col min="10" max="11" width="12" bestFit="1" customWidth="1"/>
    <col min="12" max="12" width="12.83203125" bestFit="1" customWidth="1"/>
    <col min="13" max="13" width="13.1640625" bestFit="1" customWidth="1"/>
    <col min="14" max="14" width="10.5" bestFit="1" customWidth="1"/>
    <col min="15" max="15" width="19.5" bestFit="1" customWidth="1"/>
  </cols>
  <sheetData>
    <row r="1" spans="1:15" x14ac:dyDescent="0.15">
      <c r="A1" s="3" t="s">
        <v>0</v>
      </c>
      <c r="B1" s="3" t="s">
        <v>32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1</v>
      </c>
      <c r="I1" s="3" t="s">
        <v>2</v>
      </c>
      <c r="J1" s="3" t="s">
        <v>27</v>
      </c>
      <c r="K1" s="3" t="s">
        <v>28</v>
      </c>
      <c r="L1" s="3" t="s">
        <v>49</v>
      </c>
      <c r="M1" s="3" t="s">
        <v>29</v>
      </c>
      <c r="N1" s="3" t="s">
        <v>30</v>
      </c>
      <c r="O1" s="3" t="s">
        <v>31</v>
      </c>
    </row>
    <row r="2" spans="1:15" x14ac:dyDescent="0.15">
      <c r="A2" s="2" t="s">
        <v>8</v>
      </c>
      <c r="B2" s="2" t="s">
        <v>12</v>
      </c>
      <c r="C2" s="1">
        <v>1</v>
      </c>
      <c r="D2" s="1">
        <v>1</v>
      </c>
      <c r="E2" s="1">
        <v>1</v>
      </c>
      <c r="F2" s="1">
        <v>1</v>
      </c>
      <c r="G2" s="2">
        <v>1</v>
      </c>
      <c r="H2" s="2">
        <v>205648.26873696994</v>
      </c>
      <c r="I2" s="2">
        <v>10080367.685304772</v>
      </c>
      <c r="J2" s="2">
        <v>10.080367685304772</v>
      </c>
      <c r="K2" s="2">
        <v>205.64826873696995</v>
      </c>
      <c r="L2" s="2">
        <v>71.300000000011352</v>
      </c>
      <c r="M2" s="2">
        <v>1342.4000000001433</v>
      </c>
      <c r="N2">
        <f t="shared" ref="N2:N48" si="0">J2/L2</f>
        <v>0.1413796309299182</v>
      </c>
      <c r="O2">
        <f>(K2/2)/(M2/2)</f>
        <v>0.15319447909486592</v>
      </c>
    </row>
    <row r="3" spans="1:15" x14ac:dyDescent="0.15">
      <c r="A3" s="2" t="s">
        <v>8</v>
      </c>
      <c r="B3" s="2" t="s">
        <v>16</v>
      </c>
      <c r="C3" s="1">
        <v>2</v>
      </c>
      <c r="D3" s="1">
        <v>1</v>
      </c>
      <c r="E3" s="1">
        <v>1</v>
      </c>
      <c r="F3" s="1">
        <v>1</v>
      </c>
      <c r="G3" s="2">
        <v>1</v>
      </c>
      <c r="H3" s="2">
        <v>382658.39789524465</v>
      </c>
      <c r="I3" s="2">
        <v>18434533.131817114</v>
      </c>
      <c r="J3" s="2">
        <v>18.434533131817112</v>
      </c>
      <c r="K3" s="2">
        <v>382.65839789524466</v>
      </c>
      <c r="L3" s="2">
        <v>71.300000000011352</v>
      </c>
      <c r="M3" s="2">
        <v>1342.4000000001433</v>
      </c>
      <c r="N3">
        <f t="shared" si="0"/>
        <v>0.25854885177859993</v>
      </c>
      <c r="O3">
        <f t="shared" ref="O3:O48" si="1">(K3/2)/(M3/2)</f>
        <v>0.28505542155482999</v>
      </c>
    </row>
    <row r="4" spans="1:15" x14ac:dyDescent="0.15">
      <c r="A4" s="2" t="s">
        <v>8</v>
      </c>
      <c r="B4" s="2" t="s">
        <v>10</v>
      </c>
      <c r="C4" s="1">
        <v>3</v>
      </c>
      <c r="D4" s="1">
        <v>0</v>
      </c>
      <c r="E4" s="1">
        <v>1</v>
      </c>
      <c r="F4" s="1">
        <v>1</v>
      </c>
      <c r="G4" s="2">
        <v>0.75</v>
      </c>
      <c r="H4" s="2">
        <v>65314.630818007827</v>
      </c>
      <c r="I4" s="2">
        <v>3002044.2644021255</v>
      </c>
      <c r="J4" s="2">
        <v>3.0020442644021257</v>
      </c>
      <c r="K4" s="2">
        <v>65.314630818007828</v>
      </c>
      <c r="L4" s="2">
        <v>71.300000000011352</v>
      </c>
      <c r="M4" s="2">
        <v>1342.4000000001433</v>
      </c>
      <c r="N4">
        <f t="shared" si="0"/>
        <v>4.2104407635366728E-2</v>
      </c>
      <c r="O4">
        <f t="shared" si="1"/>
        <v>4.8655118308999441E-2</v>
      </c>
    </row>
    <row r="5" spans="1:15" x14ac:dyDescent="0.15">
      <c r="A5" s="2" t="s">
        <v>8</v>
      </c>
      <c r="B5" s="2" t="s">
        <v>14</v>
      </c>
      <c r="C5" s="1">
        <v>4</v>
      </c>
      <c r="D5" s="1">
        <v>0</v>
      </c>
      <c r="E5" s="1">
        <v>1</v>
      </c>
      <c r="F5" s="1">
        <v>1</v>
      </c>
      <c r="G5" s="2">
        <v>0.75</v>
      </c>
      <c r="H5" s="2">
        <v>143400.00000013784</v>
      </c>
      <c r="I5" s="2">
        <v>6759999.9999989755</v>
      </c>
      <c r="J5" s="2">
        <v>6.7599999999989757</v>
      </c>
      <c r="K5" s="2">
        <v>143.40000000013782</v>
      </c>
      <c r="L5" s="2">
        <v>71.300000000011352</v>
      </c>
      <c r="M5" s="2">
        <v>1342.4000000001433</v>
      </c>
      <c r="N5">
        <f t="shared" si="0"/>
        <v>9.4810659186506302E-2</v>
      </c>
      <c r="O5">
        <f t="shared" si="1"/>
        <v>0.10682359952333322</v>
      </c>
    </row>
    <row r="6" spans="1:15" x14ac:dyDescent="0.15">
      <c r="A6" s="2" t="s">
        <v>8</v>
      </c>
      <c r="B6" s="2" t="s">
        <v>13</v>
      </c>
      <c r="C6" s="1">
        <v>5</v>
      </c>
      <c r="D6" s="1">
        <v>0</v>
      </c>
      <c r="E6" s="1">
        <v>0</v>
      </c>
      <c r="F6" s="1">
        <v>1</v>
      </c>
      <c r="G6" s="2">
        <v>0.5</v>
      </c>
      <c r="H6" s="2">
        <v>2800.000000031665</v>
      </c>
      <c r="I6" s="2">
        <v>120000.00000242144</v>
      </c>
      <c r="J6" s="2">
        <v>0.12000000000242143</v>
      </c>
      <c r="K6" s="2">
        <v>2.8000000000316652</v>
      </c>
      <c r="L6" s="2">
        <v>71.300000000011352</v>
      </c>
      <c r="M6" s="2">
        <v>1342.4000000001433</v>
      </c>
      <c r="N6">
        <f t="shared" si="0"/>
        <v>1.683029453049121E-3</v>
      </c>
      <c r="O6">
        <f t="shared" si="1"/>
        <v>2.0858164481759281E-3</v>
      </c>
    </row>
    <row r="7" spans="1:15" x14ac:dyDescent="0.15">
      <c r="A7" s="2" t="s">
        <v>8</v>
      </c>
      <c r="B7" s="2" t="s">
        <v>17</v>
      </c>
      <c r="C7" s="1">
        <v>6</v>
      </c>
      <c r="D7" s="1">
        <v>0</v>
      </c>
      <c r="E7" s="1">
        <v>0</v>
      </c>
      <c r="F7" s="1">
        <v>1</v>
      </c>
      <c r="G7" s="2">
        <v>0.5</v>
      </c>
      <c r="H7" s="2">
        <v>9600.0000000540167</v>
      </c>
      <c r="I7" s="2">
        <v>410000.00000735745</v>
      </c>
      <c r="J7" s="2">
        <v>0.41000000000735742</v>
      </c>
      <c r="K7" s="2">
        <v>9.6000000000540169</v>
      </c>
      <c r="L7" s="2">
        <v>71.300000000011352</v>
      </c>
      <c r="M7" s="2">
        <v>1342.4000000001433</v>
      </c>
      <c r="N7">
        <f t="shared" si="0"/>
        <v>5.750350631238319E-3</v>
      </c>
      <c r="O7">
        <f t="shared" si="1"/>
        <v>7.1513706794196896E-3</v>
      </c>
    </row>
    <row r="8" spans="1:15" x14ac:dyDescent="0.15">
      <c r="A8" s="2" t="s">
        <v>8</v>
      </c>
      <c r="B8" s="2" t="s">
        <v>11</v>
      </c>
      <c r="C8" s="1">
        <v>7</v>
      </c>
      <c r="D8" s="1">
        <v>0</v>
      </c>
      <c r="E8" s="1">
        <v>0</v>
      </c>
      <c r="F8" s="1">
        <v>1</v>
      </c>
      <c r="G8" s="2">
        <v>0.5</v>
      </c>
      <c r="H8" s="2">
        <v>99353.776083570381</v>
      </c>
      <c r="I8" s="2">
        <v>4401087.5993947582</v>
      </c>
      <c r="J8" s="2">
        <v>4.4010875993947582</v>
      </c>
      <c r="K8" s="2">
        <v>99.353776083570381</v>
      </c>
      <c r="L8" s="2">
        <v>71.300000000011352</v>
      </c>
      <c r="M8" s="2">
        <v>1342.4000000001433</v>
      </c>
      <c r="N8">
        <f t="shared" si="0"/>
        <v>6.1726333792343026E-2</v>
      </c>
      <c r="O8">
        <f t="shared" si="1"/>
        <v>7.4012050121841311E-2</v>
      </c>
    </row>
    <row r="9" spans="1:15" x14ac:dyDescent="0.15">
      <c r="A9" s="2" t="s">
        <v>8</v>
      </c>
      <c r="B9" s="2" t="s">
        <v>15</v>
      </c>
      <c r="C9" s="1">
        <v>8</v>
      </c>
      <c r="D9" s="1">
        <v>0</v>
      </c>
      <c r="E9" s="1">
        <v>0</v>
      </c>
      <c r="F9" s="1">
        <v>1</v>
      </c>
      <c r="G9" s="2">
        <v>0.5</v>
      </c>
      <c r="H9" s="2">
        <v>300421.63685363287</v>
      </c>
      <c r="I9" s="2">
        <v>14252745.280614804</v>
      </c>
      <c r="J9" s="2">
        <v>14.252745280614805</v>
      </c>
      <c r="K9" s="2">
        <v>300.42163685363289</v>
      </c>
      <c r="L9" s="2">
        <v>71.300000000011352</v>
      </c>
      <c r="M9" s="2">
        <v>1342.4000000001433</v>
      </c>
      <c r="N9">
        <f t="shared" si="0"/>
        <v>0.19989825077997947</v>
      </c>
      <c r="O9">
        <f t="shared" si="1"/>
        <v>0.22379442554648452</v>
      </c>
    </row>
    <row r="10" spans="1:15" x14ac:dyDescent="0.15">
      <c r="A10" s="2" t="s">
        <v>8</v>
      </c>
      <c r="B10" s="2" t="s">
        <v>20</v>
      </c>
      <c r="C10" s="1">
        <v>9</v>
      </c>
      <c r="D10" s="1">
        <v>0</v>
      </c>
      <c r="E10" s="1">
        <v>0</v>
      </c>
      <c r="F10" s="1">
        <v>0</v>
      </c>
      <c r="G10" s="2">
        <v>0</v>
      </c>
      <c r="H10" s="2">
        <v>168753.06322554426</v>
      </c>
      <c r="I10" s="2">
        <v>8219592.9307650216</v>
      </c>
      <c r="J10" s="2">
        <v>8.2195929307650211</v>
      </c>
      <c r="K10" s="2">
        <v>168.75306322554425</v>
      </c>
      <c r="L10" s="2">
        <v>71.300000000011352</v>
      </c>
      <c r="M10" s="2">
        <v>1342.4000000001433</v>
      </c>
      <c r="N10">
        <f t="shared" si="0"/>
        <v>0.11528180828560607</v>
      </c>
      <c r="O10">
        <f t="shared" si="1"/>
        <v>0.12570996962568998</v>
      </c>
    </row>
    <row r="11" spans="1:15" x14ac:dyDescent="0.15">
      <c r="A11" s="2" t="s">
        <v>8</v>
      </c>
      <c r="B11" s="2" t="s">
        <v>18</v>
      </c>
      <c r="C11" s="1">
        <v>10</v>
      </c>
      <c r="D11" s="1">
        <v>0</v>
      </c>
      <c r="E11" s="1">
        <v>0</v>
      </c>
      <c r="F11" s="1">
        <v>0</v>
      </c>
      <c r="G11" s="2">
        <v>0</v>
      </c>
      <c r="H11" s="2">
        <v>24599.99999997206</v>
      </c>
      <c r="I11" s="2">
        <v>1199999.9999959022</v>
      </c>
      <c r="J11" s="2">
        <v>1.1999999999959021</v>
      </c>
      <c r="K11" s="2">
        <v>24.599999999972059</v>
      </c>
      <c r="L11" s="2">
        <v>71.300000000011352</v>
      </c>
      <c r="M11" s="2">
        <v>1342.4000000001433</v>
      </c>
      <c r="N11">
        <f t="shared" si="0"/>
        <v>1.6830294530094124E-2</v>
      </c>
      <c r="O11">
        <f t="shared" si="1"/>
        <v>1.8325387365889029E-2</v>
      </c>
    </row>
    <row r="12" spans="1:15" x14ac:dyDescent="0.15">
      <c r="A12" s="2" t="s">
        <v>8</v>
      </c>
      <c r="B12" s="2" t="s">
        <v>19</v>
      </c>
      <c r="C12" s="1">
        <v>12</v>
      </c>
      <c r="D12" s="1">
        <v>0</v>
      </c>
      <c r="E12" s="1">
        <v>0</v>
      </c>
      <c r="F12" s="1">
        <v>0</v>
      </c>
      <c r="G12" s="2">
        <v>0</v>
      </c>
      <c r="H12" s="2">
        <v>69799.999999996275</v>
      </c>
      <c r="I12" s="2">
        <v>3150000.0000045635</v>
      </c>
      <c r="J12" s="2">
        <v>3.1500000000045634</v>
      </c>
      <c r="K12" s="2">
        <v>69.799999999996274</v>
      </c>
      <c r="L12" s="2">
        <v>71.300000000011352</v>
      </c>
      <c r="M12" s="2">
        <v>1342.4000000001433</v>
      </c>
      <c r="N12">
        <f t="shared" si="0"/>
        <v>4.4179523141711946E-2</v>
      </c>
      <c r="O12">
        <f t="shared" si="1"/>
        <v>5.1996424314651984E-2</v>
      </c>
    </row>
    <row r="13" spans="1:15" x14ac:dyDescent="0.15">
      <c r="A13" s="2" t="s">
        <v>8</v>
      </c>
      <c r="B13" s="2" t="s">
        <v>9</v>
      </c>
      <c r="C13" s="1">
        <v>15</v>
      </c>
      <c r="D13" s="1">
        <v>0</v>
      </c>
      <c r="E13" s="1">
        <v>0</v>
      </c>
      <c r="F13" s="1">
        <v>0</v>
      </c>
      <c r="G13" s="2">
        <v>0</v>
      </c>
      <c r="H13" s="2">
        <v>25357.009716564095</v>
      </c>
      <c r="I13" s="2">
        <v>1269629.107703547</v>
      </c>
      <c r="J13" s="2">
        <v>1.2696291077035471</v>
      </c>
      <c r="K13" s="2">
        <v>25.357009716564093</v>
      </c>
      <c r="L13" s="2">
        <v>71.300000000011352</v>
      </c>
      <c r="M13" s="2">
        <v>1342.4000000001433</v>
      </c>
      <c r="N13">
        <f t="shared" si="0"/>
        <v>1.7806859855586887E-2</v>
      </c>
      <c r="O13">
        <f t="shared" si="1"/>
        <v>1.888930997956003E-2</v>
      </c>
    </row>
    <row r="14" spans="1:15" x14ac:dyDescent="0.15">
      <c r="A14" s="2" t="s">
        <v>21</v>
      </c>
      <c r="B14" s="2" t="s">
        <v>12</v>
      </c>
      <c r="C14" s="1">
        <v>1</v>
      </c>
      <c r="D14" s="1">
        <v>1</v>
      </c>
      <c r="E14" s="1">
        <v>1</v>
      </c>
      <c r="F14" s="1">
        <v>1</v>
      </c>
      <c r="G14" s="2">
        <v>1</v>
      </c>
      <c r="H14" s="2">
        <v>162766.88853159227</v>
      </c>
      <c r="I14" s="2">
        <v>7704727.0091694668</v>
      </c>
      <c r="J14" s="2">
        <v>7.7047270091694671</v>
      </c>
      <c r="K14" s="2">
        <v>162.76688853159226</v>
      </c>
      <c r="L14" s="2">
        <v>35.010000000048443</v>
      </c>
      <c r="M14" s="2">
        <v>663.39999999996837</v>
      </c>
      <c r="N14">
        <f t="shared" si="0"/>
        <v>0.2200721796389262</v>
      </c>
      <c r="O14">
        <f t="shared" si="1"/>
        <v>0.24535256034308112</v>
      </c>
    </row>
    <row r="15" spans="1:15" x14ac:dyDescent="0.15">
      <c r="A15" s="2" t="s">
        <v>21</v>
      </c>
      <c r="B15" s="2" t="s">
        <v>16</v>
      </c>
      <c r="C15" s="1">
        <v>2</v>
      </c>
      <c r="D15" s="1">
        <v>1</v>
      </c>
      <c r="E15" s="1">
        <v>1</v>
      </c>
      <c r="F15" s="1">
        <v>1</v>
      </c>
      <c r="G15" s="2">
        <v>1</v>
      </c>
      <c r="H15" s="2">
        <v>129599.99999988079</v>
      </c>
      <c r="I15" s="2">
        <v>5819999.9999988824</v>
      </c>
      <c r="J15" s="2">
        <v>5.8199999999988821</v>
      </c>
      <c r="K15" s="2">
        <v>129.59999999988079</v>
      </c>
      <c r="L15" s="2">
        <v>35.010000000048443</v>
      </c>
      <c r="M15" s="2">
        <v>663.39999999996837</v>
      </c>
      <c r="N15">
        <f t="shared" si="0"/>
        <v>0.16623821765183744</v>
      </c>
      <c r="O15">
        <f t="shared" si="1"/>
        <v>0.19535725052741479</v>
      </c>
    </row>
    <row r="16" spans="1:15" x14ac:dyDescent="0.15">
      <c r="A16" s="2" t="s">
        <v>21</v>
      </c>
      <c r="B16" s="2" t="s">
        <v>13</v>
      </c>
      <c r="C16" s="1">
        <v>5</v>
      </c>
      <c r="D16" s="1">
        <v>0</v>
      </c>
      <c r="E16" s="1">
        <v>0</v>
      </c>
      <c r="F16" s="1">
        <v>1</v>
      </c>
      <c r="G16" s="2">
        <v>0.5</v>
      </c>
      <c r="H16" s="2">
        <v>999.99999999813735</v>
      </c>
      <c r="I16" s="2">
        <v>29999.999999720603</v>
      </c>
      <c r="J16" s="2">
        <v>2.9999999999720604E-2</v>
      </c>
      <c r="K16" s="2">
        <v>0.99999999999813738</v>
      </c>
      <c r="L16" s="2">
        <v>35.010000000048443</v>
      </c>
      <c r="M16" s="2">
        <v>663.39999999996837</v>
      </c>
      <c r="N16">
        <f t="shared" si="0"/>
        <v>8.5689802912536687E-4</v>
      </c>
      <c r="O16">
        <f t="shared" si="1"/>
        <v>1.5073861923397423E-3</v>
      </c>
    </row>
    <row r="17" spans="1:15" x14ac:dyDescent="0.15">
      <c r="A17" s="2" t="s">
        <v>21</v>
      </c>
      <c r="B17" s="2" t="s">
        <v>17</v>
      </c>
      <c r="C17" s="1">
        <v>6</v>
      </c>
      <c r="D17" s="1">
        <v>0</v>
      </c>
      <c r="E17" s="1">
        <v>0</v>
      </c>
      <c r="F17" s="1">
        <v>1</v>
      </c>
      <c r="G17" s="2">
        <v>0.5</v>
      </c>
      <c r="H17" s="2">
        <v>8399.9999999664724</v>
      </c>
      <c r="I17" s="2">
        <v>389999.99999850988</v>
      </c>
      <c r="J17" s="2">
        <v>0.38999999999850987</v>
      </c>
      <c r="K17" s="2">
        <v>8.3999999999664716</v>
      </c>
      <c r="L17" s="2">
        <v>35.010000000048443</v>
      </c>
      <c r="M17" s="2">
        <v>663.39999999996837</v>
      </c>
      <c r="N17">
        <f t="shared" si="0"/>
        <v>1.1139674378690952E-2</v>
      </c>
      <c r="O17">
        <f t="shared" si="1"/>
        <v>1.2662044015626879E-2</v>
      </c>
    </row>
    <row r="18" spans="1:15" x14ac:dyDescent="0.15">
      <c r="A18" s="2" t="s">
        <v>21</v>
      </c>
      <c r="B18" s="2" t="s">
        <v>11</v>
      </c>
      <c r="C18" s="1">
        <v>7</v>
      </c>
      <c r="D18" s="1">
        <v>0</v>
      </c>
      <c r="E18" s="1">
        <v>0</v>
      </c>
      <c r="F18" s="1">
        <v>1</v>
      </c>
      <c r="G18" s="2">
        <v>0.5</v>
      </c>
      <c r="H18" s="2">
        <v>123799.99999994412</v>
      </c>
      <c r="I18" s="2">
        <v>5920000.0000125729</v>
      </c>
      <c r="J18" s="2">
        <v>5.920000000012573</v>
      </c>
      <c r="K18" s="2">
        <v>123.79999999994412</v>
      </c>
      <c r="L18" s="2">
        <v>35.010000000048443</v>
      </c>
      <c r="M18" s="2">
        <v>663.39999999996837</v>
      </c>
      <c r="N18">
        <f t="shared" si="0"/>
        <v>0.16909454441600633</v>
      </c>
      <c r="O18">
        <f t="shared" si="1"/>
        <v>0.18661441061192346</v>
      </c>
    </row>
    <row r="19" spans="1:15" x14ac:dyDescent="0.15">
      <c r="A19" s="2" t="s">
        <v>21</v>
      </c>
      <c r="B19" s="2" t="s">
        <v>15</v>
      </c>
      <c r="C19" s="1">
        <v>8</v>
      </c>
      <c r="D19" s="1">
        <v>0</v>
      </c>
      <c r="E19" s="1">
        <v>0</v>
      </c>
      <c r="F19" s="1">
        <v>1</v>
      </c>
      <c r="G19" s="2">
        <v>0.5</v>
      </c>
      <c r="H19" s="2">
        <v>126999.99999992922</v>
      </c>
      <c r="I19" s="2">
        <v>5840000.0000195578</v>
      </c>
      <c r="J19" s="2">
        <v>5.8400000000195575</v>
      </c>
      <c r="K19" s="2">
        <v>126.99999999992922</v>
      </c>
      <c r="L19" s="2">
        <v>35.010000000048443</v>
      </c>
      <c r="M19" s="2">
        <v>663.39999999996837</v>
      </c>
      <c r="N19">
        <f t="shared" si="0"/>
        <v>0.16680948300518358</v>
      </c>
      <c r="O19">
        <f t="shared" si="1"/>
        <v>0.19143804642739715</v>
      </c>
    </row>
    <row r="20" spans="1:15" x14ac:dyDescent="0.15">
      <c r="A20" s="2" t="s">
        <v>21</v>
      </c>
      <c r="B20" s="2" t="s">
        <v>20</v>
      </c>
      <c r="C20" s="1">
        <v>9</v>
      </c>
      <c r="D20" s="1">
        <v>0</v>
      </c>
      <c r="E20" s="1">
        <v>0</v>
      </c>
      <c r="F20" s="1">
        <v>0</v>
      </c>
      <c r="G20" s="2">
        <v>0</v>
      </c>
      <c r="H20" s="2">
        <v>32657.62464917517</v>
      </c>
      <c r="I20" s="2">
        <v>1442861.3635222181</v>
      </c>
      <c r="J20" s="2">
        <v>1.4428613635222181</v>
      </c>
      <c r="K20" s="2">
        <v>32.657624649175169</v>
      </c>
      <c r="L20" s="2">
        <v>35.010000000048443</v>
      </c>
      <c r="M20" s="2">
        <v>663.39999999996837</v>
      </c>
      <c r="N20">
        <f t="shared" si="0"/>
        <v>4.1212835290494763E-2</v>
      </c>
      <c r="O20">
        <f t="shared" si="1"/>
        <v>4.9227652470872366E-2</v>
      </c>
    </row>
    <row r="21" spans="1:15" x14ac:dyDescent="0.15">
      <c r="A21" s="2" t="s">
        <v>21</v>
      </c>
      <c r="B21" s="2" t="s">
        <v>18</v>
      </c>
      <c r="C21" s="1">
        <v>10</v>
      </c>
      <c r="D21" s="1">
        <v>0</v>
      </c>
      <c r="E21" s="1">
        <v>0</v>
      </c>
      <c r="F21" s="1">
        <v>0</v>
      </c>
      <c r="G21" s="2">
        <v>0</v>
      </c>
      <c r="H21" s="2">
        <v>2400.0000000018626</v>
      </c>
      <c r="I21" s="2">
        <v>110000.00000055879</v>
      </c>
      <c r="J21" s="2">
        <v>0.11000000000055879</v>
      </c>
      <c r="K21" s="2">
        <v>2.4000000000018629</v>
      </c>
      <c r="L21" s="2">
        <v>35.010000000048443</v>
      </c>
      <c r="M21" s="2">
        <v>663.39999999996837</v>
      </c>
      <c r="N21">
        <f t="shared" si="0"/>
        <v>3.1419594401715678E-3</v>
      </c>
      <c r="O21">
        <f t="shared" si="1"/>
        <v>3.617726861624928E-3</v>
      </c>
    </row>
    <row r="22" spans="1:15" x14ac:dyDescent="0.15">
      <c r="A22" s="2" t="s">
        <v>21</v>
      </c>
      <c r="B22" s="2" t="s">
        <v>23</v>
      </c>
      <c r="C22" s="1">
        <v>11</v>
      </c>
      <c r="D22" s="1">
        <v>0</v>
      </c>
      <c r="E22" s="1">
        <v>0</v>
      </c>
      <c r="F22" s="1">
        <v>0</v>
      </c>
      <c r="G22" s="2">
        <v>0</v>
      </c>
      <c r="H22" s="2">
        <v>13000</v>
      </c>
      <c r="I22" s="2">
        <v>659999.99999813735</v>
      </c>
      <c r="J22" s="2">
        <v>0.65999999999813741</v>
      </c>
      <c r="K22" s="2">
        <v>13</v>
      </c>
      <c r="L22" s="2">
        <v>35.010000000048443</v>
      </c>
      <c r="M22" s="2">
        <v>663.39999999996837</v>
      </c>
      <c r="N22">
        <f t="shared" si="0"/>
        <v>1.885175664088044E-2</v>
      </c>
      <c r="O22">
        <f t="shared" si="1"/>
        <v>1.959602050045315E-2</v>
      </c>
    </row>
    <row r="23" spans="1:15" x14ac:dyDescent="0.15">
      <c r="A23" s="2" t="s">
        <v>21</v>
      </c>
      <c r="B23" s="2" t="s">
        <v>19</v>
      </c>
      <c r="C23" s="1">
        <v>12</v>
      </c>
      <c r="D23" s="1">
        <v>0</v>
      </c>
      <c r="E23" s="1">
        <v>0</v>
      </c>
      <c r="F23" s="1">
        <v>0</v>
      </c>
      <c r="G23" s="2">
        <v>0</v>
      </c>
      <c r="H23" s="2">
        <v>99852.866724456166</v>
      </c>
      <c r="I23" s="2">
        <v>4862643.1749930168</v>
      </c>
      <c r="J23" s="2">
        <v>4.8626431749930168</v>
      </c>
      <c r="K23" s="2">
        <v>99.852866724456163</v>
      </c>
      <c r="L23" s="2">
        <v>35.010000000048443</v>
      </c>
      <c r="M23" s="2">
        <v>663.39999999996837</v>
      </c>
      <c r="N23">
        <f t="shared" si="0"/>
        <v>0.13889297843434129</v>
      </c>
      <c r="O23">
        <f t="shared" si="1"/>
        <v>0.15051683256626608</v>
      </c>
    </row>
    <row r="24" spans="1:15" x14ac:dyDescent="0.15">
      <c r="A24" s="2" t="s">
        <v>21</v>
      </c>
      <c r="B24" s="2" t="s">
        <v>22</v>
      </c>
      <c r="C24" s="1">
        <v>13</v>
      </c>
      <c r="D24" s="1">
        <v>0</v>
      </c>
      <c r="E24" s="1">
        <v>0</v>
      </c>
      <c r="F24" s="1">
        <v>0</v>
      </c>
      <c r="G24" s="2">
        <v>0</v>
      </c>
      <c r="H24" s="2">
        <v>44689.511404316647</v>
      </c>
      <c r="I24" s="2">
        <v>2229768.4523411896</v>
      </c>
      <c r="J24" s="2">
        <v>2.2297684523411898</v>
      </c>
      <c r="K24" s="2">
        <v>44.689511404316647</v>
      </c>
      <c r="L24" s="2">
        <v>35.010000000048443</v>
      </c>
      <c r="M24" s="2">
        <v>663.39999999996837</v>
      </c>
      <c r="N24">
        <f t="shared" si="0"/>
        <v>6.3689473074495989E-2</v>
      </c>
      <c r="O24">
        <f t="shared" si="1"/>
        <v>6.7364352433401831E-2</v>
      </c>
    </row>
    <row r="25" spans="1:15" x14ac:dyDescent="0.15">
      <c r="A25" s="2" t="s">
        <v>24</v>
      </c>
      <c r="B25" s="2" t="s">
        <v>12</v>
      </c>
      <c r="C25" s="1">
        <v>1</v>
      </c>
      <c r="D25" s="1">
        <v>1</v>
      </c>
      <c r="E25" s="1">
        <v>1</v>
      </c>
      <c r="F25" s="1">
        <v>1</v>
      </c>
      <c r="G25" s="2">
        <v>1</v>
      </c>
      <c r="H25" s="2">
        <v>325783.81578061916</v>
      </c>
      <c r="I25" s="2">
        <v>15574627.282768294</v>
      </c>
      <c r="J25" s="2">
        <v>15.574627282768294</v>
      </c>
      <c r="K25" s="2">
        <v>325.78381578061914</v>
      </c>
      <c r="L25" s="2">
        <v>77.120000000017143</v>
      </c>
      <c r="M25" s="2">
        <v>1423.4000000000856</v>
      </c>
      <c r="N25">
        <f t="shared" si="0"/>
        <v>0.20195315460016638</v>
      </c>
      <c r="O25">
        <f t="shared" si="1"/>
        <v>0.22887720653407304</v>
      </c>
    </row>
    <row r="26" spans="1:15" x14ac:dyDescent="0.15">
      <c r="A26" s="2" t="s">
        <v>24</v>
      </c>
      <c r="B26" s="2" t="s">
        <v>16</v>
      </c>
      <c r="C26" s="1">
        <v>2</v>
      </c>
      <c r="D26" s="1">
        <v>1</v>
      </c>
      <c r="E26" s="1">
        <v>1</v>
      </c>
      <c r="F26" s="1">
        <v>1</v>
      </c>
      <c r="G26" s="2">
        <v>1</v>
      </c>
      <c r="H26" s="2">
        <v>399498.99843517301</v>
      </c>
      <c r="I26" s="2">
        <v>19501414.847705647</v>
      </c>
      <c r="J26" s="2">
        <v>19.501414847705647</v>
      </c>
      <c r="K26" s="2">
        <v>399.49899843517301</v>
      </c>
      <c r="L26" s="2">
        <v>77.120000000017143</v>
      </c>
      <c r="M26" s="2">
        <v>1423.4000000000856</v>
      </c>
      <c r="N26">
        <f t="shared" si="0"/>
        <v>0.25287104314965392</v>
      </c>
      <c r="O26">
        <f t="shared" si="1"/>
        <v>0.28066530731709216</v>
      </c>
    </row>
    <row r="27" spans="1:15" x14ac:dyDescent="0.15">
      <c r="A27" s="2" t="s">
        <v>24</v>
      </c>
      <c r="B27" s="2" t="s">
        <v>10</v>
      </c>
      <c r="C27" s="1">
        <v>3</v>
      </c>
      <c r="D27" s="1">
        <v>0</v>
      </c>
      <c r="E27" s="1">
        <v>1</v>
      </c>
      <c r="F27" s="1">
        <v>1</v>
      </c>
      <c r="G27" s="2">
        <v>0.75</v>
      </c>
      <c r="H27" s="2">
        <v>15000.000000055879</v>
      </c>
      <c r="I27" s="2">
        <v>660000.00000735745</v>
      </c>
      <c r="J27" s="2">
        <v>0.66000000000735748</v>
      </c>
      <c r="K27" s="2">
        <v>15.000000000055879</v>
      </c>
      <c r="L27" s="2">
        <v>77.120000000017143</v>
      </c>
      <c r="M27" s="2">
        <v>1423.4000000000856</v>
      </c>
      <c r="N27">
        <f t="shared" si="0"/>
        <v>8.5580912864005546E-3</v>
      </c>
      <c r="O27">
        <f t="shared" si="1"/>
        <v>1.0538148096146534E-2</v>
      </c>
    </row>
    <row r="28" spans="1:15" x14ac:dyDescent="0.15">
      <c r="A28" s="2" t="s">
        <v>24</v>
      </c>
      <c r="B28" s="2" t="s">
        <v>14</v>
      </c>
      <c r="C28" s="1">
        <v>4</v>
      </c>
      <c r="D28" s="1">
        <v>0</v>
      </c>
      <c r="E28" s="1">
        <v>1</v>
      </c>
      <c r="F28" s="1">
        <v>1</v>
      </c>
      <c r="G28" s="2">
        <v>0.75</v>
      </c>
      <c r="H28" s="2">
        <v>52200.000000009313</v>
      </c>
      <c r="I28" s="2">
        <v>2479999.9999983236</v>
      </c>
      <c r="J28" s="2">
        <v>2.4799999999983235</v>
      </c>
      <c r="K28" s="2">
        <v>52.200000000009311</v>
      </c>
      <c r="L28" s="2">
        <v>77.120000000017143</v>
      </c>
      <c r="M28" s="2">
        <v>1423.4000000000856</v>
      </c>
      <c r="N28">
        <f t="shared" si="0"/>
        <v>3.2157676348518828E-2</v>
      </c>
      <c r="O28">
        <f t="shared" si="1"/>
        <v>3.6672755374459867E-2</v>
      </c>
    </row>
    <row r="29" spans="1:15" x14ac:dyDescent="0.15">
      <c r="A29" s="2" t="s">
        <v>24</v>
      </c>
      <c r="B29" s="2" t="s">
        <v>13</v>
      </c>
      <c r="C29" s="1">
        <v>5</v>
      </c>
      <c r="D29" s="1">
        <v>0</v>
      </c>
      <c r="E29" s="1">
        <v>0</v>
      </c>
      <c r="F29" s="1">
        <v>1</v>
      </c>
      <c r="G29" s="2">
        <v>0.5</v>
      </c>
      <c r="H29" s="2">
        <v>2200.0000000204891</v>
      </c>
      <c r="I29" s="2">
        <v>90000.000002142042</v>
      </c>
      <c r="J29" s="2">
        <v>9.0000000002142047E-2</v>
      </c>
      <c r="K29" s="2">
        <v>2.2000000000204891</v>
      </c>
      <c r="L29" s="2">
        <v>77.120000000017143</v>
      </c>
      <c r="M29" s="2">
        <v>1423.4000000000856</v>
      </c>
      <c r="N29">
        <f t="shared" si="0"/>
        <v>1.1670124481602962E-3</v>
      </c>
      <c r="O29">
        <f t="shared" si="1"/>
        <v>1.5455950541101284E-3</v>
      </c>
    </row>
    <row r="30" spans="1:15" x14ac:dyDescent="0.15">
      <c r="A30" s="2" t="s">
        <v>24</v>
      </c>
      <c r="B30" s="2" t="s">
        <v>17</v>
      </c>
      <c r="C30" s="1">
        <v>6</v>
      </c>
      <c r="D30" s="1">
        <v>0</v>
      </c>
      <c r="E30" s="1">
        <v>0</v>
      </c>
      <c r="F30" s="1">
        <v>1</v>
      </c>
      <c r="G30" s="2">
        <v>0.5</v>
      </c>
      <c r="H30" s="2">
        <v>2799.9999999608845</v>
      </c>
      <c r="I30" s="2">
        <v>129999.99999664724</v>
      </c>
      <c r="J30" s="2">
        <v>0.12999999999664724</v>
      </c>
      <c r="K30" s="2">
        <v>2.7999999999608844</v>
      </c>
      <c r="L30" s="2">
        <v>77.120000000017143</v>
      </c>
      <c r="M30" s="2">
        <v>1423.4000000000856</v>
      </c>
      <c r="N30">
        <f t="shared" si="0"/>
        <v>1.6856846472590554E-3</v>
      </c>
      <c r="O30">
        <f t="shared" si="1"/>
        <v>1.9671209779125445E-3</v>
      </c>
    </row>
    <row r="31" spans="1:15" x14ac:dyDescent="0.15">
      <c r="A31" s="2" t="s">
        <v>24</v>
      </c>
      <c r="B31" s="2" t="s">
        <v>11</v>
      </c>
      <c r="C31" s="1">
        <v>7</v>
      </c>
      <c r="D31" s="1">
        <v>0</v>
      </c>
      <c r="E31" s="1">
        <v>0</v>
      </c>
      <c r="F31" s="1">
        <v>1</v>
      </c>
      <c r="G31" s="2">
        <v>0.5</v>
      </c>
      <c r="H31" s="2">
        <v>32999.999999945983</v>
      </c>
      <c r="I31" s="2">
        <v>1399999.9999965541</v>
      </c>
      <c r="J31" s="2">
        <v>1.399999999996554</v>
      </c>
      <c r="K31" s="2">
        <v>32.999999999945985</v>
      </c>
      <c r="L31" s="2">
        <v>77.120000000017143</v>
      </c>
      <c r="M31" s="2">
        <v>1423.4000000000856</v>
      </c>
      <c r="N31">
        <f t="shared" si="0"/>
        <v>1.8153526970905637E-2</v>
      </c>
      <c r="O31">
        <f t="shared" si="1"/>
        <v>2.3183925811398061E-2</v>
      </c>
    </row>
    <row r="32" spans="1:15" x14ac:dyDescent="0.15">
      <c r="A32" s="2" t="s">
        <v>24</v>
      </c>
      <c r="B32" s="2" t="s">
        <v>15</v>
      </c>
      <c r="C32" s="1">
        <v>8</v>
      </c>
      <c r="D32" s="1">
        <v>0</v>
      </c>
      <c r="E32" s="1">
        <v>0</v>
      </c>
      <c r="F32" s="1">
        <v>1</v>
      </c>
      <c r="G32" s="2">
        <v>0.5</v>
      </c>
      <c r="H32" s="2">
        <v>197199.99999988452</v>
      </c>
      <c r="I32" s="2">
        <v>9649999.999993667</v>
      </c>
      <c r="J32" s="2">
        <v>9.6499999999936676</v>
      </c>
      <c r="K32" s="2">
        <v>197.19999999988451</v>
      </c>
      <c r="L32" s="2">
        <v>77.120000000017143</v>
      </c>
      <c r="M32" s="2">
        <v>1423.4000000000856</v>
      </c>
      <c r="N32">
        <f t="shared" si="0"/>
        <v>0.12512966804968262</v>
      </c>
      <c r="O32">
        <f t="shared" si="1"/>
        <v>0.13854152030340919</v>
      </c>
    </row>
    <row r="33" spans="1:15" x14ac:dyDescent="0.15">
      <c r="A33" s="2" t="s">
        <v>24</v>
      </c>
      <c r="B33" s="2" t="s">
        <v>20</v>
      </c>
      <c r="C33" s="1">
        <v>9</v>
      </c>
      <c r="D33" s="1">
        <v>0</v>
      </c>
      <c r="E33" s="1">
        <v>0</v>
      </c>
      <c r="F33" s="1">
        <v>0</v>
      </c>
      <c r="G33" s="2">
        <v>0</v>
      </c>
      <c r="H33" s="2">
        <v>165559.16551159092</v>
      </c>
      <c r="I33" s="2">
        <v>8049745.4860758241</v>
      </c>
      <c r="J33" s="2">
        <v>8.0497454860758246</v>
      </c>
      <c r="K33" s="2">
        <v>165.55916551159092</v>
      </c>
      <c r="L33" s="2">
        <v>77.120000000017143</v>
      </c>
      <c r="M33" s="2">
        <v>1423.4000000000856</v>
      </c>
      <c r="N33">
        <f t="shared" si="0"/>
        <v>0.10437947985054506</v>
      </c>
      <c r="O33">
        <f t="shared" si="1"/>
        <v>0.11631246698860542</v>
      </c>
    </row>
    <row r="34" spans="1:15" x14ac:dyDescent="0.15">
      <c r="A34" s="2" t="s">
        <v>24</v>
      </c>
      <c r="B34" s="2" t="s">
        <v>18</v>
      </c>
      <c r="C34" s="1">
        <v>10</v>
      </c>
      <c r="D34" s="1">
        <v>0</v>
      </c>
      <c r="E34" s="1">
        <v>0</v>
      </c>
      <c r="F34" s="1">
        <v>0</v>
      </c>
      <c r="G34" s="2">
        <v>0</v>
      </c>
      <c r="H34" s="2">
        <v>28399.999999981374</v>
      </c>
      <c r="I34" s="2">
        <v>1319999.9999961816</v>
      </c>
      <c r="J34" s="2">
        <v>1.3199999999961816</v>
      </c>
      <c r="K34" s="2">
        <v>28.399999999981375</v>
      </c>
      <c r="L34" s="2">
        <v>77.120000000017143</v>
      </c>
      <c r="M34" s="2">
        <v>1423.4000000000856</v>
      </c>
      <c r="N34">
        <f t="shared" si="0"/>
        <v>1.7116182572560791E-2</v>
      </c>
      <c r="O34">
        <f t="shared" si="1"/>
        <v>1.9952227061950028E-2</v>
      </c>
    </row>
    <row r="35" spans="1:15" x14ac:dyDescent="0.15">
      <c r="A35" s="2" t="s">
        <v>24</v>
      </c>
      <c r="B35" s="2" t="s">
        <v>23</v>
      </c>
      <c r="C35" s="1">
        <v>11</v>
      </c>
      <c r="D35" s="1">
        <v>0</v>
      </c>
      <c r="E35" s="1">
        <v>0</v>
      </c>
      <c r="F35" s="1">
        <v>0</v>
      </c>
      <c r="G35" s="2">
        <v>0</v>
      </c>
      <c r="H35" s="2">
        <v>6199.9999999888241</v>
      </c>
      <c r="I35" s="2">
        <v>259999.99999497086</v>
      </c>
      <c r="J35" s="2">
        <v>0.25999999999497087</v>
      </c>
      <c r="K35" s="2">
        <v>6.1999999999888242</v>
      </c>
      <c r="L35" s="2">
        <v>77.120000000017143</v>
      </c>
      <c r="M35" s="2">
        <v>1423.4000000000856</v>
      </c>
      <c r="N35">
        <f t="shared" si="0"/>
        <v>3.3713692945398477E-3</v>
      </c>
      <c r="O35">
        <f t="shared" si="1"/>
        <v>4.3557678797164897E-3</v>
      </c>
    </row>
    <row r="36" spans="1:15" x14ac:dyDescent="0.15">
      <c r="A36" s="2" t="s">
        <v>24</v>
      </c>
      <c r="B36" s="2" t="s">
        <v>19</v>
      </c>
      <c r="C36" s="1">
        <v>12</v>
      </c>
      <c r="D36" s="1">
        <v>0</v>
      </c>
      <c r="E36" s="1">
        <v>0</v>
      </c>
      <c r="F36" s="1">
        <v>0</v>
      </c>
      <c r="G36" s="2">
        <v>0</v>
      </c>
      <c r="H36" s="2">
        <v>182374.533496966</v>
      </c>
      <c r="I36" s="2">
        <v>8922659.1677801087</v>
      </c>
      <c r="J36" s="2">
        <v>8.9226591677801093</v>
      </c>
      <c r="K36" s="2">
        <v>182.374533496966</v>
      </c>
      <c r="L36" s="2">
        <v>77.120000000017143</v>
      </c>
      <c r="M36" s="2">
        <v>1423.4000000000856</v>
      </c>
      <c r="N36">
        <f t="shared" si="0"/>
        <v>0.11569838132492383</v>
      </c>
      <c r="O36">
        <f t="shared" si="1"/>
        <v>0.12812598952996701</v>
      </c>
    </row>
    <row r="37" spans="1:15" x14ac:dyDescent="0.15">
      <c r="A37" s="2" t="s">
        <v>24</v>
      </c>
      <c r="B37" s="2" t="s">
        <v>25</v>
      </c>
      <c r="C37" s="1">
        <v>14</v>
      </c>
      <c r="D37" s="1">
        <v>0</v>
      </c>
      <c r="E37" s="1">
        <v>0</v>
      </c>
      <c r="F37" s="1">
        <v>0</v>
      </c>
      <c r="G37" s="2">
        <v>0</v>
      </c>
      <c r="H37" s="2">
        <v>3171.136164575943</v>
      </c>
      <c r="I37" s="2">
        <v>51512.952318675976</v>
      </c>
      <c r="J37" s="2">
        <v>5.1512952318675975E-2</v>
      </c>
      <c r="K37" s="2">
        <v>3.1711361645759428</v>
      </c>
      <c r="L37" s="2">
        <v>77.120000000017143</v>
      </c>
      <c r="M37" s="2">
        <v>1423.4000000000856</v>
      </c>
      <c r="N37">
        <f t="shared" si="0"/>
        <v>6.6795840662168735E-4</v>
      </c>
      <c r="O37">
        <f t="shared" si="1"/>
        <v>2.2278601690148602E-3</v>
      </c>
    </row>
    <row r="38" spans="1:15" x14ac:dyDescent="0.15">
      <c r="A38" s="2" t="s">
        <v>24</v>
      </c>
      <c r="B38" s="2" t="s">
        <v>9</v>
      </c>
      <c r="C38" s="1">
        <v>15</v>
      </c>
      <c r="D38" s="1">
        <v>0</v>
      </c>
      <c r="E38" s="1">
        <v>0</v>
      </c>
      <c r="F38" s="1">
        <v>0</v>
      </c>
      <c r="G38" s="2">
        <v>0</v>
      </c>
      <c r="H38" s="2">
        <v>167394.72197272207</v>
      </c>
      <c r="I38" s="2">
        <v>9030040.2633827347</v>
      </c>
      <c r="J38" s="2">
        <v>9.0300402633827339</v>
      </c>
      <c r="K38" s="2">
        <v>167.39472197272207</v>
      </c>
      <c r="L38" s="2">
        <v>77.120000000017143</v>
      </c>
      <c r="M38" s="2">
        <v>1423.4000000000856</v>
      </c>
      <c r="N38">
        <f t="shared" si="0"/>
        <v>0.11709077105006128</v>
      </c>
      <c r="O38">
        <f t="shared" si="1"/>
        <v>0.11760202471034986</v>
      </c>
    </row>
    <row r="39" spans="1:15" x14ac:dyDescent="0.15">
      <c r="A39" s="2" t="s">
        <v>26</v>
      </c>
      <c r="B39" s="2" t="s">
        <v>12</v>
      </c>
      <c r="C39" s="1">
        <v>1</v>
      </c>
      <c r="D39" s="1">
        <v>1</v>
      </c>
      <c r="E39" s="1">
        <v>1</v>
      </c>
      <c r="F39" s="1">
        <v>1</v>
      </c>
      <c r="G39" s="2">
        <v>1</v>
      </c>
      <c r="H39" s="2">
        <v>399169.38068617112</v>
      </c>
      <c r="I39" s="2">
        <v>21233161.246430773</v>
      </c>
      <c r="J39" s="2">
        <v>21.233161246430772</v>
      </c>
      <c r="K39" s="2">
        <v>399.16938068617111</v>
      </c>
      <c r="L39" s="2">
        <v>45.499999999986557</v>
      </c>
      <c r="M39" s="2">
        <v>817.59999999997206</v>
      </c>
      <c r="N39">
        <f t="shared" si="0"/>
        <v>0.46666288453707794</v>
      </c>
      <c r="O39">
        <f t="shared" si="1"/>
        <v>0.48822086678838644</v>
      </c>
    </row>
    <row r="40" spans="1:15" x14ac:dyDescent="0.15">
      <c r="A40" s="2" t="s">
        <v>26</v>
      </c>
      <c r="B40" s="2" t="s">
        <v>16</v>
      </c>
      <c r="C40" s="1">
        <v>2</v>
      </c>
      <c r="D40" s="1">
        <v>1</v>
      </c>
      <c r="E40" s="1">
        <v>1</v>
      </c>
      <c r="F40" s="1">
        <v>1</v>
      </c>
      <c r="G40" s="2">
        <v>1</v>
      </c>
      <c r="H40" s="2">
        <v>180697.72909917845</v>
      </c>
      <c r="I40" s="2">
        <v>8452583.3504119031</v>
      </c>
      <c r="J40" s="2">
        <v>8.4525833504119028</v>
      </c>
      <c r="K40" s="2">
        <v>180.69772909917845</v>
      </c>
      <c r="L40" s="2">
        <v>45.499999999986557</v>
      </c>
      <c r="M40" s="2">
        <v>817.59999999997206</v>
      </c>
      <c r="N40">
        <f t="shared" si="0"/>
        <v>0.18577106264647034</v>
      </c>
      <c r="O40">
        <f t="shared" si="1"/>
        <v>0.22100994263598903</v>
      </c>
    </row>
    <row r="41" spans="1:15" x14ac:dyDescent="0.15">
      <c r="A41" s="2" t="s">
        <v>26</v>
      </c>
      <c r="B41" s="2" t="s">
        <v>14</v>
      </c>
      <c r="C41" s="1">
        <v>4</v>
      </c>
      <c r="D41" s="1">
        <v>0</v>
      </c>
      <c r="E41" s="1">
        <v>1</v>
      </c>
      <c r="F41" s="1">
        <v>1</v>
      </c>
      <c r="G41" s="2">
        <v>0.75</v>
      </c>
      <c r="H41" s="2">
        <v>3000.0000000167638</v>
      </c>
      <c r="I41" s="2">
        <v>140000.00000130385</v>
      </c>
      <c r="J41" s="2">
        <v>0.14000000000130386</v>
      </c>
      <c r="K41" s="2">
        <v>3.0000000000167639</v>
      </c>
      <c r="L41" s="2">
        <v>45.499999999986557</v>
      </c>
      <c r="M41" s="2">
        <v>817.59999999997206</v>
      </c>
      <c r="N41">
        <f t="shared" si="0"/>
        <v>3.0769230769526422E-3</v>
      </c>
      <c r="O41">
        <f t="shared" si="1"/>
        <v>3.6692759295705313E-3</v>
      </c>
    </row>
    <row r="42" spans="1:15" x14ac:dyDescent="0.15">
      <c r="A42" s="2" t="s">
        <v>26</v>
      </c>
      <c r="B42" s="2" t="s">
        <v>13</v>
      </c>
      <c r="C42" s="1">
        <v>5</v>
      </c>
      <c r="D42" s="1">
        <v>0</v>
      </c>
      <c r="E42" s="1">
        <v>0</v>
      </c>
      <c r="F42" s="1">
        <v>1</v>
      </c>
      <c r="G42" s="2">
        <v>0.5</v>
      </c>
      <c r="H42" s="2">
        <v>3799.9999999906868</v>
      </c>
      <c r="I42" s="2">
        <v>169999.99999850988</v>
      </c>
      <c r="J42" s="2">
        <v>0.16999999999850987</v>
      </c>
      <c r="K42" s="2">
        <v>3.7999999999906868</v>
      </c>
      <c r="L42" s="2">
        <v>45.499999999986557</v>
      </c>
      <c r="M42" s="2">
        <v>817.59999999997206</v>
      </c>
      <c r="N42">
        <f t="shared" si="0"/>
        <v>3.7362637362320901E-3</v>
      </c>
      <c r="O42">
        <f t="shared" si="1"/>
        <v>4.6477495107519777E-3</v>
      </c>
    </row>
    <row r="43" spans="1:15" x14ac:dyDescent="0.15">
      <c r="A43" s="2" t="s">
        <v>26</v>
      </c>
      <c r="B43" s="2" t="s">
        <v>11</v>
      </c>
      <c r="C43" s="1">
        <v>7</v>
      </c>
      <c r="D43" s="1">
        <v>0</v>
      </c>
      <c r="E43" s="1">
        <v>0</v>
      </c>
      <c r="F43" s="1">
        <v>1</v>
      </c>
      <c r="G43" s="2">
        <v>0.5</v>
      </c>
      <c r="H43" s="2">
        <v>31561.77051645306</v>
      </c>
      <c r="I43" s="2">
        <v>1460575.8075301747</v>
      </c>
      <c r="J43" s="2">
        <v>1.4605758075301747</v>
      </c>
      <c r="K43" s="2">
        <v>31.561770516453059</v>
      </c>
      <c r="L43" s="2">
        <v>45.499999999986557</v>
      </c>
      <c r="M43" s="2">
        <v>817.59999999997206</v>
      </c>
      <c r="N43">
        <f t="shared" si="0"/>
        <v>3.2100567198474865E-2</v>
      </c>
      <c r="O43">
        <f t="shared" si="1"/>
        <v>3.8602948283334319E-2</v>
      </c>
    </row>
    <row r="44" spans="1:15" x14ac:dyDescent="0.15">
      <c r="A44" s="2" t="s">
        <v>26</v>
      </c>
      <c r="B44" s="2" t="s">
        <v>15</v>
      </c>
      <c r="C44" s="1">
        <v>8</v>
      </c>
      <c r="D44" s="1">
        <v>0</v>
      </c>
      <c r="E44" s="1">
        <v>0</v>
      </c>
      <c r="F44" s="1">
        <v>1</v>
      </c>
      <c r="G44" s="2">
        <v>0.5</v>
      </c>
      <c r="H44" s="2">
        <v>9391.0655654564034</v>
      </c>
      <c r="I44" s="2">
        <v>459423.4285593211</v>
      </c>
      <c r="J44" s="2">
        <v>0.45942342855932111</v>
      </c>
      <c r="K44" s="2">
        <v>9.3910655654564028</v>
      </c>
      <c r="L44" s="2">
        <v>45.499999999986557</v>
      </c>
      <c r="M44" s="2">
        <v>817.59999999997206</v>
      </c>
      <c r="N44">
        <f t="shared" si="0"/>
        <v>1.0097218210097953E-2</v>
      </c>
      <c r="O44">
        <f t="shared" si="1"/>
        <v>1.1486136944051767E-2</v>
      </c>
    </row>
    <row r="45" spans="1:15" x14ac:dyDescent="0.15">
      <c r="A45" s="2" t="s">
        <v>26</v>
      </c>
      <c r="B45" s="2" t="s">
        <v>20</v>
      </c>
      <c r="C45" s="1">
        <v>9</v>
      </c>
      <c r="D45" s="1">
        <v>0</v>
      </c>
      <c r="E45" s="1">
        <v>0</v>
      </c>
      <c r="F45" s="1">
        <v>0</v>
      </c>
      <c r="G45" s="2">
        <v>0</v>
      </c>
      <c r="H45" s="2">
        <v>14200.000000020489</v>
      </c>
      <c r="I45" s="2">
        <v>669999.99999264255</v>
      </c>
      <c r="J45" s="2">
        <v>0.66999999999264259</v>
      </c>
      <c r="K45" s="2">
        <v>14.20000000002049</v>
      </c>
      <c r="L45" s="2">
        <v>45.499999999986557</v>
      </c>
      <c r="M45" s="2">
        <v>817.59999999997206</v>
      </c>
      <c r="N45">
        <f t="shared" si="0"/>
        <v>1.4725274725117374E-2</v>
      </c>
      <c r="O45">
        <f t="shared" si="1"/>
        <v>1.7367906066561859E-2</v>
      </c>
    </row>
    <row r="46" spans="1:15" x14ac:dyDescent="0.15">
      <c r="A46" s="2" t="s">
        <v>26</v>
      </c>
      <c r="B46" s="2" t="s">
        <v>19</v>
      </c>
      <c r="C46" s="1">
        <v>12</v>
      </c>
      <c r="D46" s="1">
        <v>0</v>
      </c>
      <c r="E46" s="1">
        <v>0</v>
      </c>
      <c r="F46" s="1">
        <v>0</v>
      </c>
      <c r="G46" s="2">
        <v>0</v>
      </c>
      <c r="H46" s="2">
        <v>3783.9985772096747</v>
      </c>
      <c r="I46" s="2">
        <v>168765.4397521168</v>
      </c>
      <c r="J46" s="2">
        <v>0.1687654397521168</v>
      </c>
      <c r="K46" s="2">
        <v>3.7839985772096747</v>
      </c>
      <c r="L46" s="2">
        <v>45.499999999986557</v>
      </c>
      <c r="M46" s="2">
        <v>817.59999999997206</v>
      </c>
      <c r="N46">
        <f t="shared" si="0"/>
        <v>3.709130544003663E-3</v>
      </c>
      <c r="O46">
        <f t="shared" si="1"/>
        <v>4.6281782989356706E-3</v>
      </c>
    </row>
    <row r="47" spans="1:15" x14ac:dyDescent="0.15">
      <c r="A47" s="2" t="s">
        <v>26</v>
      </c>
      <c r="B47" s="2" t="s">
        <v>22</v>
      </c>
      <c r="C47" s="1">
        <v>13</v>
      </c>
      <c r="D47" s="1">
        <v>0</v>
      </c>
      <c r="E47" s="1">
        <v>0</v>
      </c>
      <c r="F47" s="1">
        <v>0</v>
      </c>
      <c r="G47" s="2">
        <v>0</v>
      </c>
      <c r="H47" s="2">
        <v>214833.01050425501</v>
      </c>
      <c r="I47" s="2">
        <v>11890630.958133377</v>
      </c>
      <c r="J47" s="2">
        <v>11.890630958133377</v>
      </c>
      <c r="K47" s="2">
        <v>214.83301050425501</v>
      </c>
      <c r="L47" s="2">
        <v>45.499999999986557</v>
      </c>
      <c r="M47" s="2">
        <v>817.59999999997206</v>
      </c>
      <c r="N47">
        <f t="shared" si="0"/>
        <v>0.2613325485304811</v>
      </c>
      <c r="O47">
        <f t="shared" si="1"/>
        <v>0.26276053143867706</v>
      </c>
    </row>
    <row r="48" spans="1:15" x14ac:dyDescent="0.15">
      <c r="A48" s="2" t="s">
        <v>26</v>
      </c>
      <c r="B48" s="2" t="s">
        <v>9</v>
      </c>
      <c r="C48" s="1">
        <v>15</v>
      </c>
      <c r="D48" s="1">
        <v>0</v>
      </c>
      <c r="E48" s="1">
        <v>0</v>
      </c>
      <c r="F48" s="1">
        <v>0</v>
      </c>
      <c r="G48" s="2">
        <v>0</v>
      </c>
      <c r="H48" s="2">
        <v>17157.472420052942</v>
      </c>
      <c r="I48" s="2">
        <v>854859.76917637652</v>
      </c>
      <c r="J48" s="2">
        <v>0.85485976917637652</v>
      </c>
      <c r="K48" s="2">
        <v>17.15747242005294</v>
      </c>
      <c r="L48" s="2">
        <v>45.499999999986557</v>
      </c>
      <c r="M48" s="2">
        <v>817.59999999997206</v>
      </c>
      <c r="N48">
        <f t="shared" si="0"/>
        <v>1.8788126795090749E-2</v>
      </c>
      <c r="O48">
        <f t="shared" si="1"/>
        <v>2.0985166854272905E-2</v>
      </c>
    </row>
  </sheetData>
  <sortState ref="A2:P48">
    <sortCondition ref="A2:A48"/>
    <sortCondition ref="C2:C48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8" sqref="B4:E8"/>
    </sheetView>
  </sheetViews>
  <sheetFormatPr baseColWidth="10" defaultColWidth="8.83203125" defaultRowHeight="13" x14ac:dyDescent="0.15"/>
  <cols>
    <col min="1" max="1" width="16.33203125" customWidth="1"/>
    <col min="2" max="2" width="17" customWidth="1"/>
    <col min="3" max="5" width="12" customWidth="1"/>
    <col min="6" max="6" width="21" bestFit="1" customWidth="1"/>
    <col min="7" max="7" width="28.83203125" bestFit="1" customWidth="1"/>
  </cols>
  <sheetData>
    <row r="3" spans="1:5" x14ac:dyDescent="0.15">
      <c r="A3" s="12" t="s">
        <v>50</v>
      </c>
      <c r="B3" s="12" t="s">
        <v>7</v>
      </c>
      <c r="C3" s="10"/>
      <c r="D3" s="10"/>
      <c r="E3" s="11"/>
    </row>
    <row r="4" spans="1:5" x14ac:dyDescent="0.15">
      <c r="A4" s="12" t="s">
        <v>0</v>
      </c>
      <c r="B4" s="9">
        <v>0</v>
      </c>
      <c r="C4" s="18">
        <v>0.5</v>
      </c>
      <c r="D4" s="18">
        <v>0.75</v>
      </c>
      <c r="E4" s="25">
        <v>1</v>
      </c>
    </row>
    <row r="5" spans="1:5" x14ac:dyDescent="0.15">
      <c r="A5" s="9" t="s">
        <v>8</v>
      </c>
      <c r="B5" s="14">
        <v>0.19409848581299902</v>
      </c>
      <c r="C5" s="15">
        <v>0.26905796465660992</v>
      </c>
      <c r="D5" s="15">
        <v>0.13691506682187304</v>
      </c>
      <c r="E5" s="19">
        <v>0.39992848270851811</v>
      </c>
    </row>
    <row r="6" spans="1:5" x14ac:dyDescent="0.15">
      <c r="A6" s="13" t="s">
        <v>21</v>
      </c>
      <c r="B6" s="16">
        <v>0.26578900288038404</v>
      </c>
      <c r="C6" s="17">
        <v>0.34790059982900623</v>
      </c>
      <c r="D6" s="17"/>
      <c r="E6" s="20">
        <v>0.38631039729076366</v>
      </c>
    </row>
    <row r="7" spans="1:5" x14ac:dyDescent="0.15">
      <c r="A7" s="13" t="s">
        <v>24</v>
      </c>
      <c r="B7" s="16">
        <v>0.35832414249925248</v>
      </c>
      <c r="C7" s="17">
        <v>0.14613589211600761</v>
      </c>
      <c r="D7" s="17">
        <v>4.0715767634919381E-2</v>
      </c>
      <c r="E7" s="20">
        <v>0.4548241977498203</v>
      </c>
    </row>
    <row r="8" spans="1:5" x14ac:dyDescent="0.15">
      <c r="A8" s="21" t="s">
        <v>26</v>
      </c>
      <c r="B8" s="22">
        <v>0.29855508059469288</v>
      </c>
      <c r="C8" s="24">
        <v>4.5934049144804909E-2</v>
      </c>
      <c r="D8" s="24">
        <v>3.0769230769526422E-3</v>
      </c>
      <c r="E8" s="23">
        <v>0.6524339471835483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ShorelineAccess_MHI</vt:lpstr>
      <vt:lpstr>Metadata</vt:lpstr>
      <vt:lpstr>Sheet1</vt:lpstr>
      <vt:lpstr>ShoreAccess_output_Final_Calcs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Lecky</dc:creator>
  <cp:lastModifiedBy>Microsoft Office User</cp:lastModifiedBy>
  <cp:lastPrinted>2018-01-25T09:49:54Z</cp:lastPrinted>
  <dcterms:created xsi:type="dcterms:W3CDTF">2018-01-25T09:22:30Z</dcterms:created>
  <dcterms:modified xsi:type="dcterms:W3CDTF">2018-01-28T18:51:35Z</dcterms:modified>
</cp:coreProperties>
</file>