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65" yWindow="270" windowWidth="20610" windowHeight="11640" tabRatio="500"/>
  </bookViews>
  <sheets>
    <sheet name="BENTHIC SCORES" sheetId="7" r:id="rId1"/>
    <sheet name="CORAL" sheetId="4" r:id="rId2"/>
    <sheet name="CCA" sheetId="5" r:id="rId3"/>
    <sheet name="MALG" sheetId="6" r:id="rId4"/>
  </sheets>
  <calcPr calcId="145621" concurrentCalc="0"/>
</workbook>
</file>

<file path=xl/calcChain.xml><?xml version="1.0" encoding="utf-8"?>
<calcChain xmlns="http://schemas.openxmlformats.org/spreadsheetml/2006/main">
  <c r="Q3" i="7" l="1"/>
  <c r="Q5" i="7"/>
  <c r="Q4" i="7"/>
  <c r="Q2" i="7"/>
  <c r="N2" i="7"/>
  <c r="E44" i="5"/>
  <c r="F40" i="4"/>
  <c r="F36" i="4"/>
  <c r="F35" i="4"/>
  <c r="L37" i="4"/>
  <c r="L38" i="4"/>
  <c r="M37" i="4"/>
  <c r="L38" i="6"/>
  <c r="O38" i="6"/>
  <c r="N3" i="7"/>
  <c r="N4" i="7"/>
  <c r="N5" i="7"/>
  <c r="N6" i="7"/>
  <c r="N7" i="7"/>
  <c r="N8" i="7"/>
  <c r="Q38" i="6"/>
  <c r="L36" i="5"/>
  <c r="M36" i="5"/>
  <c r="L37" i="5"/>
  <c r="L38" i="5"/>
  <c r="L34" i="4"/>
  <c r="M34" i="4"/>
  <c r="L35" i="4"/>
  <c r="M35" i="4"/>
  <c r="L36" i="4"/>
  <c r="M36" i="4"/>
  <c r="Q36" i="4"/>
  <c r="L40" i="5"/>
  <c r="L39" i="5"/>
  <c r="M39" i="5"/>
  <c r="Q39" i="5"/>
  <c r="M19" i="6"/>
  <c r="L37" i="6"/>
  <c r="M37" i="6"/>
  <c r="Q37" i="6"/>
  <c r="L36" i="6"/>
  <c r="M36" i="6"/>
  <c r="O36" i="6"/>
  <c r="M17" i="6"/>
  <c r="L35" i="6"/>
  <c r="M35" i="6"/>
  <c r="O35" i="6"/>
  <c r="L34" i="6"/>
  <c r="Q37" i="4"/>
  <c r="Q35" i="6"/>
  <c r="M16" i="6"/>
  <c r="E39" i="6"/>
  <c r="O34" i="6"/>
  <c r="M15" i="6"/>
  <c r="Q34" i="6"/>
  <c r="E40" i="6"/>
  <c r="Q36" i="6"/>
  <c r="E41" i="6"/>
  <c r="E42" i="6"/>
  <c r="O37" i="6"/>
  <c r="M18" i="6"/>
  <c r="E39" i="5"/>
  <c r="M40" i="5"/>
  <c r="O39" i="5"/>
  <c r="M16" i="5"/>
  <c r="M37" i="5"/>
  <c r="O37" i="5"/>
  <c r="M14" i="5"/>
  <c r="O36" i="4"/>
  <c r="I14" i="4"/>
  <c r="Q35" i="4"/>
  <c r="M38" i="4"/>
  <c r="O38" i="4"/>
  <c r="I16" i="4"/>
  <c r="F38" i="4"/>
  <c r="F37" i="4"/>
  <c r="Q34" i="4"/>
  <c r="O35" i="4"/>
  <c r="I13" i="4"/>
  <c r="O34" i="4"/>
  <c r="I12" i="4"/>
  <c r="O37" i="4"/>
  <c r="I15" i="4"/>
  <c r="Q36" i="5"/>
  <c r="O36" i="5"/>
  <c r="M13" i="5"/>
  <c r="M38" i="5"/>
  <c r="Q38" i="5"/>
  <c r="E43" i="5"/>
  <c r="O40" i="5"/>
  <c r="M17" i="5"/>
  <c r="Q40" i="5"/>
  <c r="Q37" i="5"/>
  <c r="E41" i="5"/>
  <c r="E40" i="5"/>
  <c r="E42" i="5"/>
  <c r="F41" i="4"/>
  <c r="Q38" i="4"/>
  <c r="F39" i="4"/>
  <c r="O38" i="5"/>
  <c r="M15" i="5"/>
  <c r="E38" i="5"/>
</calcChain>
</file>

<file path=xl/sharedStrings.xml><?xml version="1.0" encoding="utf-8"?>
<sst xmlns="http://schemas.openxmlformats.org/spreadsheetml/2006/main" count="300" uniqueCount="81">
  <si>
    <t>F</t>
  </si>
  <si>
    <t>Score</t>
  </si>
  <si>
    <t>A</t>
  </si>
  <si>
    <t>B</t>
  </si>
  <si>
    <t>C</t>
  </si>
  <si>
    <t>D</t>
  </si>
  <si>
    <t>80 - &lt; 90</t>
  </si>
  <si>
    <t>70 - &lt; 80</t>
  </si>
  <si>
    <t>60 - &lt; 70</t>
  </si>
  <si>
    <t>&lt; 60</t>
  </si>
  <si>
    <t>y1</t>
  </si>
  <si>
    <t>x1</t>
  </si>
  <si>
    <t>m</t>
  </si>
  <si>
    <t>equation</t>
  </si>
  <si>
    <t>Grade</t>
  </si>
  <si>
    <t>Island</t>
  </si>
  <si>
    <t>mx1+y1</t>
  </si>
  <si>
    <t>check</t>
  </si>
  <si>
    <t>y - y1 = m(x - x1)</t>
  </si>
  <si>
    <t>CORAL</t>
  </si>
  <si>
    <t>&gt; = 40</t>
  </si>
  <si>
    <t>40 - &lt; 30</t>
  </si>
  <si>
    <t>30 - &lt; 20</t>
  </si>
  <si>
    <t>&lt; 10</t>
  </si>
  <si>
    <t>20 - &lt; 10</t>
  </si>
  <si>
    <t>10 - &lt; 5</t>
  </si>
  <si>
    <t>&lt; 5</t>
  </si>
  <si>
    <t>CCA</t>
  </si>
  <si>
    <t>Threshold</t>
  </si>
  <si>
    <t>Condition</t>
  </si>
  <si>
    <t>&lt;2%</t>
  </si>
  <si>
    <t>Poor</t>
  </si>
  <si>
    <t>5% -  2%</t>
  </si>
  <si>
    <t>Fair</t>
  </si>
  <si>
    <t>10% - 5%</t>
  </si>
  <si>
    <t>Good</t>
  </si>
  <si>
    <t>10% - 20%</t>
  </si>
  <si>
    <t>Best</t>
  </si>
  <si>
    <t>&gt;20%</t>
  </si>
  <si>
    <t>Excellent</t>
  </si>
  <si>
    <t>&gt; = 20</t>
  </si>
  <si>
    <t>5 - &lt; 2</t>
  </si>
  <si>
    <t>&lt; 2</t>
  </si>
  <si>
    <t>90 - &lt; 100</t>
  </si>
  <si>
    <t>20% - 30%</t>
  </si>
  <si>
    <t>&lt;30%</t>
  </si>
  <si>
    <t>5% - 10%</t>
  </si>
  <si>
    <t>&lt;5%</t>
  </si>
  <si>
    <t>MALG</t>
  </si>
  <si>
    <t>5 - &lt; 10</t>
  </si>
  <si>
    <t>10 - &lt; 20</t>
  </si>
  <si>
    <t>20 - &lt; 30</t>
  </si>
  <si>
    <t>30 - &lt; 40</t>
  </si>
  <si>
    <t>&lt; = 5</t>
  </si>
  <si>
    <t>C-</t>
  </si>
  <si>
    <t>&gt; 30</t>
  </si>
  <si>
    <t>Y = 100</t>
  </si>
  <si>
    <t>y = 100</t>
  </si>
  <si>
    <t>CORAL REFERENCE POINTS</t>
  </si>
  <si>
    <t>YEAR</t>
  </si>
  <si>
    <t>MEAN COVER</t>
  </si>
  <si>
    <t>ISLAND</t>
  </si>
  <si>
    <t>CCA REFERENCE POINTS</t>
  </si>
  <si>
    <t>2014-2015</t>
  </si>
  <si>
    <t>MALG REFERENCE POINTS</t>
  </si>
  <si>
    <t>AV SCORE</t>
  </si>
  <si>
    <t>GRADE</t>
  </si>
  <si>
    <t>SCORE</t>
  </si>
  <si>
    <t>MA</t>
  </si>
  <si>
    <t>Maui</t>
  </si>
  <si>
    <t>Hawaii</t>
  </si>
  <si>
    <t>Molokai</t>
  </si>
  <si>
    <t>Lanai</t>
  </si>
  <si>
    <t>Oahu</t>
  </si>
  <si>
    <t>Kauai</t>
  </si>
  <si>
    <t>Niihau</t>
  </si>
  <si>
    <t>B-</t>
  </si>
  <si>
    <t>A+</t>
  </si>
  <si>
    <t>A-</t>
  </si>
  <si>
    <t>score</t>
  </si>
  <si>
    <t>rgn_id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</si>
</sst>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8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</cellStyleXfs>
  <cellXfs count="135">
    <xf numFmtId="0" fontId="0" fillId="0" borderId="0" xfId="0"/>
    <xf numFmtId="0" fontId="10" fillId="0" borderId="0" xfId="0" applyFont="1" applyFill="1" applyBorder="1" applyAlignment="1">
      <alignment horizontal="left" wrapText="1" readingOrder="1"/>
    </xf>
    <xf numFmtId="0" fontId="11" fillId="0" borderId="0" xfId="0" applyFont="1" applyFill="1" applyBorder="1" applyAlignment="1">
      <alignment horizontal="left" wrapText="1" readingOrder="1"/>
    </xf>
    <xf numFmtId="164" fontId="7" fillId="0" borderId="0" xfId="0" applyNumberFormat="1" applyFont="1"/>
    <xf numFmtId="0" fontId="7" fillId="0" borderId="1" xfId="0" quotePrefix="1" applyFont="1" applyBorder="1"/>
    <xf numFmtId="2" fontId="7" fillId="0" borderId="0" xfId="0" applyNumberFormat="1" applyFont="1"/>
    <xf numFmtId="0" fontId="7" fillId="0" borderId="0" xfId="0" applyFont="1" applyBorder="1"/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/>
    <xf numFmtId="0" fontId="11" fillId="0" borderId="0" xfId="0" applyFont="1" applyFill="1" applyBorder="1" applyAlignment="1">
      <alignment horizontal="center" wrapText="1" readingOrder="1"/>
    </xf>
    <xf numFmtId="0" fontId="7" fillId="0" borderId="0" xfId="0" applyFont="1" applyFill="1" applyBorder="1"/>
    <xf numFmtId="0" fontId="12" fillId="0" borderId="0" xfId="0" applyFont="1"/>
    <xf numFmtId="0" fontId="7" fillId="0" borderId="0" xfId="0" applyFont="1"/>
    <xf numFmtId="1" fontId="12" fillId="0" borderId="0" xfId="0" applyNumberFormat="1" applyFont="1" applyFill="1" applyBorder="1" applyAlignment="1">
      <alignment horizontal="left" indent="2"/>
    </xf>
    <xf numFmtId="0" fontId="12" fillId="0" borderId="0" xfId="0" applyFont="1" applyBorder="1"/>
    <xf numFmtId="0" fontId="7" fillId="0" borderId="0" xfId="0" applyFont="1" applyBorder="1" applyAlignment="1">
      <alignment horizontal="left" indent="2"/>
    </xf>
    <xf numFmtId="0" fontId="14" fillId="0" borderId="0" xfId="0" applyFont="1" applyBorder="1"/>
    <xf numFmtId="0" fontId="12" fillId="0" borderId="0" xfId="0" applyFont="1" applyFill="1" applyBorder="1" applyAlignment="1">
      <alignment horizontal="left" indent="2"/>
    </xf>
    <xf numFmtId="0" fontId="12" fillId="0" borderId="9" xfId="0" applyFont="1" applyBorder="1"/>
    <xf numFmtId="0" fontId="7" fillId="0" borderId="0" xfId="0" applyFont="1" applyFill="1"/>
    <xf numFmtId="0" fontId="7" fillId="0" borderId="1" xfId="0" applyFont="1" applyFill="1" applyBorder="1"/>
    <xf numFmtId="0" fontId="15" fillId="0" borderId="0" xfId="0" applyFont="1" applyFill="1" applyBorder="1" applyAlignment="1">
      <alignment wrapText="1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164" fontId="7" fillId="0" borderId="15" xfId="0" applyNumberFormat="1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0" borderId="0" xfId="0" applyFont="1" applyFill="1"/>
    <xf numFmtId="0" fontId="4" fillId="0" borderId="0" xfId="0" applyFont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0" fontId="4" fillId="0" borderId="1" xfId="0" quotePrefix="1" applyFont="1" applyBorder="1"/>
    <xf numFmtId="164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 applyBorder="1" applyAlignment="1">
      <alignment horizontal="left" indent="2"/>
    </xf>
    <xf numFmtId="0" fontId="12" fillId="0" borderId="0" xfId="0" applyFont="1" applyBorder="1" applyAlignment="1">
      <alignment horizontal="center"/>
    </xf>
    <xf numFmtId="0" fontId="18" fillId="0" borderId="0" xfId="0" applyFont="1"/>
    <xf numFmtId="0" fontId="3" fillId="0" borderId="0" xfId="0" applyFont="1"/>
    <xf numFmtId="0" fontId="3" fillId="0" borderId="0" xfId="0" applyFont="1" applyBorder="1" applyAlignment="1">
      <alignment horizontal="left" indent="2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left" indent="2"/>
    </xf>
    <xf numFmtId="0" fontId="3" fillId="0" borderId="0" xfId="0" applyFont="1" applyBorder="1"/>
    <xf numFmtId="0" fontId="19" fillId="0" borderId="11" xfId="0" applyFont="1" applyBorder="1"/>
    <xf numFmtId="0" fontId="19" fillId="0" borderId="9" xfId="0" applyFont="1" applyBorder="1" applyAlignment="1">
      <alignment horizontal="center"/>
    </xf>
    <xf numFmtId="0" fontId="20" fillId="5" borderId="9" xfId="0" applyFont="1" applyFill="1" applyBorder="1" applyAlignment="1">
      <alignment horizontal="center"/>
    </xf>
    <xf numFmtId="0" fontId="21" fillId="6" borderId="9" xfId="0" applyFont="1" applyFill="1" applyBorder="1" applyAlignment="1">
      <alignment horizontal="center"/>
    </xf>
    <xf numFmtId="0" fontId="22" fillId="7" borderId="9" xfId="0" applyFont="1" applyFill="1" applyBorder="1" applyAlignment="1">
      <alignment horizontal="center"/>
    </xf>
    <xf numFmtId="0" fontId="22" fillId="7" borderId="12" xfId="0" applyFont="1" applyFill="1" applyBorder="1" applyAlignment="1">
      <alignment horizontal="center"/>
    </xf>
    <xf numFmtId="0" fontId="18" fillId="0" borderId="13" xfId="0" applyFont="1" applyBorder="1"/>
    <xf numFmtId="0" fontId="18" fillId="4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23" fillId="5" borderId="0" xfId="0" applyNumberFormat="1" applyFont="1" applyFill="1" applyBorder="1" applyAlignment="1">
      <alignment horizontal="center"/>
    </xf>
    <xf numFmtId="0" fontId="23" fillId="5" borderId="0" xfId="0" applyFont="1" applyFill="1" applyBorder="1" applyAlignment="1">
      <alignment horizontal="center"/>
    </xf>
    <xf numFmtId="2" fontId="18" fillId="6" borderId="0" xfId="0" applyNumberFormat="1" applyFont="1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2" fontId="18" fillId="7" borderId="0" xfId="0" applyNumberFormat="1" applyFont="1" applyFill="1" applyBorder="1" applyAlignment="1">
      <alignment horizontal="center"/>
    </xf>
    <xf numFmtId="0" fontId="18" fillId="7" borderId="14" xfId="0" applyFont="1" applyFill="1" applyBorder="1" applyAlignment="1">
      <alignment horizontal="center"/>
    </xf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164" fontId="18" fillId="0" borderId="13" xfId="0" applyNumberFormat="1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164" fontId="18" fillId="0" borderId="15" xfId="0" applyNumberFormat="1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0" xfId="0" applyFont="1" applyAlignment="1"/>
    <xf numFmtId="0" fontId="19" fillId="4" borderId="9" xfId="0" applyFont="1" applyFill="1" applyBorder="1" applyAlignment="1">
      <alignment horizontal="center"/>
    </xf>
    <xf numFmtId="2" fontId="18" fillId="4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1" xfId="0" quotePrefix="1" applyFont="1" applyBorder="1"/>
    <xf numFmtId="164" fontId="3" fillId="0" borderId="0" xfId="0" applyNumberFormat="1" applyFont="1"/>
    <xf numFmtId="2" fontId="3" fillId="0" borderId="0" xfId="0" applyNumberFormat="1" applyFont="1"/>
    <xf numFmtId="2" fontId="7" fillId="0" borderId="0" xfId="0" applyNumberFormat="1" applyFont="1" applyBorder="1"/>
    <xf numFmtId="0" fontId="18" fillId="0" borderId="13" xfId="0" applyFont="1" applyFill="1" applyBorder="1"/>
    <xf numFmtId="2" fontId="4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2" fontId="23" fillId="5" borderId="0" xfId="97" applyNumberFormat="1" applyFont="1" applyFill="1" applyBorder="1" applyAlignment="1">
      <alignment horizontal="center"/>
    </xf>
    <xf numFmtId="2" fontId="24" fillId="6" borderId="0" xfId="96" applyNumberFormat="1" applyFont="1" applyFill="1" applyBorder="1" applyAlignment="1">
      <alignment horizontal="center"/>
    </xf>
    <xf numFmtId="0" fontId="20" fillId="5" borderId="9" xfId="97" applyFont="1" applyFill="1" applyBorder="1" applyAlignment="1">
      <alignment horizontal="center"/>
    </xf>
    <xf numFmtId="2" fontId="21" fillId="6" borderId="9" xfId="96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 indent="2"/>
    </xf>
    <xf numFmtId="1" fontId="1" fillId="0" borderId="0" xfId="0" applyNumberFormat="1" applyFont="1" applyBorder="1" applyAlignment="1">
      <alignment horizontal="left" indent="2"/>
    </xf>
    <xf numFmtId="0" fontId="12" fillId="0" borderId="1" xfId="0" applyFont="1" applyBorder="1" applyAlignment="1">
      <alignment horizontal="center"/>
    </xf>
    <xf numFmtId="2" fontId="18" fillId="0" borderId="0" xfId="0" applyNumberFormat="1" applyFont="1"/>
  </cellXfs>
  <cellStyles count="98">
    <cellStyle name="Bad" xfId="97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Good" xfId="96" builtinId="26"/>
    <cellStyle name="Good 2" xfId="95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  <colors>
    <mruColors>
      <color rgb="FFCCFF99"/>
      <color rgb="FFFFCCFF"/>
      <color rgb="FF00FF00"/>
      <color rgb="FFFF66CC"/>
      <color rgb="FFFFFF00"/>
      <color rgb="FF9999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79227596550431"/>
          <c:y val="8.0965828176587415E-2"/>
          <c:w val="0.77579062333830828"/>
          <c:h val="0.75934709320272842"/>
        </c:manualLayout>
      </c:layout>
      <c:scatterChart>
        <c:scatterStyle val="lineMarker"/>
        <c:varyColors val="0"/>
        <c:ser>
          <c:idx val="1"/>
          <c:order val="0"/>
          <c:tx>
            <c:v>CORAL</c:v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'BENTHIC SCORES'!$B$12:$B$17</c:f>
              <c:numCache>
                <c:formatCode>0.0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'BENTHIC SCORES'!$C$12:$C$17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v>CCA</c:v>
          </c:tx>
          <c:spPr>
            <a:ln>
              <a:solidFill>
                <a:srgbClr val="FF66CC"/>
              </a:solidFill>
            </a:ln>
          </c:spPr>
          <c:marker>
            <c:spPr>
              <a:solidFill>
                <a:srgbClr val="FF66CC"/>
              </a:solidFill>
              <a:ln>
                <a:solidFill>
                  <a:srgbClr val="FF66CC"/>
                </a:solidFill>
              </a:ln>
            </c:spPr>
          </c:marker>
          <c:xVal>
            <c:numRef>
              <c:f>'BENTHIC SCORES'!$F$12:$F$17</c:f>
              <c:numCache>
                <c:formatCode>0.0</c:formatCode>
                <c:ptCount val="6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'BENTHIC SCORES'!$G$12:$G$17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MAACROALGAE</c:v>
          </c:tx>
          <c:xVal>
            <c:numRef>
              <c:f>'BENTHIC SCORES'!$J$12:$J$17</c:f>
              <c:numCache>
                <c:formatCode>0.0</c:formatCode>
                <c:ptCount val="6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'BENTHIC SCORES'!$K$12:$K$17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788480"/>
        <c:axId val="378794752"/>
      </c:scatterChart>
      <c:valAx>
        <c:axId val="37878848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Coral </a:t>
                </a:r>
                <a:r>
                  <a:rPr lang="en-US" sz="1400" baseline="0"/>
                  <a:t> cover</a:t>
                </a:r>
                <a:endParaRPr lang="en-US" sz="1400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378794752"/>
        <c:crossesAt val="0"/>
        <c:crossBetween val="midCat"/>
        <c:majorUnit val="10"/>
      </c:valAx>
      <c:valAx>
        <c:axId val="37879475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8788480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74465339737358"/>
          <c:y val="8.9320625982931168E-2"/>
          <c:w val="0.77579062333830828"/>
          <c:h val="0.75934709320272842"/>
        </c:manualLayout>
      </c:layout>
      <c:scatterChart>
        <c:scatterStyle val="lineMarker"/>
        <c:varyColors val="0"/>
        <c:ser>
          <c:idx val="1"/>
          <c:order val="0"/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CORAL!$E$3:$E$8</c:f>
              <c:numCache>
                <c:formatCode>0.0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CORAL!$F$3:$F$8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06752"/>
        <c:axId val="382909056"/>
      </c:scatterChart>
      <c:valAx>
        <c:axId val="38290675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Coral </a:t>
                </a:r>
                <a:r>
                  <a:rPr lang="en-US" sz="1400" baseline="0"/>
                  <a:t> cover</a:t>
                </a:r>
                <a:endParaRPr lang="en-US" sz="1400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82909056"/>
        <c:crosses val="autoZero"/>
        <c:crossBetween val="midCat"/>
        <c:majorUnit val="10"/>
      </c:valAx>
      <c:valAx>
        <c:axId val="38290905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906752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9739271045093"/>
          <c:y val="7.0712967519685033E-2"/>
          <c:w val="0.77579062333830828"/>
          <c:h val="0.75685869832677166"/>
        </c:manualLayout>
      </c:layout>
      <c:scatterChart>
        <c:scatterStyle val="lineMarker"/>
        <c:varyColors val="0"/>
        <c:ser>
          <c:idx val="1"/>
          <c:order val="0"/>
          <c:spPr>
            <a:ln>
              <a:solidFill>
                <a:srgbClr val="FF66CC"/>
              </a:solidFill>
            </a:ln>
          </c:spPr>
          <c:marker>
            <c:spPr>
              <a:solidFill>
                <a:srgbClr val="FF66CC"/>
              </a:solidFill>
              <a:ln>
                <a:solidFill>
                  <a:srgbClr val="FF66CC"/>
                </a:solidFill>
              </a:ln>
            </c:spPr>
          </c:marker>
          <c:xVal>
            <c:numRef>
              <c:f>CCA!$E$3:$E$8</c:f>
              <c:numCache>
                <c:formatCode>0.0</c:formatCode>
                <c:ptCount val="6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CCA!$F$3:$F$8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25056"/>
        <c:axId val="384512768"/>
      </c:scatterChart>
      <c:valAx>
        <c:axId val="382925056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CCA Cover</a:t>
                </a:r>
              </a:p>
            </c:rich>
          </c:tx>
          <c:layout>
            <c:manualLayout>
              <c:xMode val="edge"/>
              <c:yMode val="edge"/>
              <c:x val="0.43667485294827335"/>
              <c:y val="0.877833414589144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84512768"/>
        <c:crosses val="autoZero"/>
        <c:crossBetween val="midCat"/>
        <c:majorUnit val="5"/>
      </c:valAx>
      <c:valAx>
        <c:axId val="38451276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925056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57484139670901"/>
          <c:y val="8.6337967519685033E-2"/>
          <c:w val="0.77595016966501906"/>
          <c:h val="0.75685869832677166"/>
        </c:manualLayout>
      </c:layout>
      <c:scatterChart>
        <c:scatterStyle val="lineMarker"/>
        <c:varyColors val="0"/>
        <c:ser>
          <c:idx val="1"/>
          <c:order val="0"/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MALG!$E$3:$E$8</c:f>
              <c:numCache>
                <c:formatCode>0.0</c:formatCode>
                <c:ptCount val="6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MALG!$F$3:$F$8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23104"/>
        <c:axId val="385825408"/>
      </c:scatterChart>
      <c:valAx>
        <c:axId val="385823104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MALG cover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85825408"/>
        <c:crosses val="autoZero"/>
        <c:crossBetween val="midCat"/>
        <c:majorUnit val="10"/>
      </c:valAx>
      <c:valAx>
        <c:axId val="38582540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823104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21</xdr:row>
      <xdr:rowOff>85724</xdr:rowOff>
    </xdr:from>
    <xdr:to>
      <xdr:col>11</xdr:col>
      <xdr:colOff>180975</xdr:colOff>
      <xdr:row>41</xdr:row>
      <xdr:rowOff>190499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544045</xdr:colOff>
      <xdr:row>16</xdr:row>
      <xdr:rowOff>0</xdr:rowOff>
    </xdr:from>
    <xdr:to>
      <xdr:col>5</xdr:col>
      <xdr:colOff>123265</xdr:colOff>
      <xdr:row>31</xdr:row>
      <xdr:rowOff>117848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308722</xdr:colOff>
      <xdr:row>11</xdr:row>
      <xdr:rowOff>22412</xdr:rowOff>
    </xdr:from>
    <xdr:to>
      <xdr:col>9</xdr:col>
      <xdr:colOff>212912</xdr:colOff>
      <xdr:row>28</xdr:row>
      <xdr:rowOff>61820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829796</xdr:colOff>
      <xdr:row>11</xdr:row>
      <xdr:rowOff>100852</xdr:rowOff>
    </xdr:from>
    <xdr:to>
      <xdr:col>7</xdr:col>
      <xdr:colOff>33619</xdr:colOff>
      <xdr:row>27</xdr:row>
      <xdr:rowOff>44822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P2" sqref="P2"/>
    </sheetView>
  </sheetViews>
  <sheetFormatPr defaultRowHeight="12.75" x14ac:dyDescent="0.2"/>
  <cols>
    <col min="1" max="1" width="11.125" style="63" customWidth="1"/>
    <col min="2" max="2" width="7.875" style="88" customWidth="1"/>
    <col min="3" max="3" width="7.375" style="88" customWidth="1"/>
    <col min="4" max="4" width="5.375" style="88" customWidth="1"/>
    <col min="5" max="5" width="2" style="63" customWidth="1"/>
    <col min="6" max="6" width="9" style="63"/>
    <col min="7" max="7" width="8.125" style="63" customWidth="1"/>
    <col min="8" max="8" width="7.125" style="88" customWidth="1"/>
    <col min="9" max="9" width="2" style="63" customWidth="1"/>
    <col min="10" max="10" width="7.625" style="63" customWidth="1"/>
    <col min="11" max="11" width="7.5" style="95" customWidth="1"/>
    <col min="12" max="12" width="7" style="88" customWidth="1"/>
    <col min="13" max="13" width="1.625" style="63" customWidth="1"/>
    <col min="14" max="14" width="7.75" style="63" customWidth="1"/>
    <col min="15" max="15" width="7.375" style="63" customWidth="1"/>
    <col min="16" max="16384" width="9" style="63"/>
  </cols>
  <sheetData>
    <row r="1" spans="1:17" x14ac:dyDescent="0.2">
      <c r="A1" s="70" t="s">
        <v>61</v>
      </c>
      <c r="B1" s="96" t="s">
        <v>19</v>
      </c>
      <c r="C1" s="96" t="s">
        <v>67</v>
      </c>
      <c r="D1" s="96" t="s">
        <v>66</v>
      </c>
      <c r="E1" s="71"/>
      <c r="F1" s="129" t="s">
        <v>27</v>
      </c>
      <c r="G1" s="72" t="s">
        <v>67</v>
      </c>
      <c r="H1" s="72" t="s">
        <v>66</v>
      </c>
      <c r="I1" s="71"/>
      <c r="J1" s="130" t="s">
        <v>68</v>
      </c>
      <c r="K1" s="73" t="s">
        <v>67</v>
      </c>
      <c r="L1" s="73" t="s">
        <v>66</v>
      </c>
      <c r="M1" s="71"/>
      <c r="N1" s="74" t="s">
        <v>65</v>
      </c>
      <c r="O1" s="75" t="s">
        <v>66</v>
      </c>
      <c r="P1" s="63" t="s">
        <v>80</v>
      </c>
      <c r="Q1" s="63" t="s">
        <v>79</v>
      </c>
    </row>
    <row r="2" spans="1:17" x14ac:dyDescent="0.2">
      <c r="A2" s="76" t="s">
        <v>70</v>
      </c>
      <c r="B2" s="97">
        <v>19.25</v>
      </c>
      <c r="C2" s="97">
        <v>69.25</v>
      </c>
      <c r="D2" s="77" t="s">
        <v>5</v>
      </c>
      <c r="E2" s="78"/>
      <c r="F2" s="127">
        <v>7.3780000000000001</v>
      </c>
      <c r="G2" s="79">
        <v>74.756</v>
      </c>
      <c r="H2" s="80" t="s">
        <v>4</v>
      </c>
      <c r="I2" s="78"/>
      <c r="J2" s="128">
        <v>2.4340000000000002</v>
      </c>
      <c r="K2" s="81">
        <v>100.264</v>
      </c>
      <c r="L2" s="82" t="s">
        <v>2</v>
      </c>
      <c r="M2" s="78"/>
      <c r="N2" s="83">
        <f>AVERAGE(K2,G2,C2)</f>
        <v>81.423333333333332</v>
      </c>
      <c r="O2" s="84" t="s">
        <v>3</v>
      </c>
      <c r="P2" s="63">
        <v>1</v>
      </c>
      <c r="Q2" s="134">
        <f>N2</f>
        <v>81.423333333333332</v>
      </c>
    </row>
    <row r="3" spans="1:17" x14ac:dyDescent="0.2">
      <c r="A3" s="76" t="s">
        <v>74</v>
      </c>
      <c r="B3" s="97">
        <v>4.8899999999999997</v>
      </c>
      <c r="C3" s="97">
        <v>29.339999999999996</v>
      </c>
      <c r="D3" s="77" t="s">
        <v>0</v>
      </c>
      <c r="E3" s="78"/>
      <c r="F3" s="127">
        <v>1.9189999999999998</v>
      </c>
      <c r="G3" s="79">
        <v>57.569999999999993</v>
      </c>
      <c r="H3" s="80" t="s">
        <v>0</v>
      </c>
      <c r="I3" s="78"/>
      <c r="J3" s="128">
        <v>2.0129999999999999</v>
      </c>
      <c r="K3" s="81">
        <v>101.94800000000001</v>
      </c>
      <c r="L3" s="82" t="s">
        <v>2</v>
      </c>
      <c r="M3" s="78"/>
      <c r="N3" s="83">
        <f t="shared" ref="N3:N8" si="0">AVERAGE(K3,G3,C3)</f>
        <v>62.952666666666666</v>
      </c>
      <c r="O3" s="84" t="s">
        <v>5</v>
      </c>
      <c r="P3" s="63">
        <v>4</v>
      </c>
      <c r="Q3" s="134">
        <f>AVERAGE(N3,N7)</f>
        <v>60.893999999999998</v>
      </c>
    </row>
    <row r="4" spans="1:17" x14ac:dyDescent="0.2">
      <c r="A4" s="76" t="s">
        <v>72</v>
      </c>
      <c r="B4" s="97">
        <v>15.315999999999999</v>
      </c>
      <c r="C4" s="97">
        <v>65.316000000000003</v>
      </c>
      <c r="D4" s="77" t="s">
        <v>5</v>
      </c>
      <c r="E4" s="78"/>
      <c r="F4" s="127">
        <v>1.8839999999999999</v>
      </c>
      <c r="G4" s="79">
        <v>56.519999999999996</v>
      </c>
      <c r="H4" s="80" t="s">
        <v>0</v>
      </c>
      <c r="I4" s="78"/>
      <c r="J4" s="128">
        <v>8.2539999999999996</v>
      </c>
      <c r="K4" s="81">
        <v>83.492000000000004</v>
      </c>
      <c r="L4" s="82" t="s">
        <v>3</v>
      </c>
      <c r="M4" s="78"/>
      <c r="N4" s="83">
        <f t="shared" si="0"/>
        <v>68.442666666666668</v>
      </c>
      <c r="O4" s="84" t="s">
        <v>5</v>
      </c>
      <c r="P4" s="63">
        <v>2</v>
      </c>
      <c r="Q4" s="134">
        <f>SUM(N4:N6)/3</f>
        <v>70.278111111111116</v>
      </c>
    </row>
    <row r="5" spans="1:17" x14ac:dyDescent="0.2">
      <c r="A5" s="76" t="s">
        <v>69</v>
      </c>
      <c r="B5" s="97">
        <v>18.375</v>
      </c>
      <c r="C5" s="97">
        <v>68.375</v>
      </c>
      <c r="D5" s="77" t="s">
        <v>5</v>
      </c>
      <c r="E5" s="78"/>
      <c r="F5" s="127">
        <v>1.9529999999999998</v>
      </c>
      <c r="G5" s="79">
        <v>58.589999999999996</v>
      </c>
      <c r="H5" s="80" t="s">
        <v>0</v>
      </c>
      <c r="I5" s="78"/>
      <c r="J5" s="128">
        <v>4.4479999999999995</v>
      </c>
      <c r="K5" s="81">
        <v>92.207999999999998</v>
      </c>
      <c r="L5" s="82" t="s">
        <v>2</v>
      </c>
      <c r="M5" s="78"/>
      <c r="N5" s="83">
        <f t="shared" si="0"/>
        <v>73.057666666666663</v>
      </c>
      <c r="O5" s="84" t="s">
        <v>54</v>
      </c>
      <c r="P5" s="63">
        <v>3</v>
      </c>
      <c r="Q5" s="134">
        <f>N8</f>
        <v>60.138666666666666</v>
      </c>
    </row>
    <row r="6" spans="1:17" x14ac:dyDescent="0.2">
      <c r="A6" s="76" t="s">
        <v>71</v>
      </c>
      <c r="B6" s="97">
        <v>16.256</v>
      </c>
      <c r="C6" s="97">
        <v>66.256</v>
      </c>
      <c r="D6" s="77" t="s">
        <v>5</v>
      </c>
      <c r="E6" s="78"/>
      <c r="F6" s="127">
        <v>1.5029999999999999</v>
      </c>
      <c r="G6" s="79">
        <v>45.089999999999996</v>
      </c>
      <c r="H6" s="80" t="s">
        <v>0</v>
      </c>
      <c r="I6" s="78"/>
      <c r="J6" s="128">
        <v>3.3360000000000003</v>
      </c>
      <c r="K6" s="81">
        <v>96.656000000000006</v>
      </c>
      <c r="L6" s="82" t="s">
        <v>2</v>
      </c>
      <c r="M6" s="78"/>
      <c r="N6" s="83">
        <f t="shared" si="0"/>
        <v>69.334000000000003</v>
      </c>
      <c r="O6" s="84" t="s">
        <v>5</v>
      </c>
    </row>
    <row r="7" spans="1:17" x14ac:dyDescent="0.2">
      <c r="A7" s="76" t="s">
        <v>75</v>
      </c>
      <c r="B7" s="97">
        <v>1.8819999999999999</v>
      </c>
      <c r="C7" s="97">
        <v>11.292</v>
      </c>
      <c r="D7" s="77" t="s">
        <v>0</v>
      </c>
      <c r="E7" s="78"/>
      <c r="F7" s="127">
        <v>2.5309999999999997</v>
      </c>
      <c r="G7" s="79">
        <v>61.77</v>
      </c>
      <c r="H7" s="80" t="s">
        <v>5</v>
      </c>
      <c r="I7" s="78"/>
      <c r="J7" s="128">
        <v>1.6389999999999998</v>
      </c>
      <c r="K7" s="81">
        <v>103.444</v>
      </c>
      <c r="L7" s="82" t="s">
        <v>2</v>
      </c>
      <c r="M7" s="78"/>
      <c r="N7" s="83">
        <f t="shared" si="0"/>
        <v>58.835333333333331</v>
      </c>
      <c r="O7" s="84" t="s">
        <v>0</v>
      </c>
    </row>
    <row r="8" spans="1:17" s="85" customFormat="1" x14ac:dyDescent="0.2">
      <c r="A8" s="116" t="s">
        <v>73</v>
      </c>
      <c r="B8" s="97">
        <v>9.2729999999999997</v>
      </c>
      <c r="C8" s="97">
        <v>55.638000000000005</v>
      </c>
      <c r="D8" s="77" t="s">
        <v>0</v>
      </c>
      <c r="E8" s="86"/>
      <c r="F8" s="127">
        <v>1.431</v>
      </c>
      <c r="G8" s="79">
        <v>42.93</v>
      </c>
      <c r="H8" s="79" t="s">
        <v>0</v>
      </c>
      <c r="I8" s="86"/>
      <c r="J8" s="128">
        <v>9.0759999999999987</v>
      </c>
      <c r="K8" s="81">
        <v>81.847999999999999</v>
      </c>
      <c r="L8" s="81" t="s">
        <v>3</v>
      </c>
      <c r="M8" s="86"/>
      <c r="N8" s="83">
        <f t="shared" si="0"/>
        <v>60.138666666666666</v>
      </c>
      <c r="O8" s="84" t="s">
        <v>5</v>
      </c>
    </row>
    <row r="10" spans="1:17" x14ac:dyDescent="0.2">
      <c r="B10" s="98" t="s">
        <v>58</v>
      </c>
      <c r="C10" s="98"/>
      <c r="F10" s="87" t="s">
        <v>62</v>
      </c>
      <c r="G10" s="87"/>
      <c r="J10" s="87" t="s">
        <v>64</v>
      </c>
      <c r="K10" s="87"/>
    </row>
    <row r="11" spans="1:17" x14ac:dyDescent="0.2">
      <c r="B11" s="89" t="s">
        <v>19</v>
      </c>
      <c r="C11" s="90" t="s">
        <v>1</v>
      </c>
      <c r="F11" s="89" t="s">
        <v>27</v>
      </c>
      <c r="G11" s="90" t="s">
        <v>1</v>
      </c>
      <c r="J11" s="89" t="s">
        <v>48</v>
      </c>
      <c r="K11" s="90" t="s">
        <v>1</v>
      </c>
    </row>
    <row r="12" spans="1:17" x14ac:dyDescent="0.2">
      <c r="B12" s="91">
        <v>50</v>
      </c>
      <c r="C12" s="92">
        <v>100</v>
      </c>
      <c r="F12" s="91">
        <v>30</v>
      </c>
      <c r="G12" s="92">
        <v>100</v>
      </c>
      <c r="J12" s="91">
        <v>2.5</v>
      </c>
      <c r="K12" s="92">
        <v>100</v>
      </c>
    </row>
    <row r="13" spans="1:17" x14ac:dyDescent="0.2">
      <c r="B13" s="91">
        <v>40</v>
      </c>
      <c r="C13" s="92">
        <v>90</v>
      </c>
      <c r="F13" s="91">
        <v>20</v>
      </c>
      <c r="G13" s="92">
        <v>90</v>
      </c>
      <c r="J13" s="91">
        <v>5</v>
      </c>
      <c r="K13" s="92">
        <v>90</v>
      </c>
    </row>
    <row r="14" spans="1:17" x14ac:dyDescent="0.2">
      <c r="B14" s="91">
        <v>30</v>
      </c>
      <c r="C14" s="92">
        <v>80</v>
      </c>
      <c r="F14" s="91">
        <v>10</v>
      </c>
      <c r="G14" s="92">
        <v>80</v>
      </c>
      <c r="J14" s="91">
        <v>10</v>
      </c>
      <c r="K14" s="92">
        <v>80</v>
      </c>
    </row>
    <row r="15" spans="1:17" x14ac:dyDescent="0.2">
      <c r="B15" s="91">
        <v>20</v>
      </c>
      <c r="C15" s="92">
        <v>70</v>
      </c>
      <c r="F15" s="91">
        <v>5</v>
      </c>
      <c r="G15" s="92">
        <v>70</v>
      </c>
      <c r="J15" s="91">
        <v>20</v>
      </c>
      <c r="K15" s="92">
        <v>70</v>
      </c>
    </row>
    <row r="16" spans="1:17" x14ac:dyDescent="0.2">
      <c r="B16" s="91">
        <v>10</v>
      </c>
      <c r="C16" s="92">
        <v>60</v>
      </c>
      <c r="F16" s="91">
        <v>2</v>
      </c>
      <c r="G16" s="92">
        <v>60</v>
      </c>
      <c r="J16" s="91">
        <v>30</v>
      </c>
      <c r="K16" s="92">
        <v>60</v>
      </c>
    </row>
    <row r="17" spans="2:11" x14ac:dyDescent="0.2">
      <c r="B17" s="93">
        <v>0</v>
      </c>
      <c r="C17" s="94">
        <v>0</v>
      </c>
      <c r="F17" s="93">
        <v>1</v>
      </c>
      <c r="G17" s="94">
        <v>0</v>
      </c>
      <c r="J17" s="93">
        <v>40</v>
      </c>
      <c r="K17" s="94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A12" zoomScale="70" zoomScaleNormal="70" workbookViewId="0">
      <selection activeCell="D35" sqref="D35:G41"/>
    </sheetView>
  </sheetViews>
  <sheetFormatPr defaultColWidth="11" defaultRowHeight="15" x14ac:dyDescent="0.25"/>
  <cols>
    <col min="1" max="1" width="12.875" style="39" customWidth="1"/>
    <col min="2" max="3" width="11" style="39"/>
    <col min="4" max="4" width="13.125" style="39" customWidth="1"/>
    <col min="5" max="11" width="11" style="39"/>
    <col min="12" max="12" width="11" style="39" bestFit="1" customWidth="1"/>
    <col min="13" max="13" width="11.5" style="39" bestFit="1" customWidth="1"/>
    <col min="14" max="14" width="16" style="39" bestFit="1" customWidth="1"/>
    <col min="15" max="16384" width="11" style="39"/>
  </cols>
  <sheetData>
    <row r="1" spans="1:10" x14ac:dyDescent="0.25">
      <c r="A1" s="20" t="s">
        <v>61</v>
      </c>
      <c r="B1" s="20" t="s">
        <v>59</v>
      </c>
      <c r="C1" s="20" t="s">
        <v>60</v>
      </c>
      <c r="E1" s="20" t="s">
        <v>58</v>
      </c>
      <c r="F1" s="20"/>
      <c r="H1" s="40" t="s">
        <v>19</v>
      </c>
      <c r="I1" s="41" t="s">
        <v>14</v>
      </c>
      <c r="J1" s="42" t="s">
        <v>1</v>
      </c>
    </row>
    <row r="2" spans="1:10" x14ac:dyDescent="0.25">
      <c r="A2" s="64" t="s">
        <v>70</v>
      </c>
      <c r="C2" s="60">
        <v>19.25</v>
      </c>
      <c r="E2" s="43" t="s">
        <v>19</v>
      </c>
      <c r="F2" s="44" t="s">
        <v>1</v>
      </c>
      <c r="H2" s="45" t="s">
        <v>20</v>
      </c>
      <c r="I2" s="46" t="s">
        <v>2</v>
      </c>
      <c r="J2" s="47" t="s">
        <v>43</v>
      </c>
    </row>
    <row r="3" spans="1:10" x14ac:dyDescent="0.25">
      <c r="A3" s="64" t="s">
        <v>74</v>
      </c>
      <c r="C3" s="60">
        <v>4.8899999999999997</v>
      </c>
      <c r="E3" s="48">
        <v>50</v>
      </c>
      <c r="F3" s="49">
        <v>100</v>
      </c>
      <c r="H3" s="45" t="s">
        <v>21</v>
      </c>
      <c r="I3" s="46" t="s">
        <v>3</v>
      </c>
      <c r="J3" s="47" t="s">
        <v>6</v>
      </c>
    </row>
    <row r="4" spans="1:10" x14ac:dyDescent="0.25">
      <c r="A4" s="64" t="s">
        <v>72</v>
      </c>
      <c r="C4" s="60">
        <v>15.315999999999999</v>
      </c>
      <c r="E4" s="48">
        <v>40</v>
      </c>
      <c r="F4" s="49">
        <v>90</v>
      </c>
      <c r="H4" s="45" t="s">
        <v>22</v>
      </c>
      <c r="I4" s="46" t="s">
        <v>4</v>
      </c>
      <c r="J4" s="47" t="s">
        <v>7</v>
      </c>
    </row>
    <row r="5" spans="1:10" x14ac:dyDescent="0.25">
      <c r="A5" s="64" t="s">
        <v>69</v>
      </c>
      <c r="C5" s="60">
        <v>18.375</v>
      </c>
      <c r="E5" s="48">
        <v>30</v>
      </c>
      <c r="F5" s="49">
        <v>80</v>
      </c>
      <c r="H5" s="45" t="s">
        <v>24</v>
      </c>
      <c r="I5" s="46" t="s">
        <v>5</v>
      </c>
      <c r="J5" s="47" t="s">
        <v>8</v>
      </c>
    </row>
    <row r="6" spans="1:10" ht="15.75" thickBot="1" x14ac:dyDescent="0.3">
      <c r="A6" s="64" t="s">
        <v>71</v>
      </c>
      <c r="C6" s="60">
        <v>16.256</v>
      </c>
      <c r="E6" s="48">
        <v>20</v>
      </c>
      <c r="F6" s="49">
        <v>70</v>
      </c>
      <c r="H6" s="50" t="s">
        <v>23</v>
      </c>
      <c r="I6" s="51" t="s">
        <v>0</v>
      </c>
      <c r="J6" s="52" t="s">
        <v>9</v>
      </c>
    </row>
    <row r="7" spans="1:10" x14ac:dyDescent="0.25">
      <c r="A7" s="64" t="s">
        <v>75</v>
      </c>
      <c r="C7" s="39">
        <v>1.8819999999999999</v>
      </c>
      <c r="E7" s="48">
        <v>10</v>
      </c>
      <c r="F7" s="49">
        <v>60</v>
      </c>
    </row>
    <row r="8" spans="1:10" x14ac:dyDescent="0.25">
      <c r="A8" s="64" t="s">
        <v>73</v>
      </c>
      <c r="C8" s="60">
        <v>9.2730000000000015</v>
      </c>
      <c r="D8" s="20"/>
      <c r="E8" s="53">
        <v>0</v>
      </c>
      <c r="F8" s="54">
        <v>0</v>
      </c>
    </row>
    <row r="9" spans="1:10" x14ac:dyDescent="0.25">
      <c r="A9" s="64"/>
      <c r="C9" s="60"/>
    </row>
    <row r="11" spans="1:10" x14ac:dyDescent="0.25">
      <c r="H11" s="55" t="s">
        <v>19</v>
      </c>
      <c r="I11" s="55" t="s">
        <v>13</v>
      </c>
    </row>
    <row r="12" spans="1:10" x14ac:dyDescent="0.25">
      <c r="H12" s="56" t="s">
        <v>21</v>
      </c>
      <c r="I12" s="39" t="str">
        <f>O34</f>
        <v>y = 1X - -50</v>
      </c>
    </row>
    <row r="13" spans="1:10" x14ac:dyDescent="0.25">
      <c r="H13" s="56" t="s">
        <v>22</v>
      </c>
      <c r="I13" s="39" t="str">
        <f>O35</f>
        <v>y = 1X - -50</v>
      </c>
    </row>
    <row r="14" spans="1:10" x14ac:dyDescent="0.25">
      <c r="H14" s="56" t="s">
        <v>24</v>
      </c>
      <c r="I14" s="39" t="str">
        <f>O36</f>
        <v>y = 1X - -50</v>
      </c>
    </row>
    <row r="15" spans="1:10" x14ac:dyDescent="0.25">
      <c r="H15" s="56" t="s">
        <v>25</v>
      </c>
      <c r="I15" s="39" t="str">
        <f>O37</f>
        <v>y = 1X - -50</v>
      </c>
    </row>
    <row r="16" spans="1:10" x14ac:dyDescent="0.25">
      <c r="H16" s="56" t="s">
        <v>26</v>
      </c>
      <c r="I16" s="39" t="str">
        <f>O38</f>
        <v>y = 6X - 0</v>
      </c>
    </row>
    <row r="25" spans="9:17" x14ac:dyDescent="0.25">
      <c r="P25" s="57"/>
      <c r="Q25" s="18"/>
    </row>
    <row r="26" spans="9:17" x14ac:dyDescent="0.25">
      <c r="P26" s="2"/>
      <c r="Q26" s="18"/>
    </row>
    <row r="27" spans="9:17" x14ac:dyDescent="0.25">
      <c r="P27" s="2"/>
      <c r="Q27" s="18"/>
    </row>
    <row r="28" spans="9:17" x14ac:dyDescent="0.25">
      <c r="P28" s="2"/>
      <c r="Q28" s="18"/>
    </row>
    <row r="29" spans="9:17" x14ac:dyDescent="0.25">
      <c r="P29" s="2"/>
      <c r="Q29" s="18"/>
    </row>
    <row r="31" spans="9:17" x14ac:dyDescent="0.25">
      <c r="J31" s="39" t="s">
        <v>18</v>
      </c>
    </row>
    <row r="32" spans="9:17" x14ac:dyDescent="0.25">
      <c r="I32" s="55"/>
      <c r="J32" s="55" t="s">
        <v>10</v>
      </c>
      <c r="K32" s="55" t="s">
        <v>11</v>
      </c>
      <c r="L32" s="55" t="s">
        <v>12</v>
      </c>
      <c r="M32" s="58" t="s">
        <v>16</v>
      </c>
      <c r="O32" s="55" t="s">
        <v>13</v>
      </c>
      <c r="P32" s="55"/>
      <c r="Q32" s="55" t="s">
        <v>17</v>
      </c>
    </row>
    <row r="33" spans="4:17" x14ac:dyDescent="0.25">
      <c r="D33" s="133">
        <v>2015</v>
      </c>
      <c r="E33" s="133"/>
      <c r="F33" s="133"/>
      <c r="G33" s="133"/>
      <c r="I33" s="39">
        <v>50</v>
      </c>
      <c r="J33" s="39">
        <v>100</v>
      </c>
      <c r="K33" s="59">
        <v>50</v>
      </c>
      <c r="O33" s="39" t="s">
        <v>56</v>
      </c>
    </row>
    <row r="34" spans="4:17" x14ac:dyDescent="0.25">
      <c r="D34" s="27" t="s">
        <v>15</v>
      </c>
      <c r="E34" s="27" t="s">
        <v>19</v>
      </c>
      <c r="F34" s="27" t="s">
        <v>1</v>
      </c>
      <c r="G34" s="27" t="s">
        <v>14</v>
      </c>
      <c r="I34" s="56" t="s">
        <v>20</v>
      </c>
      <c r="J34" s="39">
        <v>90</v>
      </c>
      <c r="K34" s="59">
        <v>40</v>
      </c>
      <c r="L34" s="60">
        <f>(J33-J34)/(K33-K34)</f>
        <v>1</v>
      </c>
      <c r="M34" s="60">
        <f>-L34*K34+J34</f>
        <v>50</v>
      </c>
      <c r="O34" s="39" t="str">
        <f>"y = "&amp;ROUND(L34, 2)&amp;"X - "&amp;ROUND(M34*-1, 2)</f>
        <v>y = 1X - -50</v>
      </c>
      <c r="Q34" s="39">
        <f>L34*K34+M34</f>
        <v>90</v>
      </c>
    </row>
    <row r="35" spans="4:17" x14ac:dyDescent="0.25">
      <c r="D35" s="64" t="s">
        <v>70</v>
      </c>
      <c r="E35" s="117">
        <v>19.25</v>
      </c>
      <c r="F35" s="118">
        <f>E35*L$37+M$37</f>
        <v>69.25</v>
      </c>
      <c r="G35" s="67" t="s">
        <v>5</v>
      </c>
      <c r="I35" s="56" t="s">
        <v>21</v>
      </c>
      <c r="J35" s="39">
        <v>80</v>
      </c>
      <c r="K35" s="59">
        <v>30</v>
      </c>
      <c r="L35" s="60">
        <f t="shared" ref="L35:L36" si="0">(J34-J35)/(K34-K35)</f>
        <v>1</v>
      </c>
      <c r="M35" s="60">
        <f t="shared" ref="M35:M38" si="1">-L35*K35+J35</f>
        <v>50</v>
      </c>
      <c r="O35" s="39" t="str">
        <f>"y = "&amp;ROUND(L35, 2)&amp;"X - "&amp;ROUND(M35*-1, 2)</f>
        <v>y = 1X - -50</v>
      </c>
      <c r="Q35" s="39">
        <f t="shared" ref="Q35:Q38" si="2">L35*K35+M35</f>
        <v>80</v>
      </c>
    </row>
    <row r="36" spans="4:17" x14ac:dyDescent="0.25">
      <c r="D36" s="64" t="s">
        <v>69</v>
      </c>
      <c r="E36" s="117">
        <v>18.375</v>
      </c>
      <c r="F36" s="118">
        <f>E36*L$37+M$37</f>
        <v>68.375</v>
      </c>
      <c r="G36" s="67" t="s">
        <v>5</v>
      </c>
      <c r="I36" s="56" t="s">
        <v>22</v>
      </c>
      <c r="J36" s="39">
        <v>70</v>
      </c>
      <c r="K36" s="59">
        <v>20</v>
      </c>
      <c r="L36" s="60">
        <f t="shared" si="0"/>
        <v>1</v>
      </c>
      <c r="M36" s="60">
        <f>-L36*K36+J36</f>
        <v>50</v>
      </c>
      <c r="O36" s="39" t="str">
        <f>"y = "&amp;ROUND(L36, 2)&amp;"X - "&amp;ROUND(M36*-1, 2)</f>
        <v>y = 1X - -50</v>
      </c>
      <c r="Q36" s="39">
        <f t="shared" si="2"/>
        <v>70</v>
      </c>
    </row>
    <row r="37" spans="4:17" x14ac:dyDescent="0.25">
      <c r="D37" s="64" t="s">
        <v>71</v>
      </c>
      <c r="E37" s="117">
        <v>16.256</v>
      </c>
      <c r="F37" s="118">
        <f>E37*L$37+M$37</f>
        <v>66.256</v>
      </c>
      <c r="G37" s="67" t="s">
        <v>5</v>
      </c>
      <c r="I37" s="56" t="s">
        <v>24</v>
      </c>
      <c r="J37" s="39">
        <v>60</v>
      </c>
      <c r="K37" s="59">
        <v>10</v>
      </c>
      <c r="L37" s="60">
        <f>(J36-J37)/(K36-K37)</f>
        <v>1</v>
      </c>
      <c r="M37" s="60">
        <f>-L37*K37+J37</f>
        <v>50</v>
      </c>
      <c r="O37" s="39" t="str">
        <f>"y = "&amp;ROUND(L37, 2)&amp;"X - "&amp;ROUND(M37*-1, 2)</f>
        <v>y = 1X - -50</v>
      </c>
      <c r="Q37" s="39">
        <f t="shared" si="2"/>
        <v>60</v>
      </c>
    </row>
    <row r="38" spans="4:17" x14ac:dyDescent="0.25">
      <c r="D38" s="64" t="s">
        <v>72</v>
      </c>
      <c r="E38" s="117">
        <v>15.315999999999999</v>
      </c>
      <c r="F38" s="118">
        <f>E38*L$37+M$37</f>
        <v>65.316000000000003</v>
      </c>
      <c r="G38" s="67" t="s">
        <v>5</v>
      </c>
      <c r="I38" s="56" t="s">
        <v>25</v>
      </c>
      <c r="J38" s="39">
        <v>0</v>
      </c>
      <c r="K38" s="59">
        <v>0</v>
      </c>
      <c r="L38" s="60">
        <f>(J37-J38)/(K37-K38)</f>
        <v>6</v>
      </c>
      <c r="M38" s="60">
        <f t="shared" si="1"/>
        <v>0</v>
      </c>
      <c r="O38" s="39" t="str">
        <f>"y = "&amp;ROUND(L38, 2)&amp;"X - "&amp;ROUND(M38*-1, 2)</f>
        <v>y = 6X - 0</v>
      </c>
      <c r="Q38" s="39">
        <f t="shared" si="2"/>
        <v>0</v>
      </c>
    </row>
    <row r="39" spans="4:17" x14ac:dyDescent="0.25">
      <c r="D39" s="64" t="s">
        <v>73</v>
      </c>
      <c r="E39" s="117">
        <v>9.2730000000000015</v>
      </c>
      <c r="F39" s="118">
        <f t="shared" ref="F39:F41" si="3">E39*L$38+M$38</f>
        <v>55.638000000000005</v>
      </c>
      <c r="G39" s="67" t="s">
        <v>0</v>
      </c>
    </row>
    <row r="40" spans="4:17" x14ac:dyDescent="0.25">
      <c r="D40" s="64" t="s">
        <v>74</v>
      </c>
      <c r="E40" s="117">
        <v>4.8899999999999997</v>
      </c>
      <c r="F40" s="118">
        <f>E40*L$38+M$38</f>
        <v>29.339999999999996</v>
      </c>
      <c r="G40" s="67" t="s">
        <v>0</v>
      </c>
    </row>
    <row r="41" spans="4:17" x14ac:dyDescent="0.25">
      <c r="D41" s="64" t="s">
        <v>75</v>
      </c>
      <c r="E41" s="117">
        <v>1.8819999999999999</v>
      </c>
      <c r="F41" s="118">
        <f t="shared" si="3"/>
        <v>11.292</v>
      </c>
      <c r="G41" s="67" t="s">
        <v>0</v>
      </c>
    </row>
    <row r="42" spans="4:17" x14ac:dyDescent="0.25">
      <c r="D42" s="25"/>
      <c r="E42" s="46"/>
      <c r="F42" s="61"/>
      <c r="G42" s="26"/>
    </row>
    <row r="43" spans="4:17" x14ac:dyDescent="0.25">
      <c r="E43" s="56"/>
      <c r="F43" s="61"/>
    </row>
    <row r="44" spans="4:17" x14ac:dyDescent="0.25">
      <c r="E44" s="56"/>
      <c r="F44" s="61"/>
    </row>
    <row r="45" spans="4:17" x14ac:dyDescent="0.25">
      <c r="E45" s="56"/>
    </row>
  </sheetData>
  <sortState ref="D35:G48">
    <sortCondition descending="1" ref="E35:E48"/>
  </sortState>
  <mergeCells count="1">
    <mergeCell ref="D33:G3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28" zoomScale="85" zoomScaleNormal="85" workbookViewId="0">
      <selection activeCell="J49" sqref="J49"/>
    </sheetView>
  </sheetViews>
  <sheetFormatPr defaultColWidth="11" defaultRowHeight="15" x14ac:dyDescent="0.25"/>
  <cols>
    <col min="1" max="1" width="13.25" style="64" customWidth="1"/>
    <col min="2" max="2" width="11" style="64"/>
    <col min="3" max="3" width="12.5" style="64" customWidth="1"/>
    <col min="4" max="4" width="10.75" style="64" customWidth="1"/>
    <col min="5" max="11" width="11" style="64"/>
    <col min="12" max="12" width="11" style="64" bestFit="1" customWidth="1"/>
    <col min="13" max="13" width="11.5" style="64" bestFit="1" customWidth="1"/>
    <col min="14" max="14" width="8" style="64" customWidth="1"/>
    <col min="15" max="16384" width="11" style="64"/>
  </cols>
  <sheetData>
    <row r="1" spans="1:17" x14ac:dyDescent="0.25">
      <c r="A1" s="20" t="s">
        <v>61</v>
      </c>
      <c r="B1" s="20" t="s">
        <v>59</v>
      </c>
      <c r="C1" s="20" t="s">
        <v>60</v>
      </c>
      <c r="E1" s="20" t="s">
        <v>62</v>
      </c>
      <c r="F1" s="20"/>
      <c r="H1" s="99" t="s">
        <v>27</v>
      </c>
      <c r="I1" s="100" t="s">
        <v>14</v>
      </c>
      <c r="J1" s="101" t="s">
        <v>1</v>
      </c>
    </row>
    <row r="2" spans="1:17" x14ac:dyDescent="0.25">
      <c r="A2" s="64" t="s">
        <v>70</v>
      </c>
      <c r="C2" s="114">
        <v>7.3780000000000001</v>
      </c>
      <c r="E2" s="99" t="s">
        <v>27</v>
      </c>
      <c r="F2" s="101" t="s">
        <v>1</v>
      </c>
      <c r="H2" s="102" t="s">
        <v>40</v>
      </c>
      <c r="I2" s="67" t="s">
        <v>2</v>
      </c>
      <c r="J2" s="103" t="s">
        <v>43</v>
      </c>
    </row>
    <row r="3" spans="1:17" x14ac:dyDescent="0.25">
      <c r="A3" s="64" t="s">
        <v>74</v>
      </c>
      <c r="C3" s="114">
        <v>1.9189999999999998</v>
      </c>
      <c r="E3" s="104">
        <v>30</v>
      </c>
      <c r="F3" s="103">
        <v>100</v>
      </c>
      <c r="H3" s="102" t="s">
        <v>24</v>
      </c>
      <c r="I3" s="67" t="s">
        <v>3</v>
      </c>
      <c r="J3" s="103" t="s">
        <v>6</v>
      </c>
    </row>
    <row r="4" spans="1:17" x14ac:dyDescent="0.25">
      <c r="A4" s="64" t="s">
        <v>72</v>
      </c>
      <c r="C4" s="114">
        <v>1.8839999999999999</v>
      </c>
      <c r="E4" s="104">
        <v>20</v>
      </c>
      <c r="F4" s="103">
        <v>90</v>
      </c>
      <c r="H4" s="102" t="s">
        <v>25</v>
      </c>
      <c r="I4" s="67" t="s">
        <v>4</v>
      </c>
      <c r="J4" s="103" t="s">
        <v>7</v>
      </c>
    </row>
    <row r="5" spans="1:17" x14ac:dyDescent="0.25">
      <c r="A5" s="64" t="s">
        <v>69</v>
      </c>
      <c r="C5" s="114">
        <v>1.9529999999999998</v>
      </c>
      <c r="E5" s="104">
        <v>10</v>
      </c>
      <c r="F5" s="103">
        <v>80</v>
      </c>
      <c r="H5" s="102" t="s">
        <v>41</v>
      </c>
      <c r="I5" s="67" t="s">
        <v>5</v>
      </c>
      <c r="J5" s="103" t="s">
        <v>8</v>
      </c>
    </row>
    <row r="6" spans="1:17" x14ac:dyDescent="0.25">
      <c r="A6" s="64" t="s">
        <v>71</v>
      </c>
      <c r="C6" s="114">
        <v>1.5029999999999999</v>
      </c>
      <c r="E6" s="104">
        <v>5</v>
      </c>
      <c r="F6" s="103">
        <v>70</v>
      </c>
      <c r="H6" s="105" t="s">
        <v>42</v>
      </c>
      <c r="I6" s="106" t="s">
        <v>0</v>
      </c>
      <c r="J6" s="107" t="s">
        <v>9</v>
      </c>
    </row>
    <row r="7" spans="1:17" x14ac:dyDescent="0.25">
      <c r="A7" s="64" t="s">
        <v>75</v>
      </c>
      <c r="C7" s="114">
        <v>2.5309999999999997</v>
      </c>
      <c r="E7" s="104">
        <v>2</v>
      </c>
      <c r="F7" s="103">
        <v>60</v>
      </c>
    </row>
    <row r="8" spans="1:17" x14ac:dyDescent="0.25">
      <c r="A8" s="64" t="s">
        <v>73</v>
      </c>
      <c r="C8" s="114">
        <v>1.431</v>
      </c>
      <c r="E8" s="108">
        <v>1</v>
      </c>
      <c r="F8" s="107">
        <v>0</v>
      </c>
    </row>
    <row r="10" spans="1:17" x14ac:dyDescent="0.25">
      <c r="P10" s="30"/>
      <c r="Q10" s="18"/>
    </row>
    <row r="11" spans="1:17" x14ac:dyDescent="0.25">
      <c r="A11" s="23"/>
      <c r="B11" s="69"/>
      <c r="C11" s="69"/>
      <c r="P11" s="2"/>
      <c r="Q11" s="18"/>
    </row>
    <row r="12" spans="1:17" x14ac:dyDescent="0.25">
      <c r="A12" s="1"/>
      <c r="B12" s="18"/>
      <c r="C12" s="110"/>
      <c r="L12" s="109" t="s">
        <v>27</v>
      </c>
      <c r="M12" s="109" t="s">
        <v>13</v>
      </c>
      <c r="O12" s="1" t="s">
        <v>28</v>
      </c>
      <c r="P12" s="1" t="s">
        <v>29</v>
      </c>
      <c r="Q12" s="18"/>
    </row>
    <row r="13" spans="1:17" x14ac:dyDescent="0.25">
      <c r="A13" s="1"/>
      <c r="B13" s="18"/>
      <c r="C13" s="110"/>
      <c r="L13" s="66" t="s">
        <v>40</v>
      </c>
      <c r="M13" s="64" t="str">
        <f>O36</f>
        <v>y = 1X - -70</v>
      </c>
      <c r="O13" s="2" t="s">
        <v>30</v>
      </c>
      <c r="P13" s="2" t="s">
        <v>31</v>
      </c>
      <c r="Q13" s="18"/>
    </row>
    <row r="14" spans="1:17" x14ac:dyDescent="0.25">
      <c r="A14" s="1"/>
      <c r="B14" s="18"/>
      <c r="C14" s="110"/>
      <c r="L14" s="66" t="s">
        <v>24</v>
      </c>
      <c r="M14" s="64" t="str">
        <f>O37</f>
        <v>y = 1X - -70</v>
      </c>
      <c r="O14" s="2" t="s">
        <v>32</v>
      </c>
      <c r="P14" s="2" t="s">
        <v>33</v>
      </c>
      <c r="Q14" s="18"/>
    </row>
    <row r="15" spans="1:17" x14ac:dyDescent="0.25">
      <c r="A15" s="1"/>
      <c r="B15" s="18"/>
      <c r="C15" s="110"/>
      <c r="L15" s="66" t="s">
        <v>25</v>
      </c>
      <c r="M15" s="64" t="str">
        <f>O38</f>
        <v>y = 2X - -60</v>
      </c>
      <c r="O15" s="2" t="s">
        <v>34</v>
      </c>
      <c r="P15" s="2" t="s">
        <v>35</v>
      </c>
      <c r="Q15" s="18"/>
    </row>
    <row r="16" spans="1:17" x14ac:dyDescent="0.25">
      <c r="A16" s="1"/>
      <c r="B16" s="18"/>
      <c r="C16" s="110"/>
      <c r="L16" s="66" t="s">
        <v>41</v>
      </c>
      <c r="M16" s="64" t="str">
        <f>O39</f>
        <v>y = 3.33X - -53.33</v>
      </c>
      <c r="O16" s="2" t="s">
        <v>36</v>
      </c>
      <c r="P16" s="2" t="s">
        <v>37</v>
      </c>
      <c r="Q16" s="18"/>
    </row>
    <row r="17" spans="1:17" x14ac:dyDescent="0.25">
      <c r="A17" s="1"/>
      <c r="B17" s="18"/>
      <c r="C17" s="110"/>
      <c r="L17" s="66" t="s">
        <v>42</v>
      </c>
      <c r="M17" s="64" t="str">
        <f>O40</f>
        <v>y = 30X - 0</v>
      </c>
      <c r="O17" s="2" t="s">
        <v>38</v>
      </c>
      <c r="P17" s="2" t="s">
        <v>39</v>
      </c>
      <c r="Q17" s="18"/>
    </row>
    <row r="18" spans="1:17" x14ac:dyDescent="0.25">
      <c r="A18" s="1"/>
      <c r="B18" s="18"/>
      <c r="C18" s="110"/>
      <c r="P18" s="2"/>
      <c r="Q18" s="110"/>
    </row>
    <row r="19" spans="1:17" x14ac:dyDescent="0.25">
      <c r="A19" s="1"/>
      <c r="B19" s="18"/>
      <c r="C19" s="110"/>
      <c r="P19" s="2"/>
      <c r="Q19" s="110"/>
    </row>
    <row r="20" spans="1:17" x14ac:dyDescent="0.25">
      <c r="A20" s="1"/>
      <c r="B20" s="18"/>
      <c r="C20" s="110"/>
      <c r="P20" s="2"/>
      <c r="Q20" s="110"/>
    </row>
    <row r="21" spans="1:17" x14ac:dyDescent="0.25">
      <c r="A21" s="111"/>
      <c r="B21" s="18"/>
      <c r="C21" s="69"/>
      <c r="P21" s="2"/>
      <c r="Q21" s="110"/>
    </row>
    <row r="22" spans="1:17" x14ac:dyDescent="0.25">
      <c r="A22" s="1"/>
      <c r="P22" s="2"/>
      <c r="Q22" s="110"/>
    </row>
    <row r="23" spans="1:17" x14ac:dyDescent="0.25">
      <c r="P23" s="2"/>
      <c r="Q23" s="110"/>
    </row>
    <row r="24" spans="1:17" x14ac:dyDescent="0.25">
      <c r="P24" s="2"/>
      <c r="Q24" s="110"/>
    </row>
    <row r="25" spans="1:17" x14ac:dyDescent="0.25">
      <c r="L25" s="1"/>
      <c r="M25" s="1"/>
      <c r="P25" s="2"/>
      <c r="Q25" s="110"/>
    </row>
    <row r="26" spans="1:17" x14ac:dyDescent="0.25">
      <c r="L26" s="2"/>
      <c r="M26" s="2"/>
      <c r="P26" s="2"/>
      <c r="Q26" s="110"/>
    </row>
    <row r="27" spans="1:17" x14ac:dyDescent="0.25">
      <c r="L27" s="2"/>
      <c r="M27" s="2"/>
    </row>
    <row r="28" spans="1:17" x14ac:dyDescent="0.25">
      <c r="L28" s="2"/>
      <c r="M28" s="2"/>
    </row>
    <row r="29" spans="1:17" x14ac:dyDescent="0.25">
      <c r="L29" s="2"/>
      <c r="M29" s="2"/>
    </row>
    <row r="30" spans="1:17" x14ac:dyDescent="0.25">
      <c r="L30" s="2"/>
      <c r="M30" s="2"/>
    </row>
    <row r="33" spans="3:17" x14ac:dyDescent="0.25">
      <c r="J33" s="64" t="s">
        <v>18</v>
      </c>
    </row>
    <row r="34" spans="3:17" x14ac:dyDescent="0.25">
      <c r="I34" s="109"/>
      <c r="J34" s="109" t="s">
        <v>10</v>
      </c>
      <c r="K34" s="109" t="s">
        <v>11</v>
      </c>
      <c r="L34" s="109" t="s">
        <v>12</v>
      </c>
      <c r="M34" s="112" t="s">
        <v>16</v>
      </c>
      <c r="O34" s="109" t="s">
        <v>13</v>
      </c>
      <c r="P34" s="109"/>
      <c r="Q34" s="109" t="s">
        <v>17</v>
      </c>
    </row>
    <row r="35" spans="3:17" x14ac:dyDescent="0.25">
      <c r="I35" s="64">
        <v>30</v>
      </c>
      <c r="J35" s="64">
        <v>100</v>
      </c>
      <c r="K35" s="113">
        <v>30</v>
      </c>
      <c r="O35" s="64" t="s">
        <v>56</v>
      </c>
    </row>
    <row r="36" spans="3:17" x14ac:dyDescent="0.25">
      <c r="C36" s="125" t="s">
        <v>63</v>
      </c>
      <c r="D36" s="125"/>
      <c r="E36" s="125"/>
      <c r="F36" s="125"/>
      <c r="I36" s="66" t="s">
        <v>40</v>
      </c>
      <c r="J36" s="64">
        <v>90</v>
      </c>
      <c r="K36" s="113">
        <v>20</v>
      </c>
      <c r="L36" s="114">
        <f>(J35-J36)/(K35-K36)</f>
        <v>1</v>
      </c>
      <c r="M36" s="114">
        <f>-L36*K36+J36</f>
        <v>70</v>
      </c>
      <c r="O36" s="64" t="str">
        <f>"y = "&amp;ROUND(L36, 2)&amp;"X - "&amp;ROUND(M36*-1, 2)</f>
        <v>y = 1X - -70</v>
      </c>
      <c r="Q36" s="64">
        <f>L36*K36+M36</f>
        <v>90</v>
      </c>
    </row>
    <row r="37" spans="3:17" x14ac:dyDescent="0.25">
      <c r="C37" s="27" t="s">
        <v>15</v>
      </c>
      <c r="D37" s="27" t="s">
        <v>27</v>
      </c>
      <c r="E37" s="27" t="s">
        <v>1</v>
      </c>
      <c r="F37" s="27" t="s">
        <v>14</v>
      </c>
      <c r="I37" s="66" t="s">
        <v>24</v>
      </c>
      <c r="J37" s="64">
        <v>80</v>
      </c>
      <c r="K37" s="113">
        <v>10</v>
      </c>
      <c r="L37" s="114">
        <f t="shared" ref="L37:L39" si="0">(J36-J37)/(K36-K37)</f>
        <v>1</v>
      </c>
      <c r="M37" s="114">
        <f t="shared" ref="M37:M40" si="1">-L37*K37+J37</f>
        <v>70</v>
      </c>
      <c r="O37" s="64" t="str">
        <f>"y = "&amp;ROUND(L37, 2)&amp;"X - "&amp;ROUND(M37*-1, 2)</f>
        <v>y = 1X - -70</v>
      </c>
      <c r="Q37" s="64">
        <f t="shared" ref="Q37:Q39" si="2">L37*K37+M37</f>
        <v>80</v>
      </c>
    </row>
    <row r="38" spans="3:17" x14ac:dyDescent="0.25">
      <c r="C38" s="64" t="s">
        <v>70</v>
      </c>
      <c r="D38" s="119">
        <v>7.3780000000000001</v>
      </c>
      <c r="E38" s="120">
        <f>D38*L$38+M$38</f>
        <v>74.756</v>
      </c>
      <c r="F38" s="131" t="s">
        <v>4</v>
      </c>
      <c r="I38" s="66" t="s">
        <v>25</v>
      </c>
      <c r="J38" s="64">
        <v>70</v>
      </c>
      <c r="K38" s="113">
        <v>5</v>
      </c>
      <c r="L38" s="114">
        <f t="shared" si="0"/>
        <v>2</v>
      </c>
      <c r="M38" s="114">
        <f t="shared" si="1"/>
        <v>60</v>
      </c>
      <c r="O38" s="64" t="str">
        <f>"y = "&amp;ROUND(L38, 2)&amp;"X - "&amp;ROUND(M38*-1, 2)</f>
        <v>y = 2X - -60</v>
      </c>
      <c r="Q38" s="64">
        <f t="shared" si="2"/>
        <v>70</v>
      </c>
    </row>
    <row r="39" spans="3:17" x14ac:dyDescent="0.25">
      <c r="C39" s="64" t="s">
        <v>75</v>
      </c>
      <c r="D39" s="119">
        <v>2.5309999999999997</v>
      </c>
      <c r="E39" s="120">
        <f>D39*L$39+M$39</f>
        <v>61.77</v>
      </c>
      <c r="F39" s="131" t="s">
        <v>5</v>
      </c>
      <c r="I39" s="66" t="s">
        <v>41</v>
      </c>
      <c r="J39" s="64">
        <v>60</v>
      </c>
      <c r="K39" s="113">
        <v>2</v>
      </c>
      <c r="L39" s="114">
        <f t="shared" si="0"/>
        <v>3.3333333333333335</v>
      </c>
      <c r="M39" s="114">
        <f t="shared" si="1"/>
        <v>53.333333333333336</v>
      </c>
      <c r="O39" s="64" t="str">
        <f>"y = "&amp;ROUND(L39, 2)&amp;"X - "&amp;ROUND(M39*-1, 2)</f>
        <v>y = 3.33X - -53.33</v>
      </c>
      <c r="Q39" s="64">
        <f t="shared" si="2"/>
        <v>60</v>
      </c>
    </row>
    <row r="40" spans="3:17" x14ac:dyDescent="0.25">
      <c r="C40" s="64" t="s">
        <v>69</v>
      </c>
      <c r="D40" s="119">
        <v>1.9529999999999998</v>
      </c>
      <c r="E40" s="120">
        <f>D40*L$40+M$40</f>
        <v>58.589999999999996</v>
      </c>
      <c r="F40" s="132" t="s">
        <v>0</v>
      </c>
      <c r="I40" s="66" t="s">
        <v>42</v>
      </c>
      <c r="J40" s="64">
        <v>0</v>
      </c>
      <c r="K40" s="113">
        <v>0</v>
      </c>
      <c r="L40" s="114">
        <f>(J39-J40)/(K39-K40)</f>
        <v>30</v>
      </c>
      <c r="M40" s="114">
        <f t="shared" si="1"/>
        <v>0</v>
      </c>
      <c r="O40" s="64" t="str">
        <f>"y = "&amp;ROUND(L40, 2)&amp;"X - "&amp;ROUND(M40*-1, 2)</f>
        <v>y = 30X - 0</v>
      </c>
      <c r="Q40" s="64">
        <f>L40*K40+M40</f>
        <v>0</v>
      </c>
    </row>
    <row r="41" spans="3:17" x14ac:dyDescent="0.25">
      <c r="C41" s="64" t="s">
        <v>74</v>
      </c>
      <c r="D41" s="119">
        <v>1.9189999999999998</v>
      </c>
      <c r="E41" s="120">
        <f>D41*L$40+M$40</f>
        <v>57.569999999999993</v>
      </c>
      <c r="F41" s="131" t="s">
        <v>0</v>
      </c>
      <c r="I41" s="66"/>
    </row>
    <row r="42" spans="3:17" x14ac:dyDescent="0.25">
      <c r="C42" s="64" t="s">
        <v>72</v>
      </c>
      <c r="D42" s="119">
        <v>1.8839999999999999</v>
      </c>
      <c r="E42" s="120">
        <f>D42*L$40+M$40</f>
        <v>56.519999999999996</v>
      </c>
      <c r="F42" s="132" t="s">
        <v>0</v>
      </c>
    </row>
    <row r="43" spans="3:17" x14ac:dyDescent="0.25">
      <c r="C43" s="64" t="s">
        <v>71</v>
      </c>
      <c r="D43" s="119">
        <v>1.5029999999999999</v>
      </c>
      <c r="E43" s="120">
        <f>D43*L$40+M$40</f>
        <v>45.089999999999996</v>
      </c>
      <c r="F43" s="131" t="s">
        <v>0</v>
      </c>
    </row>
    <row r="44" spans="3:17" x14ac:dyDescent="0.25">
      <c r="C44" s="64" t="s">
        <v>73</v>
      </c>
      <c r="D44" s="119">
        <v>1.431</v>
      </c>
      <c r="E44" s="120">
        <f>D44*L$40+M$40</f>
        <v>42.93</v>
      </c>
      <c r="F44" s="131" t="s">
        <v>0</v>
      </c>
    </row>
    <row r="45" spans="3:17" x14ac:dyDescent="0.25">
      <c r="D45" s="25"/>
      <c r="E45" s="23"/>
      <c r="F45" s="68"/>
      <c r="G45" s="62"/>
    </row>
    <row r="46" spans="3:17" x14ac:dyDescent="0.25">
      <c r="F46" s="22"/>
      <c r="G46" s="67" t="s">
        <v>2</v>
      </c>
      <c r="H46" s="103" t="s">
        <v>43</v>
      </c>
    </row>
    <row r="47" spans="3:17" x14ac:dyDescent="0.25">
      <c r="G47" s="67" t="s">
        <v>3</v>
      </c>
      <c r="H47" s="103" t="s">
        <v>6</v>
      </c>
    </row>
    <row r="48" spans="3:17" x14ac:dyDescent="0.25">
      <c r="G48" s="67" t="s">
        <v>4</v>
      </c>
      <c r="H48" s="103" t="s">
        <v>7</v>
      </c>
    </row>
    <row r="49" spans="7:8" x14ac:dyDescent="0.25">
      <c r="G49" s="67" t="s">
        <v>5</v>
      </c>
      <c r="H49" s="103" t="s">
        <v>8</v>
      </c>
    </row>
    <row r="50" spans="7:8" x14ac:dyDescent="0.25">
      <c r="G50" s="106" t="s">
        <v>0</v>
      </c>
      <c r="H50" s="107" t="s">
        <v>9</v>
      </c>
    </row>
    <row r="51" spans="7:8" x14ac:dyDescent="0.25">
      <c r="G51" s="65"/>
    </row>
    <row r="52" spans="7:8" x14ac:dyDescent="0.25">
      <c r="G52" s="26"/>
    </row>
  </sheetData>
  <sortState ref="C38:F51">
    <sortCondition descending="1" ref="D38:D5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A22" zoomScale="85" zoomScaleNormal="85" workbookViewId="0">
      <selection activeCell="F41" sqref="F41"/>
    </sheetView>
  </sheetViews>
  <sheetFormatPr defaultColWidth="11" defaultRowHeight="15" x14ac:dyDescent="0.25"/>
  <cols>
    <col min="1" max="1" width="12" style="21" customWidth="1"/>
    <col min="2" max="2" width="11" style="21"/>
    <col min="3" max="3" width="12.625" style="21" customWidth="1"/>
    <col min="4" max="4" width="10.25" style="21" customWidth="1"/>
    <col min="5" max="11" width="11" style="21"/>
    <col min="12" max="12" width="11" style="21" bestFit="1" customWidth="1"/>
    <col min="13" max="13" width="11.5" style="21" bestFit="1" customWidth="1"/>
    <col min="14" max="14" width="16" style="21" bestFit="1" customWidth="1"/>
    <col min="15" max="16" width="11" style="28"/>
    <col min="17" max="16384" width="11" style="21"/>
  </cols>
  <sheetData>
    <row r="1" spans="1:17" x14ac:dyDescent="0.25">
      <c r="A1" s="20" t="s">
        <v>61</v>
      </c>
      <c r="B1" s="20" t="s">
        <v>59</v>
      </c>
      <c r="C1" s="20" t="s">
        <v>60</v>
      </c>
      <c r="D1" s="39"/>
      <c r="E1" s="20" t="s">
        <v>64</v>
      </c>
      <c r="F1" s="20"/>
      <c r="G1" s="39"/>
      <c r="H1" s="14" t="s">
        <v>48</v>
      </c>
      <c r="I1" s="13" t="s">
        <v>14</v>
      </c>
      <c r="J1" s="37" t="s">
        <v>1</v>
      </c>
    </row>
    <row r="2" spans="1:17" x14ac:dyDescent="0.25">
      <c r="A2" s="64" t="s">
        <v>70</v>
      </c>
      <c r="B2" s="39"/>
      <c r="C2" s="60">
        <v>2.4340000000000002</v>
      </c>
      <c r="D2" s="39"/>
      <c r="E2" s="31" t="s">
        <v>48</v>
      </c>
      <c r="F2" s="32" t="s">
        <v>1</v>
      </c>
      <c r="G2" s="39"/>
      <c r="H2" s="12" t="s">
        <v>53</v>
      </c>
      <c r="I2" s="11" t="s">
        <v>2</v>
      </c>
      <c r="J2" s="10" t="s">
        <v>43</v>
      </c>
    </row>
    <row r="3" spans="1:17" x14ac:dyDescent="0.25">
      <c r="A3" s="64" t="s">
        <v>74</v>
      </c>
      <c r="B3" s="39"/>
      <c r="C3" s="60">
        <v>2.0129999999999999</v>
      </c>
      <c r="D3" s="39"/>
      <c r="E3" s="33">
        <v>2.5</v>
      </c>
      <c r="F3" s="34">
        <v>100</v>
      </c>
      <c r="G3" s="39"/>
      <c r="H3" s="12" t="s">
        <v>49</v>
      </c>
      <c r="I3" s="11" t="s">
        <v>3</v>
      </c>
      <c r="J3" s="10" t="s">
        <v>6</v>
      </c>
    </row>
    <row r="4" spans="1:17" x14ac:dyDescent="0.25">
      <c r="A4" s="64" t="s">
        <v>72</v>
      </c>
      <c r="B4" s="39"/>
      <c r="C4" s="60">
        <v>8.2539999999999996</v>
      </c>
      <c r="D4" s="39"/>
      <c r="E4" s="33">
        <v>5</v>
      </c>
      <c r="F4" s="34">
        <v>90</v>
      </c>
      <c r="G4" s="39"/>
      <c r="H4" s="12" t="s">
        <v>50</v>
      </c>
      <c r="I4" s="11" t="s">
        <v>4</v>
      </c>
      <c r="J4" s="10" t="s">
        <v>7</v>
      </c>
    </row>
    <row r="5" spans="1:17" x14ac:dyDescent="0.25">
      <c r="A5" s="64" t="s">
        <v>69</v>
      </c>
      <c r="B5" s="39"/>
      <c r="C5" s="5">
        <v>4.4479999999999995</v>
      </c>
      <c r="D5" s="39"/>
      <c r="E5" s="33">
        <v>10</v>
      </c>
      <c r="F5" s="34">
        <v>80</v>
      </c>
      <c r="G5" s="39"/>
      <c r="H5" s="12" t="s">
        <v>51</v>
      </c>
      <c r="I5" s="11" t="s">
        <v>5</v>
      </c>
      <c r="J5" s="10" t="s">
        <v>8</v>
      </c>
    </row>
    <row r="6" spans="1:17" ht="15.75" thickBot="1" x14ac:dyDescent="0.3">
      <c r="A6" s="64" t="s">
        <v>71</v>
      </c>
      <c r="B6" s="39"/>
      <c r="C6" s="115">
        <v>3.3360000000000003</v>
      </c>
      <c r="D6" s="39"/>
      <c r="E6" s="33">
        <v>20</v>
      </c>
      <c r="F6" s="34">
        <v>70</v>
      </c>
      <c r="G6" s="39"/>
      <c r="H6" s="9" t="s">
        <v>52</v>
      </c>
      <c r="I6" s="8" t="s">
        <v>0</v>
      </c>
      <c r="J6" s="7" t="s">
        <v>9</v>
      </c>
    </row>
    <row r="7" spans="1:17" x14ac:dyDescent="0.25">
      <c r="A7" s="64" t="s">
        <v>75</v>
      </c>
      <c r="B7" s="39"/>
      <c r="C7" s="115">
        <v>1.6389999999999998</v>
      </c>
      <c r="D7" s="39"/>
      <c r="E7" s="33">
        <v>30</v>
      </c>
      <c r="F7" s="34">
        <v>60</v>
      </c>
      <c r="G7" s="39"/>
      <c r="H7" s="39"/>
      <c r="I7" s="39"/>
      <c r="J7" s="39"/>
    </row>
    <row r="8" spans="1:17" x14ac:dyDescent="0.25">
      <c r="A8" s="64" t="s">
        <v>73</v>
      </c>
      <c r="B8" s="6"/>
      <c r="C8" s="115">
        <v>9.0759999999999987</v>
      </c>
      <c r="D8" s="39"/>
      <c r="E8" s="35">
        <v>40</v>
      </c>
      <c r="F8" s="36">
        <v>0</v>
      </c>
      <c r="G8" s="39"/>
      <c r="H8" s="39"/>
      <c r="I8" s="39"/>
      <c r="J8" s="39"/>
    </row>
    <row r="9" spans="1:17" x14ac:dyDescent="0.25">
      <c r="A9" s="6"/>
      <c r="B9" s="6"/>
      <c r="C9" s="6"/>
    </row>
    <row r="10" spans="1:17" x14ac:dyDescent="0.25">
      <c r="A10" s="6"/>
      <c r="B10" s="6"/>
      <c r="C10" s="6"/>
    </row>
    <row r="11" spans="1:17" x14ac:dyDescent="0.25">
      <c r="A11" s="6"/>
      <c r="B11" s="6"/>
      <c r="C11" s="6"/>
      <c r="D11" s="6"/>
    </row>
    <row r="12" spans="1:17" x14ac:dyDescent="0.25">
      <c r="A12" s="6"/>
      <c r="B12" s="6"/>
      <c r="C12" s="6"/>
      <c r="D12" s="6"/>
      <c r="O12" s="19"/>
      <c r="P12" s="18"/>
      <c r="Q12" s="18"/>
    </row>
    <row r="13" spans="1:17" x14ac:dyDescent="0.25">
      <c r="A13" s="23"/>
      <c r="B13" s="6"/>
      <c r="C13" s="6"/>
      <c r="D13" s="6"/>
      <c r="O13" s="2"/>
      <c r="P13" s="18"/>
      <c r="Q13" s="18"/>
    </row>
    <row r="14" spans="1:17" x14ac:dyDescent="0.25">
      <c r="A14" s="1"/>
      <c r="B14" s="18"/>
      <c r="C14" s="15"/>
      <c r="D14" s="6"/>
      <c r="L14" s="17" t="s">
        <v>48</v>
      </c>
      <c r="M14" s="17" t="s">
        <v>13</v>
      </c>
      <c r="O14" s="1" t="s">
        <v>28</v>
      </c>
      <c r="P14" s="1" t="s">
        <v>29</v>
      </c>
      <c r="Q14" s="18"/>
    </row>
    <row r="15" spans="1:17" x14ac:dyDescent="0.25">
      <c r="A15" s="1"/>
      <c r="B15" s="18"/>
      <c r="C15" s="15"/>
      <c r="D15" s="6"/>
      <c r="L15" s="16" t="s">
        <v>53</v>
      </c>
      <c r="M15" s="21" t="str">
        <f>O34</f>
        <v>y = -4X - -110</v>
      </c>
      <c r="O15" s="2" t="s">
        <v>45</v>
      </c>
      <c r="P15" s="2" t="s">
        <v>31</v>
      </c>
      <c r="Q15" s="18"/>
    </row>
    <row r="16" spans="1:17" x14ac:dyDescent="0.25">
      <c r="A16" s="1"/>
      <c r="B16" s="18"/>
      <c r="C16" s="15"/>
      <c r="D16" s="6"/>
      <c r="L16" s="16" t="s">
        <v>49</v>
      </c>
      <c r="M16" s="21" t="str">
        <f>O35</f>
        <v>y = -2X - -100</v>
      </c>
      <c r="O16" s="2" t="s">
        <v>44</v>
      </c>
      <c r="P16" s="2" t="s">
        <v>33</v>
      </c>
      <c r="Q16" s="18"/>
    </row>
    <row r="17" spans="1:17" x14ac:dyDescent="0.25">
      <c r="A17" s="1"/>
      <c r="B17" s="18"/>
      <c r="C17" s="15"/>
      <c r="D17" s="6"/>
      <c r="L17" s="16" t="s">
        <v>50</v>
      </c>
      <c r="M17" s="21" t="str">
        <f>O36</f>
        <v>y = -1X - -90</v>
      </c>
      <c r="O17" s="2" t="s">
        <v>36</v>
      </c>
      <c r="P17" s="2" t="s">
        <v>35</v>
      </c>
      <c r="Q17" s="18"/>
    </row>
    <row r="18" spans="1:17" x14ac:dyDescent="0.25">
      <c r="A18" s="1"/>
      <c r="B18" s="18"/>
      <c r="C18" s="15"/>
      <c r="D18" s="6"/>
      <c r="L18" s="16" t="s">
        <v>51</v>
      </c>
      <c r="M18" s="21" t="str">
        <f>O37</f>
        <v>y = -1X - -90</v>
      </c>
      <c r="O18" s="2" t="s">
        <v>46</v>
      </c>
      <c r="P18" s="2" t="s">
        <v>37</v>
      </c>
      <c r="Q18" s="18"/>
    </row>
    <row r="19" spans="1:17" x14ac:dyDescent="0.25">
      <c r="A19" s="1"/>
      <c r="B19" s="18"/>
      <c r="C19" s="15"/>
      <c r="D19" s="6"/>
      <c r="L19" s="16" t="s">
        <v>55</v>
      </c>
      <c r="M19" s="21" t="str">
        <f>O38</f>
        <v>y = -6X - -240</v>
      </c>
      <c r="O19" s="2" t="s">
        <v>47</v>
      </c>
      <c r="P19" s="2" t="s">
        <v>39</v>
      </c>
      <c r="Q19" s="18"/>
    </row>
    <row r="20" spans="1:17" x14ac:dyDescent="0.25">
      <c r="A20" s="19"/>
      <c r="B20" s="18"/>
      <c r="C20" s="6"/>
      <c r="D20" s="6"/>
      <c r="O20" s="2"/>
      <c r="P20" s="15"/>
      <c r="Q20" s="15"/>
    </row>
    <row r="21" spans="1:17" x14ac:dyDescent="0.25">
      <c r="A21" s="1"/>
      <c r="B21" s="6"/>
      <c r="C21" s="6"/>
      <c r="D21" s="6"/>
      <c r="O21" s="2"/>
      <c r="P21" s="15"/>
      <c r="Q21" s="15"/>
    </row>
    <row r="22" spans="1:17" x14ac:dyDescent="0.25">
      <c r="D22" s="6"/>
      <c r="O22" s="2"/>
      <c r="P22" s="15"/>
      <c r="Q22" s="15"/>
    </row>
    <row r="23" spans="1:17" x14ac:dyDescent="0.25">
      <c r="D23" s="6"/>
      <c r="O23" s="2"/>
      <c r="P23" s="15"/>
      <c r="Q23" s="15"/>
    </row>
    <row r="24" spans="1:17" x14ac:dyDescent="0.25">
      <c r="D24" s="6"/>
      <c r="O24" s="2"/>
      <c r="P24" s="15"/>
      <c r="Q24" s="15"/>
    </row>
    <row r="25" spans="1:17" x14ac:dyDescent="0.25">
      <c r="D25" s="6"/>
      <c r="O25" s="2"/>
      <c r="P25" s="15"/>
      <c r="Q25" s="15"/>
    </row>
    <row r="26" spans="1:17" x14ac:dyDescent="0.25">
      <c r="D26" s="6"/>
    </row>
    <row r="27" spans="1:17" x14ac:dyDescent="0.25">
      <c r="D27" s="6"/>
    </row>
    <row r="28" spans="1:17" x14ac:dyDescent="0.25">
      <c r="D28" s="6"/>
    </row>
    <row r="31" spans="1:17" x14ac:dyDescent="0.25">
      <c r="J31" s="21" t="s">
        <v>18</v>
      </c>
    </row>
    <row r="32" spans="1:17" x14ac:dyDescent="0.25">
      <c r="I32" s="17"/>
      <c r="J32" s="17" t="s">
        <v>10</v>
      </c>
      <c r="K32" s="17" t="s">
        <v>11</v>
      </c>
      <c r="L32" s="17" t="s">
        <v>12</v>
      </c>
      <c r="M32" s="4" t="s">
        <v>16</v>
      </c>
      <c r="O32" s="29" t="s">
        <v>13</v>
      </c>
      <c r="P32" s="29"/>
      <c r="Q32" s="17" t="s">
        <v>17</v>
      </c>
    </row>
    <row r="33" spans="3:17" x14ac:dyDescent="0.25">
      <c r="I33" s="16">
        <v>2.5</v>
      </c>
      <c r="J33" s="21">
        <v>100</v>
      </c>
      <c r="K33" s="3">
        <v>2.5</v>
      </c>
      <c r="O33" s="38" t="s">
        <v>57</v>
      </c>
    </row>
    <row r="34" spans="3:17" x14ac:dyDescent="0.25">
      <c r="C34" s="126">
        <v>2015</v>
      </c>
      <c r="D34" s="126"/>
      <c r="E34" s="126"/>
      <c r="F34" s="126"/>
      <c r="I34" s="16" t="s">
        <v>53</v>
      </c>
      <c r="J34" s="21">
        <v>90</v>
      </c>
      <c r="K34" s="3">
        <v>5</v>
      </c>
      <c r="L34" s="5">
        <f>(J33-J34)/(K33-K34)</f>
        <v>-4</v>
      </c>
      <c r="M34" s="5">
        <v>110</v>
      </c>
      <c r="O34" s="28" t="str">
        <f>"y = "&amp;ROUND(L34, 2)&amp;"X - "&amp;ROUND(M34*-1, 2)</f>
        <v>y = -4X - -110</v>
      </c>
      <c r="Q34" s="21">
        <f>L34*K34+M34</f>
        <v>90</v>
      </c>
    </row>
    <row r="35" spans="3:17" x14ac:dyDescent="0.25">
      <c r="C35" s="27" t="s">
        <v>15</v>
      </c>
      <c r="D35" s="122" t="s">
        <v>48</v>
      </c>
      <c r="E35" s="122" t="s">
        <v>1</v>
      </c>
      <c r="F35" s="122" t="s">
        <v>14</v>
      </c>
      <c r="I35" s="16" t="s">
        <v>49</v>
      </c>
      <c r="J35" s="21">
        <v>80</v>
      </c>
      <c r="K35" s="3">
        <v>10</v>
      </c>
      <c r="L35" s="5">
        <f t="shared" ref="L35:L37" si="0">(J34-J35)/(K34-K35)</f>
        <v>-2</v>
      </c>
      <c r="M35" s="5">
        <f t="shared" ref="M35:M37" si="1">-L35*K35+J35</f>
        <v>100</v>
      </c>
      <c r="O35" s="28" t="str">
        <f>"y = "&amp;ROUND(L35, 2)&amp;"X - "&amp;ROUND(M35*-1, 2)</f>
        <v>y = -2X - -100</v>
      </c>
      <c r="Q35" s="21">
        <f t="shared" ref="Q35:Q37" si="2">L35*K35+M35</f>
        <v>80</v>
      </c>
    </row>
    <row r="36" spans="3:17" x14ac:dyDescent="0.25">
      <c r="C36" s="64" t="s">
        <v>75</v>
      </c>
      <c r="D36" s="120">
        <v>1.6389999999999998</v>
      </c>
      <c r="E36" s="120">
        <v>100</v>
      </c>
      <c r="F36" s="121" t="s">
        <v>77</v>
      </c>
      <c r="I36" s="16" t="s">
        <v>50</v>
      </c>
      <c r="J36" s="21">
        <v>70</v>
      </c>
      <c r="K36" s="3">
        <v>20</v>
      </c>
      <c r="L36" s="5">
        <f t="shared" si="0"/>
        <v>-1</v>
      </c>
      <c r="M36" s="5">
        <f t="shared" si="1"/>
        <v>90</v>
      </c>
      <c r="O36" s="28" t="str">
        <f>"y = "&amp;ROUND(L36, 2)&amp;"X - "&amp;ROUND(M36*-1, 2)</f>
        <v>y = -1X - -90</v>
      </c>
      <c r="Q36" s="21">
        <f t="shared" si="2"/>
        <v>70</v>
      </c>
    </row>
    <row r="37" spans="3:17" x14ac:dyDescent="0.25">
      <c r="C37" s="64" t="s">
        <v>74</v>
      </c>
      <c r="D37" s="119">
        <v>2.0129999999999999</v>
      </c>
      <c r="E37" s="120">
        <v>100</v>
      </c>
      <c r="F37" s="121" t="s">
        <v>77</v>
      </c>
      <c r="I37" s="16" t="s">
        <v>51</v>
      </c>
      <c r="J37" s="21">
        <v>60</v>
      </c>
      <c r="K37" s="3">
        <v>30</v>
      </c>
      <c r="L37" s="5">
        <f t="shared" si="0"/>
        <v>-1</v>
      </c>
      <c r="M37" s="5">
        <f t="shared" si="1"/>
        <v>90</v>
      </c>
      <c r="O37" s="28" t="str">
        <f>"y = "&amp;ROUND(L37, 2)&amp;"X - "&amp;ROUND(M37*-1, 2)</f>
        <v>y = -1X - -90</v>
      </c>
      <c r="Q37" s="21">
        <f t="shared" si="2"/>
        <v>60</v>
      </c>
    </row>
    <row r="38" spans="3:17" x14ac:dyDescent="0.25">
      <c r="C38" s="64" t="s">
        <v>70</v>
      </c>
      <c r="D38" s="119">
        <v>2.4340000000000002</v>
      </c>
      <c r="E38" s="120">
        <v>100</v>
      </c>
      <c r="F38" s="121" t="s">
        <v>77</v>
      </c>
      <c r="I38" s="16" t="s">
        <v>55</v>
      </c>
      <c r="J38" s="21">
        <v>0</v>
      </c>
      <c r="K38" s="3">
        <v>40</v>
      </c>
      <c r="L38" s="5">
        <f>(J37-J38)/(K37-K38)</f>
        <v>-6</v>
      </c>
      <c r="M38" s="5">
        <v>240</v>
      </c>
      <c r="O38" s="28" t="str">
        <f>"y = "&amp;ROUND(L38, 2)&amp;"X - "&amp;ROUND(M38*-1, 2)</f>
        <v>y = -6X - -240</v>
      </c>
      <c r="Q38" s="21">
        <f>L38*K38+M38</f>
        <v>0</v>
      </c>
    </row>
    <row r="39" spans="3:17" x14ac:dyDescent="0.25">
      <c r="C39" s="64" t="s">
        <v>71</v>
      </c>
      <c r="D39" s="120">
        <v>3.3360000000000003</v>
      </c>
      <c r="E39" s="120">
        <f>D39*L$34+M$34</f>
        <v>96.656000000000006</v>
      </c>
      <c r="F39" s="67" t="s">
        <v>2</v>
      </c>
      <c r="I39" s="16"/>
      <c r="K39" s="3"/>
      <c r="L39" s="5"/>
      <c r="M39" s="5"/>
    </row>
    <row r="40" spans="3:17" x14ac:dyDescent="0.25">
      <c r="C40" s="64" t="s">
        <v>69</v>
      </c>
      <c r="D40" s="119">
        <v>4.4479999999999995</v>
      </c>
      <c r="E40" s="120">
        <f>D40*L$34+M$34</f>
        <v>92.207999999999998</v>
      </c>
      <c r="F40" s="121" t="s">
        <v>78</v>
      </c>
    </row>
    <row r="41" spans="3:17" x14ac:dyDescent="0.25">
      <c r="C41" s="64" t="s">
        <v>72</v>
      </c>
      <c r="D41" s="119">
        <v>8.2539999999999996</v>
      </c>
      <c r="E41" s="120">
        <f>D41*L$35+M$35</f>
        <v>83.492000000000004</v>
      </c>
      <c r="F41" s="121" t="s">
        <v>76</v>
      </c>
    </row>
    <row r="42" spans="3:17" x14ac:dyDescent="0.25">
      <c r="C42" s="64" t="s">
        <v>73</v>
      </c>
      <c r="D42" s="120">
        <v>9.0759999999999987</v>
      </c>
      <c r="E42" s="120">
        <f>D42*L$35+M$35</f>
        <v>81.847999999999999</v>
      </c>
      <c r="F42" s="121" t="s">
        <v>76</v>
      </c>
      <c r="G42" s="62"/>
    </row>
    <row r="43" spans="3:17" x14ac:dyDescent="0.25">
      <c r="C43" s="64"/>
      <c r="D43" s="119"/>
      <c r="E43" s="120"/>
      <c r="F43" s="121"/>
      <c r="G43" s="23"/>
    </row>
    <row r="44" spans="3:17" x14ac:dyDescent="0.25">
      <c r="C44" s="64"/>
      <c r="D44" s="120"/>
      <c r="E44" s="120"/>
      <c r="F44" s="121"/>
      <c r="G44" s="24"/>
    </row>
    <row r="45" spans="3:17" x14ac:dyDescent="0.25">
      <c r="C45" s="64"/>
      <c r="D45" s="119"/>
      <c r="E45" s="120"/>
      <c r="F45" s="124"/>
      <c r="G45" s="24"/>
    </row>
    <row r="46" spans="3:17" x14ac:dyDescent="0.25">
      <c r="C46" s="64"/>
      <c r="D46" s="119"/>
      <c r="E46" s="120"/>
      <c r="F46" s="121"/>
      <c r="G46" s="24"/>
    </row>
    <row r="47" spans="3:17" x14ac:dyDescent="0.25">
      <c r="C47" s="64"/>
      <c r="D47" s="119"/>
      <c r="E47" s="120"/>
      <c r="F47" s="121"/>
      <c r="G47" s="24"/>
    </row>
    <row r="48" spans="3:17" x14ac:dyDescent="0.25">
      <c r="C48" s="64"/>
      <c r="D48" s="120"/>
      <c r="E48" s="120"/>
      <c r="F48" s="123"/>
      <c r="G48" s="24"/>
    </row>
    <row r="49" spans="3:7" x14ac:dyDescent="0.25">
      <c r="C49" s="64"/>
      <c r="D49" s="119"/>
      <c r="E49" s="120"/>
      <c r="F49" s="67"/>
      <c r="G49" s="26"/>
    </row>
  </sheetData>
  <sortState ref="C36:F49">
    <sortCondition ref="D36:D4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BENTHIC SCORES</vt:lpstr>
      <vt:lpstr>CORAL</vt:lpstr>
      <vt:lpstr>CCA</vt:lpstr>
      <vt:lpstr>MALG</vt:lpstr>
    </vt:vector>
  </TitlesOfParts>
  <Company>University of Maryland Center for Enviornmental Scie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 Kelsey</dc:creator>
  <cp:lastModifiedBy>Eva Schemmel</cp:lastModifiedBy>
  <dcterms:created xsi:type="dcterms:W3CDTF">2016-01-29T19:11:52Z</dcterms:created>
  <dcterms:modified xsi:type="dcterms:W3CDTF">2017-07-07T16:40:37Z</dcterms:modified>
</cp:coreProperties>
</file>