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6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eschemmel/Documents/github/mhi/prep/FIS/"/>
    </mc:Choice>
  </mc:AlternateContent>
  <bookViews>
    <workbookView xWindow="640" yWindow="460" windowWidth="23160" windowHeight="13020" tabRatio="830"/>
  </bookViews>
  <sheets>
    <sheet name="Longline (Non-Con)" sheetId="10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6" i="10" l="1"/>
  <c r="I16" i="10"/>
  <c r="K16" i="10"/>
  <c r="M16" i="10"/>
  <c r="M48" i="10"/>
  <c r="N16" i="10"/>
  <c r="N48" i="10"/>
  <c r="R16" i="10"/>
  <c r="R27" i="10"/>
  <c r="R38" i="10"/>
  <c r="R48" i="10"/>
  <c r="S16" i="10"/>
  <c r="T16" i="10"/>
  <c r="U16" i="10"/>
  <c r="K27" i="10"/>
  <c r="S27" i="10"/>
  <c r="S38" i="10"/>
  <c r="S48" i="10"/>
  <c r="T27" i="10"/>
  <c r="T38" i="10"/>
  <c r="T46" i="10"/>
  <c r="T48" i="10"/>
  <c r="U27" i="10"/>
  <c r="U38" i="10"/>
  <c r="U46" i="10"/>
  <c r="U48" i="10"/>
  <c r="K38" i="10"/>
  <c r="L38" i="10"/>
  <c r="H46" i="10"/>
  <c r="I46" i="10"/>
  <c r="J46" i="10"/>
  <c r="K46" i="10"/>
  <c r="H48" i="10"/>
  <c r="I48" i="10"/>
  <c r="J48" i="10"/>
  <c r="K48" i="10"/>
  <c r="AI11" i="10"/>
  <c r="AH11" i="10"/>
  <c r="AI45" i="10"/>
  <c r="AH45" i="10"/>
  <c r="AI44" i="10"/>
  <c r="AH44" i="10"/>
  <c r="AI43" i="10"/>
  <c r="AH43" i="10"/>
  <c r="AI42" i="10"/>
  <c r="AH42" i="10"/>
  <c r="AI41" i="10"/>
  <c r="AH41" i="10"/>
  <c r="AI40" i="10"/>
  <c r="AH40" i="10"/>
  <c r="AI37" i="10"/>
  <c r="AH37" i="10"/>
  <c r="AI36" i="10"/>
  <c r="AH36" i="10"/>
  <c r="AI35" i="10"/>
  <c r="AH35" i="10"/>
  <c r="AI34" i="10"/>
  <c r="AH34" i="10"/>
  <c r="AI33" i="10"/>
  <c r="AH33" i="10"/>
  <c r="AI32" i="10"/>
  <c r="AH32" i="10"/>
  <c r="AI31" i="10"/>
  <c r="AH31" i="10"/>
  <c r="AI30" i="10"/>
  <c r="AH30" i="10"/>
  <c r="AI29" i="10"/>
  <c r="AH29" i="10"/>
  <c r="AJ32" i="10"/>
  <c r="AJ33" i="10"/>
  <c r="AJ34" i="10"/>
  <c r="AJ35" i="10"/>
  <c r="AJ36" i="10"/>
  <c r="AJ37" i="10"/>
  <c r="AI26" i="10"/>
  <c r="AH26" i="10"/>
  <c r="AI25" i="10"/>
  <c r="AH25" i="10"/>
  <c r="AI24" i="10"/>
  <c r="AH24" i="10"/>
  <c r="AI23" i="10"/>
  <c r="AH23" i="10"/>
  <c r="AI22" i="10"/>
  <c r="AH22" i="10"/>
  <c r="AI21" i="10"/>
  <c r="AH21" i="10"/>
  <c r="AI20" i="10"/>
  <c r="AH20" i="10"/>
  <c r="AI19" i="10"/>
  <c r="AH19" i="10"/>
  <c r="AI18" i="10"/>
  <c r="AH18" i="10"/>
  <c r="AI15" i="10"/>
  <c r="AH15" i="10"/>
  <c r="AI14" i="10"/>
  <c r="AH14" i="10"/>
  <c r="AI13" i="10"/>
  <c r="AH13" i="10"/>
  <c r="AI12" i="10"/>
  <c r="AH12" i="10"/>
  <c r="AH9" i="10"/>
  <c r="AI9" i="10"/>
  <c r="AC29" i="10"/>
  <c r="AC33" i="10"/>
  <c r="AC34" i="10"/>
  <c r="AC35" i="10"/>
  <c r="AC36" i="10"/>
  <c r="AC37" i="10"/>
  <c r="AD22" i="10"/>
  <c r="AC27" i="10"/>
  <c r="AB27" i="10"/>
  <c r="AC16" i="10"/>
  <c r="AB16" i="10"/>
  <c r="AN27" i="10"/>
  <c r="AI46" i="10"/>
  <c r="AH46" i="10"/>
  <c r="AI38" i="10"/>
  <c r="AH38" i="10"/>
  <c r="AI27" i="10"/>
  <c r="AH27" i="10"/>
  <c r="X27" i="10"/>
  <c r="Y27" i="10"/>
  <c r="W38" i="10"/>
  <c r="W27" i="10"/>
  <c r="W16" i="10"/>
  <c r="W48" i="10"/>
  <c r="AF45" i="10"/>
  <c r="AE45" i="10"/>
  <c r="AD45" i="10"/>
  <c r="AF44" i="10"/>
  <c r="AE44" i="10"/>
  <c r="AD44" i="10"/>
  <c r="AF43" i="10"/>
  <c r="AE43" i="10"/>
  <c r="AD43" i="10"/>
  <c r="AF42" i="10"/>
  <c r="AE42" i="10"/>
  <c r="AD42" i="10"/>
  <c r="AF41" i="10"/>
  <c r="AE41" i="10"/>
  <c r="AD41" i="10"/>
  <c r="AF40" i="10"/>
  <c r="AE40" i="10"/>
  <c r="AF37" i="10"/>
  <c r="AE37" i="10"/>
  <c r="AD37" i="10"/>
  <c r="AF36" i="10"/>
  <c r="AE36" i="10"/>
  <c r="AD36" i="10"/>
  <c r="AF35" i="10"/>
  <c r="AE35" i="10"/>
  <c r="AD35" i="10"/>
  <c r="AF34" i="10"/>
  <c r="AD34" i="10"/>
  <c r="AF33" i="10"/>
  <c r="AE33" i="10"/>
  <c r="AD33" i="10"/>
  <c r="AF32" i="10"/>
  <c r="AE32" i="10"/>
  <c r="AD32" i="10"/>
  <c r="AF31" i="10"/>
  <c r="AE31" i="10"/>
  <c r="AD31" i="10"/>
  <c r="AF30" i="10"/>
  <c r="AE30" i="10"/>
  <c r="AD30" i="10"/>
  <c r="AF29" i="10"/>
  <c r="AF38" i="10"/>
  <c r="AE29" i="10"/>
  <c r="AE38" i="10"/>
  <c r="AF26" i="10"/>
  <c r="AE26" i="10"/>
  <c r="AD26" i="10"/>
  <c r="AF25" i="10"/>
  <c r="AE25" i="10"/>
  <c r="AD25" i="10"/>
  <c r="AF24" i="10"/>
  <c r="AE24" i="10"/>
  <c r="AD24" i="10"/>
  <c r="AF23" i="10"/>
  <c r="AE23" i="10"/>
  <c r="AD23" i="10"/>
  <c r="AF22" i="10"/>
  <c r="AE22" i="10"/>
  <c r="AF21" i="10"/>
  <c r="AE21" i="10"/>
  <c r="AD21" i="10"/>
  <c r="AF20" i="10"/>
  <c r="AE20" i="10"/>
  <c r="AD20" i="10"/>
  <c r="AF19" i="10"/>
  <c r="AE19" i="10"/>
  <c r="AD19" i="10"/>
  <c r="AF18" i="10"/>
  <c r="AE18" i="10"/>
  <c r="AE27" i="10"/>
  <c r="AF15" i="10"/>
  <c r="AE15" i="10"/>
  <c r="AF14" i="10"/>
  <c r="AE14" i="10"/>
  <c r="AF13" i="10"/>
  <c r="AE13" i="10"/>
  <c r="AF12" i="10"/>
  <c r="AE12" i="10"/>
  <c r="AF11" i="10"/>
  <c r="AE11" i="10"/>
  <c r="AF10" i="10"/>
  <c r="AE10" i="10"/>
  <c r="AF9" i="10"/>
  <c r="AE9" i="10"/>
  <c r="AC47" i="10"/>
  <c r="AB47" i="10"/>
  <c r="BD46" i="10"/>
  <c r="BC46" i="10"/>
  <c r="BB46" i="10"/>
  <c r="BA46" i="10"/>
  <c r="AZ46" i="10"/>
  <c r="AX46" i="10"/>
  <c r="AW46" i="10"/>
  <c r="AV46" i="10"/>
  <c r="AU46" i="10"/>
  <c r="AT46" i="10"/>
  <c r="AP46" i="10"/>
  <c r="AO46" i="10"/>
  <c r="AN46" i="10"/>
  <c r="AA46" i="10"/>
  <c r="Z46" i="10"/>
  <c r="Y46" i="10"/>
  <c r="V46" i="10"/>
  <c r="G46" i="10"/>
  <c r="F46" i="10"/>
  <c r="E46" i="10"/>
  <c r="AR45" i="10"/>
  <c r="AQ45" i="10"/>
  <c r="AK45" i="10"/>
  <c r="AL45" i="10"/>
  <c r="AJ45" i="10"/>
  <c r="AC45" i="10"/>
  <c r="AB45" i="10"/>
  <c r="AR44" i="10"/>
  <c r="AQ44" i="10"/>
  <c r="AL44" i="10"/>
  <c r="AK44" i="10"/>
  <c r="AJ44" i="10"/>
  <c r="AC44" i="10"/>
  <c r="AB44" i="10"/>
  <c r="AR43" i="10"/>
  <c r="AL43" i="10"/>
  <c r="AQ43" i="10"/>
  <c r="AK43" i="10"/>
  <c r="AJ43" i="10"/>
  <c r="AC43" i="10"/>
  <c r="AB43" i="10"/>
  <c r="AR42" i="10"/>
  <c r="AL42" i="10"/>
  <c r="AQ42" i="10"/>
  <c r="AK42" i="10"/>
  <c r="AJ42" i="10"/>
  <c r="AC42" i="10"/>
  <c r="AB42" i="10"/>
  <c r="AR41" i="10"/>
  <c r="AL41" i="10"/>
  <c r="AQ41" i="10"/>
  <c r="AK41" i="10"/>
  <c r="AJ41" i="10"/>
  <c r="AC41" i="10"/>
  <c r="AB41" i="10"/>
  <c r="AR40" i="10"/>
  <c r="AQ40" i="10"/>
  <c r="AL40" i="10"/>
  <c r="AJ40" i="10"/>
  <c r="AD40" i="10"/>
  <c r="AD46" i="10"/>
  <c r="AC40" i="10"/>
  <c r="AB40" i="10"/>
  <c r="AK39" i="10"/>
  <c r="AC39" i="10"/>
  <c r="AB39" i="10"/>
  <c r="BD38" i="10"/>
  <c r="BC38" i="10"/>
  <c r="BB38" i="10"/>
  <c r="BA38" i="10"/>
  <c r="AZ38" i="10"/>
  <c r="AX38" i="10"/>
  <c r="AW38" i="10"/>
  <c r="AV38" i="10"/>
  <c r="AU38" i="10"/>
  <c r="AT38" i="10"/>
  <c r="AP29" i="10"/>
  <c r="AP30" i="10"/>
  <c r="AP31" i="10"/>
  <c r="AP38" i="10"/>
  <c r="AO38" i="10"/>
  <c r="AN38" i="10"/>
  <c r="AA38" i="10"/>
  <c r="Z38" i="10"/>
  <c r="Y38" i="10"/>
  <c r="X38" i="10"/>
  <c r="V38" i="10"/>
  <c r="G38" i="10"/>
  <c r="F38" i="10"/>
  <c r="E38" i="10"/>
  <c r="D38" i="10"/>
  <c r="C38" i="10"/>
  <c r="AK37" i="10"/>
  <c r="AB37" i="10"/>
  <c r="AK36" i="10"/>
  <c r="AB36" i="10"/>
  <c r="AK35" i="10"/>
  <c r="AB35" i="10"/>
  <c r="AB34" i="10"/>
  <c r="AK33" i="10"/>
  <c r="AR32" i="10"/>
  <c r="AL32" i="10"/>
  <c r="AK32" i="10"/>
  <c r="AB32" i="10"/>
  <c r="AR31" i="10"/>
  <c r="AQ31" i="10"/>
  <c r="AK31" i="10"/>
  <c r="AJ31" i="10"/>
  <c r="AL31" i="10"/>
  <c r="AC31" i="10"/>
  <c r="AB31" i="10"/>
  <c r="AR30" i="10"/>
  <c r="AL30" i="10"/>
  <c r="AQ30" i="10"/>
  <c r="AK30" i="10"/>
  <c r="AJ30" i="10"/>
  <c r="AC30" i="10"/>
  <c r="AB30" i="10"/>
  <c r="AR29" i="10"/>
  <c r="AQ29" i="10"/>
  <c r="AK29" i="10"/>
  <c r="AJ29" i="10"/>
  <c r="AJ38" i="10"/>
  <c r="AD29" i="10"/>
  <c r="AB29" i="10"/>
  <c r="AK28" i="10"/>
  <c r="AC28" i="10"/>
  <c r="AB28" i="10"/>
  <c r="BD27" i="10"/>
  <c r="BC27" i="10"/>
  <c r="BC16" i="10"/>
  <c r="BC48" i="10"/>
  <c r="BB27" i="10"/>
  <c r="BA27" i="10"/>
  <c r="AZ27" i="10"/>
  <c r="AX27" i="10"/>
  <c r="AW27" i="10"/>
  <c r="AV27" i="10"/>
  <c r="AU27" i="10"/>
  <c r="AT27" i="10"/>
  <c r="AO27" i="10"/>
  <c r="AA27" i="10"/>
  <c r="Z27" i="10"/>
  <c r="V27" i="10"/>
  <c r="G27" i="10"/>
  <c r="F27" i="10"/>
  <c r="E27" i="10"/>
  <c r="D27" i="10"/>
  <c r="D16" i="10"/>
  <c r="D48" i="10"/>
  <c r="C27" i="10"/>
  <c r="C16" i="10"/>
  <c r="C48" i="10"/>
  <c r="AR26" i="10"/>
  <c r="AL26" i="10"/>
  <c r="AP26" i="10"/>
  <c r="AJ26" i="10"/>
  <c r="AK26" i="10"/>
  <c r="AR25" i="10"/>
  <c r="AQ25" i="10"/>
  <c r="AK25" i="10"/>
  <c r="AP25" i="10"/>
  <c r="AJ25" i="10"/>
  <c r="AL25" i="10"/>
  <c r="AR24" i="10"/>
  <c r="AL24" i="10"/>
  <c r="AP24" i="10"/>
  <c r="AJ24" i="10"/>
  <c r="AK24" i="10"/>
  <c r="AR23" i="10"/>
  <c r="AL23" i="10"/>
  <c r="AP23" i="10"/>
  <c r="AK23" i="10"/>
  <c r="AJ23" i="10"/>
  <c r="AR22" i="10"/>
  <c r="AL22" i="10"/>
  <c r="AQ22" i="10"/>
  <c r="AK22" i="10"/>
  <c r="AP22" i="10"/>
  <c r="AJ22" i="10"/>
  <c r="AR21" i="10"/>
  <c r="AQ21" i="10"/>
  <c r="AP21" i="10"/>
  <c r="AJ21" i="10"/>
  <c r="AL21" i="10"/>
  <c r="AK21" i="10"/>
  <c r="AR20" i="10"/>
  <c r="AL20" i="10"/>
  <c r="AQ20" i="10"/>
  <c r="AK20" i="10"/>
  <c r="AP20" i="10"/>
  <c r="AJ20" i="10"/>
  <c r="AR19" i="10"/>
  <c r="AL19" i="10"/>
  <c r="AQ19" i="10"/>
  <c r="AK19" i="10"/>
  <c r="AP19" i="10"/>
  <c r="AJ19" i="10"/>
  <c r="AR18" i="10"/>
  <c r="AQ18" i="10"/>
  <c r="AP18" i="10"/>
  <c r="AJ18" i="10"/>
  <c r="AD18" i="10"/>
  <c r="AD27" i="10"/>
  <c r="AK17" i="10"/>
  <c r="AC17" i="10"/>
  <c r="AB17" i="10"/>
  <c r="BD16" i="10"/>
  <c r="BB16" i="10"/>
  <c r="BA16" i="10"/>
  <c r="BA48" i="10"/>
  <c r="AZ16" i="10"/>
  <c r="AZ48" i="10"/>
  <c r="AX16" i="10"/>
  <c r="AW16" i="10"/>
  <c r="AV16" i="10"/>
  <c r="AV48" i="10"/>
  <c r="AU16" i="10"/>
  <c r="AT16" i="10"/>
  <c r="AO16" i="10"/>
  <c r="AN16" i="10"/>
  <c r="AH16" i="10"/>
  <c r="AA16" i="10"/>
  <c r="Z16" i="10"/>
  <c r="Y16" i="10"/>
  <c r="Y48" i="10"/>
  <c r="X16" i="10"/>
  <c r="V16" i="10"/>
  <c r="G16" i="10"/>
  <c r="F16" i="10"/>
  <c r="AR15" i="10"/>
  <c r="AL15" i="10"/>
  <c r="AP15" i="10"/>
  <c r="AJ15" i="10"/>
  <c r="AK15" i="10"/>
  <c r="AD15" i="10"/>
  <c r="AR14" i="10"/>
  <c r="AL14" i="10"/>
  <c r="AQ14" i="10"/>
  <c r="AK14" i="10"/>
  <c r="AP14" i="10"/>
  <c r="AJ14" i="10"/>
  <c r="AD14" i="10"/>
  <c r="AR13" i="10"/>
  <c r="AL13" i="10"/>
  <c r="AQ13" i="10"/>
  <c r="AK13" i="10"/>
  <c r="AP13" i="10"/>
  <c r="AJ13" i="10"/>
  <c r="AD13" i="10"/>
  <c r="AR12" i="10"/>
  <c r="AQ12" i="10"/>
  <c r="AK12" i="10"/>
  <c r="AP12" i="10"/>
  <c r="AJ12" i="10"/>
  <c r="AL12" i="10"/>
  <c r="AD12" i="10"/>
  <c r="AR11" i="10"/>
  <c r="AQ11" i="10"/>
  <c r="AK11" i="10"/>
  <c r="AP11" i="10"/>
  <c r="AL11" i="10"/>
  <c r="E11" i="10"/>
  <c r="E16" i="10"/>
  <c r="E48" i="10"/>
  <c r="AR10" i="10"/>
  <c r="AL10" i="10"/>
  <c r="AQ10" i="10"/>
  <c r="AK10" i="10"/>
  <c r="AD10" i="10"/>
  <c r="AR9" i="10"/>
  <c r="AQ9" i="10"/>
  <c r="AP9" i="10"/>
  <c r="AJ9" i="10"/>
  <c r="AI16" i="10"/>
  <c r="AD9" i="10"/>
  <c r="AR6" i="10"/>
  <c r="AQ6" i="10"/>
  <c r="BB48" i="10"/>
  <c r="AJ46" i="10"/>
  <c r="Z48" i="10"/>
  <c r="AF27" i="10"/>
  <c r="AF16" i="10"/>
  <c r="AF46" i="10"/>
  <c r="AF48" i="10"/>
  <c r="AK38" i="10"/>
  <c r="V48" i="10"/>
  <c r="AT48" i="10"/>
  <c r="AR27" i="10"/>
  <c r="AB38" i="10"/>
  <c r="AB46" i="10"/>
  <c r="AB48" i="10"/>
  <c r="BD48" i="10"/>
  <c r="AA48" i="10"/>
  <c r="AD38" i="10"/>
  <c r="AC46" i="10"/>
  <c r="AC38" i="10"/>
  <c r="AC48" i="10"/>
  <c r="AU48" i="10"/>
  <c r="X48" i="10"/>
  <c r="AH48" i="10"/>
  <c r="AQ16" i="10"/>
  <c r="AQ27" i="10"/>
  <c r="AQ38" i="10"/>
  <c r="AQ46" i="10"/>
  <c r="AQ48" i="10"/>
  <c r="AR16" i="10"/>
  <c r="F48" i="10"/>
  <c r="AN48" i="10"/>
  <c r="AJ27" i="10"/>
  <c r="AW48" i="10"/>
  <c r="AL46" i="10"/>
  <c r="AE16" i="10"/>
  <c r="AE46" i="10"/>
  <c r="AE48" i="10"/>
  <c r="AR38" i="10"/>
  <c r="AI48" i="10"/>
  <c r="G48" i="10"/>
  <c r="AO48" i="10"/>
  <c r="AX48" i="10"/>
  <c r="AP27" i="10"/>
  <c r="AK9" i="10"/>
  <c r="AK16" i="10"/>
  <c r="AK18" i="10"/>
  <c r="AK27" i="10"/>
  <c r="AL29" i="10"/>
  <c r="AL38" i="10"/>
  <c r="AR46" i="10"/>
  <c r="AL9" i="10"/>
  <c r="AL16" i="10"/>
  <c r="AL18" i="10"/>
  <c r="AL27" i="10"/>
  <c r="AD11" i="10"/>
  <c r="AD16" i="10"/>
  <c r="AD48" i="10"/>
  <c r="AP16" i="10"/>
  <c r="AJ11" i="10"/>
  <c r="AJ16" i="10"/>
  <c r="AJ48" i="10"/>
  <c r="AK40" i="10"/>
  <c r="AK46" i="10"/>
  <c r="AR48" i="10"/>
  <c r="AK48" i="10"/>
  <c r="AP48" i="10"/>
  <c r="AL48" i="10"/>
</calcChain>
</file>

<file path=xl/sharedStrings.xml><?xml version="1.0" encoding="utf-8"?>
<sst xmlns="http://schemas.openxmlformats.org/spreadsheetml/2006/main" count="92" uniqueCount="55">
  <si>
    <t>Vessels</t>
  </si>
  <si>
    <t>Total</t>
  </si>
  <si>
    <t>Species</t>
  </si>
  <si>
    <t>updates in purple, correction in red</t>
  </si>
  <si>
    <t>Albacore, North Pacific</t>
  </si>
  <si>
    <t>Striped marlin, North Pacific</t>
  </si>
  <si>
    <t xml:space="preserve">U.S. longline catch (mt) by species in the </t>
  </si>
  <si>
    <t>Swordfish, North Pacific</t>
  </si>
  <si>
    <t>Albacore, South Pacific</t>
  </si>
  <si>
    <t>Bigeye tuna</t>
  </si>
  <si>
    <t>Pacific bluefin tuna</t>
  </si>
  <si>
    <t xml:space="preserve"> </t>
  </si>
  <si>
    <t>U.S. in North Pacific Ocean</t>
  </si>
  <si>
    <t>CNMI in North Pacific Ocean</t>
  </si>
  <si>
    <t>American Samoa in North Pacific Ocean</t>
  </si>
  <si>
    <t>American Samoa in South Pacific Ocean</t>
  </si>
  <si>
    <t>TOTAL SHARKS</t>
  </si>
  <si>
    <t>Skipjack tuna</t>
  </si>
  <si>
    <t>Yellowfin tuna</t>
  </si>
  <si>
    <t>Other tuna</t>
  </si>
  <si>
    <t>Black marlin</t>
  </si>
  <si>
    <t>Blue marlin</t>
  </si>
  <si>
    <t>Sailfish</t>
  </si>
  <si>
    <t>Spearfish</t>
  </si>
  <si>
    <t>Striped marlin, South Pacific</t>
  </si>
  <si>
    <t>Other marlins</t>
  </si>
  <si>
    <t>Swordfish, South Pacific</t>
  </si>
  <si>
    <t>Blue shark</t>
  </si>
  <si>
    <t>Mako shark</t>
  </si>
  <si>
    <t>Other sharks</t>
  </si>
  <si>
    <t>Mahimahi</t>
  </si>
  <si>
    <t>Moonfish</t>
  </si>
  <si>
    <t>Oilfish</t>
  </si>
  <si>
    <t>Wahoo</t>
  </si>
  <si>
    <t>Other fish</t>
  </si>
  <si>
    <t>TOTAL OTHER</t>
  </si>
  <si>
    <t>GEAR TOTAL</t>
  </si>
  <si>
    <t>U.S. (ISC)</t>
  </si>
  <si>
    <t>All U.S. vessels in the EPO</t>
  </si>
  <si>
    <t>U.S. vessels GT 24 meters in the EPO</t>
  </si>
  <si>
    <t>U.S. vessels LE 24 meters in the EPO</t>
  </si>
  <si>
    <t>TOTAL TUNA</t>
  </si>
  <si>
    <t>TOTAL BILLFISH</t>
  </si>
  <si>
    <t>Thresher</t>
  </si>
  <si>
    <t>Oceanic whitetip shark</t>
  </si>
  <si>
    <t>Silky shark</t>
  </si>
  <si>
    <t>Hammerhead shark</t>
  </si>
  <si>
    <t>Tiger shark</t>
  </si>
  <si>
    <t>Porbeagle</t>
  </si>
  <si>
    <t>Pomfret</t>
  </si>
  <si>
    <t>Guam in North Pacific Ocean</t>
  </si>
  <si>
    <t>Eastern Pacific Ocean, 2012-2016.</t>
  </si>
  <si>
    <t xml:space="preserve"> Eastern Pacific Ocean, 2012-2016.   </t>
  </si>
  <si>
    <t xml:space="preserve">North Pacific Ocean, 2012-2016. </t>
  </si>
  <si>
    <t xml:space="preserve">U.S. and Territorial longline catch (mt) by species in the WCPFC Statistical Area, 2012-2016.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</si>
</sst>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,##0;;;@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6600CC"/>
      <name val="Arial"/>
      <family val="2"/>
    </font>
    <font>
      <sz val="10"/>
      <color rgb="FF000000"/>
      <name val="Arial"/>
      <family val="2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0"/>
      <color rgb="FF000000"/>
      <name val="Arial"/>
      <family val="2"/>
    </font>
    <font>
      <sz val="10"/>
      <color rgb="FF4600A5"/>
      <name val="Arial"/>
      <family val="2"/>
    </font>
    <font>
      <b/>
      <sz val="10"/>
      <color rgb="FF6600CC"/>
      <name val="Arial"/>
      <family val="2"/>
    </font>
    <font>
      <b/>
      <sz val="10"/>
      <color rgb="FFFF0000"/>
      <name val="Arial"/>
      <family val="2"/>
    </font>
    <font>
      <u/>
      <sz val="10"/>
      <name val="Arial"/>
      <family val="2"/>
    </font>
    <font>
      <b/>
      <u/>
      <sz val="10"/>
      <color rgb="FF000000"/>
      <name val="Arial"/>
      <family val="2"/>
    </font>
    <font>
      <sz val="10"/>
      <name val="Times New Roman"/>
      <family val="1"/>
    </font>
    <font>
      <b/>
      <sz val="10"/>
      <color rgb="FF7030A0"/>
      <name val="Arial"/>
      <family val="2"/>
    </font>
    <font>
      <sz val="8"/>
      <name val="Arial"/>
      <family val="2"/>
    </font>
    <font>
      <u/>
      <sz val="10"/>
      <color theme="11"/>
      <name val="Arial"/>
      <family val="2"/>
    </font>
    <font>
      <sz val="10"/>
      <color rgb="FF7030A0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color theme="1"/>
      <name val="Cambria"/>
      <family val="1"/>
    </font>
    <font>
      <b/>
      <u/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Cambria"/>
      <family val="1"/>
    </font>
    <font>
      <sz val="10"/>
      <color rgb="FF7030A0"/>
      <name val="Cambria"/>
      <family val="1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/>
      <diagonal/>
    </border>
  </borders>
  <cellStyleXfs count="21">
    <xf numFmtId="0" fontId="0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0" fillId="0" borderId="1"/>
    <xf numFmtId="0" fontId="2" fillId="0" borderId="1"/>
    <xf numFmtId="0" fontId="28" fillId="0" borderId="1"/>
    <xf numFmtId="43" fontId="4" fillId="0" borderId="1" applyFont="0" applyFill="0" applyBorder="0" applyAlignment="0" applyProtection="0"/>
    <xf numFmtId="0" fontId="1" fillId="0" borderId="1"/>
    <xf numFmtId="0" fontId="29" fillId="0" borderId="1"/>
    <xf numFmtId="0" fontId="28" fillId="0" borderId="1"/>
    <xf numFmtId="0" fontId="28" fillId="0" borderId="1"/>
    <xf numFmtId="0" fontId="28" fillId="0" borderId="1"/>
    <xf numFmtId="0" fontId="28" fillId="0" borderId="1"/>
    <xf numFmtId="0" fontId="28" fillId="0" borderId="1"/>
    <xf numFmtId="0" fontId="28" fillId="0" borderId="1"/>
    <xf numFmtId="0" fontId="28" fillId="0" borderId="1"/>
    <xf numFmtId="0" fontId="28" fillId="0" borderId="1"/>
    <xf numFmtId="0" fontId="28" fillId="0" borderId="1"/>
    <xf numFmtId="0" fontId="4" fillId="0" borderId="1"/>
    <xf numFmtId="0" fontId="6" fillId="0" borderId="1"/>
  </cellStyleXfs>
  <cellXfs count="132">
    <xf numFmtId="0" fontId="0" fillId="0" borderId="0" xfId="0"/>
    <xf numFmtId="164" fontId="6" fillId="0" borderId="3" xfId="0" applyNumberFormat="1" applyFont="1" applyBorder="1" applyAlignment="1">
      <alignment horizontal="right" vertical="center"/>
    </xf>
    <xf numFmtId="0" fontId="4" fillId="0" borderId="1" xfId="0" applyNumberFormat="1" applyFont="1" applyBorder="1" applyAlignment="1">
      <alignment vertical="center"/>
    </xf>
    <xf numFmtId="0" fontId="9" fillId="0" borderId="10" xfId="0" applyNumberFormat="1" applyFont="1" applyBorder="1" applyAlignment="1">
      <alignment horizontal="center" vertical="center"/>
    </xf>
    <xf numFmtId="0" fontId="3" fillId="0" borderId="14" xfId="0" applyNumberFormat="1" applyFont="1" applyBorder="1" applyAlignment="1">
      <alignment horizontal="center" vertical="center"/>
    </xf>
    <xf numFmtId="0" fontId="9" fillId="0" borderId="14" xfId="0" applyNumberFormat="1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4" fillId="0" borderId="0" xfId="0" applyNumberFormat="1" applyFont="1"/>
    <xf numFmtId="0" fontId="3" fillId="0" borderId="10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vertical="center" wrapText="1"/>
    </xf>
    <xf numFmtId="164" fontId="4" fillId="0" borderId="3" xfId="0" applyNumberFormat="1" applyFont="1" applyBorder="1" applyAlignment="1">
      <alignment horizontal="right" vertical="center"/>
    </xf>
    <xf numFmtId="164" fontId="4" fillId="0" borderId="1" xfId="0" applyNumberFormat="1" applyFont="1" applyBorder="1" applyAlignment="1">
      <alignment horizontal="right" vertical="center"/>
    </xf>
    <xf numFmtId="164" fontId="4" fillId="0" borderId="7" xfId="0" applyNumberFormat="1" applyFont="1" applyBorder="1" applyAlignment="1">
      <alignment horizontal="right" vertical="center"/>
    </xf>
    <xf numFmtId="0" fontId="4" fillId="0" borderId="7" xfId="0" applyNumberFormat="1" applyFont="1" applyBorder="1" applyAlignment="1">
      <alignment vertical="center" wrapText="1"/>
    </xf>
    <xf numFmtId="0" fontId="3" fillId="0" borderId="8" xfId="0" applyNumberFormat="1" applyFont="1" applyBorder="1" applyAlignment="1">
      <alignment horizontal="center" vertical="center" wrapText="1"/>
    </xf>
    <xf numFmtId="0" fontId="3" fillId="0" borderId="12" xfId="0" applyNumberFormat="1" applyFont="1" applyBorder="1" applyAlignment="1">
      <alignment horizontal="center" vertical="center"/>
    </xf>
    <xf numFmtId="0" fontId="3" fillId="0" borderId="14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/>
    </xf>
    <xf numFmtId="0" fontId="9" fillId="0" borderId="13" xfId="0" applyNumberFormat="1" applyFont="1" applyBorder="1" applyAlignment="1">
      <alignment horizontal="center" vertical="center"/>
    </xf>
    <xf numFmtId="164" fontId="4" fillId="0" borderId="7" xfId="0" applyNumberFormat="1" applyFont="1" applyBorder="1" applyAlignment="1">
      <alignment vertical="center" wrapText="1"/>
    </xf>
    <xf numFmtId="164" fontId="10" fillId="0" borderId="1" xfId="0" applyNumberFormat="1" applyFont="1" applyBorder="1" applyAlignment="1">
      <alignment vertical="center"/>
    </xf>
    <xf numFmtId="164" fontId="5" fillId="0" borderId="3" xfId="0" applyNumberFormat="1" applyFont="1" applyBorder="1" applyAlignment="1">
      <alignment horizontal="right" vertical="center"/>
    </xf>
    <xf numFmtId="164" fontId="5" fillId="0" borderId="1" xfId="0" applyNumberFormat="1" applyFont="1" applyBorder="1" applyAlignment="1">
      <alignment horizontal="right" vertical="center"/>
    </xf>
    <xf numFmtId="164" fontId="14" fillId="0" borderId="2" xfId="0" applyNumberFormat="1" applyFont="1" applyBorder="1" applyAlignment="1">
      <alignment vertical="center"/>
    </xf>
    <xf numFmtId="164" fontId="14" fillId="0" borderId="4" xfId="0" applyNumberFormat="1" applyFont="1" applyBorder="1" applyAlignment="1">
      <alignment vertical="center"/>
    </xf>
    <xf numFmtId="164" fontId="6" fillId="0" borderId="4" xfId="0" applyNumberFormat="1" applyFont="1" applyBorder="1" applyAlignment="1">
      <alignment vertical="center"/>
    </xf>
    <xf numFmtId="164" fontId="4" fillId="0" borderId="5" xfId="0" applyNumberFormat="1" applyFont="1" applyBorder="1" applyAlignment="1">
      <alignment vertical="center" wrapText="1"/>
    </xf>
    <xf numFmtId="164" fontId="4" fillId="0" borderId="4" xfId="0" applyNumberFormat="1" applyFont="1" applyBorder="1" applyAlignment="1">
      <alignment vertical="center"/>
    </xf>
    <xf numFmtId="164" fontId="6" fillId="0" borderId="6" xfId="0" applyNumberFormat="1" applyFont="1" applyBorder="1" applyAlignment="1">
      <alignment vertical="center"/>
    </xf>
    <xf numFmtId="164" fontId="19" fillId="0" borderId="1" xfId="0" applyNumberFormat="1" applyFont="1" applyBorder="1" applyAlignment="1">
      <alignment horizontal="right" vertical="center"/>
    </xf>
    <xf numFmtId="164" fontId="8" fillId="0" borderId="1" xfId="0" applyNumberFormat="1" applyFont="1" applyBorder="1" applyAlignment="1">
      <alignment vertical="center"/>
    </xf>
    <xf numFmtId="164" fontId="4" fillId="0" borderId="1" xfId="0" applyNumberFormat="1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left" vertical="center"/>
    </xf>
    <xf numFmtId="164" fontId="6" fillId="0" borderId="4" xfId="0" applyNumberFormat="1" applyFont="1" applyBorder="1" applyAlignment="1">
      <alignment horizontal="right" vertical="center"/>
    </xf>
    <xf numFmtId="164" fontId="5" fillId="0" borderId="15" xfId="0" applyNumberFormat="1" applyFont="1" applyBorder="1" applyAlignment="1">
      <alignment horizontal="right" vertical="center"/>
    </xf>
    <xf numFmtId="164" fontId="5" fillId="0" borderId="4" xfId="0" applyNumberFormat="1" applyFont="1" applyBorder="1" applyAlignment="1">
      <alignment horizontal="right" vertical="center"/>
    </xf>
    <xf numFmtId="164" fontId="5" fillId="0" borderId="2" xfId="0" applyNumberFormat="1" applyFont="1" applyBorder="1" applyAlignment="1">
      <alignment horizontal="right" vertical="center"/>
    </xf>
    <xf numFmtId="164" fontId="13" fillId="0" borderId="1" xfId="0" applyNumberFormat="1" applyFont="1" applyBorder="1" applyAlignment="1">
      <alignment horizontal="right" vertical="center"/>
    </xf>
    <xf numFmtId="164" fontId="4" fillId="0" borderId="7" xfId="0" applyNumberFormat="1" applyFont="1" applyBorder="1" applyAlignment="1">
      <alignment horizontal="right" vertical="center" wrapText="1"/>
    </xf>
    <xf numFmtId="164" fontId="3" fillId="0" borderId="9" xfId="0" applyNumberFormat="1" applyFont="1" applyBorder="1" applyAlignment="1">
      <alignment horizontal="right" vertical="center"/>
    </xf>
    <xf numFmtId="164" fontId="4" fillId="0" borderId="3" xfId="0" applyNumberFormat="1" applyFont="1" applyBorder="1" applyAlignment="1">
      <alignment horizontal="right" vertical="center" wrapText="1"/>
    </xf>
    <xf numFmtId="0" fontId="3" fillId="0" borderId="8" xfId="0" applyNumberFormat="1" applyFont="1" applyBorder="1" applyAlignment="1">
      <alignment horizontal="center" vertical="center"/>
    </xf>
    <xf numFmtId="164" fontId="19" fillId="0" borderId="3" xfId="0" applyNumberFormat="1" applyFont="1" applyBorder="1" applyAlignment="1">
      <alignment horizontal="right" vertical="center"/>
    </xf>
    <xf numFmtId="0" fontId="9" fillId="0" borderId="4" xfId="0" applyNumberFormat="1" applyFont="1" applyBorder="1" applyAlignment="1">
      <alignment vertical="center"/>
    </xf>
    <xf numFmtId="164" fontId="7" fillId="0" borderId="4" xfId="0" applyNumberFormat="1" applyFont="1" applyBorder="1" applyAlignment="1">
      <alignment horizontal="right" vertical="center"/>
    </xf>
    <xf numFmtId="0" fontId="9" fillId="0" borderId="14" xfId="0" applyNumberFormat="1" applyFont="1" applyBorder="1" applyAlignment="1">
      <alignment horizontal="center" vertical="center" wrapText="1"/>
    </xf>
    <xf numFmtId="0" fontId="3" fillId="0" borderId="12" xfId="0" applyNumberFormat="1" applyFont="1" applyBorder="1" applyAlignment="1">
      <alignment horizontal="center" vertical="center" wrapText="1"/>
    </xf>
    <xf numFmtId="0" fontId="3" fillId="0" borderId="26" xfId="0" applyNumberFormat="1" applyFont="1" applyBorder="1" applyAlignment="1">
      <alignment horizontal="center" vertical="center" wrapText="1"/>
    </xf>
    <xf numFmtId="0" fontId="3" fillId="0" borderId="27" xfId="0" applyNumberFormat="1" applyFont="1" applyBorder="1" applyAlignment="1">
      <alignment horizontal="center" vertical="center" wrapText="1"/>
    </xf>
    <xf numFmtId="0" fontId="9" fillId="0" borderId="8" xfId="0" applyNumberFormat="1" applyFont="1" applyBorder="1" applyAlignment="1">
      <alignment horizontal="center" vertical="center"/>
    </xf>
    <xf numFmtId="164" fontId="4" fillId="0" borderId="0" xfId="0" applyNumberFormat="1" applyFont="1"/>
    <xf numFmtId="164" fontId="9" fillId="0" borderId="1" xfId="0" applyNumberFormat="1" applyFont="1" applyBorder="1" applyAlignment="1">
      <alignment vertical="center"/>
    </xf>
    <xf numFmtId="164" fontId="4" fillId="0" borderId="1" xfId="0" applyNumberFormat="1" applyFont="1" applyBorder="1"/>
    <xf numFmtId="164" fontId="9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vertical="center"/>
    </xf>
    <xf numFmtId="164" fontId="4" fillId="0" borderId="1" xfId="0" applyNumberFormat="1" applyFont="1" applyBorder="1" applyAlignment="1">
      <alignment vertical="center"/>
    </xf>
    <xf numFmtId="164" fontId="4" fillId="0" borderId="20" xfId="0" applyNumberFormat="1" applyFont="1" applyBorder="1" applyAlignment="1">
      <alignment vertical="center" wrapText="1"/>
    </xf>
    <xf numFmtId="0" fontId="9" fillId="0" borderId="20" xfId="0" applyNumberFormat="1" applyFont="1" applyBorder="1" applyAlignment="1">
      <alignment horizontal="center" vertical="center"/>
    </xf>
    <xf numFmtId="0" fontId="9" fillId="0" borderId="4" xfId="0" applyNumberFormat="1" applyFont="1" applyBorder="1" applyAlignment="1">
      <alignment horizontal="center" vertical="center"/>
    </xf>
    <xf numFmtId="0" fontId="3" fillId="0" borderId="28" xfId="0" applyNumberFormat="1" applyFont="1" applyBorder="1" applyAlignment="1">
      <alignment horizontal="center" vertical="center" wrapText="1"/>
    </xf>
    <xf numFmtId="0" fontId="3" fillId="0" borderId="29" xfId="0" applyNumberFormat="1" applyFont="1" applyBorder="1" applyAlignment="1">
      <alignment horizontal="center" vertical="center" wrapText="1"/>
    </xf>
    <xf numFmtId="3" fontId="19" fillId="0" borderId="1" xfId="4" applyNumberFormat="1" applyFont="1" applyAlignment="1">
      <alignment horizontal="right"/>
    </xf>
    <xf numFmtId="164" fontId="21" fillId="0" borderId="3" xfId="0" applyNumberFormat="1" applyFont="1" applyBorder="1" applyAlignment="1">
      <alignment horizontal="right" vertical="center"/>
    </xf>
    <xf numFmtId="164" fontId="21" fillId="0" borderId="3" xfId="0" applyNumberFormat="1" applyFont="1" applyBorder="1" applyAlignment="1">
      <alignment horizontal="right" vertical="center" wrapText="1"/>
    </xf>
    <xf numFmtId="164" fontId="21" fillId="0" borderId="1" xfId="0" applyNumberFormat="1" applyFont="1" applyBorder="1" applyAlignment="1">
      <alignment horizontal="right" vertical="center"/>
    </xf>
    <xf numFmtId="164" fontId="22" fillId="0" borderId="1" xfId="0" applyNumberFormat="1" applyFont="1" applyBorder="1" applyAlignment="1">
      <alignment horizontal="right" vertical="center"/>
    </xf>
    <xf numFmtId="0" fontId="19" fillId="0" borderId="1" xfId="4" applyFont="1" applyAlignment="1">
      <alignment horizontal="right"/>
    </xf>
    <xf numFmtId="164" fontId="4" fillId="0" borderId="4" xfId="0" applyNumberFormat="1" applyFont="1" applyBorder="1" applyAlignment="1">
      <alignment horizontal="right" vertical="center" wrapText="1"/>
    </xf>
    <xf numFmtId="164" fontId="21" fillId="0" borderId="1" xfId="0" applyNumberFormat="1" applyFont="1" applyBorder="1" applyAlignment="1">
      <alignment horizontal="right" vertical="center" wrapText="1"/>
    </xf>
    <xf numFmtId="164" fontId="23" fillId="0" borderId="1" xfId="0" applyNumberFormat="1" applyFont="1" applyBorder="1" applyAlignment="1">
      <alignment horizontal="right" vertical="center"/>
    </xf>
    <xf numFmtId="164" fontId="4" fillId="0" borderId="1" xfId="0" applyNumberFormat="1" applyFont="1" applyBorder="1" applyAlignment="1">
      <alignment horizontal="right"/>
    </xf>
    <xf numFmtId="164" fontId="21" fillId="0" borderId="7" xfId="0" applyNumberFormat="1" applyFont="1" applyBorder="1" applyAlignment="1">
      <alignment horizontal="right" vertical="center"/>
    </xf>
    <xf numFmtId="164" fontId="15" fillId="0" borderId="1" xfId="0" applyNumberFormat="1" applyFont="1" applyBorder="1" applyAlignment="1">
      <alignment horizontal="right" vertical="center"/>
    </xf>
    <xf numFmtId="164" fontId="6" fillId="0" borderId="30" xfId="0" applyNumberFormat="1" applyFont="1" applyBorder="1" applyAlignment="1">
      <alignment vertical="center"/>
    </xf>
    <xf numFmtId="164" fontId="24" fillId="0" borderId="9" xfId="0" applyNumberFormat="1" applyFont="1" applyBorder="1" applyAlignment="1">
      <alignment horizontal="right" vertical="center"/>
    </xf>
    <xf numFmtId="164" fontId="16" fillId="0" borderId="11" xfId="0" applyNumberFormat="1" applyFont="1" applyBorder="1" applyAlignment="1">
      <alignment horizontal="right" vertical="center"/>
    </xf>
    <xf numFmtId="164" fontId="16" fillId="0" borderId="9" xfId="0" applyNumberFormat="1" applyFont="1" applyBorder="1" applyAlignment="1">
      <alignment horizontal="right" vertical="center"/>
    </xf>
    <xf numFmtId="164" fontId="11" fillId="0" borderId="11" xfId="0" applyNumberFormat="1" applyFont="1" applyBorder="1" applyAlignment="1">
      <alignment horizontal="right" vertical="center" wrapText="1"/>
    </xf>
    <xf numFmtId="164" fontId="11" fillId="0" borderId="9" xfId="0" applyNumberFormat="1" applyFont="1" applyBorder="1" applyAlignment="1">
      <alignment horizontal="right" vertical="center" wrapText="1"/>
    </xf>
    <xf numFmtId="164" fontId="8" fillId="0" borderId="4" xfId="0" applyNumberFormat="1" applyFont="1" applyBorder="1" applyAlignment="1">
      <alignment horizontal="right" vertical="center"/>
    </xf>
    <xf numFmtId="164" fontId="25" fillId="0" borderId="9" xfId="0" applyNumberFormat="1" applyFont="1" applyBorder="1" applyAlignment="1">
      <alignment horizontal="right" vertical="center"/>
    </xf>
    <xf numFmtId="3" fontId="20" fillId="0" borderId="1" xfId="4" applyNumberFormat="1" applyFont="1"/>
    <xf numFmtId="0" fontId="20" fillId="0" borderId="1" xfId="4" applyFont="1"/>
    <xf numFmtId="164" fontId="19" fillId="0" borderId="15" xfId="0" applyNumberFormat="1" applyFont="1" applyBorder="1" applyAlignment="1">
      <alignment horizontal="right" vertical="center"/>
    </xf>
    <xf numFmtId="164" fontId="9" fillId="0" borderId="21" xfId="0" applyNumberFormat="1" applyFont="1" applyBorder="1" applyAlignment="1">
      <alignment vertical="center"/>
    </xf>
    <xf numFmtId="164" fontId="4" fillId="0" borderId="21" xfId="0" applyNumberFormat="1" applyFont="1" applyBorder="1" applyAlignment="1"/>
    <xf numFmtId="164" fontId="4" fillId="0" borderId="24" xfId="0" applyNumberFormat="1" applyFont="1" applyBorder="1" applyAlignment="1"/>
    <xf numFmtId="164" fontId="26" fillId="0" borderId="1" xfId="0" applyNumberFormat="1" applyFont="1" applyBorder="1" applyAlignment="1">
      <alignment horizontal="right" vertical="center"/>
    </xf>
    <xf numFmtId="164" fontId="26" fillId="0" borderId="15" xfId="0" applyNumberFormat="1" applyFont="1" applyBorder="1" applyAlignment="1">
      <alignment horizontal="right" vertical="center"/>
    </xf>
    <xf numFmtId="3" fontId="27" fillId="0" borderId="0" xfId="0" applyNumberFormat="1" applyFont="1"/>
    <xf numFmtId="3" fontId="4" fillId="0" borderId="1" xfId="4" applyNumberFormat="1" applyFont="1" applyAlignment="1">
      <alignment horizontal="right"/>
    </xf>
    <xf numFmtId="0" fontId="4" fillId="0" borderId="1" xfId="4" applyFont="1" applyAlignment="1">
      <alignment horizontal="right"/>
    </xf>
    <xf numFmtId="3" fontId="19" fillId="0" borderId="1" xfId="4" applyNumberFormat="1" applyFont="1" applyBorder="1" applyAlignment="1">
      <alignment horizontal="right"/>
    </xf>
    <xf numFmtId="0" fontId="19" fillId="0" borderId="1" xfId="4" applyFont="1" applyBorder="1" applyAlignment="1">
      <alignment horizontal="right"/>
    </xf>
    <xf numFmtId="3" fontId="21" fillId="0" borderId="1" xfId="4" applyNumberFormat="1" applyFont="1" applyAlignment="1">
      <alignment horizontal="right"/>
    </xf>
    <xf numFmtId="0" fontId="21" fillId="0" borderId="1" xfId="4" applyFont="1" applyAlignment="1">
      <alignment horizontal="right"/>
    </xf>
    <xf numFmtId="164" fontId="26" fillId="0" borderId="4" xfId="0" applyNumberFormat="1" applyFont="1" applyBorder="1" applyAlignment="1">
      <alignment horizontal="right" vertical="center"/>
    </xf>
    <xf numFmtId="164" fontId="19" fillId="0" borderId="0" xfId="0" applyNumberFormat="1" applyFont="1"/>
    <xf numFmtId="164" fontId="3" fillId="0" borderId="11" xfId="0" applyNumberFormat="1" applyFont="1" applyBorder="1" applyAlignment="1">
      <alignment horizontal="right" vertical="center"/>
    </xf>
    <xf numFmtId="164" fontId="19" fillId="0" borderId="2" xfId="0" applyNumberFormat="1" applyFont="1" applyBorder="1"/>
    <xf numFmtId="164" fontId="19" fillId="0" borderId="4" xfId="0" applyNumberFormat="1" applyFont="1" applyBorder="1"/>
    <xf numFmtId="164" fontId="19" fillId="0" borderId="25" xfId="0" applyNumberFormat="1" applyFont="1" applyBorder="1"/>
    <xf numFmtId="164" fontId="19" fillId="0" borderId="15" xfId="0" applyNumberFormat="1" applyFont="1" applyBorder="1"/>
    <xf numFmtId="164" fontId="16" fillId="0" borderId="20" xfId="0" applyNumberFormat="1" applyFont="1" applyBorder="1"/>
    <xf numFmtId="164" fontId="19" fillId="0" borderId="31" xfId="0" applyNumberFormat="1" applyFont="1" applyBorder="1"/>
    <xf numFmtId="164" fontId="4" fillId="0" borderId="16" xfId="0" applyNumberFormat="1" applyFont="1" applyBorder="1"/>
    <xf numFmtId="164" fontId="12" fillId="0" borderId="11" xfId="0" applyNumberFormat="1" applyFont="1" applyBorder="1" applyAlignment="1">
      <alignment horizontal="right" vertical="center"/>
    </xf>
    <xf numFmtId="164" fontId="12" fillId="0" borderId="9" xfId="0" applyNumberFormat="1" applyFont="1" applyBorder="1" applyAlignment="1">
      <alignment horizontal="right" vertical="center"/>
    </xf>
    <xf numFmtId="164" fontId="9" fillId="0" borderId="20" xfId="0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164" fontId="9" fillId="0" borderId="24" xfId="0" applyNumberFormat="1" applyFont="1" applyBorder="1" applyAlignment="1">
      <alignment horizontal="center" vertical="center"/>
    </xf>
    <xf numFmtId="164" fontId="3" fillId="0" borderId="20" xfId="0" applyNumberFormat="1" applyFont="1" applyBorder="1" applyAlignment="1">
      <alignment horizontal="center"/>
    </xf>
    <xf numFmtId="164" fontId="3" fillId="0" borderId="21" xfId="0" applyNumberFormat="1" applyFont="1" applyBorder="1" applyAlignment="1">
      <alignment horizontal="center"/>
    </xf>
    <xf numFmtId="164" fontId="3" fillId="0" borderId="22" xfId="0" applyNumberFormat="1" applyFont="1" applyBorder="1" applyAlignment="1">
      <alignment horizontal="center"/>
    </xf>
    <xf numFmtId="164" fontId="3" fillId="0" borderId="11" xfId="0" applyNumberFormat="1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164" fontId="3" fillId="0" borderId="20" xfId="0" applyNumberFormat="1" applyFont="1" applyBorder="1" applyAlignment="1">
      <alignment horizontal="center" vertical="center"/>
    </xf>
    <xf numFmtId="164" fontId="3" fillId="0" borderId="21" xfId="0" applyNumberFormat="1" applyFont="1" applyBorder="1" applyAlignment="1">
      <alignment horizontal="center" vertical="center"/>
    </xf>
    <xf numFmtId="164" fontId="3" fillId="0" borderId="22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164" fontId="3" fillId="0" borderId="18" xfId="0" applyNumberFormat="1" applyFont="1" applyBorder="1" applyAlignment="1">
      <alignment horizontal="center" vertical="center"/>
    </xf>
    <xf numFmtId="164" fontId="3" fillId="0" borderId="23" xfId="0" applyNumberFormat="1" applyFont="1" applyBorder="1" applyAlignment="1">
      <alignment horizontal="center" vertical="center"/>
    </xf>
    <xf numFmtId="164" fontId="9" fillId="0" borderId="22" xfId="0" applyNumberFormat="1" applyFont="1" applyBorder="1" applyAlignment="1">
      <alignment horizontal="center" vertical="center"/>
    </xf>
    <xf numFmtId="164" fontId="9" fillId="0" borderId="11" xfId="0" applyNumberFormat="1" applyFont="1" applyBorder="1" applyAlignment="1">
      <alignment horizontal="center" vertical="center"/>
    </xf>
    <xf numFmtId="164" fontId="9" fillId="0" borderId="9" xfId="0" applyNumberFormat="1" applyFont="1" applyBorder="1" applyAlignment="1">
      <alignment horizontal="center" vertical="center"/>
    </xf>
    <xf numFmtId="164" fontId="9" fillId="0" borderId="19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164" fontId="9" fillId="0" borderId="17" xfId="0" applyNumberFormat="1" applyFont="1" applyBorder="1" applyAlignment="1">
      <alignment horizontal="center" vertical="center"/>
    </xf>
    <xf numFmtId="164" fontId="12" fillId="0" borderId="1" xfId="0" applyNumberFormat="1" applyFont="1" applyBorder="1" applyAlignment="1">
      <alignment horizontal="center" vertical="center"/>
    </xf>
    <xf numFmtId="164" fontId="12" fillId="0" borderId="17" xfId="0" applyNumberFormat="1" applyFont="1" applyBorder="1" applyAlignment="1">
      <alignment horizontal="center" vertical="center" wrapText="1"/>
    </xf>
    <xf numFmtId="164" fontId="3" fillId="0" borderId="17" xfId="0" applyNumberFormat="1" applyFont="1" applyBorder="1" applyAlignment="1">
      <alignment horizontal="center" vertical="center"/>
    </xf>
  </cellXfs>
  <cellStyles count="21">
    <cellStyle name="Comma 2" xfId="7"/>
    <cellStyle name="Followed Hyperlink" xfId="1" builtinId="9" hidden="1"/>
    <cellStyle name="Followed Hyperlink" xfId="2" builtinId="9" hidden="1"/>
    <cellStyle name="Followed Hyperlink" xfId="3" builtinId="9" hidden="1"/>
    <cellStyle name="Normal" xfId="0" builtinId="0"/>
    <cellStyle name="Normal 10" xfId="12"/>
    <cellStyle name="Normal 11" xfId="15"/>
    <cellStyle name="Normal 12" xfId="16"/>
    <cellStyle name="Normal 13" xfId="17"/>
    <cellStyle name="Normal 14" xfId="18"/>
    <cellStyle name="Normal 15" xfId="19"/>
    <cellStyle name="Normal 2" xfId="4"/>
    <cellStyle name="Normal 3" xfId="5"/>
    <cellStyle name="Normal 3 2" xfId="8"/>
    <cellStyle name="Normal 4" xfId="9"/>
    <cellStyle name="Normal 4 2" xfId="20"/>
    <cellStyle name="Normal 5" xfId="6"/>
    <cellStyle name="Normal 6" xfId="10"/>
    <cellStyle name="Normal 7" xfId="11"/>
    <cellStyle name="Normal 8" xfId="13"/>
    <cellStyle name="Normal 9" xfId="14"/>
  </cellStyles>
  <dxfs count="0"/>
  <tableStyles count="0" defaultTableStyle="TableStyleMedium9" defaultPivotStyle="PivotStyleMedium4"/>
  <colors>
    <mruColors>
      <color rgb="FF66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101600</xdr:colOff>
      <xdr:row>56</xdr:row>
      <xdr:rowOff>50800</xdr:rowOff>
    </xdr:to>
    <xdr:sp macro="" textlink="">
      <xdr:nvSpPr>
        <xdr:cNvPr id="409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20</xdr:col>
      <xdr:colOff>219075</xdr:colOff>
      <xdr:row>52</xdr:row>
      <xdr:rowOff>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20</xdr:col>
      <xdr:colOff>219075</xdr:colOff>
      <xdr:row>52</xdr:row>
      <xdr:rowOff>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20</xdr:col>
      <xdr:colOff>219075</xdr:colOff>
      <xdr:row>52</xdr:row>
      <xdr:rowOff>0</xdr:rowOff>
    </xdr:to>
    <xdr:sp macro="" textlink="">
      <xdr:nvSpPr>
        <xdr:cNvPr id="4" name="AutoShape 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0</xdr:colOff>
      <xdr:row>52</xdr:row>
      <xdr:rowOff>0</xdr:rowOff>
    </xdr:to>
    <xdr:sp macro="" textlink="">
      <xdr:nvSpPr>
        <xdr:cNvPr id="5" name="AutoShape 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25</xdr:col>
      <xdr:colOff>219075</xdr:colOff>
      <xdr:row>48</xdr:row>
      <xdr:rowOff>0</xdr:rowOff>
    </xdr:to>
    <xdr:sp macro="" textlink="">
      <xdr:nvSpPr>
        <xdr:cNvPr id="7" name="AutoShape 1"/>
        <xdr:cNvSpPr>
          <a:spLocks noChangeArrowheads="1"/>
        </xdr:cNvSpPr>
      </xdr:nvSpPr>
      <xdr:spPr bwMode="auto">
        <a:xfrm>
          <a:off x="0" y="0"/>
          <a:ext cx="16659225" cy="7772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48</xdr:row>
      <xdr:rowOff>0</xdr:rowOff>
    </xdr:to>
    <xdr:sp macro="" textlink="">
      <xdr:nvSpPr>
        <xdr:cNvPr id="8" name="AutoShape 1"/>
        <xdr:cNvSpPr>
          <a:spLocks noChangeArrowheads="1"/>
        </xdr:cNvSpPr>
      </xdr:nvSpPr>
      <xdr:spPr bwMode="auto">
        <a:xfrm>
          <a:off x="0" y="0"/>
          <a:ext cx="14751050" cy="77724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67"/>
  <sheetViews>
    <sheetView tabSelected="1" zoomScale="87" zoomScaleNormal="87" zoomScalePageLayoutView="87" workbookViewId="0">
      <pane xSplit="2" topLeftCell="C1" activePane="topRight" state="frozen"/>
      <selection activeCell="AH11" sqref="AH11"/>
      <selection pane="topRight" activeCell="AF51" sqref="AF51"/>
    </sheetView>
  </sheetViews>
  <sheetFormatPr baseColWidth="10" defaultColWidth="17.33203125" defaultRowHeight="15" customHeight="1" x14ac:dyDescent="0.15"/>
  <cols>
    <col min="1" max="1" width="2.6640625" style="50" customWidth="1"/>
    <col min="2" max="2" width="26.1640625" style="50" customWidth="1"/>
    <col min="3" max="32" width="8.1640625" style="50" customWidth="1"/>
    <col min="33" max="33" width="4.1640625" style="50" customWidth="1"/>
    <col min="34" max="38" width="8.1640625" style="50" customWidth="1"/>
    <col min="39" max="39" width="5" style="50" customWidth="1"/>
    <col min="40" max="44" width="8.1640625" style="50" customWidth="1"/>
    <col min="45" max="45" width="6.6640625" style="50" customWidth="1"/>
    <col min="46" max="50" width="8.1640625" style="50" customWidth="1"/>
    <col min="51" max="51" width="6.6640625" style="50" customWidth="1"/>
    <col min="52" max="55" width="8.1640625" style="50" customWidth="1"/>
    <col min="56" max="56" width="10.1640625" style="50" customWidth="1"/>
    <col min="57" max="57" width="7.83203125" style="50" customWidth="1"/>
    <col min="58" max="16384" width="17.33203125" style="50"/>
  </cols>
  <sheetData>
    <row r="1" spans="1:57" ht="12.75" customHeight="1" x14ac:dyDescent="0.15">
      <c r="A1" s="55"/>
      <c r="B1" s="20" t="s">
        <v>3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</row>
    <row r="2" spans="1:57" ht="12.75" customHeight="1" x14ac:dyDescent="0.15">
      <c r="A2" s="55"/>
      <c r="C2" s="51" t="s">
        <v>54</v>
      </c>
      <c r="D2" s="51"/>
      <c r="E2" s="51"/>
      <c r="F2" s="51"/>
      <c r="G2" s="30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129" t="s">
        <v>6</v>
      </c>
      <c r="AI2" s="129"/>
      <c r="AJ2" s="129"/>
      <c r="AK2" s="129"/>
      <c r="AL2" s="129"/>
      <c r="AM2" s="51"/>
      <c r="AN2" s="127" t="s">
        <v>6</v>
      </c>
      <c r="AO2" s="127"/>
      <c r="AP2" s="127"/>
      <c r="AQ2" s="127"/>
      <c r="AR2" s="127"/>
      <c r="AS2" s="54"/>
      <c r="AT2" s="127" t="s">
        <v>6</v>
      </c>
      <c r="AU2" s="127"/>
      <c r="AV2" s="127"/>
      <c r="AW2" s="127"/>
      <c r="AX2" s="127"/>
      <c r="AY2" s="55"/>
      <c r="AZ2" s="127" t="s">
        <v>6</v>
      </c>
      <c r="BA2" s="127"/>
      <c r="BB2" s="127"/>
      <c r="BC2" s="127"/>
      <c r="BD2" s="127"/>
      <c r="BE2" s="51"/>
    </row>
    <row r="3" spans="1:57" ht="12.75" customHeight="1" x14ac:dyDescent="0.15">
      <c r="A3" s="55"/>
      <c r="B3" s="55"/>
      <c r="C3" s="55"/>
      <c r="D3" s="55"/>
      <c r="E3" s="55"/>
      <c r="F3" s="55"/>
      <c r="G3" s="9"/>
      <c r="H3" s="19"/>
      <c r="I3" s="19"/>
      <c r="J3" s="19"/>
      <c r="K3" s="19"/>
      <c r="L3" s="19"/>
      <c r="M3" s="9"/>
      <c r="N3" s="9"/>
      <c r="O3" s="9"/>
      <c r="P3" s="9"/>
      <c r="Q3" s="9"/>
      <c r="R3" s="9"/>
      <c r="S3" s="9"/>
      <c r="T3" s="9"/>
      <c r="U3" s="9"/>
      <c r="V3" s="9"/>
      <c r="W3" s="19"/>
      <c r="X3" s="19"/>
      <c r="Y3" s="19"/>
      <c r="Z3" s="19"/>
      <c r="AA3" s="19"/>
      <c r="AB3" s="9"/>
      <c r="AC3" s="9"/>
      <c r="AD3" s="9"/>
      <c r="AE3" s="9"/>
      <c r="AF3" s="9"/>
      <c r="AG3" s="9"/>
      <c r="AH3" s="130" t="s">
        <v>53</v>
      </c>
      <c r="AI3" s="130"/>
      <c r="AJ3" s="130"/>
      <c r="AK3" s="130"/>
      <c r="AL3" s="130"/>
      <c r="AM3" s="51"/>
      <c r="AN3" s="131" t="s">
        <v>51</v>
      </c>
      <c r="AO3" s="131"/>
      <c r="AP3" s="131"/>
      <c r="AQ3" s="131"/>
      <c r="AR3" s="131"/>
      <c r="AS3" s="54"/>
      <c r="AT3" s="128" t="s">
        <v>51</v>
      </c>
      <c r="AU3" s="128"/>
      <c r="AV3" s="128"/>
      <c r="AW3" s="128"/>
      <c r="AX3" s="128"/>
      <c r="AY3" s="55"/>
      <c r="AZ3" s="128" t="s">
        <v>52</v>
      </c>
      <c r="BA3" s="128"/>
      <c r="BB3" s="128"/>
      <c r="BC3" s="128"/>
      <c r="BD3" s="128"/>
      <c r="BE3" s="51"/>
    </row>
    <row r="4" spans="1:57" ht="12.75" customHeight="1" x14ac:dyDescent="0.15">
      <c r="A4" s="55"/>
      <c r="B4" s="9"/>
      <c r="C4" s="56"/>
      <c r="D4" s="84" t="s">
        <v>12</v>
      </c>
      <c r="E4" s="85"/>
      <c r="F4" s="85"/>
      <c r="G4" s="86"/>
      <c r="H4" s="114" t="s">
        <v>13</v>
      </c>
      <c r="I4" s="115"/>
      <c r="J4" s="115"/>
      <c r="K4" s="115"/>
      <c r="L4" s="116"/>
      <c r="M4" s="111" t="s">
        <v>50</v>
      </c>
      <c r="N4" s="112"/>
      <c r="O4" s="112"/>
      <c r="P4" s="112"/>
      <c r="Q4" s="113"/>
      <c r="R4" s="108" t="s">
        <v>14</v>
      </c>
      <c r="S4" s="109"/>
      <c r="T4" s="109"/>
      <c r="U4" s="109"/>
      <c r="V4" s="110"/>
      <c r="W4" s="124" t="s">
        <v>15</v>
      </c>
      <c r="X4" s="125"/>
      <c r="Y4" s="125"/>
      <c r="Z4" s="125"/>
      <c r="AA4" s="126"/>
      <c r="AB4" s="108" t="s">
        <v>1</v>
      </c>
      <c r="AC4" s="109"/>
      <c r="AD4" s="109"/>
      <c r="AE4" s="109"/>
      <c r="AF4" s="123"/>
      <c r="AG4" s="31"/>
      <c r="AH4" s="108" t="s">
        <v>37</v>
      </c>
      <c r="AI4" s="109"/>
      <c r="AJ4" s="109"/>
      <c r="AK4" s="109"/>
      <c r="AL4" s="123"/>
      <c r="AM4" s="55"/>
      <c r="AN4" s="117" t="s">
        <v>38</v>
      </c>
      <c r="AO4" s="118"/>
      <c r="AP4" s="118"/>
      <c r="AQ4" s="118"/>
      <c r="AR4" s="119"/>
      <c r="AS4" s="53"/>
      <c r="AT4" s="120" t="s">
        <v>39</v>
      </c>
      <c r="AU4" s="121"/>
      <c r="AV4" s="121"/>
      <c r="AW4" s="121"/>
      <c r="AX4" s="122"/>
      <c r="AY4" s="53"/>
      <c r="AZ4" s="108" t="s">
        <v>40</v>
      </c>
      <c r="BA4" s="109"/>
      <c r="BB4" s="109"/>
      <c r="BC4" s="109"/>
      <c r="BD4" s="123"/>
      <c r="BE4" s="31"/>
    </row>
    <row r="5" spans="1:57" s="7" customFormat="1" ht="12.75" customHeight="1" x14ac:dyDescent="0.15">
      <c r="A5" s="2"/>
      <c r="B5" s="13"/>
      <c r="C5" s="16">
        <v>2016</v>
      </c>
      <c r="D5" s="16">
        <v>2015</v>
      </c>
      <c r="E5" s="14">
        <v>2014</v>
      </c>
      <c r="F5" s="14">
        <v>2013</v>
      </c>
      <c r="G5" s="4">
        <v>2012</v>
      </c>
      <c r="H5" s="8">
        <v>2016</v>
      </c>
      <c r="I5" s="8">
        <v>2015</v>
      </c>
      <c r="J5" s="8">
        <v>2014</v>
      </c>
      <c r="K5" s="6">
        <v>2013</v>
      </c>
      <c r="L5" s="15">
        <v>2012</v>
      </c>
      <c r="M5" s="57">
        <v>2016</v>
      </c>
      <c r="N5" s="49">
        <v>2015</v>
      </c>
      <c r="O5" s="5">
        <v>2014</v>
      </c>
      <c r="P5" s="5">
        <v>2013</v>
      </c>
      <c r="Q5" s="5">
        <v>2012</v>
      </c>
      <c r="R5" s="47">
        <v>2016</v>
      </c>
      <c r="S5" s="16">
        <v>2015</v>
      </c>
      <c r="T5" s="16">
        <v>2014</v>
      </c>
      <c r="U5" s="4">
        <v>2013</v>
      </c>
      <c r="V5" s="41">
        <v>2012</v>
      </c>
      <c r="W5" s="8">
        <v>2016</v>
      </c>
      <c r="X5" s="8">
        <v>2015</v>
      </c>
      <c r="Y5" s="16">
        <v>2014</v>
      </c>
      <c r="Z5" s="3">
        <v>2013</v>
      </c>
      <c r="AA5" s="15">
        <v>2012</v>
      </c>
      <c r="AB5" s="16">
        <v>2016</v>
      </c>
      <c r="AC5" s="16">
        <v>2015</v>
      </c>
      <c r="AD5" s="14">
        <v>2014</v>
      </c>
      <c r="AE5" s="45">
        <v>2013</v>
      </c>
      <c r="AF5" s="41">
        <v>2012</v>
      </c>
      <c r="AG5" s="17"/>
      <c r="AH5" s="48">
        <v>2016</v>
      </c>
      <c r="AI5" s="16">
        <v>2015</v>
      </c>
      <c r="AJ5" s="16">
        <v>2014</v>
      </c>
      <c r="AK5" s="5">
        <v>2013</v>
      </c>
      <c r="AL5" s="4">
        <v>2012</v>
      </c>
      <c r="AM5" s="58"/>
      <c r="AN5" s="59">
        <v>2016</v>
      </c>
      <c r="AO5" s="14">
        <v>2015</v>
      </c>
      <c r="AP5" s="14">
        <v>2014</v>
      </c>
      <c r="AQ5" s="5">
        <v>2013</v>
      </c>
      <c r="AR5" s="4">
        <v>2012</v>
      </c>
      <c r="AS5" s="18"/>
      <c r="AT5" s="8">
        <v>2016</v>
      </c>
      <c r="AU5" s="8">
        <v>2015</v>
      </c>
      <c r="AV5" s="46">
        <v>2014</v>
      </c>
      <c r="AW5" s="3">
        <v>2013</v>
      </c>
      <c r="AX5" s="6">
        <v>2012</v>
      </c>
      <c r="AY5" s="43"/>
      <c r="AZ5" s="60">
        <v>2016</v>
      </c>
      <c r="BA5" s="14">
        <v>2015</v>
      </c>
      <c r="BB5" s="14">
        <v>2014</v>
      </c>
      <c r="BC5" s="5">
        <v>2013</v>
      </c>
      <c r="BD5" s="4">
        <v>2012</v>
      </c>
      <c r="BE5" s="2"/>
    </row>
    <row r="6" spans="1:57" ht="12.75" customHeight="1" x14ac:dyDescent="0.15">
      <c r="A6" s="26"/>
      <c r="B6" s="23" t="s">
        <v>0</v>
      </c>
      <c r="C6" s="97">
        <v>133</v>
      </c>
      <c r="D6" s="61">
        <v>135</v>
      </c>
      <c r="E6" s="90">
        <v>140</v>
      </c>
      <c r="F6" s="62">
        <v>135</v>
      </c>
      <c r="G6" s="11">
        <v>127</v>
      </c>
      <c r="H6" s="99">
        <v>117</v>
      </c>
      <c r="I6" s="92">
        <v>117</v>
      </c>
      <c r="J6" s="90">
        <v>109</v>
      </c>
      <c r="K6" s="62">
        <v>113</v>
      </c>
      <c r="L6" s="1"/>
      <c r="M6" s="101">
        <v>118</v>
      </c>
      <c r="N6" s="92">
        <v>112</v>
      </c>
      <c r="O6" s="1"/>
      <c r="P6" s="1"/>
      <c r="Q6" s="1"/>
      <c r="R6" s="99">
        <v>23</v>
      </c>
      <c r="S6" s="92">
        <v>22</v>
      </c>
      <c r="T6" s="90">
        <v>17</v>
      </c>
      <c r="U6" s="62">
        <v>17</v>
      </c>
      <c r="V6" s="10">
        <v>115</v>
      </c>
      <c r="W6" s="99">
        <v>20</v>
      </c>
      <c r="X6" s="92">
        <v>21</v>
      </c>
      <c r="Y6" s="90">
        <v>23</v>
      </c>
      <c r="Z6" s="63">
        <v>22</v>
      </c>
      <c r="AA6" s="40">
        <v>25</v>
      </c>
      <c r="AB6" s="36">
        <v>151</v>
      </c>
      <c r="AC6" s="21">
        <v>156</v>
      </c>
      <c r="AD6" s="62">
        <v>162</v>
      </c>
      <c r="AE6" s="10">
        <v>157</v>
      </c>
      <c r="AF6" s="10">
        <v>153</v>
      </c>
      <c r="AG6" s="33"/>
      <c r="AH6" s="104">
        <v>141</v>
      </c>
      <c r="AI6" s="42">
        <v>143</v>
      </c>
      <c r="AJ6" s="62">
        <v>141</v>
      </c>
      <c r="AK6" s="10">
        <v>136</v>
      </c>
      <c r="AL6" s="11">
        <v>129</v>
      </c>
      <c r="AM6" s="44"/>
      <c r="AN6" s="101">
        <v>123</v>
      </c>
      <c r="AO6" s="92">
        <v>131</v>
      </c>
      <c r="AP6" s="94">
        <v>126</v>
      </c>
      <c r="AQ6" s="64">
        <f>SUM(AW6+BC6)</f>
        <v>120</v>
      </c>
      <c r="AR6" s="64">
        <f>SUM(AX6+BD6)</f>
        <v>102</v>
      </c>
      <c r="AS6" s="44"/>
      <c r="AT6" s="99">
        <v>25</v>
      </c>
      <c r="AU6" s="92">
        <v>30</v>
      </c>
      <c r="AV6" s="94">
        <v>34</v>
      </c>
      <c r="AW6" s="65">
        <v>30</v>
      </c>
      <c r="AX6" s="11">
        <v>29</v>
      </c>
      <c r="AY6" s="44"/>
      <c r="AZ6" s="99">
        <v>98</v>
      </c>
      <c r="BA6" s="92">
        <v>101</v>
      </c>
      <c r="BB6" s="94">
        <v>92</v>
      </c>
      <c r="BC6" s="65">
        <v>90</v>
      </c>
      <c r="BD6" s="11">
        <v>73</v>
      </c>
      <c r="BE6" s="27"/>
    </row>
    <row r="7" spans="1:57" ht="12.75" customHeight="1" x14ac:dyDescent="0.15">
      <c r="A7" s="26"/>
      <c r="B7" s="25"/>
      <c r="C7" s="97"/>
      <c r="D7" s="66"/>
      <c r="E7" s="91"/>
      <c r="F7" s="64"/>
      <c r="G7" s="11"/>
      <c r="H7" s="100"/>
      <c r="I7" s="93"/>
      <c r="J7" s="91"/>
      <c r="K7" s="64"/>
      <c r="L7" s="11"/>
      <c r="M7" s="102"/>
      <c r="N7" s="93"/>
      <c r="O7" s="11"/>
      <c r="P7" s="11"/>
      <c r="Q7" s="11"/>
      <c r="R7" s="100"/>
      <c r="S7" s="93"/>
      <c r="T7" s="91"/>
      <c r="U7" s="64"/>
      <c r="V7" s="11"/>
      <c r="W7" s="100"/>
      <c r="X7" s="93"/>
      <c r="Y7" s="91"/>
      <c r="Z7" s="64"/>
      <c r="AA7" s="11"/>
      <c r="AB7" s="35"/>
      <c r="AC7" s="22"/>
      <c r="AD7" s="11"/>
      <c r="AE7" s="11"/>
      <c r="AF7" s="11"/>
      <c r="AG7" s="33"/>
      <c r="AH7" s="102"/>
      <c r="AI7" s="29"/>
      <c r="AJ7" s="64"/>
      <c r="AK7" s="11"/>
      <c r="AL7" s="11"/>
      <c r="AM7" s="67"/>
      <c r="AN7" s="102"/>
      <c r="AO7" s="93"/>
      <c r="AP7" s="95"/>
      <c r="AQ7" s="68"/>
      <c r="AR7" s="68"/>
      <c r="AS7" s="44"/>
      <c r="AT7" s="100"/>
      <c r="AU7" s="92"/>
      <c r="AV7" s="94"/>
      <c r="AW7" s="65"/>
      <c r="AX7" s="11"/>
      <c r="AY7" s="44"/>
      <c r="AZ7" s="100"/>
      <c r="BA7" s="93"/>
      <c r="BB7" s="95"/>
      <c r="BC7" s="65"/>
      <c r="BD7" s="11"/>
      <c r="BE7" s="27"/>
    </row>
    <row r="8" spans="1:57" ht="12.75" customHeight="1" x14ac:dyDescent="0.15">
      <c r="A8" s="26"/>
      <c r="B8" s="24" t="s">
        <v>2</v>
      </c>
      <c r="C8" s="97"/>
      <c r="D8" s="66"/>
      <c r="E8" s="91"/>
      <c r="F8" s="69"/>
      <c r="G8" s="37"/>
      <c r="H8" s="100"/>
      <c r="I8" s="93"/>
      <c r="J8" s="91"/>
      <c r="K8" s="64"/>
      <c r="L8" s="11"/>
      <c r="M8" s="102"/>
      <c r="N8" s="92"/>
      <c r="O8" s="11"/>
      <c r="P8" s="11"/>
      <c r="Q8" s="11"/>
      <c r="R8" s="100"/>
      <c r="S8" s="93"/>
      <c r="T8" s="91"/>
      <c r="U8" s="64"/>
      <c r="V8" s="11"/>
      <c r="W8" s="100"/>
      <c r="X8" s="93"/>
      <c r="Y8" s="91"/>
      <c r="Z8" s="64"/>
      <c r="AA8" s="11"/>
      <c r="AB8" s="35"/>
      <c r="AC8" s="22"/>
      <c r="AD8" s="11"/>
      <c r="AE8" s="11"/>
      <c r="AF8" s="11"/>
      <c r="AG8" s="33"/>
      <c r="AH8" s="102"/>
      <c r="AI8" s="29"/>
      <c r="AJ8" s="64"/>
      <c r="AK8" s="11"/>
      <c r="AL8" s="11"/>
      <c r="AM8" s="67"/>
      <c r="AN8" s="102"/>
      <c r="AO8" s="93"/>
      <c r="AP8" s="95"/>
      <c r="AQ8" s="68"/>
      <c r="AR8" s="68"/>
      <c r="AS8" s="44"/>
      <c r="AT8" s="100"/>
      <c r="AU8" s="93"/>
      <c r="AV8" s="95"/>
      <c r="AW8" s="65"/>
      <c r="AX8" s="11"/>
      <c r="AY8" s="44"/>
      <c r="AZ8" s="100"/>
      <c r="BA8" s="93"/>
      <c r="BB8" s="95"/>
      <c r="BC8" s="65"/>
      <c r="BD8" s="11"/>
      <c r="BE8" s="27"/>
    </row>
    <row r="9" spans="1:57" ht="12.75" customHeight="1" x14ac:dyDescent="0.15">
      <c r="A9" s="26"/>
      <c r="B9" s="25" t="s">
        <v>4</v>
      </c>
      <c r="C9" s="97">
        <v>209.14</v>
      </c>
      <c r="D9" s="61">
        <v>197.48</v>
      </c>
      <c r="E9" s="90">
        <v>177.68</v>
      </c>
      <c r="F9" s="64">
        <v>264.86</v>
      </c>
      <c r="G9" s="11">
        <v>479.66</v>
      </c>
      <c r="H9" s="100"/>
      <c r="I9" s="92"/>
      <c r="J9" s="90"/>
      <c r="K9" s="64">
        <v>22.52</v>
      </c>
      <c r="L9" s="70"/>
      <c r="M9" s="102"/>
      <c r="N9" s="92"/>
      <c r="O9" s="70"/>
      <c r="P9" s="70"/>
      <c r="Q9" s="70"/>
      <c r="R9" s="100">
        <v>34.65</v>
      </c>
      <c r="S9" s="92">
        <v>19.420000000000002</v>
      </c>
      <c r="T9" s="90">
        <v>8.18</v>
      </c>
      <c r="U9" s="64">
        <v>10.82</v>
      </c>
      <c r="V9" s="11">
        <v>115.36</v>
      </c>
      <c r="W9" s="100">
        <v>0</v>
      </c>
      <c r="X9" s="92"/>
      <c r="Y9" s="90"/>
      <c r="Z9" s="64"/>
      <c r="AA9" s="11"/>
      <c r="AB9" s="35">
        <v>243.79</v>
      </c>
      <c r="AC9" s="22">
        <v>216.9</v>
      </c>
      <c r="AD9" s="11">
        <f t="shared" ref="AD9:AF15" si="0">E9+J9+T9+Y9</f>
        <v>185.86</v>
      </c>
      <c r="AE9" s="11">
        <f t="shared" si="0"/>
        <v>298.2</v>
      </c>
      <c r="AF9" s="11">
        <f t="shared" si="0"/>
        <v>595.02</v>
      </c>
      <c r="AG9" s="33"/>
      <c r="AH9" s="83">
        <f>C9+H9+R9+AN9</f>
        <v>249.63</v>
      </c>
      <c r="AI9" s="29">
        <f>D9+I9+S9+AO9</f>
        <v>242.74999999999997</v>
      </c>
      <c r="AJ9" s="64">
        <f>E9+J9+T9+AP9</f>
        <v>208.45000000000002</v>
      </c>
      <c r="AK9" s="11">
        <f>F9+K9+U9+AQ9</f>
        <v>317.02</v>
      </c>
      <c r="AL9" s="11">
        <f t="shared" ref="AL9:AL15" si="1">G9+V9+AR9</f>
        <v>660.18</v>
      </c>
      <c r="AM9" s="44"/>
      <c r="AN9" s="102">
        <v>5.84</v>
      </c>
      <c r="AO9" s="29">
        <v>25.85</v>
      </c>
      <c r="AP9" s="64">
        <f>AV9+BB9</f>
        <v>22.59</v>
      </c>
      <c r="AQ9" s="64">
        <f>AW9+BC9</f>
        <v>18.82</v>
      </c>
      <c r="AR9" s="64">
        <f>AX9+BD9</f>
        <v>65.16</v>
      </c>
      <c r="AS9" s="44"/>
      <c r="AT9" s="100">
        <v>2.12</v>
      </c>
      <c r="AU9" s="92">
        <v>18.97</v>
      </c>
      <c r="AV9" s="94">
        <v>16.96</v>
      </c>
      <c r="AW9" s="65">
        <v>6.28</v>
      </c>
      <c r="AX9" s="11">
        <v>18.68</v>
      </c>
      <c r="AY9" s="44"/>
      <c r="AZ9" s="100">
        <v>3.72</v>
      </c>
      <c r="BA9" s="92">
        <v>6.88</v>
      </c>
      <c r="BB9" s="94">
        <v>5.63</v>
      </c>
      <c r="BC9" s="65">
        <v>12.54</v>
      </c>
      <c r="BD9" s="11">
        <v>46.48</v>
      </c>
      <c r="BE9" s="27"/>
    </row>
    <row r="10" spans="1:57" ht="12.75" customHeight="1" x14ac:dyDescent="0.15">
      <c r="A10" s="26"/>
      <c r="B10" s="25" t="s">
        <v>8</v>
      </c>
      <c r="C10" s="97">
        <v>0</v>
      </c>
      <c r="D10" s="61">
        <v>0</v>
      </c>
      <c r="E10" s="90"/>
      <c r="F10" s="64"/>
      <c r="G10" s="11"/>
      <c r="H10" s="100"/>
      <c r="I10" s="92"/>
      <c r="J10" s="90"/>
      <c r="K10" s="64"/>
      <c r="L10" s="70"/>
      <c r="M10" s="102"/>
      <c r="N10" s="92"/>
      <c r="O10" s="70"/>
      <c r="P10" s="70"/>
      <c r="Q10" s="70"/>
      <c r="R10" s="100">
        <v>0</v>
      </c>
      <c r="S10" s="92"/>
      <c r="T10" s="90"/>
      <c r="U10" s="64"/>
      <c r="V10" s="11"/>
      <c r="W10" s="100">
        <v>1558.45</v>
      </c>
      <c r="X10" s="92">
        <v>1854.97</v>
      </c>
      <c r="Y10" s="90">
        <v>1429.54</v>
      </c>
      <c r="Z10" s="64">
        <v>2128.1799999999998</v>
      </c>
      <c r="AA10" s="11">
        <v>3146.79</v>
      </c>
      <c r="AB10" s="35">
        <v>1558.38</v>
      </c>
      <c r="AC10" s="22">
        <v>1855.05</v>
      </c>
      <c r="AD10" s="11">
        <f t="shared" si="0"/>
        <v>1429.54</v>
      </c>
      <c r="AE10" s="11">
        <f t="shared" si="0"/>
        <v>2128.1799999999998</v>
      </c>
      <c r="AF10" s="11">
        <f t="shared" si="0"/>
        <v>3146.79</v>
      </c>
      <c r="AG10" s="33"/>
      <c r="AH10" s="102">
        <v>0</v>
      </c>
      <c r="AI10" s="92"/>
      <c r="AJ10" s="94"/>
      <c r="AK10" s="11">
        <f t="shared" ref="AK10:AK15" si="2">F10+K10+U10+AQ10</f>
        <v>0</v>
      </c>
      <c r="AL10" s="11">
        <f t="shared" si="1"/>
        <v>0</v>
      </c>
      <c r="AM10" s="67"/>
      <c r="AN10" s="102">
        <v>0</v>
      </c>
      <c r="AO10" s="92">
        <v>0</v>
      </c>
      <c r="AP10" s="94"/>
      <c r="AQ10" s="64">
        <f t="shared" ref="AQ10:AR14" si="3">AW10+BC10</f>
        <v>0</v>
      </c>
      <c r="AR10" s="64">
        <f t="shared" si="3"/>
        <v>0</v>
      </c>
      <c r="AS10" s="44"/>
      <c r="AT10" s="100">
        <v>0</v>
      </c>
      <c r="AU10" s="92" t="s">
        <v>11</v>
      </c>
      <c r="AV10" s="94"/>
      <c r="AW10" s="65"/>
      <c r="AX10" s="11">
        <v>0</v>
      </c>
      <c r="AY10" s="44"/>
      <c r="AZ10" s="100">
        <v>0</v>
      </c>
      <c r="BA10" s="92" t="s">
        <v>11</v>
      </c>
      <c r="BB10" s="94"/>
      <c r="BC10" s="65"/>
      <c r="BD10" s="11"/>
      <c r="BE10" s="27"/>
    </row>
    <row r="11" spans="1:57" ht="12.75" customHeight="1" x14ac:dyDescent="0.15">
      <c r="A11" s="26"/>
      <c r="B11" s="25" t="s">
        <v>9</v>
      </c>
      <c r="C11" s="97">
        <v>3760.88</v>
      </c>
      <c r="D11" s="61">
        <v>3427.2</v>
      </c>
      <c r="E11" s="90">
        <f>3821.16+1.39</f>
        <v>3822.5499999999997</v>
      </c>
      <c r="F11" s="64">
        <v>3653.55</v>
      </c>
      <c r="G11" s="11">
        <v>3660.3</v>
      </c>
      <c r="H11" s="100">
        <v>884.03</v>
      </c>
      <c r="I11" s="92">
        <v>999.44</v>
      </c>
      <c r="J11" s="90">
        <v>1000</v>
      </c>
      <c r="K11" s="64">
        <v>491.92</v>
      </c>
      <c r="L11" s="70"/>
      <c r="M11" s="102">
        <v>939.47</v>
      </c>
      <c r="N11" s="92">
        <v>856.3</v>
      </c>
      <c r="O11" s="70"/>
      <c r="P11" s="70"/>
      <c r="Q11" s="70"/>
      <c r="R11" s="100">
        <v>587.94000000000005</v>
      </c>
      <c r="S11" s="92">
        <v>441.32</v>
      </c>
      <c r="T11" s="90">
        <v>236.24</v>
      </c>
      <c r="U11" s="64">
        <v>304.57</v>
      </c>
      <c r="V11" s="11">
        <v>1338.34</v>
      </c>
      <c r="W11" s="100">
        <v>97.66</v>
      </c>
      <c r="X11" s="92">
        <v>116.16</v>
      </c>
      <c r="Y11" s="90">
        <v>82.16</v>
      </c>
      <c r="Z11" s="64">
        <v>84.31</v>
      </c>
      <c r="AA11" s="11">
        <v>163.52000000000001</v>
      </c>
      <c r="AB11" s="35">
        <v>6269.98</v>
      </c>
      <c r="AC11" s="22">
        <v>5840.42</v>
      </c>
      <c r="AD11" s="11">
        <f t="shared" si="0"/>
        <v>5140.9499999999989</v>
      </c>
      <c r="AE11" s="11">
        <f t="shared" si="0"/>
        <v>4534.3500000000004</v>
      </c>
      <c r="AF11" s="11">
        <f t="shared" si="0"/>
        <v>5162.1600000000008</v>
      </c>
      <c r="AG11" s="33"/>
      <c r="AH11" s="83">
        <f>C11+H11+M11+R11+AN11</f>
        <v>8259.64</v>
      </c>
      <c r="AI11" s="29">
        <f>D11+I11+N11+S11+AO11</f>
        <v>8773.82</v>
      </c>
      <c r="AJ11" s="64">
        <f>E11+J11+T11+AP11</f>
        <v>7131.48</v>
      </c>
      <c r="AK11" s="11">
        <f t="shared" si="2"/>
        <v>6493.47</v>
      </c>
      <c r="AL11" s="11">
        <f t="shared" si="1"/>
        <v>5873.4500000000007</v>
      </c>
      <c r="AM11" s="44"/>
      <c r="AN11" s="102">
        <v>2087.3200000000002</v>
      </c>
      <c r="AO11" s="29">
        <v>3049.56</v>
      </c>
      <c r="AP11" s="64">
        <f t="shared" ref="AP11:AP15" si="4">AV11+BB11</f>
        <v>2072.69</v>
      </c>
      <c r="AQ11" s="64">
        <f t="shared" si="3"/>
        <v>2043.43</v>
      </c>
      <c r="AR11" s="64">
        <f t="shared" si="3"/>
        <v>874.81</v>
      </c>
      <c r="AS11" s="44"/>
      <c r="AT11" s="100">
        <v>334.12</v>
      </c>
      <c r="AU11" s="92">
        <v>552.75</v>
      </c>
      <c r="AV11" s="94">
        <v>508.21</v>
      </c>
      <c r="AW11" s="89">
        <v>586.74</v>
      </c>
      <c r="AX11" s="11">
        <v>309.39</v>
      </c>
      <c r="AY11" s="44"/>
      <c r="AZ11" s="100">
        <v>1753.2</v>
      </c>
      <c r="BA11" s="92">
        <v>2496.81</v>
      </c>
      <c r="BB11" s="94">
        <v>1564.48</v>
      </c>
      <c r="BC11" s="65">
        <v>1456.69</v>
      </c>
      <c r="BD11" s="11">
        <v>565.41999999999996</v>
      </c>
      <c r="BE11" s="27"/>
    </row>
    <row r="12" spans="1:57" ht="12.75" customHeight="1" x14ac:dyDescent="0.15">
      <c r="A12" s="26"/>
      <c r="B12" s="25" t="s">
        <v>10</v>
      </c>
      <c r="C12" s="97">
        <v>0.4</v>
      </c>
      <c r="D12" s="61">
        <v>0</v>
      </c>
      <c r="E12" s="90"/>
      <c r="F12" s="64">
        <v>0.26</v>
      </c>
      <c r="G12" s="11">
        <v>0.32</v>
      </c>
      <c r="H12" s="100"/>
      <c r="I12" s="92"/>
      <c r="J12" s="90"/>
      <c r="K12" s="64"/>
      <c r="L12" s="70"/>
      <c r="M12" s="102"/>
      <c r="N12" s="92"/>
      <c r="O12" s="70"/>
      <c r="P12" s="70"/>
      <c r="Q12" s="70"/>
      <c r="R12" s="100">
        <v>0</v>
      </c>
      <c r="S12" s="92"/>
      <c r="T12" s="90"/>
      <c r="U12" s="64"/>
      <c r="V12" s="11"/>
      <c r="W12" s="100">
        <v>0.22</v>
      </c>
      <c r="X12" s="92">
        <v>5.83</v>
      </c>
      <c r="Y12" s="90">
        <v>3.02</v>
      </c>
      <c r="Z12" s="64">
        <v>2.27</v>
      </c>
      <c r="AA12" s="11">
        <v>6.8</v>
      </c>
      <c r="AB12" s="35">
        <v>0.62</v>
      </c>
      <c r="AC12" s="22">
        <v>5.83</v>
      </c>
      <c r="AD12" s="11">
        <f t="shared" si="0"/>
        <v>3.02</v>
      </c>
      <c r="AE12" s="11">
        <f t="shared" si="0"/>
        <v>2.5300000000000002</v>
      </c>
      <c r="AF12" s="11">
        <f t="shared" si="0"/>
        <v>7.12</v>
      </c>
      <c r="AG12" s="33"/>
      <c r="AH12" s="83">
        <f t="shared" ref="AH12:AI15" si="5">C12+H12+R12+AN12</f>
        <v>0.4</v>
      </c>
      <c r="AI12" s="29">
        <f t="shared" si="5"/>
        <v>0.18</v>
      </c>
      <c r="AJ12" s="64">
        <f>E12+J12+T12+AP12</f>
        <v>0.09</v>
      </c>
      <c r="AK12" s="11">
        <f t="shared" si="2"/>
        <v>0.58000000000000007</v>
      </c>
      <c r="AL12" s="11">
        <f t="shared" si="1"/>
        <v>0.32</v>
      </c>
      <c r="AM12" s="44"/>
      <c r="AN12" s="102">
        <v>0</v>
      </c>
      <c r="AO12" s="29">
        <v>0.18</v>
      </c>
      <c r="AP12" s="64">
        <f t="shared" si="4"/>
        <v>0.09</v>
      </c>
      <c r="AQ12" s="64">
        <f t="shared" si="3"/>
        <v>0.32</v>
      </c>
      <c r="AR12" s="64">
        <f t="shared" si="3"/>
        <v>0</v>
      </c>
      <c r="AS12" s="44"/>
      <c r="AT12" s="100">
        <v>0</v>
      </c>
      <c r="AU12" s="92" t="s">
        <v>11</v>
      </c>
      <c r="AV12" s="94">
        <v>0.09</v>
      </c>
      <c r="AW12" s="65">
        <v>0.24</v>
      </c>
      <c r="AX12" s="11">
        <v>0</v>
      </c>
      <c r="AY12" s="44"/>
      <c r="AZ12" s="100">
        <v>0</v>
      </c>
      <c r="BA12" s="92">
        <v>0.18</v>
      </c>
      <c r="BB12" s="94"/>
      <c r="BC12" s="65">
        <v>0.08</v>
      </c>
      <c r="BD12" s="11"/>
      <c r="BE12" s="27"/>
    </row>
    <row r="13" spans="1:57" ht="12.75" customHeight="1" x14ac:dyDescent="0.15">
      <c r="A13" s="26"/>
      <c r="B13" s="25" t="s">
        <v>17</v>
      </c>
      <c r="C13" s="97">
        <v>183.11</v>
      </c>
      <c r="D13" s="61">
        <v>176.05</v>
      </c>
      <c r="E13" s="90">
        <v>166.52</v>
      </c>
      <c r="F13" s="64">
        <v>187.96</v>
      </c>
      <c r="G13" s="11">
        <v>115.42</v>
      </c>
      <c r="H13" s="100"/>
      <c r="I13" s="92"/>
      <c r="J13" s="90"/>
      <c r="K13" s="64">
        <v>24.86</v>
      </c>
      <c r="L13" s="70"/>
      <c r="M13" s="102"/>
      <c r="N13" s="92"/>
      <c r="O13" s="70"/>
      <c r="P13" s="70"/>
      <c r="Q13" s="70"/>
      <c r="R13" s="100">
        <v>25.45</v>
      </c>
      <c r="S13" s="92">
        <v>11.28</v>
      </c>
      <c r="T13" s="90">
        <v>8.94</v>
      </c>
      <c r="U13" s="64">
        <v>9.42</v>
      </c>
      <c r="V13" s="11">
        <v>123.01</v>
      </c>
      <c r="W13" s="100">
        <v>50.48</v>
      </c>
      <c r="X13" s="92">
        <v>66.84</v>
      </c>
      <c r="Y13" s="90">
        <v>115.89</v>
      </c>
      <c r="Z13" s="64">
        <v>65.989999999999995</v>
      </c>
      <c r="AA13" s="11">
        <v>251.15</v>
      </c>
      <c r="AB13" s="35">
        <v>259.04000000000002</v>
      </c>
      <c r="AC13" s="22">
        <v>254.01</v>
      </c>
      <c r="AD13" s="11">
        <f t="shared" si="0"/>
        <v>291.35000000000002</v>
      </c>
      <c r="AE13" s="11">
        <f t="shared" si="0"/>
        <v>288.22999999999996</v>
      </c>
      <c r="AF13" s="11">
        <f t="shared" si="0"/>
        <v>489.58000000000004</v>
      </c>
      <c r="AG13" s="33"/>
      <c r="AH13" s="83">
        <f t="shared" si="5"/>
        <v>236.81</v>
      </c>
      <c r="AI13" s="29">
        <f t="shared" si="5"/>
        <v>212.15</v>
      </c>
      <c r="AJ13" s="64">
        <f>E13+J13+T13+AP13</f>
        <v>186.54000000000002</v>
      </c>
      <c r="AK13" s="11">
        <f t="shared" si="2"/>
        <v>233.42</v>
      </c>
      <c r="AL13" s="11">
        <f t="shared" si="1"/>
        <v>245.47</v>
      </c>
      <c r="AM13" s="44"/>
      <c r="AN13" s="102">
        <v>28.25</v>
      </c>
      <c r="AO13" s="29">
        <v>24.82</v>
      </c>
      <c r="AP13" s="64">
        <f t="shared" si="4"/>
        <v>11.08</v>
      </c>
      <c r="AQ13" s="64">
        <f t="shared" si="3"/>
        <v>11.18</v>
      </c>
      <c r="AR13" s="64">
        <f t="shared" si="3"/>
        <v>7.0400000000000009</v>
      </c>
      <c r="AS13" s="44"/>
      <c r="AT13" s="100">
        <v>5.54</v>
      </c>
      <c r="AU13" s="92">
        <v>4.93</v>
      </c>
      <c r="AV13" s="94">
        <v>1.94</v>
      </c>
      <c r="AW13" s="65">
        <v>2.77</v>
      </c>
      <c r="AX13" s="11">
        <v>2.1</v>
      </c>
      <c r="AY13" s="44"/>
      <c r="AZ13" s="100">
        <v>22.71</v>
      </c>
      <c r="BA13" s="92">
        <v>19.89</v>
      </c>
      <c r="BB13" s="94">
        <v>9.14</v>
      </c>
      <c r="BC13" s="65">
        <v>8.41</v>
      </c>
      <c r="BD13" s="11">
        <v>4.9400000000000004</v>
      </c>
      <c r="BE13" s="27"/>
    </row>
    <row r="14" spans="1:57" ht="12.75" customHeight="1" x14ac:dyDescent="0.15">
      <c r="A14" s="26"/>
      <c r="B14" s="25" t="s">
        <v>18</v>
      </c>
      <c r="C14" s="97">
        <v>1098.48</v>
      </c>
      <c r="D14" s="61">
        <v>681.36</v>
      </c>
      <c r="E14" s="90">
        <v>567.04999999999995</v>
      </c>
      <c r="F14" s="64">
        <v>567.71</v>
      </c>
      <c r="G14" s="11">
        <v>575.72</v>
      </c>
      <c r="H14" s="100"/>
      <c r="I14" s="92"/>
      <c r="J14" s="90"/>
      <c r="K14" s="64">
        <v>93.2</v>
      </c>
      <c r="L14" s="70"/>
      <c r="M14" s="102"/>
      <c r="N14" s="92"/>
      <c r="O14" s="70"/>
      <c r="P14" s="70"/>
      <c r="Q14" s="70"/>
      <c r="R14" s="100">
        <v>175.19</v>
      </c>
      <c r="S14" s="92">
        <v>105.31</v>
      </c>
      <c r="T14" s="90">
        <v>30.01</v>
      </c>
      <c r="U14" s="64">
        <v>32.4</v>
      </c>
      <c r="V14" s="11">
        <v>272.24</v>
      </c>
      <c r="W14" s="100">
        <v>195.28</v>
      </c>
      <c r="X14" s="92">
        <v>254.74</v>
      </c>
      <c r="Y14" s="90">
        <v>424.11</v>
      </c>
      <c r="Z14" s="64">
        <v>389.88</v>
      </c>
      <c r="AA14" s="11">
        <v>347.78</v>
      </c>
      <c r="AB14" s="35">
        <v>1468.95</v>
      </c>
      <c r="AC14" s="22">
        <v>1040.9100000000001</v>
      </c>
      <c r="AD14" s="11">
        <f t="shared" si="0"/>
        <v>1021.17</v>
      </c>
      <c r="AE14" s="11">
        <f t="shared" si="0"/>
        <v>1083.19</v>
      </c>
      <c r="AF14" s="11">
        <f t="shared" si="0"/>
        <v>1195.74</v>
      </c>
      <c r="AG14" s="33"/>
      <c r="AH14" s="83">
        <f t="shared" si="5"/>
        <v>1522.42</v>
      </c>
      <c r="AI14" s="29">
        <f t="shared" si="5"/>
        <v>920.75000000000011</v>
      </c>
      <c r="AJ14" s="64">
        <f>E14+J14+T14+AP14</f>
        <v>658.17</v>
      </c>
      <c r="AK14" s="11">
        <f t="shared" si="2"/>
        <v>736.19</v>
      </c>
      <c r="AL14" s="11">
        <f t="shared" si="1"/>
        <v>887.43000000000006</v>
      </c>
      <c r="AM14" s="44"/>
      <c r="AN14" s="102">
        <v>248.75</v>
      </c>
      <c r="AO14" s="29">
        <v>134.08000000000001</v>
      </c>
      <c r="AP14" s="64">
        <f t="shared" si="4"/>
        <v>61.11</v>
      </c>
      <c r="AQ14" s="64">
        <f t="shared" si="3"/>
        <v>42.879999999999995</v>
      </c>
      <c r="AR14" s="64">
        <f t="shared" si="3"/>
        <v>39.47</v>
      </c>
      <c r="AS14" s="44"/>
      <c r="AT14" s="100">
        <v>67.77</v>
      </c>
      <c r="AU14" s="92">
        <v>38.1</v>
      </c>
      <c r="AV14" s="94">
        <v>18.010000000000002</v>
      </c>
      <c r="AW14" s="65">
        <v>22.81</v>
      </c>
      <c r="AX14" s="11">
        <v>23.26</v>
      </c>
      <c r="AY14" s="44"/>
      <c r="AZ14" s="100">
        <v>180.98</v>
      </c>
      <c r="BA14" s="92">
        <v>95.98</v>
      </c>
      <c r="BB14" s="94">
        <v>43.1</v>
      </c>
      <c r="BC14" s="65">
        <v>20.07</v>
      </c>
      <c r="BD14" s="11">
        <v>16.21</v>
      </c>
      <c r="BE14" s="27"/>
    </row>
    <row r="15" spans="1:57" ht="12.75" customHeight="1" x14ac:dyDescent="0.15">
      <c r="A15" s="26"/>
      <c r="B15" s="25" t="s">
        <v>19</v>
      </c>
      <c r="C15" s="97">
        <v>0.03</v>
      </c>
      <c r="D15" s="61">
        <v>0.03</v>
      </c>
      <c r="E15" s="90"/>
      <c r="F15" s="64">
        <v>0.04</v>
      </c>
      <c r="G15" s="11">
        <v>0.06</v>
      </c>
      <c r="H15" s="100"/>
      <c r="I15" s="92"/>
      <c r="J15" s="90"/>
      <c r="K15" s="64">
        <v>0.02</v>
      </c>
      <c r="L15" s="70"/>
      <c r="M15" s="102"/>
      <c r="N15" s="92"/>
      <c r="O15" s="70"/>
      <c r="P15" s="70"/>
      <c r="Q15" s="70"/>
      <c r="R15" s="100">
        <v>0.03</v>
      </c>
      <c r="S15" s="92"/>
      <c r="T15" s="90"/>
      <c r="U15" s="64"/>
      <c r="V15" s="11"/>
      <c r="W15" s="100">
        <v>0</v>
      </c>
      <c r="X15" s="92"/>
      <c r="Y15" s="90">
        <v>0</v>
      </c>
      <c r="Z15" s="64"/>
      <c r="AA15" s="11"/>
      <c r="AB15" s="35">
        <v>0.06</v>
      </c>
      <c r="AC15" s="22">
        <v>0.03</v>
      </c>
      <c r="AD15" s="11">
        <f t="shared" si="0"/>
        <v>0</v>
      </c>
      <c r="AE15" s="11">
        <f t="shared" si="0"/>
        <v>0.06</v>
      </c>
      <c r="AF15" s="11">
        <f t="shared" si="0"/>
        <v>0.06</v>
      </c>
      <c r="AG15" s="33"/>
      <c r="AH15" s="83">
        <f t="shared" si="5"/>
        <v>0.06</v>
      </c>
      <c r="AI15" s="29">
        <f t="shared" si="5"/>
        <v>0.03</v>
      </c>
      <c r="AJ15" s="64">
        <f>E15+J15+T15+AP15</f>
        <v>0</v>
      </c>
      <c r="AK15" s="11">
        <f t="shared" si="2"/>
        <v>0.06</v>
      </c>
      <c r="AL15" s="11">
        <f t="shared" si="1"/>
        <v>6.9999999999999993E-2</v>
      </c>
      <c r="AM15" s="44"/>
      <c r="AN15" s="102">
        <v>0</v>
      </c>
      <c r="AO15" s="29">
        <v>0</v>
      </c>
      <c r="AP15" s="64">
        <f t="shared" si="4"/>
        <v>0</v>
      </c>
      <c r="AQ15" s="64"/>
      <c r="AR15" s="64">
        <f>AX15+BD15</f>
        <v>0.01</v>
      </c>
      <c r="AS15" s="44"/>
      <c r="AT15" s="100">
        <v>0</v>
      </c>
      <c r="AU15" s="92" t="s">
        <v>11</v>
      </c>
      <c r="AV15" s="94"/>
      <c r="AW15" s="65"/>
      <c r="AX15" s="11">
        <v>0.01</v>
      </c>
      <c r="AY15" s="44"/>
      <c r="AZ15" s="100">
        <v>0</v>
      </c>
      <c r="BA15" s="92" t="s">
        <v>11</v>
      </c>
      <c r="BB15" s="94"/>
      <c r="BC15" s="65"/>
      <c r="BD15" s="11"/>
      <c r="BE15" s="27"/>
    </row>
    <row r="16" spans="1:57" ht="12.75" customHeight="1" x14ac:dyDescent="0.15">
      <c r="A16" s="26"/>
      <c r="B16" s="32" t="s">
        <v>41</v>
      </c>
      <c r="C16" s="29">
        <f t="shared" ref="C16:I16" si="6">SUM(C9:C15)</f>
        <v>5252.04</v>
      </c>
      <c r="D16" s="29">
        <f t="shared" si="6"/>
        <v>4482.12</v>
      </c>
      <c r="E16" s="11">
        <f t="shared" si="6"/>
        <v>4733.8</v>
      </c>
      <c r="F16" s="64">
        <f t="shared" si="6"/>
        <v>4674.38</v>
      </c>
      <c r="G16" s="11">
        <f t="shared" si="6"/>
        <v>4831.4800000000005</v>
      </c>
      <c r="H16" s="83">
        <f t="shared" si="6"/>
        <v>884.03</v>
      </c>
      <c r="I16" s="29">
        <f t="shared" si="6"/>
        <v>999.44</v>
      </c>
      <c r="J16" s="11">
        <v>1000</v>
      </c>
      <c r="K16" s="64">
        <f>SUM(K9:K15)</f>
        <v>632.5200000000001</v>
      </c>
      <c r="L16" s="11"/>
      <c r="M16" s="83">
        <f>SUM(M9:M15)</f>
        <v>939.47</v>
      </c>
      <c r="N16" s="29">
        <f>SUM(N9:N15)</f>
        <v>856.3</v>
      </c>
      <c r="O16" s="11"/>
      <c r="P16" s="11"/>
      <c r="Q16" s="11"/>
      <c r="R16" s="83">
        <f t="shared" ref="R16:AB16" si="7">SUM(R9:R15)</f>
        <v>823.26</v>
      </c>
      <c r="S16" s="29">
        <f t="shared" si="7"/>
        <v>577.32999999999993</v>
      </c>
      <c r="T16" s="11">
        <f t="shared" si="7"/>
        <v>283.37</v>
      </c>
      <c r="U16" s="64">
        <f t="shared" si="7"/>
        <v>357.21</v>
      </c>
      <c r="V16" s="11">
        <f t="shared" si="7"/>
        <v>1848.9499999999998</v>
      </c>
      <c r="W16" s="100">
        <f t="shared" si="7"/>
        <v>1902.0900000000001</v>
      </c>
      <c r="X16" s="29">
        <f t="shared" si="7"/>
        <v>2298.54</v>
      </c>
      <c r="Y16" s="11">
        <f t="shared" si="7"/>
        <v>2054.7200000000003</v>
      </c>
      <c r="Z16" s="64">
        <f t="shared" si="7"/>
        <v>2670.6299999999997</v>
      </c>
      <c r="AA16" s="11">
        <f t="shared" si="7"/>
        <v>3916.04</v>
      </c>
      <c r="AB16" s="34">
        <f t="shared" si="7"/>
        <v>9800.82</v>
      </c>
      <c r="AC16" s="22">
        <f t="shared" ref="AC16:AF16" si="8">SUM(AC9:AC15)</f>
        <v>9213.1500000000015</v>
      </c>
      <c r="AD16" s="11">
        <f t="shared" si="8"/>
        <v>8071.8899999999994</v>
      </c>
      <c r="AE16" s="11">
        <f t="shared" si="8"/>
        <v>8334.739999999998</v>
      </c>
      <c r="AF16" s="11">
        <f t="shared" si="8"/>
        <v>10596.470000000001</v>
      </c>
      <c r="AG16" s="33"/>
      <c r="AH16" s="83">
        <f>SUM(AH9:AH15)</f>
        <v>10268.959999999997</v>
      </c>
      <c r="AI16" s="29">
        <f>SUM(AI9:AI15)</f>
        <v>10149.68</v>
      </c>
      <c r="AJ16" s="64">
        <f>SUM(AJ9:AJ15)</f>
        <v>8184.73</v>
      </c>
      <c r="AK16" s="11">
        <f>SUM(AK9:AK15)</f>
        <v>7780.7400000000007</v>
      </c>
      <c r="AL16" s="11">
        <f>SUM(AL9:AL15)</f>
        <v>7666.920000000001</v>
      </c>
      <c r="AM16" s="44"/>
      <c r="AN16" s="83">
        <f>SUM(AN9:AN15)</f>
        <v>2370.1600000000003</v>
      </c>
      <c r="AO16" s="29">
        <f>SUM(AO9:AO15)</f>
        <v>3234.49</v>
      </c>
      <c r="AP16" s="64">
        <f>SUM(AP9:AP15)</f>
        <v>2167.5600000000004</v>
      </c>
      <c r="AQ16" s="64">
        <f>SUM(AQ9:AQ15)</f>
        <v>2116.63</v>
      </c>
      <c r="AR16" s="64">
        <f>SUM(AR9:AR15)</f>
        <v>986.4899999999999</v>
      </c>
      <c r="AS16" s="44"/>
      <c r="AT16" s="96">
        <f>SUM(AT9:AT15)</f>
        <v>409.55</v>
      </c>
      <c r="AU16" s="87">
        <f>SUM(AU9:AU15)</f>
        <v>614.75</v>
      </c>
      <c r="AV16" s="65">
        <f>SUM(AV9:AV15)</f>
        <v>545.21</v>
      </c>
      <c r="AW16" s="65">
        <f>SUM(AW9:AW15)</f>
        <v>618.83999999999992</v>
      </c>
      <c r="AX16" s="11">
        <f>SUM(AX9:AX15)</f>
        <v>353.44</v>
      </c>
      <c r="AY16" s="44"/>
      <c r="AZ16" s="96">
        <f>SUM(AZ9:AZ15)</f>
        <v>1960.6100000000001</v>
      </c>
      <c r="BA16" s="87">
        <f>SUM(BA9:BA15)</f>
        <v>2619.7399999999998</v>
      </c>
      <c r="BB16" s="65">
        <f>SUM(BB9:BB15)</f>
        <v>1622.3500000000001</v>
      </c>
      <c r="BC16" s="65">
        <f>SUM(BC9:BC15)</f>
        <v>1497.79</v>
      </c>
      <c r="BD16" s="11">
        <f>SUM(BD9:BD15)</f>
        <v>633.05000000000007</v>
      </c>
      <c r="BE16" s="27"/>
    </row>
    <row r="17" spans="1:57" ht="12.75" customHeight="1" x14ac:dyDescent="0.15">
      <c r="A17" s="26"/>
      <c r="B17" s="25"/>
      <c r="C17" s="97"/>
      <c r="D17" s="61"/>
      <c r="E17" s="90"/>
      <c r="F17" s="64"/>
      <c r="G17" s="11"/>
      <c r="H17" s="100"/>
      <c r="I17" s="92"/>
      <c r="J17" s="90"/>
      <c r="K17" s="64"/>
      <c r="L17" s="11"/>
      <c r="M17" s="102"/>
      <c r="N17" s="92"/>
      <c r="O17" s="11"/>
      <c r="P17" s="11"/>
      <c r="Q17" s="11"/>
      <c r="R17" s="100"/>
      <c r="S17" s="92"/>
      <c r="T17" s="90"/>
      <c r="U17" s="64"/>
      <c r="V17" s="11"/>
      <c r="W17" s="100"/>
      <c r="X17" s="92"/>
      <c r="Y17" s="90"/>
      <c r="Z17" s="64"/>
      <c r="AA17" s="11"/>
      <c r="AB17" s="35">
        <f>C17+H17+M17+R17+W17</f>
        <v>0</v>
      </c>
      <c r="AC17" s="22">
        <f>D17+I17+N17+S17+X17</f>
        <v>0</v>
      </c>
      <c r="AD17" s="11"/>
      <c r="AE17" s="11"/>
      <c r="AF17" s="11"/>
      <c r="AG17" s="33"/>
      <c r="AH17" s="102"/>
      <c r="AI17" s="92" t="s">
        <v>11</v>
      </c>
      <c r="AJ17" s="94"/>
      <c r="AK17" s="11">
        <f t="shared" ref="AK17:AK26" si="9">F17+K17+U17+AQ17</f>
        <v>0</v>
      </c>
      <c r="AL17" s="11" t="s">
        <v>11</v>
      </c>
      <c r="AM17" s="67"/>
      <c r="AN17" s="102"/>
      <c r="AO17" s="92"/>
      <c r="AP17" s="94"/>
      <c r="AQ17" s="68"/>
      <c r="AR17" s="68"/>
      <c r="AS17" s="44"/>
      <c r="AT17" s="100"/>
      <c r="AU17" s="92"/>
      <c r="AV17" s="94"/>
      <c r="AW17" s="65"/>
      <c r="AX17" s="11"/>
      <c r="AY17" s="44"/>
      <c r="AZ17" s="100"/>
      <c r="BA17" s="92"/>
      <c r="BB17" s="94"/>
      <c r="BC17" s="65"/>
      <c r="BD17" s="11"/>
      <c r="BE17" s="27"/>
    </row>
    <row r="18" spans="1:57" ht="12.75" customHeight="1" x14ac:dyDescent="0.15">
      <c r="A18" s="26"/>
      <c r="B18" s="25" t="s">
        <v>20</v>
      </c>
      <c r="C18" s="97">
        <v>0.56999999999999995</v>
      </c>
      <c r="D18" s="61">
        <v>0</v>
      </c>
      <c r="E18" s="90">
        <v>0.64</v>
      </c>
      <c r="F18" s="64">
        <v>0.5</v>
      </c>
      <c r="G18" s="11">
        <v>0.69</v>
      </c>
      <c r="H18" s="100"/>
      <c r="I18" s="92"/>
      <c r="J18" s="90"/>
      <c r="K18" s="64"/>
      <c r="L18" s="70"/>
      <c r="M18" s="102"/>
      <c r="N18" s="92"/>
      <c r="O18" s="70"/>
      <c r="P18" s="70"/>
      <c r="Q18" s="70"/>
      <c r="R18" s="100">
        <v>0</v>
      </c>
      <c r="S18" s="92">
        <v>0.1</v>
      </c>
      <c r="T18" s="90">
        <v>0.06</v>
      </c>
      <c r="U18" s="64">
        <v>0.17</v>
      </c>
      <c r="V18" s="11">
        <v>0.17</v>
      </c>
      <c r="W18" s="100">
        <v>0</v>
      </c>
      <c r="X18" s="92"/>
      <c r="Y18" s="90"/>
      <c r="Z18" s="64">
        <v>0.15</v>
      </c>
      <c r="AA18" s="11">
        <v>2.09</v>
      </c>
      <c r="AB18" s="35">
        <v>0.56999999999999995</v>
      </c>
      <c r="AC18" s="22">
        <v>0.1</v>
      </c>
      <c r="AD18" s="11">
        <f t="shared" ref="AD18:AD26" si="10">E18+J18+T18+Y18</f>
        <v>0.7</v>
      </c>
      <c r="AE18" s="11">
        <f t="shared" ref="AE18:AE26" si="11">F18+K18+U18+Z18</f>
        <v>0.82000000000000006</v>
      </c>
      <c r="AF18" s="11">
        <f t="shared" ref="AF18:AF26" si="12">G18+L18+V18+AA18</f>
        <v>2.9499999999999997</v>
      </c>
      <c r="AG18" s="33"/>
      <c r="AH18" s="83">
        <f t="shared" ref="AH18:AH26" si="13">C18+H18+R18+AN18</f>
        <v>0.65999999999999992</v>
      </c>
      <c r="AI18" s="29">
        <f t="shared" ref="AI18:AI26" si="14">D18+I18+S18+AO18</f>
        <v>0.1</v>
      </c>
      <c r="AJ18" s="64">
        <f t="shared" ref="AJ18:AJ26" si="15">E18+J18+T18+AP18</f>
        <v>0.7</v>
      </c>
      <c r="AK18" s="11">
        <f t="shared" si="9"/>
        <v>0.75</v>
      </c>
      <c r="AL18" s="11">
        <f t="shared" ref="AL18:AL26" si="16">G18+V18+AR18</f>
        <v>0.95</v>
      </c>
      <c r="AM18" s="44"/>
      <c r="AN18" s="102">
        <v>0.09</v>
      </c>
      <c r="AO18" s="29">
        <v>0</v>
      </c>
      <c r="AP18" s="64">
        <f t="shared" ref="AP18:AR22" si="17">AV18+BB18</f>
        <v>0</v>
      </c>
      <c r="AQ18" s="64">
        <f t="shared" si="17"/>
        <v>0.08</v>
      </c>
      <c r="AR18" s="64">
        <f t="shared" si="17"/>
        <v>0.09</v>
      </c>
      <c r="AS18" s="44"/>
      <c r="AT18" s="100">
        <v>0</v>
      </c>
      <c r="AU18" s="92" t="s">
        <v>11</v>
      </c>
      <c r="AV18" s="94"/>
      <c r="AW18" s="65"/>
      <c r="AX18" s="11">
        <v>0</v>
      </c>
      <c r="AY18" s="44"/>
      <c r="AZ18" s="100">
        <v>0.09</v>
      </c>
      <c r="BA18" s="92" t="s">
        <v>11</v>
      </c>
      <c r="BB18" s="94"/>
      <c r="BC18" s="65">
        <v>0.08</v>
      </c>
      <c r="BD18" s="11">
        <v>0.09</v>
      </c>
      <c r="BE18" s="27"/>
    </row>
    <row r="19" spans="1:57" ht="12.75" customHeight="1" x14ac:dyDescent="0.15">
      <c r="A19" s="26"/>
      <c r="B19" s="25" t="s">
        <v>21</v>
      </c>
      <c r="C19" s="97">
        <v>428.5</v>
      </c>
      <c r="D19" s="61">
        <v>445.04</v>
      </c>
      <c r="E19" s="90">
        <v>428.04</v>
      </c>
      <c r="F19" s="64">
        <v>305.12</v>
      </c>
      <c r="G19" s="11">
        <v>226.37</v>
      </c>
      <c r="H19" s="100"/>
      <c r="I19" s="92"/>
      <c r="J19" s="90"/>
      <c r="K19" s="64">
        <v>20.13</v>
      </c>
      <c r="L19" s="70"/>
      <c r="M19" s="102"/>
      <c r="N19" s="92"/>
      <c r="O19" s="70"/>
      <c r="P19" s="70"/>
      <c r="Q19" s="70"/>
      <c r="R19" s="100">
        <v>57.68</v>
      </c>
      <c r="S19" s="92">
        <v>54.81</v>
      </c>
      <c r="T19" s="90">
        <v>30.82</v>
      </c>
      <c r="U19" s="64">
        <v>22</v>
      </c>
      <c r="V19" s="11">
        <v>50.26</v>
      </c>
      <c r="W19" s="100">
        <v>30.83</v>
      </c>
      <c r="X19" s="92">
        <v>25.46</v>
      </c>
      <c r="Y19" s="90">
        <v>27.61</v>
      </c>
      <c r="Z19" s="64">
        <v>30.63</v>
      </c>
      <c r="AA19" s="11">
        <v>36.24</v>
      </c>
      <c r="AB19" s="35">
        <v>517.01</v>
      </c>
      <c r="AC19" s="22">
        <v>526.29999999999995</v>
      </c>
      <c r="AD19" s="11">
        <f t="shared" si="10"/>
        <v>486.47</v>
      </c>
      <c r="AE19" s="11">
        <f t="shared" si="11"/>
        <v>377.88</v>
      </c>
      <c r="AF19" s="11">
        <f t="shared" si="12"/>
        <v>312.87</v>
      </c>
      <c r="AG19" s="33"/>
      <c r="AH19" s="83">
        <f t="shared" si="13"/>
        <v>564.46</v>
      </c>
      <c r="AI19" s="29">
        <f t="shared" si="14"/>
        <v>631.07000000000005</v>
      </c>
      <c r="AJ19" s="64">
        <f t="shared" si="15"/>
        <v>534.87</v>
      </c>
      <c r="AK19" s="11">
        <f t="shared" si="9"/>
        <v>406.46</v>
      </c>
      <c r="AL19" s="11">
        <f t="shared" si="16"/>
        <v>297.61</v>
      </c>
      <c r="AM19" s="44"/>
      <c r="AN19" s="102">
        <v>78.28</v>
      </c>
      <c r="AO19" s="29">
        <v>131.22</v>
      </c>
      <c r="AP19" s="64">
        <f t="shared" si="17"/>
        <v>76.009999999999991</v>
      </c>
      <c r="AQ19" s="64">
        <f t="shared" si="17"/>
        <v>59.209999999999994</v>
      </c>
      <c r="AR19" s="64">
        <f t="shared" si="17"/>
        <v>20.98</v>
      </c>
      <c r="AS19" s="44"/>
      <c r="AT19" s="100">
        <v>7.38</v>
      </c>
      <c r="AU19" s="92">
        <v>8.5399999999999991</v>
      </c>
      <c r="AV19" s="94">
        <v>16.97</v>
      </c>
      <c r="AW19" s="65">
        <v>13.8</v>
      </c>
      <c r="AX19" s="11">
        <v>3.98</v>
      </c>
      <c r="AY19" s="44"/>
      <c r="AZ19" s="100">
        <v>70.900000000000006</v>
      </c>
      <c r="BA19" s="92">
        <v>122.68</v>
      </c>
      <c r="BB19" s="94">
        <v>59.04</v>
      </c>
      <c r="BC19" s="65">
        <v>45.41</v>
      </c>
      <c r="BD19" s="11">
        <v>17</v>
      </c>
      <c r="BE19" s="27"/>
    </row>
    <row r="20" spans="1:57" ht="12.75" customHeight="1" x14ac:dyDescent="0.15">
      <c r="A20" s="26"/>
      <c r="B20" s="25" t="s">
        <v>22</v>
      </c>
      <c r="C20" s="97">
        <v>14.91</v>
      </c>
      <c r="D20" s="61">
        <v>10.81</v>
      </c>
      <c r="E20" s="90">
        <v>14.6</v>
      </c>
      <c r="F20" s="64">
        <v>7.16</v>
      </c>
      <c r="G20" s="11">
        <v>4.6900000000000004</v>
      </c>
      <c r="H20" s="100"/>
      <c r="I20" s="92"/>
      <c r="J20" s="90"/>
      <c r="K20" s="64">
        <v>2.83</v>
      </c>
      <c r="L20" s="70"/>
      <c r="M20" s="102"/>
      <c r="N20" s="92"/>
      <c r="O20" s="70"/>
      <c r="P20" s="70"/>
      <c r="Q20" s="70"/>
      <c r="R20" s="100">
        <v>2.44</v>
      </c>
      <c r="S20" s="92">
        <v>2.0099999999999998</v>
      </c>
      <c r="T20" s="90">
        <v>0.47</v>
      </c>
      <c r="U20" s="64">
        <v>0.79</v>
      </c>
      <c r="V20" s="11">
        <v>2.83</v>
      </c>
      <c r="W20" s="100">
        <v>2.2799999999999998</v>
      </c>
      <c r="X20" s="92">
        <v>2.1800000000000002</v>
      </c>
      <c r="Y20" s="90">
        <v>1.64</v>
      </c>
      <c r="Z20" s="64">
        <v>1.61</v>
      </c>
      <c r="AA20" s="11">
        <v>1.48</v>
      </c>
      <c r="AB20" s="35">
        <v>19.63</v>
      </c>
      <c r="AC20" s="22">
        <v>15.13</v>
      </c>
      <c r="AD20" s="11">
        <f t="shared" si="10"/>
        <v>16.71</v>
      </c>
      <c r="AE20" s="11">
        <f t="shared" si="11"/>
        <v>12.39</v>
      </c>
      <c r="AF20" s="11">
        <f t="shared" si="12"/>
        <v>9</v>
      </c>
      <c r="AG20" s="33"/>
      <c r="AH20" s="83">
        <f t="shared" si="13"/>
        <v>19.840000000000003</v>
      </c>
      <c r="AI20" s="29">
        <f t="shared" si="14"/>
        <v>14.92</v>
      </c>
      <c r="AJ20" s="64">
        <f t="shared" si="15"/>
        <v>18.8</v>
      </c>
      <c r="AK20" s="11">
        <f t="shared" si="9"/>
        <v>11.620000000000001</v>
      </c>
      <c r="AL20" s="11">
        <f t="shared" si="16"/>
        <v>8.6900000000000013</v>
      </c>
      <c r="AM20" s="44"/>
      <c r="AN20" s="102">
        <v>2.4900000000000002</v>
      </c>
      <c r="AO20" s="29">
        <v>2.1</v>
      </c>
      <c r="AP20" s="64">
        <f t="shared" si="17"/>
        <v>3.7300000000000004</v>
      </c>
      <c r="AQ20" s="64">
        <f t="shared" si="17"/>
        <v>0.84</v>
      </c>
      <c r="AR20" s="64">
        <f t="shared" si="17"/>
        <v>1.17</v>
      </c>
      <c r="AS20" s="44"/>
      <c r="AT20" s="100">
        <v>0.11</v>
      </c>
      <c r="AU20" s="92">
        <v>0.19</v>
      </c>
      <c r="AV20" s="94">
        <v>1.28</v>
      </c>
      <c r="AW20" s="65">
        <v>0.12</v>
      </c>
      <c r="AX20" s="11">
        <v>0.28999999999999998</v>
      </c>
      <c r="AY20" s="44"/>
      <c r="AZ20" s="100">
        <v>2.2000000000000002</v>
      </c>
      <c r="BA20" s="92">
        <v>1.91</v>
      </c>
      <c r="BB20" s="94">
        <v>2.4500000000000002</v>
      </c>
      <c r="BC20" s="65">
        <v>0.72</v>
      </c>
      <c r="BD20" s="11">
        <v>0.88</v>
      </c>
      <c r="BE20" s="27"/>
    </row>
    <row r="21" spans="1:57" ht="12.75" customHeight="1" x14ac:dyDescent="0.15">
      <c r="A21" s="26"/>
      <c r="B21" s="25" t="s">
        <v>23</v>
      </c>
      <c r="C21" s="97">
        <v>251.39</v>
      </c>
      <c r="D21" s="61">
        <v>188.06</v>
      </c>
      <c r="E21" s="90">
        <v>162.56</v>
      </c>
      <c r="F21" s="64">
        <v>132.94</v>
      </c>
      <c r="G21" s="11">
        <v>110.91</v>
      </c>
      <c r="H21" s="100"/>
      <c r="I21" s="92"/>
      <c r="J21" s="90"/>
      <c r="K21" s="64">
        <v>33.82</v>
      </c>
      <c r="L21" s="70"/>
      <c r="M21" s="102"/>
      <c r="N21" s="92"/>
      <c r="O21" s="70"/>
      <c r="P21" s="70"/>
      <c r="Q21" s="70"/>
      <c r="R21" s="100">
        <v>28.14</v>
      </c>
      <c r="S21" s="92">
        <v>15.1</v>
      </c>
      <c r="T21" s="90">
        <v>11.21</v>
      </c>
      <c r="U21" s="64">
        <v>9.01</v>
      </c>
      <c r="V21" s="11">
        <v>34.86</v>
      </c>
      <c r="W21" s="100">
        <v>1.75</v>
      </c>
      <c r="X21" s="92">
        <v>1.23</v>
      </c>
      <c r="Y21" s="90">
        <v>1.17</v>
      </c>
      <c r="Z21" s="64">
        <v>1.19</v>
      </c>
      <c r="AA21" s="11">
        <v>1.27</v>
      </c>
      <c r="AB21" s="35">
        <v>281.27999999999997</v>
      </c>
      <c r="AC21" s="22">
        <v>204.39</v>
      </c>
      <c r="AD21" s="11">
        <f t="shared" si="10"/>
        <v>174.94</v>
      </c>
      <c r="AE21" s="11">
        <f t="shared" si="11"/>
        <v>176.95999999999998</v>
      </c>
      <c r="AF21" s="11">
        <f t="shared" si="12"/>
        <v>147.04</v>
      </c>
      <c r="AG21" s="33"/>
      <c r="AH21" s="83">
        <f t="shared" si="13"/>
        <v>339.52</v>
      </c>
      <c r="AI21" s="29">
        <f t="shared" si="14"/>
        <v>262.57</v>
      </c>
      <c r="AJ21" s="64">
        <f t="shared" si="15"/>
        <v>218.03</v>
      </c>
      <c r="AK21" s="11">
        <f t="shared" si="9"/>
        <v>213.26999999999998</v>
      </c>
      <c r="AL21" s="11">
        <f t="shared" si="16"/>
        <v>162.65999999999997</v>
      </c>
      <c r="AM21" s="44"/>
      <c r="AN21" s="102">
        <v>59.99</v>
      </c>
      <c r="AO21" s="29">
        <v>59.41</v>
      </c>
      <c r="AP21" s="64">
        <f t="shared" si="17"/>
        <v>44.26</v>
      </c>
      <c r="AQ21" s="64">
        <f t="shared" si="17"/>
        <v>37.5</v>
      </c>
      <c r="AR21" s="64">
        <f t="shared" si="17"/>
        <v>16.89</v>
      </c>
      <c r="AS21" s="44"/>
      <c r="AT21" s="100">
        <v>7.14</v>
      </c>
      <c r="AU21" s="92">
        <v>6.19</v>
      </c>
      <c r="AV21" s="94">
        <v>9.35</v>
      </c>
      <c r="AW21" s="65">
        <v>8.85</v>
      </c>
      <c r="AX21" s="11">
        <v>4.8499999999999996</v>
      </c>
      <c r="AY21" s="44"/>
      <c r="AZ21" s="100">
        <v>52.85</v>
      </c>
      <c r="BA21" s="92">
        <v>53.22</v>
      </c>
      <c r="BB21" s="94">
        <v>34.909999999999997</v>
      </c>
      <c r="BC21" s="65">
        <v>28.65</v>
      </c>
      <c r="BD21" s="11">
        <v>12.04</v>
      </c>
      <c r="BE21" s="27"/>
    </row>
    <row r="22" spans="1:57" ht="12.75" customHeight="1" x14ac:dyDescent="0.15">
      <c r="A22" s="26"/>
      <c r="B22" s="25" t="s">
        <v>5</v>
      </c>
      <c r="C22" s="97">
        <v>281.27</v>
      </c>
      <c r="D22" s="61">
        <v>377.76</v>
      </c>
      <c r="E22" s="90">
        <v>342.73</v>
      </c>
      <c r="F22" s="64">
        <v>262.36</v>
      </c>
      <c r="G22" s="11">
        <v>208.99</v>
      </c>
      <c r="H22" s="100"/>
      <c r="I22" s="92"/>
      <c r="J22" s="90"/>
      <c r="K22" s="64">
        <v>42.3</v>
      </c>
      <c r="L22" s="70"/>
      <c r="M22" s="102"/>
      <c r="N22" s="92"/>
      <c r="O22" s="70"/>
      <c r="P22" s="70"/>
      <c r="Q22" s="70"/>
      <c r="R22" s="100">
        <v>47.96</v>
      </c>
      <c r="S22" s="92">
        <v>36.32</v>
      </c>
      <c r="T22" s="90">
        <v>14.22</v>
      </c>
      <c r="U22" s="64">
        <v>22.87</v>
      </c>
      <c r="V22" s="11">
        <v>53.64</v>
      </c>
      <c r="W22" s="100">
        <v>0</v>
      </c>
      <c r="X22" s="92"/>
      <c r="Y22" s="90">
        <v>0</v>
      </c>
      <c r="Z22" s="64"/>
      <c r="AA22" s="11"/>
      <c r="AB22" s="35">
        <v>329.23</v>
      </c>
      <c r="AC22" s="22">
        <v>414.08</v>
      </c>
      <c r="AD22" s="11">
        <f t="shared" si="10"/>
        <v>356.95000000000005</v>
      </c>
      <c r="AE22" s="11">
        <f t="shared" si="11"/>
        <v>327.53000000000003</v>
      </c>
      <c r="AF22" s="11">
        <f t="shared" si="12"/>
        <v>262.63</v>
      </c>
      <c r="AG22" s="33"/>
      <c r="AH22" s="83">
        <f t="shared" si="13"/>
        <v>392.28</v>
      </c>
      <c r="AI22" s="29">
        <f t="shared" si="14"/>
        <v>493.26</v>
      </c>
      <c r="AJ22" s="64">
        <f t="shared" si="15"/>
        <v>425.75000000000006</v>
      </c>
      <c r="AK22" s="11">
        <f t="shared" si="9"/>
        <v>397.63</v>
      </c>
      <c r="AL22" s="11">
        <f t="shared" si="16"/>
        <v>282.08</v>
      </c>
      <c r="AM22" s="44"/>
      <c r="AN22" s="102">
        <v>63.05</v>
      </c>
      <c r="AO22" s="29">
        <v>79.180000000000007</v>
      </c>
      <c r="AP22" s="64">
        <f t="shared" si="17"/>
        <v>68.800000000000011</v>
      </c>
      <c r="AQ22" s="64">
        <f t="shared" si="17"/>
        <v>70.099999999999994</v>
      </c>
      <c r="AR22" s="64">
        <f t="shared" si="17"/>
        <v>19.45</v>
      </c>
      <c r="AS22" s="44"/>
      <c r="AT22" s="100">
        <v>11.1</v>
      </c>
      <c r="AU22" s="92">
        <v>8.8000000000000007</v>
      </c>
      <c r="AV22" s="94">
        <v>13.46</v>
      </c>
      <c r="AW22" s="65">
        <v>18.84</v>
      </c>
      <c r="AX22" s="11">
        <v>5.66</v>
      </c>
      <c r="AY22" s="44"/>
      <c r="AZ22" s="100">
        <v>51.95</v>
      </c>
      <c r="BA22" s="92">
        <v>70.38</v>
      </c>
      <c r="BB22" s="94">
        <v>55.34</v>
      </c>
      <c r="BC22" s="65">
        <v>51.26</v>
      </c>
      <c r="BD22" s="11">
        <v>13.79</v>
      </c>
      <c r="BE22" s="27"/>
    </row>
    <row r="23" spans="1:57" ht="12.75" customHeight="1" x14ac:dyDescent="0.15">
      <c r="A23" s="26"/>
      <c r="B23" s="25" t="s">
        <v>24</v>
      </c>
      <c r="C23" s="97">
        <v>0</v>
      </c>
      <c r="D23" s="61">
        <v>0</v>
      </c>
      <c r="E23" s="90"/>
      <c r="F23" s="64"/>
      <c r="G23" s="11"/>
      <c r="H23" s="100"/>
      <c r="I23" s="92"/>
      <c r="J23" s="90"/>
      <c r="K23" s="64"/>
      <c r="L23" s="70"/>
      <c r="M23" s="102"/>
      <c r="N23" s="92"/>
      <c r="O23" s="70"/>
      <c r="P23" s="70"/>
      <c r="Q23" s="70"/>
      <c r="R23" s="100">
        <v>0</v>
      </c>
      <c r="S23" s="92"/>
      <c r="T23" s="90"/>
      <c r="U23" s="64"/>
      <c r="V23" s="11"/>
      <c r="W23" s="100">
        <v>1.81</v>
      </c>
      <c r="X23" s="92">
        <v>3.37</v>
      </c>
      <c r="Y23" s="90">
        <v>6.68</v>
      </c>
      <c r="Z23" s="64">
        <v>3.65</v>
      </c>
      <c r="AA23" s="11">
        <v>7.37</v>
      </c>
      <c r="AB23" s="35">
        <v>1.81</v>
      </c>
      <c r="AC23" s="22">
        <v>3.43</v>
      </c>
      <c r="AD23" s="11">
        <f t="shared" si="10"/>
        <v>6.68</v>
      </c>
      <c r="AE23" s="11">
        <f t="shared" si="11"/>
        <v>3.65</v>
      </c>
      <c r="AF23" s="11">
        <f t="shared" si="12"/>
        <v>7.37</v>
      </c>
      <c r="AG23" s="33"/>
      <c r="AH23" s="83">
        <f t="shared" si="13"/>
        <v>0</v>
      </c>
      <c r="AI23" s="29">
        <f t="shared" si="14"/>
        <v>0</v>
      </c>
      <c r="AJ23" s="64">
        <f t="shared" si="15"/>
        <v>0</v>
      </c>
      <c r="AK23" s="11">
        <f t="shared" si="9"/>
        <v>0</v>
      </c>
      <c r="AL23" s="11">
        <f t="shared" si="16"/>
        <v>0</v>
      </c>
      <c r="AM23" s="67"/>
      <c r="AN23" s="102">
        <v>0</v>
      </c>
      <c r="AO23" s="29">
        <v>0</v>
      </c>
      <c r="AP23" s="64">
        <f t="shared" ref="AP23:AP26" si="18">AV23+BB23</f>
        <v>0</v>
      </c>
      <c r="AQ23" s="64"/>
      <c r="AR23" s="64">
        <f>AX23+BD23</f>
        <v>0</v>
      </c>
      <c r="AS23" s="44"/>
      <c r="AT23" s="100">
        <v>0</v>
      </c>
      <c r="AU23" s="92" t="s">
        <v>11</v>
      </c>
      <c r="AV23" s="94"/>
      <c r="AW23" s="65"/>
      <c r="AX23" s="11">
        <v>0</v>
      </c>
      <c r="AY23" s="44"/>
      <c r="AZ23" s="100">
        <v>0</v>
      </c>
      <c r="BA23" s="92" t="s">
        <v>11</v>
      </c>
      <c r="BB23" s="94"/>
      <c r="BC23" s="65"/>
      <c r="BD23" s="11"/>
      <c r="BE23" s="27"/>
    </row>
    <row r="24" spans="1:57" ht="12.75" customHeight="1" x14ac:dyDescent="0.15">
      <c r="A24" s="26"/>
      <c r="B24" s="25" t="s">
        <v>25</v>
      </c>
      <c r="C24" s="97">
        <v>1.04</v>
      </c>
      <c r="D24" s="61">
        <v>0.9</v>
      </c>
      <c r="E24" s="90"/>
      <c r="F24" s="64">
        <v>0.55000000000000004</v>
      </c>
      <c r="G24" s="11">
        <v>0.59</v>
      </c>
      <c r="H24" s="100"/>
      <c r="I24" s="92"/>
      <c r="J24" s="90"/>
      <c r="K24" s="64">
        <v>0.05</v>
      </c>
      <c r="L24" s="70"/>
      <c r="M24" s="102"/>
      <c r="N24" s="92"/>
      <c r="O24" s="70"/>
      <c r="P24" s="70"/>
      <c r="Q24" s="70"/>
      <c r="R24" s="100">
        <v>0</v>
      </c>
      <c r="S24" s="92">
        <v>0.05</v>
      </c>
      <c r="T24" s="90"/>
      <c r="U24" s="64"/>
      <c r="V24" s="11">
        <v>0.05</v>
      </c>
      <c r="W24" s="100">
        <v>0</v>
      </c>
      <c r="X24" s="92"/>
      <c r="Y24" s="90"/>
      <c r="Z24" s="64"/>
      <c r="AA24" s="11"/>
      <c r="AB24" s="35">
        <v>1.04</v>
      </c>
      <c r="AC24" s="22">
        <v>0.95</v>
      </c>
      <c r="AD24" s="11">
        <f t="shared" si="10"/>
        <v>0</v>
      </c>
      <c r="AE24" s="11">
        <f t="shared" si="11"/>
        <v>0.60000000000000009</v>
      </c>
      <c r="AF24" s="11">
        <f t="shared" si="12"/>
        <v>0.64</v>
      </c>
      <c r="AG24" s="33"/>
      <c r="AH24" s="83">
        <f t="shared" si="13"/>
        <v>1.04</v>
      </c>
      <c r="AI24" s="29">
        <f t="shared" si="14"/>
        <v>1.6300000000000001</v>
      </c>
      <c r="AJ24" s="64">
        <f t="shared" si="15"/>
        <v>0</v>
      </c>
      <c r="AK24" s="11">
        <f t="shared" si="9"/>
        <v>0.60000000000000009</v>
      </c>
      <c r="AL24" s="11">
        <f t="shared" si="16"/>
        <v>0.69000000000000006</v>
      </c>
      <c r="AM24" s="44"/>
      <c r="AN24" s="102"/>
      <c r="AO24" s="29">
        <v>0.68</v>
      </c>
      <c r="AP24" s="64">
        <f t="shared" si="18"/>
        <v>0</v>
      </c>
      <c r="AQ24" s="64"/>
      <c r="AR24" s="64">
        <f>AX24+BD24</f>
        <v>0.05</v>
      </c>
      <c r="AS24" s="44"/>
      <c r="AT24" s="100">
        <v>0</v>
      </c>
      <c r="AU24" s="92">
        <v>0.14000000000000001</v>
      </c>
      <c r="AV24" s="94"/>
      <c r="AW24" s="65">
        <v>0.36</v>
      </c>
      <c r="AX24" s="11">
        <v>0.05</v>
      </c>
      <c r="AY24" s="33"/>
      <c r="AZ24" s="100">
        <v>0.18</v>
      </c>
      <c r="BA24" s="92">
        <v>0.54</v>
      </c>
      <c r="BB24" s="94"/>
      <c r="BC24" s="65">
        <v>0.05</v>
      </c>
      <c r="BD24" s="11"/>
      <c r="BE24" s="27"/>
    </row>
    <row r="25" spans="1:57" ht="12.75" customHeight="1" x14ac:dyDescent="0.15">
      <c r="A25" s="26"/>
      <c r="B25" s="25" t="s">
        <v>7</v>
      </c>
      <c r="C25" s="97">
        <v>595.12</v>
      </c>
      <c r="D25" s="61">
        <v>665.49</v>
      </c>
      <c r="E25" s="90">
        <v>864.8</v>
      </c>
      <c r="F25" s="64">
        <v>557.72</v>
      </c>
      <c r="G25" s="11">
        <v>861.6</v>
      </c>
      <c r="H25" s="100"/>
      <c r="I25" s="92"/>
      <c r="J25" s="90"/>
      <c r="K25" s="64">
        <v>8.16</v>
      </c>
      <c r="L25" s="70"/>
      <c r="M25" s="102"/>
      <c r="N25" s="92"/>
      <c r="O25" s="70"/>
      <c r="P25" s="70"/>
      <c r="Q25" s="70"/>
      <c r="R25" s="100">
        <v>43.37</v>
      </c>
      <c r="S25" s="92">
        <v>24.37</v>
      </c>
      <c r="T25" s="90">
        <v>14.99</v>
      </c>
      <c r="U25" s="64">
        <v>16.95</v>
      </c>
      <c r="V25" s="11">
        <v>38.25</v>
      </c>
      <c r="W25" s="100">
        <v>0</v>
      </c>
      <c r="X25" s="92"/>
      <c r="Y25" s="90"/>
      <c r="Z25" s="64"/>
      <c r="AA25" s="11"/>
      <c r="AB25" s="35">
        <v>638.49</v>
      </c>
      <c r="AC25" s="22">
        <v>689.86</v>
      </c>
      <c r="AD25" s="11">
        <f t="shared" si="10"/>
        <v>879.79</v>
      </c>
      <c r="AE25" s="11">
        <f t="shared" si="11"/>
        <v>582.83000000000004</v>
      </c>
      <c r="AF25" s="11">
        <f t="shared" si="12"/>
        <v>899.85</v>
      </c>
      <c r="AG25" s="33"/>
      <c r="AH25" s="83">
        <f t="shared" si="13"/>
        <v>1092.19</v>
      </c>
      <c r="AI25" s="29">
        <f t="shared" si="14"/>
        <v>1515.92</v>
      </c>
      <c r="AJ25" s="64">
        <f t="shared" si="15"/>
        <v>1665.3899999999999</v>
      </c>
      <c r="AK25" s="11">
        <f t="shared" si="9"/>
        <v>1269.56</v>
      </c>
      <c r="AL25" s="11">
        <f t="shared" si="16"/>
        <v>1395.1399999999999</v>
      </c>
      <c r="AM25" s="44"/>
      <c r="AN25" s="102">
        <v>453.7</v>
      </c>
      <c r="AO25" s="29">
        <v>826.06</v>
      </c>
      <c r="AP25" s="64">
        <f t="shared" si="18"/>
        <v>785.6</v>
      </c>
      <c r="AQ25" s="64">
        <f>AW25+BC25</f>
        <v>686.73</v>
      </c>
      <c r="AR25" s="64">
        <f>AX25+BD25</f>
        <v>495.28999999999996</v>
      </c>
      <c r="AS25" s="44"/>
      <c r="AT25" s="100">
        <v>254.61</v>
      </c>
      <c r="AU25" s="92">
        <v>347.03</v>
      </c>
      <c r="AV25" s="94">
        <v>388.41</v>
      </c>
      <c r="AW25" s="65">
        <v>278.8</v>
      </c>
      <c r="AX25" s="11">
        <v>216.79</v>
      </c>
      <c r="AY25" s="44"/>
      <c r="AZ25" s="100">
        <v>199.09</v>
      </c>
      <c r="BA25" s="92">
        <v>479.03</v>
      </c>
      <c r="BB25" s="94">
        <v>397.19</v>
      </c>
      <c r="BC25" s="65">
        <v>407.93</v>
      </c>
      <c r="BD25" s="11">
        <v>278.5</v>
      </c>
      <c r="BE25" s="27"/>
    </row>
    <row r="26" spans="1:57" ht="12.75" customHeight="1" x14ac:dyDescent="0.15">
      <c r="A26" s="26"/>
      <c r="B26" s="25" t="s">
        <v>26</v>
      </c>
      <c r="C26" s="97">
        <v>0</v>
      </c>
      <c r="D26" s="61">
        <v>0</v>
      </c>
      <c r="E26" s="90"/>
      <c r="F26" s="64"/>
      <c r="G26" s="11"/>
      <c r="H26" s="100"/>
      <c r="I26" s="92"/>
      <c r="J26" s="90"/>
      <c r="K26" s="64"/>
      <c r="L26" s="70"/>
      <c r="M26" s="102"/>
      <c r="N26" s="92"/>
      <c r="O26" s="70"/>
      <c r="P26" s="70"/>
      <c r="Q26" s="70"/>
      <c r="R26" s="100">
        <v>0</v>
      </c>
      <c r="S26" s="92"/>
      <c r="T26" s="90"/>
      <c r="U26" s="64"/>
      <c r="V26" s="11"/>
      <c r="W26" s="100">
        <v>6.58</v>
      </c>
      <c r="X26" s="92">
        <v>7.74</v>
      </c>
      <c r="Y26" s="90">
        <v>10.15</v>
      </c>
      <c r="Z26" s="64">
        <v>10.74</v>
      </c>
      <c r="AA26" s="11">
        <v>13.68</v>
      </c>
      <c r="AB26" s="35">
        <v>6.58</v>
      </c>
      <c r="AC26" s="22">
        <v>8.0299999999999994</v>
      </c>
      <c r="AD26" s="11">
        <f t="shared" si="10"/>
        <v>10.15</v>
      </c>
      <c r="AE26" s="11">
        <f t="shared" si="11"/>
        <v>10.74</v>
      </c>
      <c r="AF26" s="11">
        <f t="shared" si="12"/>
        <v>13.68</v>
      </c>
      <c r="AG26" s="33"/>
      <c r="AH26" s="83">
        <f t="shared" si="13"/>
        <v>0</v>
      </c>
      <c r="AI26" s="29">
        <f t="shared" si="14"/>
        <v>0</v>
      </c>
      <c r="AJ26" s="64">
        <f t="shared" si="15"/>
        <v>0</v>
      </c>
      <c r="AK26" s="11">
        <f t="shared" si="9"/>
        <v>0</v>
      </c>
      <c r="AL26" s="11">
        <f t="shared" si="16"/>
        <v>0</v>
      </c>
      <c r="AM26" s="67"/>
      <c r="AN26" s="102">
        <v>0</v>
      </c>
      <c r="AO26" s="29">
        <v>0</v>
      </c>
      <c r="AP26" s="64">
        <f t="shared" si="18"/>
        <v>0</v>
      </c>
      <c r="AQ26" s="64"/>
      <c r="AR26" s="64">
        <f>AX26+BD26</f>
        <v>0</v>
      </c>
      <c r="AS26" s="44"/>
      <c r="AT26" s="100">
        <v>0</v>
      </c>
      <c r="AU26" s="92" t="s">
        <v>11</v>
      </c>
      <c r="AV26" s="94"/>
      <c r="AW26" s="65"/>
      <c r="AX26" s="11">
        <v>0</v>
      </c>
      <c r="AY26" s="44"/>
      <c r="AZ26" s="100">
        <v>0</v>
      </c>
      <c r="BA26" s="92" t="s">
        <v>11</v>
      </c>
      <c r="BB26" s="94"/>
      <c r="BC26" s="65"/>
      <c r="BD26" s="11"/>
      <c r="BE26" s="27"/>
    </row>
    <row r="27" spans="1:57" ht="12.75" customHeight="1" x14ac:dyDescent="0.15">
      <c r="A27" s="26"/>
      <c r="B27" s="32" t="s">
        <v>42</v>
      </c>
      <c r="C27" s="29">
        <f>SUM(C18:C26)</f>
        <v>1572.8</v>
      </c>
      <c r="D27" s="29">
        <f>SUM(D18:D26)</f>
        <v>1688.06</v>
      </c>
      <c r="E27" s="11">
        <f>SUM(E18:E26)</f>
        <v>1813.37</v>
      </c>
      <c r="F27" s="64">
        <f>SUM(F18:F26)</f>
        <v>1266.3499999999999</v>
      </c>
      <c r="G27" s="11">
        <f>SUM(G18:G26)</f>
        <v>1413.8400000000001</v>
      </c>
      <c r="H27" s="100"/>
      <c r="I27" s="93"/>
      <c r="J27" s="91"/>
      <c r="K27" s="64">
        <f>SUM(K18:K26)</f>
        <v>107.28999999999999</v>
      </c>
      <c r="L27" s="11"/>
      <c r="M27" s="102"/>
      <c r="N27" s="93"/>
      <c r="O27" s="11"/>
      <c r="P27" s="11"/>
      <c r="Q27" s="11"/>
      <c r="R27" s="83">
        <f t="shared" ref="R27:AB27" si="19">SUM(R18:R26)</f>
        <v>179.59</v>
      </c>
      <c r="S27" s="29">
        <f t="shared" si="19"/>
        <v>132.76</v>
      </c>
      <c r="T27" s="11">
        <f t="shared" si="19"/>
        <v>71.77</v>
      </c>
      <c r="U27" s="64">
        <f t="shared" si="19"/>
        <v>71.790000000000006</v>
      </c>
      <c r="V27" s="11">
        <f t="shared" si="19"/>
        <v>180.06</v>
      </c>
      <c r="W27" s="100">
        <f t="shared" si="19"/>
        <v>43.25</v>
      </c>
      <c r="X27" s="29">
        <f t="shared" si="19"/>
        <v>39.980000000000004</v>
      </c>
      <c r="Y27" s="11">
        <f t="shared" si="19"/>
        <v>47.25</v>
      </c>
      <c r="Z27" s="64">
        <f t="shared" si="19"/>
        <v>47.97</v>
      </c>
      <c r="AA27" s="11">
        <f t="shared" si="19"/>
        <v>62.129999999999995</v>
      </c>
      <c r="AB27" s="34">
        <f t="shared" si="19"/>
        <v>1795.6399999999999</v>
      </c>
      <c r="AC27" s="22">
        <f t="shared" ref="AC27:AF27" si="20">SUM(AC18:AC26)</f>
        <v>1862.2700000000002</v>
      </c>
      <c r="AD27" s="11">
        <f t="shared" si="20"/>
        <v>1932.39</v>
      </c>
      <c r="AE27" s="11">
        <f t="shared" si="20"/>
        <v>1493.3999999999999</v>
      </c>
      <c r="AF27" s="11">
        <f t="shared" si="20"/>
        <v>1656.03</v>
      </c>
      <c r="AG27" s="33"/>
      <c r="AH27" s="83">
        <f>SUM(AH18:AH26)</f>
        <v>2409.9899999999998</v>
      </c>
      <c r="AI27" s="29">
        <f t="shared" ref="AI27:AL27" si="21">SUM(AI18:AI26)</f>
        <v>2919.4700000000003</v>
      </c>
      <c r="AJ27" s="64">
        <f t="shared" si="21"/>
        <v>2863.54</v>
      </c>
      <c r="AK27" s="11">
        <f t="shared" si="21"/>
        <v>2299.89</v>
      </c>
      <c r="AL27" s="11">
        <f t="shared" si="21"/>
        <v>2147.8199999999997</v>
      </c>
      <c r="AM27" s="44"/>
      <c r="AN27" s="83">
        <f>SUM(AN18:AN26)</f>
        <v>657.59999999999991</v>
      </c>
      <c r="AO27" s="29">
        <f>SUM(AO18:AO26)</f>
        <v>1098.6499999999999</v>
      </c>
      <c r="AP27" s="64">
        <f>SUM(AP18:AP26)</f>
        <v>978.40000000000009</v>
      </c>
      <c r="AQ27" s="64">
        <f>SUM(AQ18:AQ26)</f>
        <v>854.46</v>
      </c>
      <c r="AR27" s="64">
        <f>SUM(AR18:AR26)</f>
        <v>553.91999999999996</v>
      </c>
      <c r="AS27" s="44"/>
      <c r="AT27" s="96">
        <f>SUM(AT18:AT26)</f>
        <v>280.34000000000003</v>
      </c>
      <c r="AU27" s="87">
        <f>SUM(AU18:AU26)</f>
        <v>370.89</v>
      </c>
      <c r="AV27" s="65">
        <f>SUM(AV18:AV26)</f>
        <v>429.47</v>
      </c>
      <c r="AW27" s="65">
        <f>SUM(AW18:AW26)</f>
        <v>320.77</v>
      </c>
      <c r="AX27" s="11">
        <f>SUM(AX18:AX26)</f>
        <v>231.62</v>
      </c>
      <c r="AY27" s="44"/>
      <c r="AZ27" s="96">
        <f>SUM(AZ18:AZ26)</f>
        <v>377.26</v>
      </c>
      <c r="BA27" s="87">
        <f>SUM(BA18:BA26)</f>
        <v>727.76</v>
      </c>
      <c r="BB27" s="65">
        <f>SUM(BB18:BB26)</f>
        <v>548.93000000000006</v>
      </c>
      <c r="BC27" s="65">
        <f>SUM(BC18:BC26)</f>
        <v>534.1</v>
      </c>
      <c r="BD27" s="11">
        <f>SUM(BD18:BD26)</f>
        <v>322.3</v>
      </c>
      <c r="BE27" s="27"/>
    </row>
    <row r="28" spans="1:57" ht="12.75" customHeight="1" x14ac:dyDescent="0.15">
      <c r="A28" s="26"/>
      <c r="B28" s="25"/>
      <c r="C28" s="97"/>
      <c r="D28" s="66"/>
      <c r="E28" s="91"/>
      <c r="F28" s="64"/>
      <c r="G28" s="11"/>
      <c r="H28" s="100"/>
      <c r="I28" s="92"/>
      <c r="J28" s="90"/>
      <c r="K28" s="64"/>
      <c r="L28" s="11"/>
      <c r="M28" s="102"/>
      <c r="N28" s="92"/>
      <c r="O28" s="11"/>
      <c r="P28" s="11"/>
      <c r="Q28" s="11"/>
      <c r="R28" s="100"/>
      <c r="S28" s="93"/>
      <c r="T28" s="91"/>
      <c r="U28" s="64"/>
      <c r="V28" s="11"/>
      <c r="W28" s="100"/>
      <c r="X28" s="93"/>
      <c r="Y28" s="91"/>
      <c r="Z28" s="64"/>
      <c r="AA28" s="11"/>
      <c r="AB28" s="35">
        <f t="shared" ref="AB28:AC31" si="22">C28+H28+M28+R28+W28</f>
        <v>0</v>
      </c>
      <c r="AC28" s="22">
        <f t="shared" si="22"/>
        <v>0</v>
      </c>
      <c r="AD28" s="11"/>
      <c r="AE28" s="11"/>
      <c r="AF28" s="11"/>
      <c r="AG28" s="33"/>
      <c r="AH28" s="102"/>
      <c r="AI28" s="93" t="s">
        <v>11</v>
      </c>
      <c r="AJ28" s="95"/>
      <c r="AK28" s="11">
        <f t="shared" ref="AK28:AK33" si="23">F28+K28+U28+AQ28</f>
        <v>0</v>
      </c>
      <c r="AL28" s="11"/>
      <c r="AM28" s="67"/>
      <c r="AN28" s="102"/>
      <c r="AO28" s="93"/>
      <c r="AP28" s="95"/>
      <c r="AQ28" s="68"/>
      <c r="AR28" s="68"/>
      <c r="AS28" s="44"/>
      <c r="AT28" s="100"/>
      <c r="AU28" s="93"/>
      <c r="AV28" s="95"/>
      <c r="AW28" s="65"/>
      <c r="AX28" s="11"/>
      <c r="AY28" s="44"/>
      <c r="AZ28" s="100"/>
      <c r="BA28" s="93"/>
      <c r="BB28" s="95"/>
      <c r="BC28" s="65"/>
      <c r="BD28" s="11"/>
      <c r="BE28" s="27"/>
    </row>
    <row r="29" spans="1:57" ht="12.75" customHeight="1" x14ac:dyDescent="0.15">
      <c r="A29" s="26"/>
      <c r="B29" s="25" t="s">
        <v>27</v>
      </c>
      <c r="C29" s="97">
        <v>0</v>
      </c>
      <c r="D29" s="61"/>
      <c r="E29" s="90"/>
      <c r="F29" s="64">
        <v>0.8</v>
      </c>
      <c r="G29" s="11">
        <v>12.46</v>
      </c>
      <c r="H29" s="100"/>
      <c r="I29" s="92"/>
      <c r="J29" s="90"/>
      <c r="K29" s="64"/>
      <c r="L29" s="70"/>
      <c r="M29" s="102"/>
      <c r="N29" s="92"/>
      <c r="O29" s="70"/>
      <c r="P29" s="70"/>
      <c r="Q29" s="70"/>
      <c r="R29" s="100">
        <v>0.04</v>
      </c>
      <c r="S29" s="92"/>
      <c r="T29" s="90">
        <v>0</v>
      </c>
      <c r="U29" s="64"/>
      <c r="V29" s="70">
        <v>2.29</v>
      </c>
      <c r="W29" s="100">
        <v>1</v>
      </c>
      <c r="X29" s="92">
        <v>0.61</v>
      </c>
      <c r="Y29" s="90">
        <v>0.76</v>
      </c>
      <c r="Z29" s="64">
        <v>0.92</v>
      </c>
      <c r="AA29" s="11">
        <v>3.35</v>
      </c>
      <c r="AB29" s="35">
        <f t="shared" si="22"/>
        <v>1.04</v>
      </c>
      <c r="AC29" s="22">
        <f t="shared" si="22"/>
        <v>0.61</v>
      </c>
      <c r="AD29" s="11">
        <f t="shared" ref="AD29:AF33" si="24">E29+J29+T29+Y29</f>
        <v>0.76</v>
      </c>
      <c r="AE29" s="11">
        <f t="shared" si="24"/>
        <v>1.7200000000000002</v>
      </c>
      <c r="AF29" s="11">
        <f t="shared" si="24"/>
        <v>18.100000000000001</v>
      </c>
      <c r="AG29" s="33"/>
      <c r="AH29" s="83">
        <f t="shared" ref="AH29:AH37" si="25">C29+H29+R29+AN29</f>
        <v>0.23</v>
      </c>
      <c r="AI29" s="29">
        <f t="shared" ref="AI29:AI37" si="26">D29+I29+S29+AO29</f>
        <v>0</v>
      </c>
      <c r="AJ29" s="64">
        <f t="shared" ref="AJ29:AJ37" si="27">E29+J29+T29+AP29</f>
        <v>0</v>
      </c>
      <c r="AK29" s="11">
        <f t="shared" si="23"/>
        <v>0.8</v>
      </c>
      <c r="AL29" s="11">
        <f>G29+V29+AR29</f>
        <v>15.74</v>
      </c>
      <c r="AM29" s="44"/>
      <c r="AN29" s="102">
        <v>0.19</v>
      </c>
      <c r="AO29" s="29">
        <v>0</v>
      </c>
      <c r="AP29" s="64">
        <f t="shared" ref="AP29:AR31" si="28">AV29+BB29</f>
        <v>0</v>
      </c>
      <c r="AQ29" s="64">
        <f t="shared" si="28"/>
        <v>0</v>
      </c>
      <c r="AR29" s="64">
        <f t="shared" si="28"/>
        <v>0.99</v>
      </c>
      <c r="AS29" s="44"/>
      <c r="AT29" s="100">
        <v>0.15</v>
      </c>
      <c r="AU29" s="92" t="s">
        <v>11</v>
      </c>
      <c r="AV29" s="94"/>
      <c r="AW29" s="65"/>
      <c r="AX29" s="11">
        <v>0.04</v>
      </c>
      <c r="AY29" s="44"/>
      <c r="AZ29" s="100">
        <v>0.04</v>
      </c>
      <c r="BA29" s="92" t="s">
        <v>11</v>
      </c>
      <c r="BB29" s="94"/>
      <c r="BC29" s="65"/>
      <c r="BD29" s="11">
        <v>0.95</v>
      </c>
      <c r="BE29" s="27"/>
    </row>
    <row r="30" spans="1:57" ht="12.75" customHeight="1" x14ac:dyDescent="0.15">
      <c r="A30" s="26"/>
      <c r="B30" s="27" t="s">
        <v>28</v>
      </c>
      <c r="C30" s="97">
        <v>36.799999999999997</v>
      </c>
      <c r="D30" s="61">
        <v>34.79</v>
      </c>
      <c r="E30" s="90">
        <v>34.96</v>
      </c>
      <c r="F30" s="64">
        <v>31.34</v>
      </c>
      <c r="G30" s="11">
        <v>41.65</v>
      </c>
      <c r="H30" s="100"/>
      <c r="I30" s="92"/>
      <c r="J30" s="90"/>
      <c r="K30" s="64">
        <v>2.99</v>
      </c>
      <c r="L30" s="70"/>
      <c r="M30" s="102"/>
      <c r="N30" s="92"/>
      <c r="O30" s="70"/>
      <c r="P30" s="70"/>
      <c r="Q30" s="70"/>
      <c r="R30" s="100">
        <v>9.42</v>
      </c>
      <c r="S30" s="92">
        <v>4.04</v>
      </c>
      <c r="T30" s="90">
        <v>1.88</v>
      </c>
      <c r="U30" s="64">
        <v>4.28</v>
      </c>
      <c r="V30" s="70">
        <v>7.96</v>
      </c>
      <c r="W30" s="100"/>
      <c r="X30" s="92"/>
      <c r="Y30" s="90"/>
      <c r="Z30" s="64"/>
      <c r="AA30" s="11">
        <v>0.37</v>
      </c>
      <c r="AB30" s="35">
        <f t="shared" si="22"/>
        <v>46.22</v>
      </c>
      <c r="AC30" s="22">
        <f t="shared" si="22"/>
        <v>38.83</v>
      </c>
      <c r="AD30" s="11">
        <f t="shared" si="24"/>
        <v>36.840000000000003</v>
      </c>
      <c r="AE30" s="11">
        <f t="shared" si="24"/>
        <v>38.61</v>
      </c>
      <c r="AF30" s="11">
        <f t="shared" si="24"/>
        <v>49.98</v>
      </c>
      <c r="AG30" s="33"/>
      <c r="AH30" s="83">
        <f t="shared" si="25"/>
        <v>70.25</v>
      </c>
      <c r="AI30" s="29">
        <f t="shared" si="26"/>
        <v>58.56</v>
      </c>
      <c r="AJ30" s="64">
        <f t="shared" si="27"/>
        <v>53.09</v>
      </c>
      <c r="AK30" s="11">
        <f t="shared" si="23"/>
        <v>52.18</v>
      </c>
      <c r="AL30" s="11">
        <f>G30+V30+AR30</f>
        <v>68.25</v>
      </c>
      <c r="AM30" s="44"/>
      <c r="AN30" s="102">
        <v>24.03</v>
      </c>
      <c r="AO30" s="29">
        <v>19.73</v>
      </c>
      <c r="AP30" s="64">
        <f t="shared" si="28"/>
        <v>16.25</v>
      </c>
      <c r="AQ30" s="64">
        <f t="shared" si="28"/>
        <v>13.57</v>
      </c>
      <c r="AR30" s="64">
        <f t="shared" si="28"/>
        <v>18.64</v>
      </c>
      <c r="AS30" s="44"/>
      <c r="AT30" s="100">
        <v>11.98</v>
      </c>
      <c r="AU30" s="92">
        <v>9.2899999999999991</v>
      </c>
      <c r="AV30" s="94">
        <v>10.23</v>
      </c>
      <c r="AW30" s="65">
        <v>7.09</v>
      </c>
      <c r="AX30" s="11">
        <v>11.41</v>
      </c>
      <c r="AY30" s="44"/>
      <c r="AZ30" s="100">
        <v>12.05</v>
      </c>
      <c r="BA30" s="92">
        <v>10.44</v>
      </c>
      <c r="BB30" s="94">
        <v>6.02</v>
      </c>
      <c r="BC30" s="65">
        <v>6.48</v>
      </c>
      <c r="BD30" s="11">
        <v>7.23</v>
      </c>
      <c r="BE30" s="27"/>
    </row>
    <row r="31" spans="1:57" ht="12.75" customHeight="1" x14ac:dyDescent="0.15">
      <c r="A31" s="26"/>
      <c r="B31" s="27" t="s">
        <v>43</v>
      </c>
      <c r="C31" s="97">
        <v>3.13</v>
      </c>
      <c r="D31" s="61">
        <v>5.09</v>
      </c>
      <c r="E31" s="90">
        <v>5.31</v>
      </c>
      <c r="F31" s="64">
        <v>4.67</v>
      </c>
      <c r="G31" s="11">
        <v>9.26</v>
      </c>
      <c r="H31" s="100"/>
      <c r="I31" s="92"/>
      <c r="J31" s="90"/>
      <c r="K31" s="64">
        <v>0.2</v>
      </c>
      <c r="L31" s="70"/>
      <c r="M31" s="102"/>
      <c r="N31" s="92"/>
      <c r="O31" s="70"/>
      <c r="P31" s="70"/>
      <c r="Q31" s="70"/>
      <c r="R31" s="100">
        <v>0.46</v>
      </c>
      <c r="S31" s="92">
        <v>0.56000000000000005</v>
      </c>
      <c r="T31" s="90">
        <v>0.56999999999999995</v>
      </c>
      <c r="U31" s="64">
        <v>0.32</v>
      </c>
      <c r="V31" s="70">
        <v>3.41</v>
      </c>
      <c r="W31" s="100"/>
      <c r="X31" s="92"/>
      <c r="Y31" s="90"/>
      <c r="Z31" s="64"/>
      <c r="AA31" s="11">
        <v>0.18</v>
      </c>
      <c r="AB31" s="35">
        <f t="shared" si="22"/>
        <v>3.59</v>
      </c>
      <c r="AC31" s="22">
        <f t="shared" si="22"/>
        <v>5.65</v>
      </c>
      <c r="AD31" s="11">
        <f t="shared" si="24"/>
        <v>5.88</v>
      </c>
      <c r="AE31" s="11">
        <f t="shared" si="24"/>
        <v>5.19</v>
      </c>
      <c r="AF31" s="11">
        <f t="shared" si="24"/>
        <v>12.85</v>
      </c>
      <c r="AG31" s="33"/>
      <c r="AH31" s="83">
        <f t="shared" si="25"/>
        <v>3.92</v>
      </c>
      <c r="AI31" s="29">
        <f t="shared" si="26"/>
        <v>7.1800000000000006</v>
      </c>
      <c r="AJ31" s="64">
        <f t="shared" si="27"/>
        <v>6.52</v>
      </c>
      <c r="AK31" s="11">
        <f t="shared" si="23"/>
        <v>5.9600000000000009</v>
      </c>
      <c r="AL31" s="11">
        <f>G31+V31+AR31</f>
        <v>13.82</v>
      </c>
      <c r="AM31" s="44"/>
      <c r="AN31" s="102">
        <v>0.33</v>
      </c>
      <c r="AO31" s="29">
        <v>1.53</v>
      </c>
      <c r="AP31" s="64">
        <f t="shared" si="28"/>
        <v>0.64</v>
      </c>
      <c r="AQ31" s="64">
        <f t="shared" si="28"/>
        <v>0.77</v>
      </c>
      <c r="AR31" s="64">
        <f t="shared" si="28"/>
        <v>1.1499999999999999</v>
      </c>
      <c r="AS31" s="44"/>
      <c r="AT31" s="100">
        <v>0.08</v>
      </c>
      <c r="AU31" s="92">
        <v>0.33</v>
      </c>
      <c r="AV31" s="94"/>
      <c r="AW31" s="65">
        <v>0.13</v>
      </c>
      <c r="AX31" s="11">
        <v>0.6</v>
      </c>
      <c r="AY31" s="44"/>
      <c r="AZ31" s="100">
        <v>0.25</v>
      </c>
      <c r="BA31" s="92">
        <v>1.2</v>
      </c>
      <c r="BB31" s="94">
        <v>0.64</v>
      </c>
      <c r="BC31" s="65">
        <v>0.64</v>
      </c>
      <c r="BD31" s="11">
        <v>0.55000000000000004</v>
      </c>
      <c r="BE31" s="27"/>
    </row>
    <row r="32" spans="1:57" ht="12.75" customHeight="1" x14ac:dyDescent="0.15">
      <c r="A32" s="26"/>
      <c r="B32" s="27" t="s">
        <v>29</v>
      </c>
      <c r="C32" s="97">
        <v>0.05</v>
      </c>
      <c r="D32" s="61"/>
      <c r="E32" s="90"/>
      <c r="F32" s="64">
        <v>0.15</v>
      </c>
      <c r="G32" s="11">
        <v>0.49</v>
      </c>
      <c r="H32" s="100"/>
      <c r="I32" s="92"/>
      <c r="J32" s="90"/>
      <c r="K32" s="64"/>
      <c r="L32" s="70"/>
      <c r="M32" s="102"/>
      <c r="N32" s="92"/>
      <c r="O32" s="70"/>
      <c r="P32" s="70"/>
      <c r="Q32" s="70"/>
      <c r="R32" s="100">
        <v>0</v>
      </c>
      <c r="S32" s="92"/>
      <c r="T32" s="90"/>
      <c r="U32" s="64"/>
      <c r="V32" s="70">
        <v>0.14000000000000001</v>
      </c>
      <c r="W32" s="100"/>
      <c r="X32" s="92"/>
      <c r="Y32" s="90"/>
      <c r="Z32" s="64"/>
      <c r="AA32" s="11">
        <v>0</v>
      </c>
      <c r="AB32" s="35">
        <f>C32+H32+M32+R32+W32</f>
        <v>0.05</v>
      </c>
      <c r="AC32" s="22" t="s">
        <v>11</v>
      </c>
      <c r="AD32" s="11">
        <f t="shared" si="24"/>
        <v>0</v>
      </c>
      <c r="AE32" s="11">
        <f t="shared" si="24"/>
        <v>0.15</v>
      </c>
      <c r="AF32" s="11">
        <f t="shared" si="24"/>
        <v>0.63</v>
      </c>
      <c r="AG32" s="33"/>
      <c r="AH32" s="83">
        <f t="shared" si="25"/>
        <v>0.1</v>
      </c>
      <c r="AI32" s="29">
        <f t="shared" si="26"/>
        <v>0</v>
      </c>
      <c r="AJ32" s="64">
        <f t="shared" si="27"/>
        <v>0</v>
      </c>
      <c r="AK32" s="11">
        <f t="shared" si="23"/>
        <v>0.15</v>
      </c>
      <c r="AL32" s="11">
        <f>G32+V32+AR32</f>
        <v>0.63</v>
      </c>
      <c r="AM32" s="44"/>
      <c r="AN32" s="102">
        <v>0.05</v>
      </c>
      <c r="AO32" s="92"/>
      <c r="AP32" s="94"/>
      <c r="AQ32" s="64"/>
      <c r="AR32" s="64">
        <f>AX32+BD32</f>
        <v>0</v>
      </c>
      <c r="AS32" s="44"/>
      <c r="AT32" s="100">
        <v>0</v>
      </c>
      <c r="AU32" s="92" t="s">
        <v>11</v>
      </c>
      <c r="AV32" s="94"/>
      <c r="AW32" s="65"/>
      <c r="AX32" s="11">
        <v>0</v>
      </c>
      <c r="AY32" s="44"/>
      <c r="AZ32" s="100">
        <v>0.05</v>
      </c>
      <c r="BA32" s="92" t="s">
        <v>11</v>
      </c>
      <c r="BB32" s="94"/>
      <c r="BC32" s="65"/>
      <c r="BD32" s="11"/>
      <c r="BE32" s="27"/>
    </row>
    <row r="33" spans="1:57" ht="12.75" customHeight="1" x14ac:dyDescent="0.15">
      <c r="A33" s="26"/>
      <c r="B33" s="27" t="s">
        <v>44</v>
      </c>
      <c r="C33" s="97">
        <v>0</v>
      </c>
      <c r="D33" s="61"/>
      <c r="E33" s="90"/>
      <c r="F33" s="64">
        <v>0.15</v>
      </c>
      <c r="G33" s="11">
        <v>0.9</v>
      </c>
      <c r="H33" s="100"/>
      <c r="I33" s="92"/>
      <c r="J33" s="90"/>
      <c r="K33" s="64"/>
      <c r="L33" s="70"/>
      <c r="M33" s="102"/>
      <c r="N33" s="92"/>
      <c r="O33" s="70"/>
      <c r="P33" s="70"/>
      <c r="Q33" s="70"/>
      <c r="R33" s="100">
        <v>0</v>
      </c>
      <c r="S33" s="92"/>
      <c r="T33" s="90"/>
      <c r="U33" s="64"/>
      <c r="V33" s="70"/>
      <c r="W33" s="100"/>
      <c r="X33" s="92"/>
      <c r="Y33" s="90"/>
      <c r="Z33" s="64"/>
      <c r="AA33" s="11"/>
      <c r="AB33" s="35" t="s">
        <v>11</v>
      </c>
      <c r="AC33" s="22">
        <f>D33+I33+N33+S33+X33</f>
        <v>0</v>
      </c>
      <c r="AD33" s="11">
        <f t="shared" si="24"/>
        <v>0</v>
      </c>
      <c r="AE33" s="11">
        <f t="shared" si="24"/>
        <v>0.15</v>
      </c>
      <c r="AF33" s="11">
        <f t="shared" si="24"/>
        <v>0.9</v>
      </c>
      <c r="AG33" s="33"/>
      <c r="AH33" s="83">
        <f t="shared" si="25"/>
        <v>0</v>
      </c>
      <c r="AI33" s="29">
        <f t="shared" si="26"/>
        <v>0</v>
      </c>
      <c r="AJ33" s="64">
        <f t="shared" si="27"/>
        <v>0</v>
      </c>
      <c r="AK33" s="11">
        <f t="shared" si="23"/>
        <v>0.15</v>
      </c>
      <c r="AL33" s="11"/>
      <c r="AM33" s="44"/>
      <c r="AN33" s="102">
        <v>0</v>
      </c>
      <c r="AO33" s="92"/>
      <c r="AP33" s="94"/>
      <c r="AQ33" s="64"/>
      <c r="AR33" s="64"/>
      <c r="AS33" s="44"/>
      <c r="AT33" s="100">
        <v>0</v>
      </c>
      <c r="AU33" s="92" t="s">
        <v>11</v>
      </c>
      <c r="AV33" s="94"/>
      <c r="AW33" s="65"/>
      <c r="AX33" s="11"/>
      <c r="AY33" s="44"/>
      <c r="AZ33" s="100">
        <v>0</v>
      </c>
      <c r="BA33" s="92" t="s">
        <v>11</v>
      </c>
      <c r="BB33" s="94"/>
      <c r="BC33" s="65"/>
      <c r="BD33" s="11"/>
      <c r="BE33" s="27"/>
    </row>
    <row r="34" spans="1:57" ht="12.75" customHeight="1" x14ac:dyDescent="0.15">
      <c r="A34" s="26"/>
      <c r="B34" s="27" t="s">
        <v>45</v>
      </c>
      <c r="C34" s="97">
        <v>0</v>
      </c>
      <c r="D34" s="61"/>
      <c r="E34" s="90"/>
      <c r="F34" s="64" t="s">
        <v>11</v>
      </c>
      <c r="G34" s="11">
        <v>0</v>
      </c>
      <c r="H34" s="100"/>
      <c r="I34" s="92"/>
      <c r="J34" s="90"/>
      <c r="K34" s="64"/>
      <c r="L34" s="70"/>
      <c r="M34" s="102"/>
      <c r="N34" s="92"/>
      <c r="O34" s="70"/>
      <c r="P34" s="70"/>
      <c r="Q34" s="70"/>
      <c r="R34" s="100">
        <v>0</v>
      </c>
      <c r="S34" s="92"/>
      <c r="T34" s="90"/>
      <c r="U34" s="64"/>
      <c r="V34" s="70"/>
      <c r="W34" s="100"/>
      <c r="X34" s="92"/>
      <c r="Y34" s="90"/>
      <c r="Z34" s="64"/>
      <c r="AA34" s="11"/>
      <c r="AB34" s="35">
        <f>C34+H34+M34+R34+W34</f>
        <v>0</v>
      </c>
      <c r="AC34" s="22">
        <f>D34+I34+N34+S34+X34</f>
        <v>0</v>
      </c>
      <c r="AD34" s="11">
        <f>E34+J34+T34+Y34</f>
        <v>0</v>
      </c>
      <c r="AE34" s="11" t="s">
        <v>11</v>
      </c>
      <c r="AF34" s="11">
        <f>G34+L34+V34+AA34</f>
        <v>0</v>
      </c>
      <c r="AG34" s="33"/>
      <c r="AH34" s="83">
        <f t="shared" si="25"/>
        <v>0</v>
      </c>
      <c r="AI34" s="29">
        <f t="shared" si="26"/>
        <v>0</v>
      </c>
      <c r="AJ34" s="64">
        <f t="shared" si="27"/>
        <v>0</v>
      </c>
      <c r="AK34" s="11" t="s">
        <v>11</v>
      </c>
      <c r="AL34" s="11"/>
      <c r="AM34" s="44"/>
      <c r="AN34" s="102">
        <v>0</v>
      </c>
      <c r="AO34" s="92"/>
      <c r="AP34" s="94"/>
      <c r="AQ34" s="64"/>
      <c r="AR34" s="64"/>
      <c r="AS34" s="44"/>
      <c r="AT34" s="100">
        <v>0</v>
      </c>
      <c r="AU34" s="92" t="s">
        <v>11</v>
      </c>
      <c r="AV34" s="94"/>
      <c r="AW34" s="65"/>
      <c r="AX34" s="11"/>
      <c r="AY34" s="44"/>
      <c r="AZ34" s="100">
        <v>0</v>
      </c>
      <c r="BA34" s="92" t="s">
        <v>11</v>
      </c>
      <c r="BB34" s="94"/>
      <c r="BC34" s="65"/>
      <c r="BD34" s="11"/>
      <c r="BE34" s="27"/>
    </row>
    <row r="35" spans="1:57" ht="12.75" customHeight="1" x14ac:dyDescent="0.15">
      <c r="A35" s="26"/>
      <c r="B35" s="27" t="s">
        <v>46</v>
      </c>
      <c r="C35" s="97">
        <v>0.05</v>
      </c>
      <c r="D35" s="61"/>
      <c r="E35" s="90"/>
      <c r="F35" s="64"/>
      <c r="G35" s="11"/>
      <c r="H35" s="100"/>
      <c r="I35" s="92"/>
      <c r="J35" s="90"/>
      <c r="K35" s="64"/>
      <c r="L35" s="70"/>
      <c r="M35" s="102"/>
      <c r="N35" s="92"/>
      <c r="O35" s="70"/>
      <c r="P35" s="70"/>
      <c r="Q35" s="70"/>
      <c r="R35" s="100">
        <v>0</v>
      </c>
      <c r="S35" s="92"/>
      <c r="T35" s="90"/>
      <c r="U35" s="64"/>
      <c r="V35" s="70"/>
      <c r="W35" s="100"/>
      <c r="X35" s="92"/>
      <c r="Y35" s="90"/>
      <c r="Z35" s="64"/>
      <c r="AA35" s="11"/>
      <c r="AB35" s="35">
        <f>C35+H35+M35+R35+W35</f>
        <v>0.05</v>
      </c>
      <c r="AC35" s="22">
        <f>D35+I35+N35+S35+X35</f>
        <v>0</v>
      </c>
      <c r="AD35" s="11">
        <f>E35+J35+T35+Y35</f>
        <v>0</v>
      </c>
      <c r="AE35" s="11">
        <f>F35+K35+U35+Z35</f>
        <v>0</v>
      </c>
      <c r="AF35" s="11">
        <f>G35+L35+V35+AA35</f>
        <v>0</v>
      </c>
      <c r="AG35" s="33"/>
      <c r="AH35" s="83">
        <f t="shared" si="25"/>
        <v>0.05</v>
      </c>
      <c r="AI35" s="29">
        <f t="shared" si="26"/>
        <v>0</v>
      </c>
      <c r="AJ35" s="64">
        <f t="shared" si="27"/>
        <v>0</v>
      </c>
      <c r="AK35" s="11">
        <f>F35+K35+U35+AQ35</f>
        <v>0</v>
      </c>
      <c r="AL35" s="11"/>
      <c r="AM35" s="44"/>
      <c r="AN35" s="102">
        <v>0</v>
      </c>
      <c r="AO35" s="92"/>
      <c r="AP35" s="94"/>
      <c r="AQ35" s="64"/>
      <c r="AR35" s="64"/>
      <c r="AS35" s="44"/>
      <c r="AT35" s="100">
        <v>0</v>
      </c>
      <c r="AU35" s="92" t="s">
        <v>11</v>
      </c>
      <c r="AV35" s="94"/>
      <c r="AW35" s="65"/>
      <c r="AX35" s="11"/>
      <c r="AY35" s="44"/>
      <c r="AZ35" s="100">
        <v>0</v>
      </c>
      <c r="BA35" s="92" t="s">
        <v>11</v>
      </c>
      <c r="BB35" s="94"/>
      <c r="BC35" s="65"/>
      <c r="BD35" s="11"/>
      <c r="BE35" s="27"/>
    </row>
    <row r="36" spans="1:57" ht="12.75" customHeight="1" x14ac:dyDescent="0.15">
      <c r="A36" s="26"/>
      <c r="B36" s="27" t="s">
        <v>47</v>
      </c>
      <c r="C36" s="97">
        <v>0</v>
      </c>
      <c r="D36" s="61"/>
      <c r="E36" s="90"/>
      <c r="F36" s="64"/>
      <c r="G36" s="11"/>
      <c r="H36" s="100"/>
      <c r="I36" s="92"/>
      <c r="J36" s="90"/>
      <c r="K36" s="64"/>
      <c r="L36" s="70"/>
      <c r="M36" s="102"/>
      <c r="N36" s="92"/>
      <c r="O36" s="70"/>
      <c r="P36" s="70"/>
      <c r="Q36" s="70"/>
      <c r="R36" s="100">
        <v>0</v>
      </c>
      <c r="S36" s="92"/>
      <c r="T36" s="90"/>
      <c r="U36" s="64"/>
      <c r="V36" s="70"/>
      <c r="W36" s="100"/>
      <c r="X36" s="92"/>
      <c r="Y36" s="90"/>
      <c r="Z36" s="64"/>
      <c r="AA36" s="11"/>
      <c r="AB36" s="35">
        <f>C36+H36+M36+R36+W36</f>
        <v>0</v>
      </c>
      <c r="AC36" s="22">
        <f>D36+I36+N36+S36+X36</f>
        <v>0</v>
      </c>
      <c r="AD36" s="11">
        <f>E36+J36+T36+Y36</f>
        <v>0</v>
      </c>
      <c r="AE36" s="11">
        <f>F36+K36+U36+Z36</f>
        <v>0</v>
      </c>
      <c r="AF36" s="11">
        <f>G36+L36+V36+AA36</f>
        <v>0</v>
      </c>
      <c r="AG36" s="33"/>
      <c r="AH36" s="83">
        <f t="shared" si="25"/>
        <v>0</v>
      </c>
      <c r="AI36" s="29">
        <f t="shared" si="26"/>
        <v>0</v>
      </c>
      <c r="AJ36" s="64">
        <f t="shared" si="27"/>
        <v>0</v>
      </c>
      <c r="AK36" s="11">
        <f>F36+K36+U36+AQ36</f>
        <v>0</v>
      </c>
      <c r="AL36" s="11"/>
      <c r="AM36" s="44"/>
      <c r="AN36" s="102">
        <v>0</v>
      </c>
      <c r="AO36" s="92"/>
      <c r="AP36" s="94"/>
      <c r="AQ36" s="64"/>
      <c r="AR36" s="64"/>
      <c r="AS36" s="44"/>
      <c r="AT36" s="100">
        <v>0</v>
      </c>
      <c r="AU36" s="92" t="s">
        <v>11</v>
      </c>
      <c r="AV36" s="94"/>
      <c r="AW36" s="65"/>
      <c r="AX36" s="11"/>
      <c r="AY36" s="44"/>
      <c r="AZ36" s="100">
        <v>0</v>
      </c>
      <c r="BA36" s="92" t="s">
        <v>11</v>
      </c>
      <c r="BB36" s="94"/>
      <c r="BC36" s="65"/>
      <c r="BD36" s="11"/>
      <c r="BE36" s="27"/>
    </row>
    <row r="37" spans="1:57" ht="12.75" customHeight="1" x14ac:dyDescent="0.15">
      <c r="A37" s="26"/>
      <c r="B37" s="27" t="s">
        <v>48</v>
      </c>
      <c r="C37" s="97">
        <v>0</v>
      </c>
      <c r="D37" s="61"/>
      <c r="E37" s="90"/>
      <c r="F37" s="64"/>
      <c r="G37" s="11"/>
      <c r="H37" s="100"/>
      <c r="I37" s="92"/>
      <c r="J37" s="90"/>
      <c r="K37" s="64"/>
      <c r="L37" s="70"/>
      <c r="M37" s="102"/>
      <c r="N37" s="92"/>
      <c r="O37" s="70"/>
      <c r="P37" s="70"/>
      <c r="Q37" s="70"/>
      <c r="R37" s="100">
        <v>0</v>
      </c>
      <c r="S37" s="92"/>
      <c r="T37" s="90"/>
      <c r="U37" s="64"/>
      <c r="V37" s="70"/>
      <c r="W37" s="100"/>
      <c r="X37" s="92"/>
      <c r="Y37" s="90"/>
      <c r="Z37" s="64"/>
      <c r="AA37" s="11"/>
      <c r="AB37" s="35">
        <f>C37+H37+M37+R37+W37</f>
        <v>0</v>
      </c>
      <c r="AC37" s="22">
        <f>D37+I37+N37+S37+X37</f>
        <v>0</v>
      </c>
      <c r="AD37" s="11">
        <f>E37+J37+T37+Y37</f>
        <v>0</v>
      </c>
      <c r="AE37" s="11">
        <f>F37+K37+U37+Z37</f>
        <v>0</v>
      </c>
      <c r="AF37" s="11">
        <f>G37+L37+V37+AA37</f>
        <v>0</v>
      </c>
      <c r="AG37" s="33"/>
      <c r="AH37" s="83">
        <f t="shared" si="25"/>
        <v>0</v>
      </c>
      <c r="AI37" s="29">
        <f t="shared" si="26"/>
        <v>0</v>
      </c>
      <c r="AJ37" s="64">
        <f t="shared" si="27"/>
        <v>0</v>
      </c>
      <c r="AK37" s="11">
        <f>F37+K37+U37+AQ37</f>
        <v>0</v>
      </c>
      <c r="AL37" s="11"/>
      <c r="AM37" s="44"/>
      <c r="AN37" s="102">
        <v>0</v>
      </c>
      <c r="AO37" s="92"/>
      <c r="AP37" s="94"/>
      <c r="AQ37" s="64"/>
      <c r="AR37" s="64"/>
      <c r="AS37" s="44"/>
      <c r="AT37" s="100">
        <v>0</v>
      </c>
      <c r="AU37" s="92" t="s">
        <v>11</v>
      </c>
      <c r="AV37" s="94"/>
      <c r="AW37" s="65"/>
      <c r="AX37" s="11"/>
      <c r="AY37" s="44"/>
      <c r="AZ37" s="100">
        <v>0</v>
      </c>
      <c r="BA37" s="92" t="s">
        <v>11</v>
      </c>
      <c r="BB37" s="94"/>
      <c r="BC37" s="65"/>
      <c r="BD37" s="11"/>
      <c r="BE37" s="27"/>
    </row>
    <row r="38" spans="1:57" ht="12.75" customHeight="1" x14ac:dyDescent="0.15">
      <c r="A38" s="26"/>
      <c r="B38" s="32" t="s">
        <v>16</v>
      </c>
      <c r="C38" s="29">
        <f>SUM(C29:C37)</f>
        <v>40.029999999999994</v>
      </c>
      <c r="D38" s="29">
        <f>SUM(D29:D37)</f>
        <v>39.879999999999995</v>
      </c>
      <c r="E38" s="11">
        <f>SUM(E29:E37)</f>
        <v>40.270000000000003</v>
      </c>
      <c r="F38" s="64">
        <f>SUM(F29:F37)</f>
        <v>37.11</v>
      </c>
      <c r="G38" s="11">
        <f>SUM(G29:G37)</f>
        <v>64.760000000000005</v>
      </c>
      <c r="H38" s="100"/>
      <c r="I38" s="93"/>
      <c r="J38" s="91"/>
      <c r="K38" s="64">
        <f>SUM(K29:K37)</f>
        <v>3.1900000000000004</v>
      </c>
      <c r="L38" s="11">
        <f>SUM(L29:L37)</f>
        <v>0</v>
      </c>
      <c r="M38" s="102"/>
      <c r="N38" s="93"/>
      <c r="O38" s="11"/>
      <c r="P38" s="11"/>
      <c r="Q38" s="11"/>
      <c r="R38" s="83">
        <f t="shared" ref="R38:AC38" si="29">SUM(R29:R37)</f>
        <v>9.92</v>
      </c>
      <c r="S38" s="29">
        <f t="shared" si="29"/>
        <v>4.5999999999999996</v>
      </c>
      <c r="T38" s="11">
        <f t="shared" si="29"/>
        <v>2.4499999999999997</v>
      </c>
      <c r="U38" s="64">
        <f t="shared" si="29"/>
        <v>4.6000000000000005</v>
      </c>
      <c r="V38" s="11">
        <f t="shared" si="29"/>
        <v>13.8</v>
      </c>
      <c r="W38" s="100">
        <f t="shared" si="29"/>
        <v>1</v>
      </c>
      <c r="X38" s="29">
        <f t="shared" si="29"/>
        <v>0.61</v>
      </c>
      <c r="Y38" s="11">
        <f t="shared" si="29"/>
        <v>0.76</v>
      </c>
      <c r="Z38" s="64">
        <f t="shared" si="29"/>
        <v>0.92</v>
      </c>
      <c r="AA38" s="11">
        <f t="shared" si="29"/>
        <v>3.9000000000000004</v>
      </c>
      <c r="AB38" s="34">
        <f t="shared" si="29"/>
        <v>50.949999999999989</v>
      </c>
      <c r="AC38" s="22">
        <f t="shared" si="29"/>
        <v>45.089999999999996</v>
      </c>
      <c r="AD38" s="11">
        <f t="shared" ref="AD38:AF38" si="30">SUM(AD29:AD37)</f>
        <v>43.480000000000004</v>
      </c>
      <c r="AE38" s="11">
        <f t="shared" si="30"/>
        <v>45.819999999999993</v>
      </c>
      <c r="AF38" s="11">
        <f t="shared" si="30"/>
        <v>82.46</v>
      </c>
      <c r="AG38" s="33"/>
      <c r="AH38" s="83">
        <f>SUM(AH29:AH37)</f>
        <v>74.55</v>
      </c>
      <c r="AI38" s="29">
        <f t="shared" ref="AI38:AL38" si="31">SUM(AI29:AI37)</f>
        <v>65.740000000000009</v>
      </c>
      <c r="AJ38" s="64">
        <f t="shared" si="31"/>
        <v>59.61</v>
      </c>
      <c r="AK38" s="11">
        <f t="shared" si="31"/>
        <v>59.239999999999995</v>
      </c>
      <c r="AL38" s="11">
        <f t="shared" si="31"/>
        <v>98.44</v>
      </c>
      <c r="AM38" s="44" t="s">
        <v>11</v>
      </c>
      <c r="AN38" s="83">
        <f>SUM(AN29:AN37)</f>
        <v>24.6</v>
      </c>
      <c r="AO38" s="29">
        <f>SUM(AO29:AO37)</f>
        <v>21.26</v>
      </c>
      <c r="AP38" s="64">
        <f>SUM(AP29:AP37)</f>
        <v>16.89</v>
      </c>
      <c r="AQ38" s="64">
        <f>SUM(AQ29:AQ37)</f>
        <v>14.34</v>
      </c>
      <c r="AR38" s="64">
        <f>SUM(AR29:AR37)</f>
        <v>20.779999999999998</v>
      </c>
      <c r="AS38" s="44"/>
      <c r="AT38" s="96">
        <f>SUM(AT29:AT37)</f>
        <v>12.21</v>
      </c>
      <c r="AU38" s="87">
        <f>SUM(AU29:AU37)</f>
        <v>9.6199999999999992</v>
      </c>
      <c r="AV38" s="65">
        <f>SUM(AV29:AV37)</f>
        <v>10.23</v>
      </c>
      <c r="AW38" s="65">
        <f>SUM(AW29:AW37)</f>
        <v>7.22</v>
      </c>
      <c r="AX38" s="11">
        <f>SUM(AX29:AX37)</f>
        <v>12.049999999999999</v>
      </c>
      <c r="AY38" s="44"/>
      <c r="AZ38" s="96">
        <f>SUM(AZ29:AZ37)</f>
        <v>12.39</v>
      </c>
      <c r="BA38" s="87">
        <f>SUM(BA29:BA37)</f>
        <v>11.639999999999999</v>
      </c>
      <c r="BB38" s="65">
        <f>SUM(BB29:BB37)</f>
        <v>6.6599999999999993</v>
      </c>
      <c r="BC38" s="65">
        <f>SUM(BC29:BC37)</f>
        <v>7.12</v>
      </c>
      <c r="BD38" s="11">
        <f>SUM(BD29:BD37)</f>
        <v>8.73</v>
      </c>
      <c r="BE38" s="27"/>
    </row>
    <row r="39" spans="1:57" ht="12.75" customHeight="1" x14ac:dyDescent="0.15">
      <c r="A39" s="26"/>
      <c r="B39" s="25"/>
      <c r="C39" s="97"/>
      <c r="D39" s="66"/>
      <c r="E39" s="91"/>
      <c r="F39" s="64"/>
      <c r="G39" s="11"/>
      <c r="H39" s="100"/>
      <c r="I39" s="92"/>
      <c r="J39" s="90"/>
      <c r="K39" s="64"/>
      <c r="L39" s="11"/>
      <c r="M39" s="102"/>
      <c r="N39" s="92"/>
      <c r="O39" s="11"/>
      <c r="P39" s="11"/>
      <c r="Q39" s="11"/>
      <c r="R39" s="100"/>
      <c r="S39" s="93"/>
      <c r="T39" s="91"/>
      <c r="U39" s="64"/>
      <c r="V39" s="11"/>
      <c r="W39" s="100"/>
      <c r="X39" s="93"/>
      <c r="Y39" s="91"/>
      <c r="Z39" s="64"/>
      <c r="AA39" s="11"/>
      <c r="AB39" s="35">
        <f t="shared" ref="AB39:AC45" si="32">C39+H39+M39+R39+W39</f>
        <v>0</v>
      </c>
      <c r="AC39" s="22">
        <f t="shared" si="32"/>
        <v>0</v>
      </c>
      <c r="AD39" s="11"/>
      <c r="AE39" s="11"/>
      <c r="AF39" s="11"/>
      <c r="AG39" s="33"/>
      <c r="AH39" s="102"/>
      <c r="AI39" s="93"/>
      <c r="AJ39" s="95"/>
      <c r="AK39" s="11">
        <f t="shared" ref="AK39:AK45" si="33">F39+K39+U39+AQ39</f>
        <v>0</v>
      </c>
      <c r="AL39" s="11"/>
      <c r="AM39" s="67"/>
      <c r="AN39" s="102"/>
      <c r="AO39" s="93"/>
      <c r="AP39" s="95"/>
      <c r="AQ39" s="68"/>
      <c r="AR39" s="68"/>
      <c r="AS39" s="44"/>
      <c r="AT39" s="100"/>
      <c r="AU39" s="93"/>
      <c r="AV39" s="95"/>
      <c r="AW39" s="65"/>
      <c r="AX39" s="11"/>
      <c r="AY39" s="44"/>
      <c r="AZ39" s="100"/>
      <c r="BA39" s="93"/>
      <c r="BB39" s="95"/>
      <c r="BC39" s="65"/>
      <c r="BD39" s="11"/>
      <c r="BE39" s="27"/>
    </row>
    <row r="40" spans="1:57" ht="12.75" customHeight="1" x14ac:dyDescent="0.15">
      <c r="A40" s="26"/>
      <c r="B40" s="25" t="s">
        <v>30</v>
      </c>
      <c r="C40" s="97">
        <v>201.9</v>
      </c>
      <c r="D40" s="61">
        <v>198.65</v>
      </c>
      <c r="E40" s="90">
        <v>236.09</v>
      </c>
      <c r="F40" s="64">
        <v>237.9</v>
      </c>
      <c r="G40" s="11">
        <v>288.27999999999997</v>
      </c>
      <c r="H40" s="100"/>
      <c r="I40" s="92"/>
      <c r="J40" s="90"/>
      <c r="K40" s="64">
        <v>8.92</v>
      </c>
      <c r="L40" s="70"/>
      <c r="M40" s="102"/>
      <c r="N40" s="92"/>
      <c r="O40" s="70"/>
      <c r="P40" s="70"/>
      <c r="Q40" s="70"/>
      <c r="R40" s="100">
        <v>28</v>
      </c>
      <c r="S40" s="92">
        <v>21.4</v>
      </c>
      <c r="T40" s="90">
        <v>14.86</v>
      </c>
      <c r="U40" s="64">
        <v>27.45</v>
      </c>
      <c r="V40" s="11">
        <v>52.24</v>
      </c>
      <c r="W40" s="100">
        <v>4.18</v>
      </c>
      <c r="X40" s="92">
        <v>5.53</v>
      </c>
      <c r="Y40" s="90">
        <v>12.3</v>
      </c>
      <c r="Z40" s="64">
        <v>18.93</v>
      </c>
      <c r="AA40" s="11">
        <v>10.61</v>
      </c>
      <c r="AB40" s="35">
        <f t="shared" si="32"/>
        <v>234.08</v>
      </c>
      <c r="AC40" s="22">
        <f t="shared" si="32"/>
        <v>225.58</v>
      </c>
      <c r="AD40" s="11">
        <f t="shared" ref="AD40:AF45" si="34">E40+J40+T40+Y40</f>
        <v>263.25</v>
      </c>
      <c r="AE40" s="11">
        <f t="shared" si="34"/>
        <v>293.2</v>
      </c>
      <c r="AF40" s="11">
        <f t="shared" si="34"/>
        <v>351.13</v>
      </c>
      <c r="AG40" s="33"/>
      <c r="AH40" s="83">
        <f t="shared" ref="AH40:AJ45" si="35">C40+H40+R40+AN40</f>
        <v>296.07</v>
      </c>
      <c r="AI40" s="29">
        <f t="shared" si="35"/>
        <v>327.64</v>
      </c>
      <c r="AJ40" s="64">
        <f t="shared" si="35"/>
        <v>388.99</v>
      </c>
      <c r="AK40" s="11">
        <f t="shared" si="33"/>
        <v>403.38</v>
      </c>
      <c r="AL40" s="11">
        <f t="shared" ref="AL40:AL45" si="36">G40+V40+AR40</f>
        <v>426.87</v>
      </c>
      <c r="AM40" s="44"/>
      <c r="AN40" s="102">
        <v>66.17</v>
      </c>
      <c r="AO40" s="92">
        <v>107.59</v>
      </c>
      <c r="AP40" s="94">
        <v>138.04</v>
      </c>
      <c r="AQ40" s="64">
        <f t="shared" ref="AQ40:AR45" si="37">AW40+BC40</f>
        <v>129.11000000000001</v>
      </c>
      <c r="AR40" s="64">
        <f t="shared" si="37"/>
        <v>86.35</v>
      </c>
      <c r="AS40" s="44"/>
      <c r="AT40" s="100">
        <v>10.95</v>
      </c>
      <c r="AU40" s="92">
        <v>9.43</v>
      </c>
      <c r="AV40" s="94">
        <v>35.14</v>
      </c>
      <c r="AW40" s="65">
        <v>34.700000000000003</v>
      </c>
      <c r="AX40" s="11">
        <v>29.55</v>
      </c>
      <c r="AY40" s="44"/>
      <c r="AZ40" s="100">
        <v>55.22</v>
      </c>
      <c r="BA40" s="92">
        <v>98.16</v>
      </c>
      <c r="BB40" s="94">
        <v>102.9</v>
      </c>
      <c r="BC40" s="65">
        <v>94.41</v>
      </c>
      <c r="BD40" s="11">
        <v>56.8</v>
      </c>
      <c r="BE40" s="27"/>
    </row>
    <row r="41" spans="1:57" ht="12.75" customHeight="1" x14ac:dyDescent="0.15">
      <c r="A41" s="26"/>
      <c r="B41" s="25" t="s">
        <v>31</v>
      </c>
      <c r="C41" s="97">
        <v>304.02</v>
      </c>
      <c r="D41" s="61">
        <v>279.16000000000003</v>
      </c>
      <c r="E41" s="90">
        <v>384.61</v>
      </c>
      <c r="F41" s="64">
        <v>376.64</v>
      </c>
      <c r="G41" s="11">
        <v>356.2</v>
      </c>
      <c r="H41" s="100"/>
      <c r="I41" s="92"/>
      <c r="J41" s="90"/>
      <c r="K41" s="64">
        <v>36.99</v>
      </c>
      <c r="L41" s="70"/>
      <c r="M41" s="102"/>
      <c r="N41" s="92"/>
      <c r="O41" s="70"/>
      <c r="P41" s="70"/>
      <c r="Q41" s="70"/>
      <c r="R41" s="100">
        <v>73.87</v>
      </c>
      <c r="S41" s="92">
        <v>55.17</v>
      </c>
      <c r="T41" s="90">
        <v>22.17</v>
      </c>
      <c r="U41" s="64">
        <v>34.57</v>
      </c>
      <c r="V41" s="11">
        <v>85.73</v>
      </c>
      <c r="W41" s="100">
        <v>2</v>
      </c>
      <c r="X41" s="92">
        <v>1.82</v>
      </c>
      <c r="Y41" s="90">
        <v>1.1599999999999999</v>
      </c>
      <c r="Z41" s="64">
        <v>2.19</v>
      </c>
      <c r="AA41" s="11">
        <v>3.38</v>
      </c>
      <c r="AB41" s="35">
        <f t="shared" si="32"/>
        <v>379.89</v>
      </c>
      <c r="AC41" s="22">
        <f t="shared" si="32"/>
        <v>336.15000000000003</v>
      </c>
      <c r="AD41" s="11">
        <f t="shared" si="34"/>
        <v>407.94000000000005</v>
      </c>
      <c r="AE41" s="11">
        <f t="shared" si="34"/>
        <v>450.39</v>
      </c>
      <c r="AF41" s="11">
        <f t="shared" si="34"/>
        <v>445.31</v>
      </c>
      <c r="AG41" s="33"/>
      <c r="AH41" s="83">
        <f t="shared" si="35"/>
        <v>981.22</v>
      </c>
      <c r="AI41" s="29">
        <f t="shared" si="35"/>
        <v>1206.79</v>
      </c>
      <c r="AJ41" s="64">
        <f t="shared" si="35"/>
        <v>1043.3700000000001</v>
      </c>
      <c r="AK41" s="11">
        <f t="shared" si="33"/>
        <v>952.45</v>
      </c>
      <c r="AL41" s="11">
        <f t="shared" si="36"/>
        <v>741.22</v>
      </c>
      <c r="AM41" s="44"/>
      <c r="AN41" s="102">
        <v>603.33000000000004</v>
      </c>
      <c r="AO41" s="92">
        <v>872.46</v>
      </c>
      <c r="AP41" s="94">
        <v>636.59</v>
      </c>
      <c r="AQ41" s="64">
        <f t="shared" si="37"/>
        <v>504.25</v>
      </c>
      <c r="AR41" s="64">
        <f t="shared" si="37"/>
        <v>299.29000000000002</v>
      </c>
      <c r="AS41" s="44"/>
      <c r="AT41" s="100">
        <v>113.52</v>
      </c>
      <c r="AU41" s="92">
        <v>155.57</v>
      </c>
      <c r="AV41" s="94">
        <v>164.67</v>
      </c>
      <c r="AW41" s="65">
        <v>145.29</v>
      </c>
      <c r="AX41" s="11">
        <v>98.92</v>
      </c>
      <c r="AY41" s="44"/>
      <c r="AZ41" s="100">
        <v>489.81</v>
      </c>
      <c r="BA41" s="92">
        <v>716.89</v>
      </c>
      <c r="BB41" s="94">
        <v>471.92</v>
      </c>
      <c r="BC41" s="65">
        <v>358.96</v>
      </c>
      <c r="BD41" s="11">
        <v>200.37</v>
      </c>
      <c r="BE41" s="27"/>
    </row>
    <row r="42" spans="1:57" ht="12.75" customHeight="1" x14ac:dyDescent="0.15">
      <c r="A42" s="26"/>
      <c r="B42" s="25" t="s">
        <v>32</v>
      </c>
      <c r="C42" s="97">
        <v>160.19</v>
      </c>
      <c r="D42" s="61">
        <v>164.98</v>
      </c>
      <c r="E42" s="90">
        <v>168.54</v>
      </c>
      <c r="F42" s="64">
        <v>170.98</v>
      </c>
      <c r="G42" s="11">
        <v>169.28</v>
      </c>
      <c r="H42" s="100"/>
      <c r="I42" s="92"/>
      <c r="J42" s="90"/>
      <c r="K42" s="64">
        <v>27.61</v>
      </c>
      <c r="L42" s="70"/>
      <c r="M42" s="102"/>
      <c r="N42" s="92"/>
      <c r="O42" s="70"/>
      <c r="P42" s="70"/>
      <c r="Q42" s="70"/>
      <c r="R42" s="100">
        <v>28.63</v>
      </c>
      <c r="S42" s="92">
        <v>19.68</v>
      </c>
      <c r="T42" s="90">
        <v>13.31</v>
      </c>
      <c r="U42" s="64">
        <v>17.14</v>
      </c>
      <c r="V42" s="11">
        <v>58.76</v>
      </c>
      <c r="W42" s="100">
        <v>1.53</v>
      </c>
      <c r="X42" s="92">
        <v>0.27</v>
      </c>
      <c r="Y42" s="90">
        <v>0.35</v>
      </c>
      <c r="Z42" s="64">
        <v>0.59</v>
      </c>
      <c r="AA42" s="11">
        <v>0.21</v>
      </c>
      <c r="AB42" s="35">
        <f t="shared" si="32"/>
        <v>190.35</v>
      </c>
      <c r="AC42" s="22">
        <f t="shared" si="32"/>
        <v>184.93</v>
      </c>
      <c r="AD42" s="11">
        <f t="shared" si="34"/>
        <v>182.2</v>
      </c>
      <c r="AE42" s="11">
        <f t="shared" si="34"/>
        <v>216.31999999999996</v>
      </c>
      <c r="AF42" s="11">
        <f t="shared" si="34"/>
        <v>228.25</v>
      </c>
      <c r="AG42" s="33"/>
      <c r="AH42" s="83">
        <f t="shared" si="35"/>
        <v>217.88</v>
      </c>
      <c r="AI42" s="29">
        <f t="shared" si="35"/>
        <v>239.09</v>
      </c>
      <c r="AJ42" s="64">
        <f t="shared" si="35"/>
        <v>235.29</v>
      </c>
      <c r="AK42" s="11">
        <f t="shared" si="33"/>
        <v>262.40999999999997</v>
      </c>
      <c r="AL42" s="11">
        <f t="shared" si="36"/>
        <v>256.94</v>
      </c>
      <c r="AM42" s="44"/>
      <c r="AN42" s="102">
        <v>29.06</v>
      </c>
      <c r="AO42" s="92">
        <v>54.43</v>
      </c>
      <c r="AP42" s="94">
        <v>53.44</v>
      </c>
      <c r="AQ42" s="64">
        <f t="shared" si="37"/>
        <v>46.68</v>
      </c>
      <c r="AR42" s="64">
        <f t="shared" si="37"/>
        <v>28.9</v>
      </c>
      <c r="AS42" s="44"/>
      <c r="AT42" s="100">
        <v>7.91</v>
      </c>
      <c r="AU42" s="92">
        <v>10.69</v>
      </c>
      <c r="AV42" s="94">
        <v>16.32</v>
      </c>
      <c r="AW42" s="65">
        <v>13.65</v>
      </c>
      <c r="AX42" s="11">
        <v>10.28</v>
      </c>
      <c r="AY42" s="44"/>
      <c r="AZ42" s="100">
        <v>21.15</v>
      </c>
      <c r="BA42" s="92">
        <v>43.74</v>
      </c>
      <c r="BB42" s="94">
        <v>37.119999999999997</v>
      </c>
      <c r="BC42" s="65">
        <v>33.03</v>
      </c>
      <c r="BD42" s="11">
        <v>18.62</v>
      </c>
      <c r="BE42" s="27"/>
    </row>
    <row r="43" spans="1:57" ht="12.75" customHeight="1" x14ac:dyDescent="0.15">
      <c r="A43" s="26"/>
      <c r="B43" s="25" t="s">
        <v>49</v>
      </c>
      <c r="C43" s="97">
        <v>339.05</v>
      </c>
      <c r="D43" s="61">
        <v>379.56</v>
      </c>
      <c r="E43" s="90">
        <v>372.7</v>
      </c>
      <c r="F43" s="64">
        <v>315.2</v>
      </c>
      <c r="G43" s="11">
        <v>214.64</v>
      </c>
      <c r="H43" s="100"/>
      <c r="I43" s="92"/>
      <c r="J43" s="90"/>
      <c r="K43" s="64">
        <v>25.59</v>
      </c>
      <c r="L43" s="70"/>
      <c r="M43" s="102"/>
      <c r="N43" s="92"/>
      <c r="O43" s="70"/>
      <c r="P43" s="70"/>
      <c r="Q43" s="70"/>
      <c r="R43" s="100">
        <v>46.12</v>
      </c>
      <c r="S43" s="92">
        <v>39.130000000000003</v>
      </c>
      <c r="T43" s="90">
        <v>18.440000000000001</v>
      </c>
      <c r="U43" s="64">
        <v>17.89</v>
      </c>
      <c r="V43" s="11">
        <v>55.54</v>
      </c>
      <c r="W43" s="100">
        <v>0.37</v>
      </c>
      <c r="X43" s="92">
        <v>0.42</v>
      </c>
      <c r="Y43" s="90">
        <v>0.46</v>
      </c>
      <c r="Z43" s="64"/>
      <c r="AA43" s="11"/>
      <c r="AB43" s="35">
        <f t="shared" si="32"/>
        <v>385.54</v>
      </c>
      <c r="AC43" s="22">
        <f t="shared" si="32"/>
        <v>419.11</v>
      </c>
      <c r="AD43" s="11">
        <f t="shared" si="34"/>
        <v>391.59999999999997</v>
      </c>
      <c r="AE43" s="11">
        <f t="shared" si="34"/>
        <v>358.67999999999995</v>
      </c>
      <c r="AF43" s="11">
        <f t="shared" si="34"/>
        <v>270.18</v>
      </c>
      <c r="AG43" s="33"/>
      <c r="AH43" s="83">
        <f t="shared" si="35"/>
        <v>470.84000000000003</v>
      </c>
      <c r="AI43" s="29">
        <f t="shared" si="35"/>
        <v>563.73</v>
      </c>
      <c r="AJ43" s="64">
        <f t="shared" si="35"/>
        <v>508.62</v>
      </c>
      <c r="AK43" s="11">
        <f t="shared" si="33"/>
        <v>466.34999999999991</v>
      </c>
      <c r="AL43" s="11">
        <f t="shared" si="36"/>
        <v>311.88</v>
      </c>
      <c r="AM43" s="44"/>
      <c r="AN43" s="102">
        <v>85.67</v>
      </c>
      <c r="AO43" s="92">
        <v>145.04</v>
      </c>
      <c r="AP43" s="94">
        <v>117.48</v>
      </c>
      <c r="AQ43" s="64">
        <f t="shared" si="37"/>
        <v>107.66999999999999</v>
      </c>
      <c r="AR43" s="64">
        <f t="shared" si="37"/>
        <v>41.7</v>
      </c>
      <c r="AS43" s="44"/>
      <c r="AT43" s="100">
        <v>10.36</v>
      </c>
      <c r="AU43" s="92">
        <v>22.48</v>
      </c>
      <c r="AV43" s="94">
        <v>30.07</v>
      </c>
      <c r="AW43" s="65">
        <v>29.6</v>
      </c>
      <c r="AX43" s="11">
        <v>10.32</v>
      </c>
      <c r="AY43" s="44"/>
      <c r="AZ43" s="100">
        <v>75.31</v>
      </c>
      <c r="BA43" s="92">
        <v>122.56</v>
      </c>
      <c r="BB43" s="94">
        <v>87.41</v>
      </c>
      <c r="BC43" s="65">
        <v>78.069999999999993</v>
      </c>
      <c r="BD43" s="11">
        <v>31.38</v>
      </c>
      <c r="BE43" s="27"/>
    </row>
    <row r="44" spans="1:57" ht="12.75" customHeight="1" x14ac:dyDescent="0.15">
      <c r="A44" s="26"/>
      <c r="B44" s="25" t="s">
        <v>33</v>
      </c>
      <c r="C44" s="97">
        <v>309.33</v>
      </c>
      <c r="D44" s="61">
        <v>255.87</v>
      </c>
      <c r="E44" s="90">
        <v>243.42</v>
      </c>
      <c r="F44" s="64">
        <v>153.69999999999999</v>
      </c>
      <c r="G44" s="11">
        <v>117.46</v>
      </c>
      <c r="H44" s="100"/>
      <c r="I44" s="92"/>
      <c r="J44" s="90"/>
      <c r="K44" s="64">
        <v>17.329999999999998</v>
      </c>
      <c r="L44" s="70"/>
      <c r="M44" s="102"/>
      <c r="N44" s="92"/>
      <c r="O44" s="70"/>
      <c r="P44" s="70"/>
      <c r="Q44" s="70"/>
      <c r="R44" s="100">
        <v>46.53</v>
      </c>
      <c r="S44" s="92">
        <v>26.89</v>
      </c>
      <c r="T44" s="90">
        <v>17.93</v>
      </c>
      <c r="U44" s="64">
        <v>15.41</v>
      </c>
      <c r="V44" s="11">
        <v>38.68</v>
      </c>
      <c r="W44" s="100">
        <v>51.51</v>
      </c>
      <c r="X44" s="92">
        <v>57.62</v>
      </c>
      <c r="Y44" s="90">
        <v>74.680000000000007</v>
      </c>
      <c r="Z44" s="64">
        <v>87.1</v>
      </c>
      <c r="AA44" s="11">
        <v>84.76</v>
      </c>
      <c r="AB44" s="35">
        <f t="shared" si="32"/>
        <v>407.37</v>
      </c>
      <c r="AC44" s="22">
        <f t="shared" si="32"/>
        <v>340.38</v>
      </c>
      <c r="AD44" s="11">
        <f t="shared" si="34"/>
        <v>336.03</v>
      </c>
      <c r="AE44" s="11">
        <f t="shared" si="34"/>
        <v>273.53999999999996</v>
      </c>
      <c r="AF44" s="11">
        <f t="shared" si="34"/>
        <v>240.89999999999998</v>
      </c>
      <c r="AG44" s="33"/>
      <c r="AH44" s="83">
        <f t="shared" si="35"/>
        <v>419.94</v>
      </c>
      <c r="AI44" s="29">
        <f t="shared" si="35"/>
        <v>354.38</v>
      </c>
      <c r="AJ44" s="64">
        <f t="shared" si="35"/>
        <v>312.56999999999994</v>
      </c>
      <c r="AK44" s="11">
        <f t="shared" si="33"/>
        <v>213.02999999999997</v>
      </c>
      <c r="AL44" s="11">
        <f t="shared" si="36"/>
        <v>167.51999999999998</v>
      </c>
      <c r="AM44" s="44"/>
      <c r="AN44" s="102">
        <v>64.08</v>
      </c>
      <c r="AO44" s="92">
        <v>71.62</v>
      </c>
      <c r="AP44" s="94">
        <v>51.22</v>
      </c>
      <c r="AQ44" s="64">
        <f t="shared" si="37"/>
        <v>26.59</v>
      </c>
      <c r="AR44" s="64">
        <f t="shared" si="37"/>
        <v>11.379999999999999</v>
      </c>
      <c r="AS44" s="44"/>
      <c r="AT44" s="100">
        <v>14.41</v>
      </c>
      <c r="AU44" s="92">
        <v>13.68</v>
      </c>
      <c r="AV44" s="94">
        <v>11.99</v>
      </c>
      <c r="AW44" s="65">
        <v>8.2100000000000009</v>
      </c>
      <c r="AX44" s="11">
        <v>3.82</v>
      </c>
      <c r="AY44" s="44"/>
      <c r="AZ44" s="100">
        <v>49.67</v>
      </c>
      <c r="BA44" s="92">
        <v>57.94</v>
      </c>
      <c r="BB44" s="94">
        <v>39.229999999999997</v>
      </c>
      <c r="BC44" s="65">
        <v>18.38</v>
      </c>
      <c r="BD44" s="11">
        <v>7.56</v>
      </c>
      <c r="BE44" s="27"/>
    </row>
    <row r="45" spans="1:57" ht="12.75" customHeight="1" x14ac:dyDescent="0.15">
      <c r="A45" s="26"/>
      <c r="B45" s="25" t="s">
        <v>34</v>
      </c>
      <c r="C45" s="97">
        <v>7.35</v>
      </c>
      <c r="D45" s="61">
        <v>6.56</v>
      </c>
      <c r="E45" s="90">
        <v>5.73</v>
      </c>
      <c r="F45" s="64">
        <v>8.9499999999999993</v>
      </c>
      <c r="G45" s="11">
        <v>8.08</v>
      </c>
      <c r="H45" s="100"/>
      <c r="I45" s="92"/>
      <c r="J45" s="90"/>
      <c r="K45" s="64">
        <v>0.34</v>
      </c>
      <c r="L45" s="70"/>
      <c r="M45" s="102"/>
      <c r="N45" s="92"/>
      <c r="O45" s="70"/>
      <c r="P45" s="70"/>
      <c r="Q45" s="70"/>
      <c r="R45" s="100">
        <v>0.88</v>
      </c>
      <c r="S45" s="92">
        <v>1.26</v>
      </c>
      <c r="T45" s="90">
        <v>0.28999999999999998</v>
      </c>
      <c r="U45" s="64">
        <v>0.28999999999999998</v>
      </c>
      <c r="V45" s="11">
        <v>0.96</v>
      </c>
      <c r="W45" s="100">
        <v>0.78</v>
      </c>
      <c r="X45" s="92">
        <v>0.7</v>
      </c>
      <c r="Y45" s="90">
        <v>0.2</v>
      </c>
      <c r="Z45" s="64">
        <v>0.13</v>
      </c>
      <c r="AA45" s="11">
        <v>7.0000000000000007E-2</v>
      </c>
      <c r="AB45" s="35">
        <f t="shared" si="32"/>
        <v>9.01</v>
      </c>
      <c r="AC45" s="22">
        <f t="shared" si="32"/>
        <v>8.52</v>
      </c>
      <c r="AD45" s="11">
        <f t="shared" si="34"/>
        <v>6.2200000000000006</v>
      </c>
      <c r="AE45" s="11">
        <f t="shared" si="34"/>
        <v>9.7099999999999991</v>
      </c>
      <c r="AF45" s="11">
        <f t="shared" si="34"/>
        <v>9.11</v>
      </c>
      <c r="AG45" s="33"/>
      <c r="AH45" s="83">
        <f t="shared" si="35"/>
        <v>8.5400000000000009</v>
      </c>
      <c r="AI45" s="29">
        <f t="shared" si="35"/>
        <v>8.2799999999999994</v>
      </c>
      <c r="AJ45" s="64">
        <f t="shared" si="35"/>
        <v>6.28</v>
      </c>
      <c r="AK45" s="11">
        <f t="shared" si="33"/>
        <v>9.7199999999999989</v>
      </c>
      <c r="AL45" s="11">
        <f t="shared" si="36"/>
        <v>9.1999999999999993</v>
      </c>
      <c r="AM45" s="44"/>
      <c r="AN45" s="102">
        <v>0.31</v>
      </c>
      <c r="AO45" s="92">
        <v>0.46</v>
      </c>
      <c r="AP45" s="94">
        <v>0.26</v>
      </c>
      <c r="AQ45" s="64">
        <f t="shared" si="37"/>
        <v>0.14000000000000001</v>
      </c>
      <c r="AR45" s="64">
        <f t="shared" si="37"/>
        <v>0.16</v>
      </c>
      <c r="AS45" s="44"/>
      <c r="AT45" s="100">
        <v>0</v>
      </c>
      <c r="AU45" s="92">
        <v>0.1</v>
      </c>
      <c r="AV45" s="94">
        <v>0.03</v>
      </c>
      <c r="AW45" s="65">
        <v>0.03</v>
      </c>
      <c r="AX45" s="11">
        <v>0.01</v>
      </c>
      <c r="AY45" s="44"/>
      <c r="AZ45" s="100">
        <v>0.31</v>
      </c>
      <c r="BA45" s="92">
        <v>0.36</v>
      </c>
      <c r="BB45" s="94">
        <v>0.23</v>
      </c>
      <c r="BC45" s="65">
        <v>0.11</v>
      </c>
      <c r="BD45" s="11">
        <v>0.15</v>
      </c>
      <c r="BE45" s="27"/>
    </row>
    <row r="46" spans="1:57" ht="12.75" customHeight="1" x14ac:dyDescent="0.15">
      <c r="A46" s="26"/>
      <c r="B46" s="32" t="s">
        <v>35</v>
      </c>
      <c r="C46" s="29">
        <v>1321.85</v>
      </c>
      <c r="D46" s="29">
        <v>1284.76</v>
      </c>
      <c r="E46" s="11">
        <f t="shared" ref="E46:K46" si="38">SUM(E40:E45)</f>
        <v>1411.0900000000001</v>
      </c>
      <c r="F46" s="64">
        <f t="shared" si="38"/>
        <v>1263.3700000000001</v>
      </c>
      <c r="G46" s="11">
        <f t="shared" si="38"/>
        <v>1153.94</v>
      </c>
      <c r="H46" s="83">
        <f t="shared" si="38"/>
        <v>0</v>
      </c>
      <c r="I46" s="64">
        <f t="shared" si="38"/>
        <v>0</v>
      </c>
      <c r="J46" s="64">
        <f t="shared" si="38"/>
        <v>0</v>
      </c>
      <c r="K46" s="64">
        <f t="shared" si="38"/>
        <v>116.78000000000002</v>
      </c>
      <c r="L46" s="11"/>
      <c r="M46" s="102"/>
      <c r="N46" s="93"/>
      <c r="O46" s="11"/>
      <c r="P46" s="11"/>
      <c r="Q46" s="11"/>
      <c r="R46" s="100">
        <v>224.04</v>
      </c>
      <c r="S46" s="29">
        <v>163.54</v>
      </c>
      <c r="T46" s="11">
        <f>SUM(T40:T45)</f>
        <v>87.000000000000014</v>
      </c>
      <c r="U46" s="64">
        <f>SUM(U40:U45)</f>
        <v>112.75</v>
      </c>
      <c r="V46" s="11">
        <f>SUM(V40:V45)</f>
        <v>291.90999999999997</v>
      </c>
      <c r="W46" s="100">
        <v>60.36</v>
      </c>
      <c r="X46" s="29">
        <v>66.34</v>
      </c>
      <c r="Y46" s="11">
        <f>SUM(Y40:Y45)</f>
        <v>89.15</v>
      </c>
      <c r="Z46" s="64">
        <f>SUM(Z40:Z45)</f>
        <v>108.94</v>
      </c>
      <c r="AA46" s="11">
        <f>SUM(AA40:AA45)</f>
        <v>99.03</v>
      </c>
      <c r="AB46" s="34">
        <f>SUM(AB40:AB45)</f>
        <v>1606.24</v>
      </c>
      <c r="AC46" s="22">
        <f t="shared" ref="AC46:AF46" si="39">SUM(AC40:AC45)</f>
        <v>1514.67</v>
      </c>
      <c r="AD46" s="11">
        <f t="shared" si="39"/>
        <v>1587.24</v>
      </c>
      <c r="AE46" s="11">
        <f t="shared" si="39"/>
        <v>1601.8399999999997</v>
      </c>
      <c r="AF46" s="11">
        <f t="shared" si="39"/>
        <v>1544.8799999999999</v>
      </c>
      <c r="AG46" s="33"/>
      <c r="AH46" s="83">
        <f>SUM(AH40:AH45)</f>
        <v>2394.4900000000002</v>
      </c>
      <c r="AI46" s="29">
        <f t="shared" ref="AI46:AL46" si="40">SUM(AI40:AI45)</f>
        <v>2699.9100000000003</v>
      </c>
      <c r="AJ46" s="64">
        <f t="shared" si="40"/>
        <v>2495.1200000000003</v>
      </c>
      <c r="AK46" s="11">
        <f t="shared" si="40"/>
        <v>2307.3399999999997</v>
      </c>
      <c r="AL46" s="11">
        <f t="shared" si="40"/>
        <v>1913.6300000000003</v>
      </c>
      <c r="AM46" s="44"/>
      <c r="AN46" s="83">
        <f>SUM(AN40:AN45)</f>
        <v>848.61999999999989</v>
      </c>
      <c r="AO46" s="29">
        <f>SUM(AO40:AO45)</f>
        <v>1251.5999999999999</v>
      </c>
      <c r="AP46" s="64">
        <f>SUM(AP40:AP45)</f>
        <v>997.03</v>
      </c>
      <c r="AQ46" s="64">
        <f>SUM(AQ40:AQ45)</f>
        <v>814.43999999999994</v>
      </c>
      <c r="AR46" s="64">
        <f>SUM(AR40:AR45)</f>
        <v>467.78</v>
      </c>
      <c r="AS46" s="44"/>
      <c r="AT46" s="88">
        <f>SUM(AT40:AT45)</f>
        <v>157.15</v>
      </c>
      <c r="AU46" s="87">
        <f>SUM(AU40:AU45)</f>
        <v>211.95</v>
      </c>
      <c r="AV46" s="65">
        <f>SUM(AV40:AV45)</f>
        <v>258.21999999999997</v>
      </c>
      <c r="AW46" s="65">
        <f>SUM(AW40:AW45)</f>
        <v>231.48000000000002</v>
      </c>
      <c r="AX46" s="11">
        <f>SUM(AX40:AX45)</f>
        <v>152.89999999999998</v>
      </c>
      <c r="AY46" s="44"/>
      <c r="AZ46" s="96">
        <f>SUM(AZ40:AZ45)</f>
        <v>691.46999999999991</v>
      </c>
      <c r="BA46" s="87">
        <f>SUM(BA40:BA45)</f>
        <v>1039.6499999999999</v>
      </c>
      <c r="BB46" s="65">
        <f>SUM(BB40:BB45)</f>
        <v>738.81000000000006</v>
      </c>
      <c r="BC46" s="65">
        <f>SUM(BC40:BC45)</f>
        <v>582.96</v>
      </c>
      <c r="BD46" s="11">
        <f>SUM(BD40:BD45)</f>
        <v>314.88</v>
      </c>
      <c r="BE46" s="27"/>
    </row>
    <row r="47" spans="1:57" ht="12.75" customHeight="1" x14ac:dyDescent="0.15">
      <c r="A47" s="26"/>
      <c r="B47" s="28"/>
      <c r="C47" s="97"/>
      <c r="D47" s="66"/>
      <c r="E47" s="91"/>
      <c r="F47" s="64"/>
      <c r="G47" s="11"/>
      <c r="H47" s="100"/>
      <c r="I47" s="92"/>
      <c r="J47" s="90"/>
      <c r="K47" s="71"/>
      <c r="L47" s="12"/>
      <c r="M47" s="102"/>
      <c r="N47" s="92"/>
      <c r="O47" s="12"/>
      <c r="P47" s="12"/>
      <c r="Q47" s="12"/>
      <c r="R47" s="100"/>
      <c r="S47" s="93"/>
      <c r="T47" s="91"/>
      <c r="U47" s="71"/>
      <c r="V47" s="12"/>
      <c r="W47" s="100"/>
      <c r="X47" s="93"/>
      <c r="Y47" s="91"/>
      <c r="Z47" s="71"/>
      <c r="AA47" s="12"/>
      <c r="AB47" s="35">
        <f>C47+H47+M47+R47+W47</f>
        <v>0</v>
      </c>
      <c r="AC47" s="22">
        <f>D47+I47+N47+S47+X47</f>
        <v>0</v>
      </c>
      <c r="AD47" s="38"/>
      <c r="AE47" s="38"/>
      <c r="AF47" s="12"/>
      <c r="AG47" s="33"/>
      <c r="AH47" s="105"/>
      <c r="AI47" s="93"/>
      <c r="AJ47" s="95"/>
      <c r="AK47" s="12"/>
      <c r="AL47" s="12"/>
      <c r="AM47" s="67"/>
      <c r="AN47" s="102"/>
      <c r="AO47" s="93"/>
      <c r="AP47" s="95"/>
      <c r="AQ47" s="68"/>
      <c r="AR47" s="68"/>
      <c r="AS47" s="44"/>
      <c r="AT47" s="100"/>
      <c r="AU47" s="93"/>
      <c r="AV47" s="95"/>
      <c r="AW47" s="65"/>
      <c r="AX47" s="11"/>
      <c r="AY47" s="44"/>
      <c r="AZ47" s="100"/>
      <c r="BA47" s="93"/>
      <c r="BB47" s="95"/>
      <c r="BC47" s="65"/>
      <c r="BD47" s="72"/>
      <c r="BE47" s="27"/>
    </row>
    <row r="48" spans="1:57" ht="12.75" customHeight="1" x14ac:dyDescent="0.15">
      <c r="A48" s="26"/>
      <c r="B48" s="73" t="s">
        <v>36</v>
      </c>
      <c r="C48" s="76">
        <f>C16+C27+C38+C46</f>
        <v>8186.7199999999993</v>
      </c>
      <c r="D48" s="76">
        <f>D16+D27+D38+D46</f>
        <v>7494.8200000000006</v>
      </c>
      <c r="E48" s="39">
        <f>E16+E27+E38+E46</f>
        <v>7998.5300000000007</v>
      </c>
      <c r="F48" s="74">
        <f>F16+F27+F38+F46</f>
        <v>7241.2099999999991</v>
      </c>
      <c r="G48" s="39">
        <f>G16+G27+G38+G46</f>
        <v>7464.02</v>
      </c>
      <c r="H48" s="75">
        <f>H16</f>
        <v>884.03</v>
      </c>
      <c r="I48" s="76">
        <f>I16</f>
        <v>999.44</v>
      </c>
      <c r="J48" s="39">
        <f>J16</f>
        <v>1000</v>
      </c>
      <c r="K48" s="74">
        <f>K16+K27+K38+K46</f>
        <v>859.78000000000009</v>
      </c>
      <c r="L48" s="39"/>
      <c r="M48" s="75">
        <f>M16</f>
        <v>939.47</v>
      </c>
      <c r="N48" s="76">
        <f>N16</f>
        <v>856.3</v>
      </c>
      <c r="O48" s="39"/>
      <c r="P48" s="39"/>
      <c r="Q48" s="39"/>
      <c r="R48" s="75">
        <f>R16+R27+R38+R46</f>
        <v>1236.81</v>
      </c>
      <c r="S48" s="76">
        <f>S16+S27+S38+S46</f>
        <v>878.2299999999999</v>
      </c>
      <c r="T48" s="39">
        <f>T16+T27+T38+T46</f>
        <v>444.59</v>
      </c>
      <c r="U48" s="74">
        <f>U16+U27+U38+U46</f>
        <v>546.35</v>
      </c>
      <c r="V48" s="39">
        <f>V16+V27+V38+V46</f>
        <v>2334.7199999999998</v>
      </c>
      <c r="W48" s="75">
        <f t="shared" ref="W48:AF48" si="41">W16+W27+W38+W46</f>
        <v>2006.7</v>
      </c>
      <c r="X48" s="76">
        <f t="shared" si="41"/>
        <v>2405.4700000000003</v>
      </c>
      <c r="Y48" s="98">
        <f t="shared" si="41"/>
        <v>2191.8800000000006</v>
      </c>
      <c r="Z48" s="74">
        <f t="shared" si="41"/>
        <v>2828.4599999999996</v>
      </c>
      <c r="AA48" s="39">
        <f t="shared" si="41"/>
        <v>4081.1000000000004</v>
      </c>
      <c r="AB48" s="77">
        <f t="shared" si="41"/>
        <v>13253.65</v>
      </c>
      <c r="AC48" s="78">
        <f t="shared" si="41"/>
        <v>12635.180000000002</v>
      </c>
      <c r="AD48" s="39">
        <f t="shared" si="41"/>
        <v>11634.999999999998</v>
      </c>
      <c r="AE48" s="39">
        <f t="shared" si="41"/>
        <v>11475.799999999997</v>
      </c>
      <c r="AF48" s="39">
        <f t="shared" si="41"/>
        <v>13879.84</v>
      </c>
      <c r="AG48" s="33"/>
      <c r="AH48" s="106">
        <f>AH16+AH27+AH38+AH46</f>
        <v>15147.989999999996</v>
      </c>
      <c r="AI48" s="107">
        <f>AI16+AI27+AI38+AI46</f>
        <v>15834.800000000001</v>
      </c>
      <c r="AJ48" s="107">
        <f>AJ16+AJ27+AJ38+AJ46</f>
        <v>13603.000000000002</v>
      </c>
      <c r="AK48" s="107">
        <f>AK16+AK27+AK38+AK46</f>
        <v>12447.210000000001</v>
      </c>
      <c r="AL48" s="107">
        <f>AL16+AL27+AL38+AL46</f>
        <v>11826.810000000003</v>
      </c>
      <c r="AM48" s="44"/>
      <c r="AN48" s="103">
        <f>AN16+AN27+AN38+AN46</f>
        <v>3900.98</v>
      </c>
      <c r="AO48" s="76">
        <f>AO16+AO27+AO38+AO46</f>
        <v>5606</v>
      </c>
      <c r="AP48" s="39">
        <f>AP16+AP27+AP38+AP46</f>
        <v>4159.88</v>
      </c>
      <c r="AQ48" s="74">
        <f>AQ16+AQ27+AQ38+AQ46</f>
        <v>3799.8700000000003</v>
      </c>
      <c r="AR48" s="74">
        <f>AR16+AR27+AR38+AR46</f>
        <v>2028.9699999999998</v>
      </c>
      <c r="AS48" s="79"/>
      <c r="AT48" s="75">
        <f>AT16+AT27+AT38+AT46</f>
        <v>859.25000000000011</v>
      </c>
      <c r="AU48" s="76">
        <f>AU16+AU27+AU38+AU46</f>
        <v>1207.21</v>
      </c>
      <c r="AV48" s="74">
        <f>AV16+AV27+AV38+AV46</f>
        <v>1243.1300000000001</v>
      </c>
      <c r="AW48" s="80">
        <f>AW16+AW27+AW38+AW46</f>
        <v>1178.31</v>
      </c>
      <c r="AX48" s="39">
        <f>AX16+AX27+AX38+AX46</f>
        <v>750.00999999999988</v>
      </c>
      <c r="AY48" s="79"/>
      <c r="AZ48" s="75">
        <f>AZ16+AZ27+AZ38+AZ46</f>
        <v>3041.7299999999996</v>
      </c>
      <c r="BA48" s="76">
        <f>BA16+BA27+BA38+BA46</f>
        <v>4398.79</v>
      </c>
      <c r="BB48" s="74">
        <f>BB16+BB27+BB38+BB46</f>
        <v>2916.75</v>
      </c>
      <c r="BC48" s="80">
        <f>BC16+BC27+BC38+BC46</f>
        <v>2621.97</v>
      </c>
      <c r="BD48" s="39">
        <f>BD16+BD27+BD38+BD46</f>
        <v>1278.96</v>
      </c>
      <c r="BE48" s="27"/>
    </row>
    <row r="49" spans="2:29" ht="15" customHeight="1" x14ac:dyDescent="0.15">
      <c r="B49" s="52"/>
      <c r="C49" s="52"/>
      <c r="AB49" s="81"/>
      <c r="AC49" s="81"/>
    </row>
    <row r="50" spans="2:29" ht="15" customHeight="1" x14ac:dyDescent="0.15">
      <c r="B50" s="52"/>
      <c r="C50" s="52"/>
      <c r="AB50" s="81"/>
      <c r="AC50" s="81"/>
    </row>
    <row r="51" spans="2:29" ht="15" customHeight="1" x14ac:dyDescent="0.15">
      <c r="B51" s="52"/>
      <c r="C51" s="52"/>
      <c r="AB51" s="81"/>
      <c r="AC51" s="81"/>
    </row>
    <row r="52" spans="2:29" ht="15" customHeight="1" x14ac:dyDescent="0.15">
      <c r="B52" s="52"/>
      <c r="C52" s="52"/>
      <c r="AB52" s="81"/>
      <c r="AC52" s="81"/>
    </row>
    <row r="53" spans="2:29" ht="15" customHeight="1" x14ac:dyDescent="0.15">
      <c r="B53" s="52"/>
      <c r="C53" s="52"/>
      <c r="AB53" s="81"/>
      <c r="AC53" s="81"/>
    </row>
    <row r="54" spans="2:29" ht="15" customHeight="1" x14ac:dyDescent="0.15">
      <c r="B54" s="52"/>
      <c r="C54" s="52"/>
      <c r="AB54" s="81"/>
      <c r="AC54" s="81"/>
    </row>
    <row r="55" spans="2:29" ht="15" customHeight="1" x14ac:dyDescent="0.15">
      <c r="B55" s="52"/>
      <c r="C55" s="52"/>
      <c r="AB55" s="81"/>
      <c r="AC55" s="81"/>
    </row>
    <row r="56" spans="2:29" ht="15" customHeight="1" x14ac:dyDescent="0.15">
      <c r="B56" s="52"/>
      <c r="C56" s="52"/>
      <c r="AB56" s="81"/>
      <c r="AC56" s="81"/>
    </row>
    <row r="57" spans="2:29" ht="15" customHeight="1" x14ac:dyDescent="0.15">
      <c r="B57" s="52"/>
      <c r="C57" s="52"/>
      <c r="AB57" s="81"/>
      <c r="AC57" s="81"/>
    </row>
    <row r="58" spans="2:29" ht="15" customHeight="1" x14ac:dyDescent="0.15">
      <c r="B58" s="52"/>
      <c r="C58" s="52"/>
      <c r="AB58" s="81"/>
      <c r="AC58" s="81"/>
    </row>
    <row r="59" spans="2:29" ht="15" customHeight="1" x14ac:dyDescent="0.15">
      <c r="B59" s="52"/>
      <c r="C59" s="52"/>
      <c r="AB59" s="82"/>
      <c r="AC59" s="82"/>
    </row>
    <row r="60" spans="2:29" ht="15" customHeight="1" x14ac:dyDescent="0.15">
      <c r="B60" s="52"/>
      <c r="C60" s="52"/>
      <c r="AB60" s="81"/>
      <c r="AC60" s="81"/>
    </row>
    <row r="61" spans="2:29" ht="15" customHeight="1" x14ac:dyDescent="0.15">
      <c r="B61" s="52"/>
      <c r="C61" s="52"/>
    </row>
    <row r="62" spans="2:29" ht="15" customHeight="1" x14ac:dyDescent="0.15">
      <c r="B62" s="52"/>
      <c r="C62" s="52"/>
    </row>
    <row r="63" spans="2:29" ht="15" customHeight="1" x14ac:dyDescent="0.15">
      <c r="B63" s="52"/>
      <c r="C63" s="52"/>
    </row>
    <row r="64" spans="2:29" ht="15" customHeight="1" x14ac:dyDescent="0.15">
      <c r="B64" s="52"/>
      <c r="C64" s="52"/>
    </row>
    <row r="65" spans="2:3" ht="15" customHeight="1" x14ac:dyDescent="0.15">
      <c r="B65" s="52"/>
      <c r="C65" s="52"/>
    </row>
    <row r="66" spans="2:3" ht="15" customHeight="1" x14ac:dyDescent="0.15">
      <c r="B66" s="52"/>
      <c r="C66" s="52"/>
    </row>
    <row r="67" spans="2:3" ht="15" customHeight="1" x14ac:dyDescent="0.15">
      <c r="B67" s="52"/>
      <c r="C67" s="52"/>
    </row>
  </sheetData>
  <mergeCells count="17">
    <mergeCell ref="AZ4:BD4"/>
    <mergeCell ref="AH4:AL4"/>
    <mergeCell ref="W4:AA4"/>
    <mergeCell ref="AB4:AF4"/>
    <mergeCell ref="AZ2:BD2"/>
    <mergeCell ref="AZ3:BD3"/>
    <mergeCell ref="AH2:AL2"/>
    <mergeCell ref="AH3:AL3"/>
    <mergeCell ref="AN2:AR2"/>
    <mergeCell ref="AN3:AR3"/>
    <mergeCell ref="AT2:AX2"/>
    <mergeCell ref="AT3:AX3"/>
    <mergeCell ref="R4:V4"/>
    <mergeCell ref="M4:Q4"/>
    <mergeCell ref="H4:L4"/>
    <mergeCell ref="AN4:AR4"/>
    <mergeCell ref="AT4:AX4"/>
  </mergeCells>
  <phoneticPr fontId="17" type="noConversion"/>
  <printOptions gridLines="1"/>
  <pageMargins left="0.25" right="0.25" top="0.25" bottom="0.25" header="0.5" footer="0.5"/>
  <pageSetup scale="55" orientation="landscape" horizontalDpi="2400" verticalDpi="24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Longline (Non-Con)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 Ito</dc:creator>
  <cp:lastModifiedBy>Microsoft Office User</cp:lastModifiedBy>
  <cp:lastPrinted>2017-04-20T23:41:20Z</cp:lastPrinted>
  <dcterms:created xsi:type="dcterms:W3CDTF">2015-04-08T23:35:54Z</dcterms:created>
  <dcterms:modified xsi:type="dcterms:W3CDTF">2018-01-25T22:02:29Z</dcterms:modified>
</cp:coreProperties>
</file>