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oleObject"/>
  <Default Extension="vml" ContentType="application/vnd.openxmlformats-officedocument.vmlDrawi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300" yWindow="0" windowWidth="28880" windowHeight="20760" tabRatio="500"/>
  </bookViews>
  <sheets>
    <sheet name="Introduction" sheetId="9" r:id="rId1"/>
    <sheet name="Equations" sheetId="1" r:id="rId2"/>
    <sheet name="Ex1 CW" sheetId="3" r:id="rId3"/>
    <sheet name="Ex2 TR" sheetId="6" r:id="rId4"/>
    <sheet name="Ex3 AO" sheetId="7" r:id="rId5"/>
    <sheet name="Ex4 FP" sheetId="5" r:id="rId6"/>
    <sheet name="pressures_matrix2013" sheetId="8"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33" i="5" l="1"/>
  <c r="C32" i="5"/>
  <c r="C29" i="5"/>
  <c r="S28" i="5"/>
  <c r="C28" i="5"/>
  <c r="N20" i="5"/>
  <c r="L20" i="5"/>
  <c r="I20" i="5"/>
  <c r="C20" i="5"/>
  <c r="C19" i="7"/>
  <c r="C21" i="3"/>
  <c r="I19" i="7"/>
  <c r="L19" i="7"/>
  <c r="N19" i="7"/>
  <c r="C20" i="7"/>
  <c r="C21" i="5"/>
  <c r="W21" i="7"/>
  <c r="C23" i="7"/>
  <c r="C24" i="7"/>
  <c r="C19" i="6"/>
  <c r="C20" i="6"/>
  <c r="S19" i="6"/>
  <c r="W21" i="6"/>
  <c r="C23" i="6"/>
  <c r="C24" i="6"/>
  <c r="W22" i="5"/>
  <c r="C24" i="5"/>
  <c r="C25" i="5"/>
  <c r="W30" i="5"/>
  <c r="C22" i="3"/>
  <c r="W23" i="3"/>
  <c r="C25" i="3"/>
  <c r="C26" i="3"/>
</calcChain>
</file>

<file path=xl/sharedStrings.xml><?xml version="1.0" encoding="utf-8"?>
<sst xmlns="http://schemas.openxmlformats.org/spreadsheetml/2006/main" count="417" uniqueCount="114">
  <si>
    <t>ECOLOGICAL</t>
  </si>
  <si>
    <t>SOCIAL</t>
  </si>
  <si>
    <t>Fishing pressure</t>
  </si>
  <si>
    <t>Climate change</t>
  </si>
  <si>
    <t>Social</t>
  </si>
  <si>
    <t>GOAL</t>
  </si>
  <si>
    <t>FOOD PROVISION</t>
  </si>
  <si>
    <t>Mariculture</t>
  </si>
  <si>
    <t>coral</t>
  </si>
  <si>
    <t>sponges</t>
  </si>
  <si>
    <t>TOURISM &amp; RECREATION</t>
  </si>
  <si>
    <t>Tourism</t>
  </si>
  <si>
    <t>Ports &amp; Harbors</t>
  </si>
  <si>
    <t>Oil &amp; Gas</t>
  </si>
  <si>
    <t>CLEAN WATERS</t>
  </si>
  <si>
    <t>po_chemicals_3nm_2013.csv</t>
  </si>
  <si>
    <t>po_nutrients_3nm_2013.csv</t>
  </si>
  <si>
    <t>po_pathogens_sanitation2011_popninland25km2013.csv</t>
  </si>
  <si>
    <t>po_trash2012.csv</t>
  </si>
  <si>
    <t xml:space="preserve"> </t>
  </si>
  <si>
    <t>rgn_wb_wgi_2013a_rescaled_inverse.csv</t>
  </si>
  <si>
    <t>Equation S8</t>
  </si>
  <si>
    <t>Equation S9</t>
  </si>
  <si>
    <t>Ecological pressure category averages (pi)</t>
  </si>
  <si>
    <t>Ecological pressure average (pE)</t>
  </si>
  <si>
    <t>Social pressure (ps)</t>
  </si>
  <si>
    <t>Equation S10</t>
  </si>
  <si>
    <t>Total pressures (px)</t>
  </si>
  <si>
    <t>Equation S7</t>
  </si>
  <si>
    <t>ϒ</t>
  </si>
  <si>
    <t>px*100</t>
  </si>
  <si>
    <t>Rescale</t>
  </si>
  <si>
    <t>CALCULATIONS</t>
  </si>
  <si>
    <t>Pollution</t>
  </si>
  <si>
    <t>Species pollution</t>
  </si>
  <si>
    <t>China's pressure score 2013
from scenario.Global2013.www2013/scores.csv</t>
  </si>
  <si>
    <t>CALCULATIONS: FISHERIES</t>
  </si>
  <si>
    <t>po_rgn_hd_subtidal_sb_2013a.csv</t>
  </si>
  <si>
    <t>p_hd_subtidal_hb_v2013a.csv</t>
  </si>
  <si>
    <t>hd_intertidal_2013.csv</t>
  </si>
  <si>
    <t>p_sp_alien_2013a.csv</t>
  </si>
  <si>
    <t>GenEsc_v2013a.csv</t>
  </si>
  <si>
    <t>fp_com_hb_2013.csv</t>
  </si>
  <si>
    <t>fp_com_lb_2013.csv</t>
  </si>
  <si>
    <t>p_fp_art_hb_disaggregateNature2012.csv</t>
  </si>
  <si>
    <t>fp_art_lb_2013.csv</t>
  </si>
  <si>
    <t>cc_slr_2013.csv</t>
  </si>
  <si>
    <t>CALCULATIONS: MARICULTURE</t>
  </si>
  <si>
    <t>Fisheries</t>
  </si>
  <si>
    <t>component</t>
  </si>
  <si>
    <t>corals</t>
  </si>
  <si>
    <t>fish_oil</t>
  </si>
  <si>
    <t>ornamentals</t>
  </si>
  <si>
    <t>seaweeds</t>
  </si>
  <si>
    <t>shells</t>
  </si>
  <si>
    <t>mangrove</t>
  </si>
  <si>
    <t>saltmarsh</t>
  </si>
  <si>
    <t>seagrass</t>
  </si>
  <si>
    <t>seaice_shoreline</t>
  </si>
  <si>
    <t>Aquarium Trade Fishing</t>
  </si>
  <si>
    <t>Commericial Fishing</t>
  </si>
  <si>
    <t>Marine Mammal Watching</t>
  </si>
  <si>
    <t>Wave &amp; Tidal Energy</t>
  </si>
  <si>
    <t>Ship &amp; Boat Building</t>
  </si>
  <si>
    <t>Transportation &amp; Shipping</t>
  </si>
  <si>
    <t>seaice_edge</t>
  </si>
  <si>
    <t>soft_bottom</t>
  </si>
  <si>
    <t>Pathogens
po_pathogens</t>
  </si>
  <si>
    <t>Nutrients: 3nm
po_nutrients_3nm</t>
  </si>
  <si>
    <t>Nutrients
po_nutrients</t>
  </si>
  <si>
    <t>Chemicals: 3nm
po_chemicals_3nm</t>
  </si>
  <si>
    <t>Chemicals
po_chemicals</t>
  </si>
  <si>
    <t>Trash
po_trash</t>
  </si>
  <si>
    <t>Subtidal softbottom 
hd_subtidal_sb</t>
  </si>
  <si>
    <t>Subtidal hardbottom 
hd_subtidal_hb</t>
  </si>
  <si>
    <t>Intertidal
hd_intertidal</t>
  </si>
  <si>
    <t>Invasive species
 sp_alien</t>
  </si>
  <si>
    <t>Genetic escapes:
sp_genetic</t>
  </si>
  <si>
    <t>Targeted harvest
fp_targetharvest</t>
  </si>
  <si>
    <t>Commercial low bycatch 
fp_com_lb</t>
  </si>
  <si>
    <t>Commercial high bycatch 
fp_com_hb</t>
  </si>
  <si>
    <t>Artisanal low bycatch 
fp_art_lb</t>
  </si>
  <si>
    <t>Artisanal high bycatch 
fp_art_hb</t>
  </si>
  <si>
    <t>Sea surface temperature
cc_sst</t>
  </si>
  <si>
    <t>Ocean acidification
cc_acid</t>
  </si>
  <si>
    <t>Ultra violet
cc_uv</t>
  </si>
  <si>
    <t>Sea level rise
cc_slr</t>
  </si>
  <si>
    <t>World Governance Indicators
ss_wgi</t>
  </si>
  <si>
    <t>Habitat destruction</t>
  </si>
  <si>
    <t>FIS: Fisheries</t>
  </si>
  <si>
    <t>MAR: Mariculture</t>
  </si>
  <si>
    <t>NP: Natural Products</t>
  </si>
  <si>
    <t>AO: Artisanal Fishing Opportunity</t>
  </si>
  <si>
    <t>CS: Carbon Storage</t>
  </si>
  <si>
    <t>CP: Coastal Protection</t>
  </si>
  <si>
    <t>TR: Tourism &amp; Recreation</t>
  </si>
  <si>
    <t>ECO: Economies</t>
  </si>
  <si>
    <t>LIV: Livelihoods</t>
  </si>
  <si>
    <t>ICO: Iconic Species</t>
  </si>
  <si>
    <t>LSP: Lasting Special Places</t>
  </si>
  <si>
    <t>CW: Clean Water</t>
  </si>
  <si>
    <t>HAB: Habitats</t>
  </si>
  <si>
    <t>SPP: Species</t>
  </si>
  <si>
    <t>goals and subgoals</t>
  </si>
  <si>
    <t>FP: Food Provision</t>
  </si>
  <si>
    <t>LE: Coastal Livelihoods &amp; Economies</t>
  </si>
  <si>
    <t>SP: Sense of Place</t>
  </si>
  <si>
    <t>BD: Biodiversity</t>
  </si>
  <si>
    <t>po_chemicals_2013.csv</t>
  </si>
  <si>
    <t>po_nutrients_2013.csv</t>
  </si>
  <si>
    <t>TOTAL PRESSURES</t>
  </si>
  <si>
    <t>ARTISANAL FISHING OPPORTUNITIES</t>
  </si>
  <si>
    <t>filename</t>
  </si>
  <si>
    <t>Example: China raw pressure value from:
scenario.Global2013.www2013/
layers/[[filename]] (si, zi)</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</si>
</sst>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43" formatCode="_(* #,##0.00_);_(* \(#,##0.00\);_(* &quot;-&quot;??_);_(@_)"/>
    <numFmt numFmtId="164" formatCode="_(&quot;€&quot;* #,##0_);_(&quot;€&quot;* \(#,##0\);_(&quot;€&quot;* &quot;-&quot;_);_(@_)"/>
    <numFmt numFmtId="165" formatCode="_(&quot;€&quot;* #,##0.00_);_(&quot;€&quot;* \(#,##0.00\);_(&quot;€&quot;* &quot;-&quot;??_);_(@_)"/>
    <numFmt numFmtId="166" formatCode="0.0"/>
  </numFmts>
  <fonts count="26" x14ac:knownFonts="1">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b/>
      <sz val="10"/>
      <name val="Arial"/>
      <family val="2"/>
    </font>
    <font>
      <b/>
      <sz val="10"/>
      <color indexed="10"/>
      <name val="Arial"/>
      <family val="2"/>
    </font>
    <font>
      <u/>
      <sz val="10"/>
      <color indexed="12"/>
      <name val="Verdana"/>
      <family val="2"/>
    </font>
    <font>
      <u/>
      <sz val="11"/>
      <color theme="10"/>
      <name val="Calibri"/>
      <family val="2"/>
    </font>
    <font>
      <sz val="11"/>
      <color indexed="8"/>
      <name val="Calibri"/>
      <family val="2"/>
    </font>
    <font>
      <sz val="10"/>
      <color rgb="FF000000"/>
      <name val="Arial"/>
      <family val="2"/>
    </font>
    <font>
      <sz val="10"/>
      <name val="Arial"/>
    </font>
    <font>
      <u/>
      <sz val="10"/>
      <color theme="10"/>
      <name val="Arial"/>
      <family val="2"/>
    </font>
    <font>
      <u/>
      <sz val="10"/>
      <color theme="11"/>
      <name val="Arial"/>
      <family val="2"/>
    </font>
    <font>
      <b/>
      <u/>
      <sz val="10"/>
      <name val="Arial"/>
    </font>
    <font>
      <b/>
      <sz val="10"/>
      <color theme="1"/>
      <name val="Arial"/>
      <family val="2"/>
    </font>
    <font>
      <b/>
      <sz val="11"/>
      <name val="Calibri"/>
      <family val="2"/>
      <scheme val="minor"/>
    </font>
    <font>
      <sz val="10"/>
      <color indexed="10"/>
      <name val="Arial"/>
      <family val="2"/>
    </font>
    <font>
      <b/>
      <sz val="10"/>
      <color rgb="FF008000"/>
      <name val="Arial"/>
      <family val="2"/>
    </font>
    <font>
      <b/>
      <sz val="11"/>
      <color rgb="FF008000"/>
      <name val="Calibri"/>
      <family val="2"/>
      <scheme val="minor"/>
    </font>
    <font>
      <b/>
      <sz val="11"/>
      <color rgb="FF000000"/>
      <name val="Arial"/>
    </font>
    <font>
      <b/>
      <sz val="10"/>
      <color rgb="FF000000"/>
      <name val="Arial"/>
    </font>
    <font>
      <b/>
      <sz val="11"/>
      <color theme="1"/>
      <name val="Calibri"/>
      <family val="2"/>
      <scheme val="minor"/>
    </font>
    <font>
      <b/>
      <sz val="11"/>
      <color theme="1"/>
      <name val="Arial"/>
    </font>
    <font>
      <sz val="11"/>
      <name val="Calibri"/>
      <family val="2"/>
      <scheme val="minor"/>
    </font>
    <font>
      <sz val="11"/>
      <color rgb="FF008000"/>
      <name val="Calibri"/>
      <family val="2"/>
      <scheme val="minor"/>
    </font>
  </fonts>
  <fills count="14">
    <fill>
      <patternFill patternType="none"/>
    </fill>
    <fill>
      <patternFill patternType="gray125"/>
    </fill>
    <fill>
      <patternFill patternType="solid">
        <fgColor theme="7"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D8E4BC"/>
        <bgColor rgb="FF000000"/>
      </patternFill>
    </fill>
  </fills>
  <borders count="63">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medium">
        <color auto="1"/>
      </left>
      <right style="medium">
        <color auto="1"/>
      </right>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top style="medium">
        <color auto="1"/>
      </top>
      <bottom style="medium">
        <color auto="1"/>
      </bottom>
      <diagonal/>
    </border>
    <border>
      <left style="medium">
        <color auto="1"/>
      </left>
      <right style="medium">
        <color auto="1"/>
      </right>
      <top/>
      <bottom/>
      <diagonal/>
    </border>
    <border>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bottom style="thin">
        <color auto="1"/>
      </bottom>
      <diagonal/>
    </border>
    <border>
      <left style="thin">
        <color auto="1"/>
      </left>
      <right/>
      <top style="medium">
        <color auto="1"/>
      </top>
      <bottom/>
      <diagonal/>
    </border>
    <border>
      <left/>
      <right style="medium">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bottom style="thin">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thin">
        <color auto="1"/>
      </right>
      <top style="medium">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style="medium">
        <color auto="1"/>
      </right>
      <top/>
      <bottom/>
      <diagonal/>
    </border>
    <border>
      <left style="thin">
        <color auto="1"/>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style="medium">
        <color auto="1"/>
      </right>
      <top/>
      <bottom style="medium">
        <color auto="1"/>
      </bottom>
      <diagonal/>
    </border>
    <border>
      <left/>
      <right style="medium">
        <color rgb="FF000000"/>
      </right>
      <top style="medium">
        <color auto="1"/>
      </top>
      <bottom style="medium">
        <color auto="1"/>
      </bottom>
      <diagonal/>
    </border>
  </borders>
  <cellStyleXfs count="137">
    <xf numFmtId="0" fontId="0" fillId="0" borderId="0"/>
    <xf numFmtId="0" fontId="4" fillId="0" borderId="0"/>
    <xf numFmtId="0" fontId="7"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41" fontId="9" fillId="0" borderId="0" applyFont="0" applyFill="0" applyBorder="0" applyAlignment="0" applyProtection="0"/>
    <xf numFmtId="0" fontId="9" fillId="0" borderId="0"/>
    <xf numFmtId="164" fontId="9" fillId="0" borderId="0" applyFont="0" applyFill="0" applyBorder="0" applyAlignment="0" applyProtection="0"/>
    <xf numFmtId="165" fontId="9" fillId="0" borderId="0" applyFont="0" applyFill="0" applyBorder="0" applyAlignment="0" applyProtection="0"/>
    <xf numFmtId="43" fontId="9"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251">
    <xf numFmtId="0" fontId="0" fillId="0" borderId="0" xfId="0"/>
    <xf numFmtId="0" fontId="5" fillId="0" borderId="0" xfId="1" applyFont="1" applyAlignment="1">
      <alignment vertical="center" wrapText="1"/>
    </xf>
    <xf numFmtId="0" fontId="4" fillId="0" borderId="0" xfId="1" applyAlignment="1">
      <alignment wrapText="1"/>
    </xf>
    <xf numFmtId="0" fontId="5" fillId="0" borderId="13" xfId="1" applyFont="1" applyBorder="1" applyAlignment="1">
      <alignment horizontal="center" wrapText="1"/>
    </xf>
    <xf numFmtId="0" fontId="5" fillId="0" borderId="14" xfId="1" applyFont="1" applyBorder="1" applyAlignment="1">
      <alignment horizontal="center" wrapText="1"/>
    </xf>
    <xf numFmtId="0" fontId="5" fillId="0" borderId="15" xfId="1" applyFont="1" applyBorder="1" applyAlignment="1">
      <alignment wrapText="1"/>
    </xf>
    <xf numFmtId="0" fontId="5" fillId="0" borderId="16" xfId="1" applyFont="1" applyBorder="1" applyAlignment="1">
      <alignment horizontal="center" vertical="center" wrapText="1"/>
    </xf>
    <xf numFmtId="0" fontId="5" fillId="0" borderId="17" xfId="1" applyFont="1" applyBorder="1" applyAlignment="1">
      <alignment horizontal="center" vertical="center" wrapText="1"/>
    </xf>
    <xf numFmtId="0" fontId="5" fillId="0" borderId="18" xfId="1" applyFont="1" applyBorder="1" applyAlignment="1">
      <alignment horizontal="center" vertical="center" wrapText="1"/>
    </xf>
    <xf numFmtId="0" fontId="5" fillId="0" borderId="18" xfId="1" applyFont="1" applyFill="1" applyBorder="1" applyAlignment="1">
      <alignment horizontal="center" vertical="center" wrapText="1"/>
    </xf>
    <xf numFmtId="0" fontId="5" fillId="0" borderId="19" xfId="1" applyFont="1" applyBorder="1" applyAlignment="1">
      <alignment horizontal="center" vertical="center" wrapText="1"/>
    </xf>
    <xf numFmtId="0" fontId="5" fillId="0" borderId="23" xfId="1" applyFont="1" applyBorder="1" applyAlignment="1">
      <alignment wrapText="1"/>
    </xf>
    <xf numFmtId="0" fontId="5" fillId="0" borderId="12" xfId="1" applyFont="1" applyBorder="1" applyAlignment="1">
      <alignment vertical="center" wrapText="1"/>
    </xf>
    <xf numFmtId="0" fontId="5" fillId="0" borderId="7" xfId="1" applyFont="1" applyBorder="1" applyAlignment="1">
      <alignment horizontal="center" vertical="center" wrapText="1"/>
    </xf>
    <xf numFmtId="0" fontId="5" fillId="0" borderId="8" xfId="1" applyFont="1" applyBorder="1" applyAlignment="1">
      <alignment horizontal="center" vertical="center" wrapText="1"/>
    </xf>
    <xf numFmtId="0" fontId="5" fillId="0" borderId="9" xfId="1" applyFont="1" applyBorder="1" applyAlignment="1">
      <alignment horizontal="center" vertical="center" wrapText="1"/>
    </xf>
    <xf numFmtId="0" fontId="5" fillId="0" borderId="9" xfId="1" applyFont="1" applyFill="1" applyBorder="1" applyAlignment="1">
      <alignment horizontal="center" vertical="center" wrapText="1"/>
    </xf>
    <xf numFmtId="0" fontId="4" fillId="0" borderId="7" xfId="1" applyBorder="1" applyAlignment="1">
      <alignment horizontal="center" vertical="center" wrapText="1"/>
    </xf>
    <xf numFmtId="0" fontId="5" fillId="0" borderId="16" xfId="1" applyFont="1" applyFill="1" applyBorder="1" applyAlignment="1">
      <alignment horizontal="center" vertical="center" wrapText="1"/>
    </xf>
    <xf numFmtId="0" fontId="5" fillId="0" borderId="31" xfId="1" applyFont="1" applyBorder="1" applyAlignment="1">
      <alignment horizontal="center" vertical="center" wrapText="1"/>
    </xf>
    <xf numFmtId="0" fontId="5" fillId="0" borderId="7" xfId="1" applyFont="1" applyFill="1" applyBorder="1" applyAlignment="1">
      <alignment horizontal="center" vertical="center" wrapText="1"/>
    </xf>
    <xf numFmtId="0" fontId="4" fillId="0" borderId="0" xfId="1" applyBorder="1" applyAlignment="1">
      <alignment horizontal="center" vertical="center" wrapText="1"/>
    </xf>
    <xf numFmtId="0" fontId="4" fillId="0" borderId="0" xfId="1" applyAlignment="1">
      <alignment horizontal="center" vertical="center" wrapText="1"/>
    </xf>
    <xf numFmtId="0" fontId="5" fillId="0" borderId="0" xfId="1" applyFont="1" applyFill="1" applyBorder="1" applyAlignment="1">
      <alignment horizontal="center" vertical="center" wrapText="1"/>
    </xf>
    <xf numFmtId="0" fontId="5" fillId="0" borderId="13" xfId="1" applyFont="1" applyBorder="1" applyAlignment="1">
      <alignment vertical="center" wrapText="1"/>
    </xf>
    <xf numFmtId="0" fontId="5" fillId="0" borderId="1" xfId="1" applyFont="1" applyBorder="1" applyAlignment="1">
      <alignment horizontal="center" vertical="center" wrapText="1"/>
    </xf>
    <xf numFmtId="0" fontId="5" fillId="0" borderId="2" xfId="1" applyFont="1" applyBorder="1" applyAlignment="1">
      <alignment horizontal="center" vertical="center" wrapText="1"/>
    </xf>
    <xf numFmtId="0" fontId="5" fillId="0" borderId="3" xfId="1" applyFont="1" applyBorder="1" applyAlignment="1">
      <alignment horizontal="center" vertical="center" wrapText="1"/>
    </xf>
    <xf numFmtId="0" fontId="5" fillId="0" borderId="3" xfId="1" applyFont="1" applyFill="1" applyBorder="1" applyAlignment="1">
      <alignment horizontal="center" vertical="center" wrapText="1"/>
    </xf>
    <xf numFmtId="0" fontId="5" fillId="0" borderId="1" xfId="1" applyFont="1" applyFill="1" applyBorder="1" applyAlignment="1">
      <alignment horizontal="center" vertical="center" wrapText="1"/>
    </xf>
    <xf numFmtId="0" fontId="5" fillId="0" borderId="39" xfId="1" applyFont="1" applyBorder="1" applyAlignment="1">
      <alignment horizontal="center" vertical="center" wrapText="1"/>
    </xf>
    <xf numFmtId="0" fontId="5" fillId="0" borderId="10" xfId="1" applyFont="1" applyFill="1" applyBorder="1" applyAlignment="1">
      <alignment horizontal="center" vertical="center" wrapText="1"/>
    </xf>
    <xf numFmtId="0" fontId="4" fillId="0" borderId="0" xfId="1" applyBorder="1" applyAlignment="1">
      <alignment wrapText="1"/>
    </xf>
    <xf numFmtId="0" fontId="6" fillId="0" borderId="0" xfId="1" applyFont="1" applyBorder="1" applyAlignment="1">
      <alignment horizontal="center" vertical="center" wrapText="1"/>
    </xf>
    <xf numFmtId="0" fontId="5" fillId="0" borderId="0" xfId="1" applyFont="1" applyBorder="1" applyAlignment="1">
      <alignment horizontal="center" vertical="center" wrapText="1"/>
    </xf>
    <xf numFmtId="0" fontId="5" fillId="0" borderId="45" xfId="1" applyFont="1" applyBorder="1" applyAlignment="1">
      <alignment vertical="center" wrapText="1"/>
    </xf>
    <xf numFmtId="0" fontId="5" fillId="0" borderId="10" xfId="1" applyFont="1" applyBorder="1" applyAlignment="1">
      <alignment horizontal="center" vertical="center" wrapText="1"/>
    </xf>
    <xf numFmtId="0" fontId="5" fillId="0" borderId="46" xfId="1" applyFont="1" applyBorder="1" applyAlignment="1">
      <alignment vertical="center" wrapText="1"/>
    </xf>
    <xf numFmtId="0" fontId="5" fillId="0" borderId="47" xfId="1" applyFont="1" applyBorder="1" applyAlignment="1">
      <alignment vertical="center" wrapText="1"/>
    </xf>
    <xf numFmtId="0" fontId="11" fillId="0" borderId="0" xfId="1" applyFont="1" applyBorder="1" applyAlignment="1">
      <alignment horizontal="left" vertical="center"/>
    </xf>
    <xf numFmtId="0" fontId="5" fillId="0" borderId="49" xfId="1" applyFont="1" applyBorder="1" applyAlignment="1">
      <alignment horizontal="center" vertical="center" wrapText="1"/>
    </xf>
    <xf numFmtId="0" fontId="11" fillId="0" borderId="0" xfId="1" applyFont="1" applyBorder="1" applyAlignment="1">
      <alignment horizontal="center" vertical="center" wrapText="1"/>
    </xf>
    <xf numFmtId="0" fontId="11" fillId="0" borderId="0" xfId="0" applyFont="1" applyAlignment="1">
      <alignment vertical="center"/>
    </xf>
    <xf numFmtId="0" fontId="3" fillId="0" borderId="0" xfId="1" applyFont="1" applyBorder="1" applyAlignment="1">
      <alignment horizontal="left" vertical="center"/>
    </xf>
    <xf numFmtId="2" fontId="3" fillId="0" borderId="10" xfId="1" applyNumberFormat="1" applyFont="1" applyBorder="1" applyAlignment="1">
      <alignment horizontal="center" vertical="center" wrapText="1"/>
    </xf>
    <xf numFmtId="0" fontId="4" fillId="0" borderId="0" xfId="1" applyBorder="1" applyAlignment="1">
      <alignment vertical="center" wrapText="1"/>
    </xf>
    <xf numFmtId="0" fontId="3" fillId="0" borderId="0" xfId="1" applyFont="1" applyAlignment="1">
      <alignment wrapText="1"/>
    </xf>
    <xf numFmtId="0" fontId="3" fillId="0" borderId="0" xfId="1" applyFont="1" applyFill="1" applyBorder="1" applyAlignment="1">
      <alignment horizontal="center" vertical="center" wrapText="1"/>
    </xf>
    <xf numFmtId="0" fontId="3" fillId="0" borderId="0" xfId="1" applyFont="1" applyFill="1" applyBorder="1" applyAlignment="1">
      <alignment horizontal="center" textRotation="90" wrapText="1"/>
    </xf>
    <xf numFmtId="0" fontId="3" fillId="0" borderId="0" xfId="1" applyFont="1" applyFill="1" applyAlignment="1">
      <alignment vertical="center" wrapText="1"/>
    </xf>
    <xf numFmtId="0" fontId="3" fillId="0" borderId="0" xfId="1" applyFont="1" applyBorder="1" applyAlignment="1">
      <alignment horizontal="center" vertical="center" wrapText="1"/>
    </xf>
    <xf numFmtId="0" fontId="3" fillId="0" borderId="1" xfId="1" applyFont="1" applyBorder="1" applyAlignment="1">
      <alignment horizontal="center" vertical="center" wrapText="1"/>
    </xf>
    <xf numFmtId="0" fontId="3" fillId="0" borderId="10" xfId="1" applyFont="1" applyBorder="1" applyAlignment="1">
      <alignment wrapText="1"/>
    </xf>
    <xf numFmtId="0" fontId="3" fillId="0" borderId="0" xfId="1" applyFont="1" applyBorder="1" applyAlignment="1">
      <alignment wrapText="1"/>
    </xf>
    <xf numFmtId="0" fontId="3" fillId="0" borderId="0" xfId="1" applyFont="1" applyBorder="1" applyAlignment="1">
      <alignment vertical="center" wrapText="1"/>
    </xf>
    <xf numFmtId="0" fontId="0" fillId="0" borderId="0" xfId="1" applyFont="1" applyBorder="1" applyAlignment="1">
      <alignment vertical="center" wrapText="1"/>
    </xf>
    <xf numFmtId="2" fontId="11" fillId="0" borderId="0" xfId="1" applyNumberFormat="1" applyFont="1" applyBorder="1" applyAlignment="1">
      <alignment horizontal="center" vertical="center" wrapText="1"/>
    </xf>
    <xf numFmtId="2" fontId="11" fillId="0" borderId="0" xfId="1" applyNumberFormat="1" applyFont="1" applyBorder="1" applyAlignment="1">
      <alignment horizontal="center" vertical="center" wrapText="1"/>
    </xf>
    <xf numFmtId="0" fontId="5" fillId="0" borderId="13" xfId="1" applyFont="1" applyBorder="1" applyAlignment="1">
      <alignment horizontal="left" vertical="center" wrapText="1"/>
    </xf>
    <xf numFmtId="0" fontId="16" fillId="0" borderId="0" xfId="1" applyFont="1" applyAlignment="1">
      <alignment horizontal="center" vertical="center" wrapText="1"/>
    </xf>
    <xf numFmtId="0" fontId="5" fillId="0" borderId="0" xfId="1" applyFont="1" applyBorder="1" applyAlignment="1">
      <alignment vertical="center" wrapText="1"/>
    </xf>
    <xf numFmtId="0" fontId="11" fillId="0" borderId="10" xfId="1" applyFont="1" applyBorder="1" applyAlignment="1">
      <alignment horizontal="center" vertical="center" wrapText="1"/>
    </xf>
    <xf numFmtId="0" fontId="0" fillId="0" borderId="0" xfId="1" applyFont="1" applyBorder="1" applyAlignment="1">
      <alignment horizontal="center" vertical="center" wrapText="1"/>
    </xf>
    <xf numFmtId="0" fontId="0" fillId="0" borderId="0" xfId="0" applyFont="1" applyAlignment="1">
      <alignment vertical="center"/>
    </xf>
    <xf numFmtId="0" fontId="11" fillId="0" borderId="0" xfId="1" applyFont="1" applyBorder="1" applyAlignment="1">
      <alignment vertical="center"/>
    </xf>
    <xf numFmtId="0" fontId="11" fillId="0" borderId="0" xfId="1" applyFont="1" applyFill="1" applyBorder="1" applyAlignment="1">
      <alignment vertical="center"/>
    </xf>
    <xf numFmtId="0" fontId="2" fillId="0" borderId="0" xfId="1" applyFont="1" applyBorder="1" applyAlignment="1">
      <alignment vertical="center"/>
    </xf>
    <xf numFmtId="0" fontId="11" fillId="0" borderId="10" xfId="1" applyFont="1" applyFill="1" applyBorder="1" applyAlignment="1">
      <alignment horizontal="center" vertical="center" wrapText="1"/>
    </xf>
    <xf numFmtId="2" fontId="2" fillId="0" borderId="10" xfId="1" applyNumberFormat="1" applyFont="1" applyBorder="1" applyAlignment="1">
      <alignment horizontal="center" vertical="center" wrapText="1"/>
    </xf>
    <xf numFmtId="0" fontId="11" fillId="0" borderId="0" xfId="0" applyFont="1" applyAlignment="1">
      <alignment horizontal="center" vertical="center"/>
    </xf>
    <xf numFmtId="2" fontId="17" fillId="0" borderId="0" xfId="1" applyNumberFormat="1" applyFont="1" applyBorder="1" applyAlignment="1">
      <alignment horizontal="center" vertical="center" wrapText="1"/>
    </xf>
    <xf numFmtId="2" fontId="11" fillId="0" borderId="0" xfId="1" applyNumberFormat="1" applyFont="1" applyFill="1" applyBorder="1" applyAlignment="1">
      <alignment horizontal="center" vertical="center" wrapText="1"/>
    </xf>
    <xf numFmtId="0" fontId="19" fillId="0" borderId="0" xfId="1" applyFont="1" applyAlignment="1">
      <alignment horizontal="center" vertical="center" wrapText="1"/>
    </xf>
    <xf numFmtId="0" fontId="5" fillId="0" borderId="6" xfId="1" applyFont="1" applyBorder="1" applyAlignment="1">
      <alignment horizontal="center" vertical="center" wrapText="1"/>
    </xf>
    <xf numFmtId="0" fontId="22" fillId="0" borderId="0" xfId="1" applyFont="1" applyAlignment="1">
      <alignment horizontal="center" vertical="center" textRotation="90" wrapText="1"/>
    </xf>
    <xf numFmtId="0" fontId="23" fillId="0" borderId="0" xfId="1" applyFont="1" applyAlignment="1">
      <alignment horizontal="center" vertical="center" wrapText="1"/>
    </xf>
    <xf numFmtId="0" fontId="10" fillId="0" borderId="56" xfId="0" applyFont="1" applyBorder="1"/>
    <xf numFmtId="0" fontId="10" fillId="0" borderId="55" xfId="0" applyFont="1" applyBorder="1"/>
    <xf numFmtId="0" fontId="10" fillId="0" borderId="54" xfId="0" applyFont="1" applyBorder="1"/>
    <xf numFmtId="0" fontId="10" fillId="0" borderId="41" xfId="0" applyFont="1" applyBorder="1" applyAlignment="1">
      <alignment horizontal="center" vertical="center"/>
    </xf>
    <xf numFmtId="0" fontId="10" fillId="0" borderId="42" xfId="0" applyFont="1" applyBorder="1" applyAlignment="1">
      <alignment horizontal="center" vertical="center"/>
    </xf>
    <xf numFmtId="0" fontId="10" fillId="0" borderId="43" xfId="0" applyFont="1" applyBorder="1" applyAlignment="1">
      <alignment horizontal="center" vertical="center"/>
    </xf>
    <xf numFmtId="0" fontId="10" fillId="0" borderId="56" xfId="0" applyFont="1" applyBorder="1" applyAlignment="1">
      <alignment horizontal="center" vertical="center"/>
    </xf>
    <xf numFmtId="0" fontId="10" fillId="0" borderId="44" xfId="0" applyFont="1" applyBorder="1" applyAlignment="1">
      <alignment horizontal="center" vertical="center"/>
    </xf>
    <xf numFmtId="0" fontId="10" fillId="0" borderId="40" xfId="0" applyFont="1" applyBorder="1" applyAlignment="1">
      <alignment horizontal="center" vertical="center"/>
    </xf>
    <xf numFmtId="0" fontId="10" fillId="0" borderId="29" xfId="0" applyFont="1" applyBorder="1" applyAlignment="1">
      <alignment horizontal="center" vertical="center"/>
    </xf>
    <xf numFmtId="0" fontId="10" fillId="0" borderId="33" xfId="0" applyFont="1" applyBorder="1" applyAlignment="1">
      <alignment horizontal="center" vertical="center"/>
    </xf>
    <xf numFmtId="0" fontId="10" fillId="0" borderId="34" xfId="0" applyFont="1" applyBorder="1" applyAlignment="1">
      <alignment horizontal="center" vertical="center"/>
    </xf>
    <xf numFmtId="0" fontId="10" fillId="0" borderId="55" xfId="0" applyFont="1" applyBorder="1" applyAlignment="1">
      <alignment horizontal="center" vertical="center"/>
    </xf>
    <xf numFmtId="0" fontId="10" fillId="0" borderId="35" xfId="0" applyFont="1" applyBorder="1" applyAlignment="1">
      <alignment horizontal="center" vertical="center"/>
    </xf>
    <xf numFmtId="0" fontId="10" fillId="0" borderId="32" xfId="0" applyFont="1" applyBorder="1" applyAlignment="1">
      <alignment horizontal="center" vertical="center"/>
    </xf>
    <xf numFmtId="0" fontId="10" fillId="0" borderId="24" xfId="0" applyFont="1" applyBorder="1" applyAlignment="1">
      <alignment horizontal="center" vertical="center"/>
    </xf>
    <xf numFmtId="0" fontId="10" fillId="0" borderId="25" xfId="0" applyFont="1" applyBorder="1" applyAlignment="1">
      <alignment horizontal="center" vertical="center"/>
    </xf>
    <xf numFmtId="0" fontId="10" fillId="0" borderId="26" xfId="0" applyFont="1" applyBorder="1" applyAlignment="1">
      <alignment horizontal="center" vertical="center"/>
    </xf>
    <xf numFmtId="0" fontId="10" fillId="0" borderId="54" xfId="0" applyFont="1" applyBorder="1" applyAlignment="1">
      <alignment horizontal="center" vertical="center"/>
    </xf>
    <xf numFmtId="0" fontId="10" fillId="0" borderId="27" xfId="0" applyFont="1" applyBorder="1" applyAlignment="1">
      <alignment horizontal="center" vertical="center"/>
    </xf>
    <xf numFmtId="0" fontId="10" fillId="0" borderId="23" xfId="0" applyFont="1" applyBorder="1" applyAlignment="1">
      <alignment horizontal="center" vertical="center"/>
    </xf>
    <xf numFmtId="0" fontId="21" fillId="3" borderId="7" xfId="0" applyFont="1" applyFill="1" applyBorder="1" applyAlignment="1">
      <alignment horizontal="center" textRotation="90" wrapText="1"/>
    </xf>
    <xf numFmtId="0" fontId="21" fillId="3" borderId="9" xfId="0" applyFont="1" applyFill="1" applyBorder="1" applyAlignment="1">
      <alignment horizontal="center" textRotation="90" wrapText="1"/>
    </xf>
    <xf numFmtId="0" fontId="21" fillId="4" borderId="6" xfId="0" applyFont="1" applyFill="1" applyBorder="1" applyAlignment="1">
      <alignment horizontal="center" textRotation="90" wrapText="1"/>
    </xf>
    <xf numFmtId="0" fontId="21" fillId="4" borderId="8" xfId="0" applyFont="1" applyFill="1" applyBorder="1" applyAlignment="1">
      <alignment horizontal="center" textRotation="90" wrapText="1"/>
    </xf>
    <xf numFmtId="0" fontId="21" fillId="4" borderId="30" xfId="0" applyFont="1" applyFill="1" applyBorder="1" applyAlignment="1">
      <alignment horizontal="center" textRotation="90" wrapText="1"/>
    </xf>
    <xf numFmtId="0" fontId="23" fillId="6" borderId="12" xfId="1" applyFont="1" applyFill="1" applyBorder="1" applyAlignment="1">
      <alignment horizontal="center" vertical="center" wrapText="1"/>
    </xf>
    <xf numFmtId="0" fontId="23" fillId="7" borderId="14" xfId="1" applyFont="1" applyFill="1" applyBorder="1" applyAlignment="1">
      <alignment horizontal="center" vertical="center" wrapText="1"/>
    </xf>
    <xf numFmtId="0" fontId="21" fillId="7" borderId="11" xfId="0" applyFont="1" applyFill="1" applyBorder="1" applyAlignment="1">
      <alignment horizontal="center" textRotation="90" wrapText="1"/>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6" xfId="0" applyFont="1" applyBorder="1" applyAlignment="1">
      <alignment horizontal="center" vertical="center"/>
    </xf>
    <xf numFmtId="0" fontId="10" fillId="0" borderId="30" xfId="0" applyFont="1" applyBorder="1" applyAlignment="1">
      <alignment horizontal="center" vertical="center"/>
    </xf>
    <xf numFmtId="0" fontId="10" fillId="0" borderId="11" xfId="0" applyFont="1" applyBorder="1" applyAlignment="1">
      <alignment horizontal="center" vertical="center"/>
    </xf>
    <xf numFmtId="0" fontId="10" fillId="0" borderId="16" xfId="0" applyFont="1" applyBorder="1" applyAlignment="1">
      <alignment horizontal="center" vertical="center"/>
    </xf>
    <xf numFmtId="0" fontId="10" fillId="0" borderId="17" xfId="0" applyFont="1" applyBorder="1" applyAlignment="1">
      <alignment horizontal="center" vertical="center"/>
    </xf>
    <xf numFmtId="0" fontId="10" fillId="0" borderId="18" xfId="0" applyFont="1" applyBorder="1" applyAlignment="1">
      <alignment horizontal="center" vertical="center"/>
    </xf>
    <xf numFmtId="0" fontId="10" fillId="0" borderId="53" xfId="0" applyFont="1" applyBorder="1" applyAlignment="1">
      <alignment horizontal="center" vertical="center"/>
    </xf>
    <xf numFmtId="0" fontId="10" fillId="0" borderId="19" xfId="0" applyFont="1" applyBorder="1" applyAlignment="1">
      <alignment horizontal="center" vertical="center"/>
    </xf>
    <xf numFmtId="0" fontId="10" fillId="0" borderId="15" xfId="0" applyFont="1" applyBorder="1" applyAlignment="1">
      <alignment horizontal="center" vertical="center"/>
    </xf>
    <xf numFmtId="0" fontId="10" fillId="0" borderId="51" xfId="0" applyFont="1" applyBorder="1" applyAlignment="1">
      <alignment horizontal="center" vertical="center"/>
    </xf>
    <xf numFmtId="0" fontId="10" fillId="0" borderId="52" xfId="0" applyFont="1" applyBorder="1" applyAlignment="1">
      <alignment horizontal="center" vertical="center"/>
    </xf>
    <xf numFmtId="0" fontId="10" fillId="0" borderId="50" xfId="0" applyFont="1" applyBorder="1" applyAlignment="1">
      <alignment horizontal="center" vertical="center"/>
    </xf>
    <xf numFmtId="0" fontId="10" fillId="0" borderId="59" xfId="0" applyFont="1" applyBorder="1" applyAlignment="1">
      <alignment horizontal="center" vertical="center"/>
    </xf>
    <xf numFmtId="0" fontId="10" fillId="0" borderId="58" xfId="0" applyFont="1" applyBorder="1" applyAlignment="1">
      <alignment horizontal="center" vertical="center"/>
    </xf>
    <xf numFmtId="0" fontId="10" fillId="0" borderId="60" xfId="0" applyFont="1" applyBorder="1" applyAlignment="1">
      <alignment horizontal="center" vertical="center"/>
    </xf>
    <xf numFmtId="0" fontId="23" fillId="0" borderId="49" xfId="1" applyFont="1" applyBorder="1" applyAlignment="1">
      <alignment horizontal="center" vertical="center" wrapText="1"/>
    </xf>
    <xf numFmtId="0" fontId="21" fillId="0" borderId="6" xfId="0" applyFont="1" applyBorder="1" applyAlignment="1">
      <alignment horizontal="center" vertical="center"/>
    </xf>
    <xf numFmtId="0" fontId="10" fillId="0" borderId="59" xfId="0" applyFont="1" applyBorder="1"/>
    <xf numFmtId="0" fontId="10" fillId="0" borderId="6" xfId="0" applyFont="1" applyBorder="1"/>
    <xf numFmtId="0" fontId="10" fillId="0" borderId="53" xfId="0" applyFont="1" applyBorder="1"/>
    <xf numFmtId="0" fontId="10" fillId="0" borderId="38" xfId="0" applyFont="1" applyBorder="1"/>
    <xf numFmtId="0" fontId="10" fillId="0" borderId="37" xfId="0" applyFont="1" applyBorder="1"/>
    <xf numFmtId="0" fontId="10" fillId="0" borderId="12" xfId="0" applyFont="1" applyBorder="1"/>
    <xf numFmtId="0" fontId="10" fillId="0" borderId="20" xfId="0" applyFont="1" applyBorder="1"/>
    <xf numFmtId="0" fontId="10" fillId="0" borderId="28" xfId="0" applyFont="1" applyBorder="1"/>
    <xf numFmtId="0" fontId="11" fillId="0" borderId="7" xfId="1" applyFont="1" applyBorder="1" applyAlignment="1">
      <alignment horizontal="center" vertical="center" wrapText="1"/>
    </xf>
    <xf numFmtId="0" fontId="11" fillId="0" borderId="8" xfId="1" applyFont="1" applyBorder="1" applyAlignment="1">
      <alignment horizontal="center" vertical="center" wrapText="1"/>
    </xf>
    <xf numFmtId="0" fontId="11" fillId="0" borderId="9" xfId="1" applyFont="1" applyBorder="1" applyAlignment="1">
      <alignment horizontal="center" vertical="center" wrapText="1"/>
    </xf>
    <xf numFmtId="0" fontId="5" fillId="0" borderId="13" xfId="1" applyFont="1" applyBorder="1" applyAlignment="1">
      <alignment horizontal="center" vertical="center" wrapText="1"/>
    </xf>
    <xf numFmtId="0" fontId="11" fillId="0" borderId="9" xfId="1" applyFont="1" applyFill="1" applyBorder="1" applyAlignment="1">
      <alignment horizontal="center" vertical="center" wrapText="1"/>
    </xf>
    <xf numFmtId="0" fontId="11" fillId="0" borderId="24" xfId="1" applyFont="1" applyBorder="1" applyAlignment="1">
      <alignment horizontal="center" vertical="center" wrapText="1"/>
    </xf>
    <xf numFmtId="0" fontId="11" fillId="0" borderId="29" xfId="1" applyFont="1" applyFill="1" applyBorder="1" applyAlignment="1">
      <alignment horizontal="center" vertical="center" wrapText="1"/>
    </xf>
    <xf numFmtId="0" fontId="11" fillId="0" borderId="29" xfId="1" applyFont="1" applyBorder="1" applyAlignment="1">
      <alignment horizontal="center" vertical="center" wrapText="1"/>
    </xf>
    <xf numFmtId="0" fontId="24" fillId="0" borderId="7" xfId="1" applyFont="1" applyBorder="1" applyAlignment="1">
      <alignment horizontal="center" vertical="center" wrapText="1"/>
    </xf>
    <xf numFmtId="0" fontId="24" fillId="0" borderId="30" xfId="1" applyFont="1" applyBorder="1" applyAlignment="1">
      <alignment horizontal="center" vertical="center" wrapText="1"/>
    </xf>
    <xf numFmtId="0" fontId="24" fillId="0" borderId="12" xfId="1" applyFont="1" applyBorder="1" applyAlignment="1">
      <alignment horizontal="center" vertical="center" wrapText="1"/>
    </xf>
    <xf numFmtId="0" fontId="24" fillId="0" borderId="5" xfId="1" applyFont="1" applyFill="1" applyBorder="1" applyAlignment="1">
      <alignment horizontal="center" vertical="center" wrapText="1"/>
    </xf>
    <xf numFmtId="0" fontId="10" fillId="0" borderId="31" xfId="0" applyFont="1" applyBorder="1"/>
    <xf numFmtId="0" fontId="10" fillId="0" borderId="36" xfId="0" applyFont="1" applyBorder="1"/>
    <xf numFmtId="0" fontId="1" fillId="0" borderId="0" xfId="1" applyFont="1" applyAlignment="1">
      <alignment vertical="center" wrapText="1"/>
    </xf>
    <xf numFmtId="0" fontId="10" fillId="0" borderId="12" xfId="0" applyFont="1" applyBorder="1" applyAlignment="1">
      <alignment vertical="center"/>
    </xf>
    <xf numFmtId="0" fontId="11" fillId="0" borderId="21" xfId="1" applyFont="1" applyFill="1" applyBorder="1" applyAlignment="1">
      <alignment horizontal="center" vertical="center" wrapText="1"/>
    </xf>
    <xf numFmtId="0" fontId="14" fillId="0" borderId="45" xfId="1" applyFont="1" applyBorder="1" applyAlignment="1">
      <alignment vertical="center" wrapText="1"/>
    </xf>
    <xf numFmtId="0" fontId="11" fillId="0" borderId="10" xfId="1" applyFont="1" applyBorder="1" applyAlignment="1">
      <alignment horizontal="left" vertical="center"/>
    </xf>
    <xf numFmtId="0" fontId="3" fillId="0" borderId="14" xfId="1" applyFont="1" applyBorder="1" applyAlignment="1">
      <alignment horizontal="left" vertical="center"/>
    </xf>
    <xf numFmtId="2" fontId="2" fillId="0" borderId="57" xfId="1" applyNumberFormat="1" applyFont="1" applyBorder="1" applyAlignment="1">
      <alignment horizontal="center" vertical="center" wrapText="1"/>
    </xf>
    <xf numFmtId="2" fontId="4" fillId="0" borderId="57" xfId="1" applyNumberFormat="1" applyFont="1" applyBorder="1" applyAlignment="1">
      <alignment horizontal="center" vertical="center" wrapText="1"/>
    </xf>
    <xf numFmtId="0" fontId="11" fillId="0" borderId="48" xfId="1" applyFont="1" applyBorder="1" applyAlignment="1">
      <alignment vertical="center" wrapText="1"/>
    </xf>
    <xf numFmtId="2" fontId="11" fillId="0" borderId="10" xfId="1" applyNumberFormat="1" applyFont="1" applyBorder="1" applyAlignment="1">
      <alignment horizontal="left" vertical="center"/>
    </xf>
    <xf numFmtId="2" fontId="11" fillId="0" borderId="10" xfId="1" applyNumberFormat="1" applyFont="1" applyBorder="1" applyAlignment="1">
      <alignment horizontal="center" vertical="center" wrapText="1"/>
    </xf>
    <xf numFmtId="2" fontId="11" fillId="0" borderId="10" xfId="1" applyNumberFormat="1" applyFont="1" applyFill="1" applyBorder="1" applyAlignment="1">
      <alignment horizontal="center" vertical="center" wrapText="1"/>
    </xf>
    <xf numFmtId="2" fontId="2" fillId="0" borderId="14" xfId="1" applyNumberFormat="1" applyFont="1" applyBorder="1" applyAlignment="1">
      <alignment horizontal="left" vertical="center"/>
    </xf>
    <xf numFmtId="0" fontId="0" fillId="5" borderId="0" xfId="1" applyFont="1" applyFill="1" applyAlignment="1">
      <alignment horizontal="center" vertical="center" wrapText="1"/>
    </xf>
    <xf numFmtId="0" fontId="4" fillId="5" borderId="0" xfId="1" applyFill="1" applyAlignment="1">
      <alignment wrapText="1"/>
    </xf>
    <xf numFmtId="0" fontId="3" fillId="5" borderId="0" xfId="0" applyFont="1" applyFill="1" applyBorder="1"/>
    <xf numFmtId="0" fontId="3" fillId="5" borderId="0" xfId="0" applyFont="1" applyFill="1" applyBorder="1" applyAlignment="1">
      <alignment vertical="center"/>
    </xf>
    <xf numFmtId="0" fontId="0" fillId="5" borderId="0" xfId="0" applyFill="1" applyBorder="1"/>
    <xf numFmtId="0" fontId="5" fillId="5" borderId="0" xfId="0" applyFont="1" applyFill="1" applyAlignment="1">
      <alignment horizontal="center"/>
    </xf>
    <xf numFmtId="0" fontId="4" fillId="0" borderId="8" xfId="1" applyBorder="1" applyAlignment="1">
      <alignment horizontal="center" vertical="center" wrapText="1"/>
    </xf>
    <xf numFmtId="0" fontId="1" fillId="0" borderId="16" xfId="1" applyFont="1" applyBorder="1" applyAlignment="1">
      <alignment horizontal="center" vertical="center" wrapText="1"/>
    </xf>
    <xf numFmtId="0" fontId="1" fillId="0" borderId="0" xfId="1" applyFont="1" applyBorder="1" applyAlignment="1">
      <alignment horizontal="center" vertical="center" wrapText="1"/>
    </xf>
    <xf numFmtId="0" fontId="25" fillId="0" borderId="0" xfId="1" applyFont="1" applyAlignment="1">
      <alignment horizontal="center" vertical="center" wrapText="1"/>
    </xf>
    <xf numFmtId="0" fontId="18" fillId="5" borderId="0" xfId="0" applyFont="1" applyFill="1" applyAlignment="1">
      <alignment horizontal="center"/>
    </xf>
    <xf numFmtId="0" fontId="21" fillId="8" borderId="7" xfId="0" applyFont="1" applyFill="1" applyBorder="1" applyAlignment="1">
      <alignment horizontal="center" textRotation="90" wrapText="1"/>
    </xf>
    <xf numFmtId="0" fontId="21" fillId="8" borderId="8" xfId="0" applyFont="1" applyFill="1" applyBorder="1" applyAlignment="1">
      <alignment horizontal="center" textRotation="90" wrapText="1"/>
    </xf>
    <xf numFmtId="0" fontId="21" fillId="8" borderId="9" xfId="0" applyFont="1" applyFill="1" applyBorder="1" applyAlignment="1">
      <alignment horizontal="center" textRotation="90" wrapText="1"/>
    </xf>
    <xf numFmtId="0" fontId="21" fillId="9" borderId="6" xfId="0" applyFont="1" applyFill="1" applyBorder="1" applyAlignment="1">
      <alignment horizontal="center" textRotation="90" wrapText="1"/>
    </xf>
    <xf numFmtId="0" fontId="21" fillId="9" borderId="8" xfId="0" applyFont="1" applyFill="1" applyBorder="1" applyAlignment="1">
      <alignment horizontal="center" textRotation="90" wrapText="1"/>
    </xf>
    <xf numFmtId="0" fontId="21" fillId="9" borderId="30" xfId="0" applyFont="1" applyFill="1" applyBorder="1" applyAlignment="1">
      <alignment horizontal="center" textRotation="90" wrapText="1"/>
    </xf>
    <xf numFmtId="0" fontId="21" fillId="10" borderId="7" xfId="0" applyFont="1" applyFill="1" applyBorder="1" applyAlignment="1">
      <alignment horizontal="center" textRotation="90" wrapText="1"/>
    </xf>
    <xf numFmtId="0" fontId="21" fillId="10" borderId="8" xfId="0" applyFont="1" applyFill="1" applyBorder="1" applyAlignment="1">
      <alignment horizontal="center" textRotation="90" wrapText="1"/>
    </xf>
    <xf numFmtId="0" fontId="21" fillId="10" borderId="9" xfId="0" applyFont="1" applyFill="1" applyBorder="1" applyAlignment="1">
      <alignment horizontal="center" textRotation="90" wrapText="1"/>
    </xf>
    <xf numFmtId="2" fontId="2" fillId="7" borderId="57" xfId="1" applyNumberFormat="1" applyFont="1" applyFill="1" applyBorder="1" applyAlignment="1">
      <alignment horizontal="center" vertical="center" wrapText="1"/>
    </xf>
    <xf numFmtId="0" fontId="3" fillId="5" borderId="0" xfId="0" applyFont="1" applyFill="1"/>
    <xf numFmtId="0" fontId="0" fillId="5" borderId="20" xfId="1" applyFont="1" applyFill="1" applyBorder="1" applyAlignment="1">
      <alignment horizontal="center" vertical="center" wrapText="1"/>
    </xf>
    <xf numFmtId="0" fontId="18" fillId="5" borderId="28" xfId="0" applyFont="1" applyFill="1" applyBorder="1" applyAlignment="1">
      <alignment horizontal="center"/>
    </xf>
    <xf numFmtId="0" fontId="0" fillId="5" borderId="13" xfId="1" applyFont="1" applyFill="1" applyBorder="1" applyAlignment="1">
      <alignment horizontal="center" vertical="center" wrapText="1"/>
    </xf>
    <xf numFmtId="0" fontId="18" fillId="5" borderId="22" xfId="0" applyFont="1" applyFill="1" applyBorder="1" applyAlignment="1">
      <alignment horizontal="center"/>
    </xf>
    <xf numFmtId="0" fontId="3" fillId="0" borderId="11" xfId="1" applyFont="1" applyBorder="1" applyAlignment="1">
      <alignment horizontal="center" vertical="center" wrapText="1"/>
    </xf>
    <xf numFmtId="0" fontId="5" fillId="0" borderId="30" xfId="1" applyFont="1" applyFill="1" applyBorder="1" applyAlignment="1">
      <alignment horizontal="center" vertical="center" wrapText="1"/>
    </xf>
    <xf numFmtId="0" fontId="0" fillId="0" borderId="0" xfId="0" applyFill="1" applyBorder="1"/>
    <xf numFmtId="0" fontId="21" fillId="0" borderId="0" xfId="0" applyFont="1" applyFill="1" applyBorder="1" applyAlignment="1">
      <alignment horizontal="center" textRotation="90" wrapText="1"/>
    </xf>
    <xf numFmtId="0" fontId="21" fillId="8" borderId="6" xfId="0" applyFont="1" applyFill="1" applyBorder="1" applyAlignment="1">
      <alignment horizontal="center" textRotation="90" wrapText="1"/>
    </xf>
    <xf numFmtId="0" fontId="4" fillId="0" borderId="61" xfId="1" applyBorder="1" applyAlignment="1">
      <alignment wrapText="1"/>
    </xf>
    <xf numFmtId="0" fontId="5" fillId="0" borderId="47" xfId="1" applyFont="1" applyBorder="1" applyAlignment="1">
      <alignment vertical="center"/>
    </xf>
    <xf numFmtId="0" fontId="5" fillId="0" borderId="4" xfId="1" applyFont="1" applyBorder="1" applyAlignment="1">
      <alignment horizontal="center" wrapText="1"/>
    </xf>
    <xf numFmtId="0" fontId="5" fillId="0" borderId="11" xfId="1" applyFont="1" applyBorder="1" applyAlignment="1">
      <alignment horizontal="center" wrapText="1"/>
    </xf>
    <xf numFmtId="0" fontId="3" fillId="0" borderId="57" xfId="1" applyFont="1" applyBorder="1" applyAlignment="1">
      <alignment horizontal="center" vertical="center" wrapText="1"/>
    </xf>
    <xf numFmtId="0" fontId="4" fillId="0" borderId="57" xfId="1" applyBorder="1" applyAlignment="1">
      <alignment horizontal="center" vertical="center" wrapText="1"/>
    </xf>
    <xf numFmtId="2" fontId="3" fillId="12" borderId="57" xfId="1" applyNumberFormat="1" applyFont="1" applyFill="1" applyBorder="1" applyAlignment="1">
      <alignment horizontal="center" vertical="center" wrapText="1"/>
    </xf>
    <xf numFmtId="2" fontId="3" fillId="0" borderId="57" xfId="1" applyNumberFormat="1" applyFont="1" applyBorder="1" applyAlignment="1">
      <alignment horizontal="center" vertical="center" wrapText="1"/>
    </xf>
    <xf numFmtId="0" fontId="3" fillId="5" borderId="0" xfId="0" applyFont="1" applyFill="1" applyBorder="1" applyAlignment="1">
      <alignment horizontal="center" vertical="center"/>
    </xf>
    <xf numFmtId="0" fontId="23" fillId="5" borderId="4" xfId="1" applyFont="1" applyFill="1" applyBorder="1" applyAlignment="1">
      <alignment horizontal="center" vertical="center" wrapText="1"/>
    </xf>
    <xf numFmtId="0" fontId="23" fillId="5" borderId="5" xfId="1" applyFont="1" applyFill="1" applyBorder="1" applyAlignment="1">
      <alignment horizontal="center" vertical="center" wrapText="1"/>
    </xf>
    <xf numFmtId="0" fontId="23" fillId="5" borderId="11" xfId="1" applyFont="1" applyFill="1" applyBorder="1" applyAlignment="1">
      <alignment horizontal="center" vertical="center" wrapText="1"/>
    </xf>
    <xf numFmtId="0" fontId="23" fillId="2" borderId="4" xfId="1" applyFont="1" applyFill="1" applyBorder="1" applyAlignment="1">
      <alignment horizontal="center" vertical="center" wrapText="1"/>
    </xf>
    <xf numFmtId="0" fontId="23" fillId="2" borderId="5" xfId="1" applyFont="1" applyFill="1" applyBorder="1" applyAlignment="1">
      <alignment horizontal="center" vertical="center" wrapText="1"/>
    </xf>
    <xf numFmtId="0" fontId="23" fillId="2" borderId="11" xfId="1" applyFont="1" applyFill="1" applyBorder="1" applyAlignment="1">
      <alignment horizontal="center" vertical="center" wrapText="1"/>
    </xf>
    <xf numFmtId="0" fontId="23" fillId="8" borderId="1" xfId="1" applyFont="1" applyFill="1" applyBorder="1" applyAlignment="1">
      <alignment horizontal="center" vertical="center" wrapText="1"/>
    </xf>
    <xf numFmtId="0" fontId="23" fillId="8" borderId="2" xfId="1" applyFont="1" applyFill="1" applyBorder="1" applyAlignment="1">
      <alignment horizontal="center" vertical="center" wrapText="1"/>
    </xf>
    <xf numFmtId="0" fontId="23" fillId="8" borderId="3" xfId="1" applyFont="1" applyFill="1" applyBorder="1" applyAlignment="1">
      <alignment horizontal="center" vertical="center" wrapText="1"/>
    </xf>
    <xf numFmtId="0" fontId="23" fillId="4" borderId="49" xfId="1" applyFont="1" applyFill="1" applyBorder="1" applyAlignment="1">
      <alignment horizontal="center" vertical="center" wrapText="1"/>
    </xf>
    <xf numFmtId="0" fontId="23" fillId="4" borderId="2" xfId="1" applyFont="1" applyFill="1" applyBorder="1" applyAlignment="1">
      <alignment horizontal="center" vertical="center" wrapText="1"/>
    </xf>
    <xf numFmtId="0" fontId="23" fillId="4" borderId="39" xfId="1" applyFont="1" applyFill="1" applyBorder="1" applyAlignment="1">
      <alignment horizontal="center" vertical="center" wrapText="1"/>
    </xf>
    <xf numFmtId="0" fontId="23" fillId="3" borderId="1" xfId="1" applyFont="1" applyFill="1" applyBorder="1" applyAlignment="1">
      <alignment horizontal="center" vertical="center" wrapText="1"/>
    </xf>
    <xf numFmtId="0" fontId="23" fillId="3" borderId="3" xfId="1" applyFont="1" applyFill="1" applyBorder="1" applyAlignment="1">
      <alignment horizontal="center" vertical="center" wrapText="1"/>
    </xf>
    <xf numFmtId="0" fontId="23" fillId="9" borderId="49" xfId="1" applyFont="1" applyFill="1" applyBorder="1" applyAlignment="1">
      <alignment horizontal="center" vertical="center" wrapText="1"/>
    </xf>
    <xf numFmtId="0" fontId="23" fillId="9" borderId="2" xfId="1" applyFont="1" applyFill="1" applyBorder="1" applyAlignment="1">
      <alignment horizontal="center" vertical="center" wrapText="1"/>
    </xf>
    <xf numFmtId="0" fontId="23" fillId="9" borderId="39" xfId="1" applyFont="1" applyFill="1" applyBorder="1" applyAlignment="1">
      <alignment horizontal="center" vertical="center" wrapText="1"/>
    </xf>
    <xf numFmtId="0" fontId="23" fillId="10" borderId="1" xfId="1" applyFont="1" applyFill="1" applyBorder="1" applyAlignment="1">
      <alignment horizontal="center" vertical="center" wrapText="1"/>
    </xf>
    <xf numFmtId="0" fontId="23" fillId="10" borderId="2" xfId="1" applyFont="1" applyFill="1" applyBorder="1" applyAlignment="1">
      <alignment horizontal="center" vertical="center" wrapText="1"/>
    </xf>
    <xf numFmtId="0" fontId="23" fillId="10" borderId="3" xfId="1" applyFont="1" applyFill="1" applyBorder="1" applyAlignment="1">
      <alignment horizontal="center" vertical="center" wrapText="1"/>
    </xf>
    <xf numFmtId="166" fontId="18" fillId="5" borderId="48" xfId="1" applyNumberFormat="1" applyFont="1" applyFill="1" applyBorder="1" applyAlignment="1">
      <alignment horizontal="center" vertical="center" wrapText="1"/>
    </xf>
    <xf numFmtId="166" fontId="18" fillId="5" borderId="61" xfId="1" applyNumberFormat="1" applyFont="1" applyFill="1" applyBorder="1" applyAlignment="1">
      <alignment horizontal="center" vertical="center" wrapText="1"/>
    </xf>
    <xf numFmtId="2" fontId="11" fillId="2" borderId="0" xfId="1" applyNumberFormat="1" applyFont="1" applyFill="1" applyBorder="1" applyAlignment="1">
      <alignment horizontal="center" vertical="center" wrapText="1"/>
    </xf>
    <xf numFmtId="2" fontId="11" fillId="8" borderId="0" xfId="1" applyNumberFormat="1" applyFont="1" applyFill="1" applyBorder="1" applyAlignment="1">
      <alignment horizontal="center" vertical="center" wrapText="1"/>
    </xf>
    <xf numFmtId="2" fontId="11" fillId="5" borderId="0" xfId="1" applyNumberFormat="1" applyFont="1" applyFill="1" applyBorder="1" applyAlignment="1">
      <alignment horizontal="center" vertical="center" wrapText="1"/>
    </xf>
    <xf numFmtId="2" fontId="11" fillId="5" borderId="57" xfId="1" applyNumberFormat="1" applyFont="1" applyFill="1" applyBorder="1" applyAlignment="1">
      <alignment horizontal="center" vertical="center" wrapText="1"/>
    </xf>
    <xf numFmtId="0" fontId="4" fillId="5" borderId="36" xfId="1" applyFill="1" applyBorder="1" applyAlignment="1">
      <alignment horizontal="center" wrapText="1"/>
    </xf>
    <xf numFmtId="2" fontId="18" fillId="5" borderId="48" xfId="1" applyNumberFormat="1" applyFont="1" applyFill="1" applyBorder="1" applyAlignment="1">
      <alignment horizontal="center" vertical="center" wrapText="1"/>
    </xf>
    <xf numFmtId="2" fontId="18" fillId="5" borderId="61" xfId="1" applyNumberFormat="1" applyFont="1" applyFill="1" applyBorder="1" applyAlignment="1">
      <alignment horizontal="center" vertical="center" wrapText="1"/>
    </xf>
    <xf numFmtId="2" fontId="11" fillId="10" borderId="0" xfId="1" applyNumberFormat="1" applyFont="1" applyFill="1" applyBorder="1" applyAlignment="1">
      <alignment horizontal="center" vertical="center" wrapText="1"/>
    </xf>
    <xf numFmtId="2" fontId="11" fillId="4" borderId="0" xfId="1" applyNumberFormat="1" applyFont="1" applyFill="1" applyBorder="1" applyAlignment="1">
      <alignment horizontal="center" vertical="center" wrapText="1"/>
    </xf>
    <xf numFmtId="2" fontId="11" fillId="3" borderId="0" xfId="1" applyNumberFormat="1" applyFont="1" applyFill="1" applyBorder="1" applyAlignment="1">
      <alignment horizontal="center" vertical="center" wrapText="1"/>
    </xf>
    <xf numFmtId="2" fontId="11" fillId="9" borderId="0" xfId="1" applyNumberFormat="1" applyFont="1" applyFill="1" applyBorder="1" applyAlignment="1">
      <alignment horizontal="center" vertical="center" wrapText="1"/>
    </xf>
    <xf numFmtId="0" fontId="4" fillId="5" borderId="13" xfId="1" applyFill="1" applyBorder="1" applyAlignment="1">
      <alignment horizontal="center" wrapText="1"/>
    </xf>
    <xf numFmtId="0" fontId="4" fillId="5" borderId="31" xfId="1" applyFill="1" applyBorder="1" applyAlignment="1">
      <alignment horizontal="center" wrapText="1"/>
    </xf>
    <xf numFmtId="2" fontId="11" fillId="0" borderId="0" xfId="1" applyNumberFormat="1" applyFont="1" applyBorder="1" applyAlignment="1">
      <alignment horizontal="center" vertical="center" wrapText="1"/>
    </xf>
    <xf numFmtId="2" fontId="11" fillId="11" borderId="0" xfId="1" applyNumberFormat="1" applyFont="1" applyFill="1" applyBorder="1" applyAlignment="1">
      <alignment horizontal="center" vertical="center" wrapText="1"/>
    </xf>
    <xf numFmtId="0" fontId="5" fillId="0" borderId="13" xfId="1" applyFont="1" applyBorder="1" applyAlignment="1">
      <alignment horizontal="left" vertical="center" wrapText="1"/>
    </xf>
    <xf numFmtId="0" fontId="5" fillId="0" borderId="22" xfId="1" applyFont="1" applyBorder="1" applyAlignment="1">
      <alignment horizontal="left" vertical="center" wrapText="1"/>
    </xf>
    <xf numFmtId="2" fontId="11" fillId="0" borderId="0" xfId="1" applyNumberFormat="1" applyFont="1" applyFill="1" applyBorder="1" applyAlignment="1">
      <alignment horizontal="center" vertical="center" wrapText="1"/>
    </xf>
    <xf numFmtId="0" fontId="20" fillId="13" borderId="4" xfId="0" applyFont="1" applyFill="1" applyBorder="1" applyAlignment="1">
      <alignment horizontal="center" vertical="center" wrapText="1"/>
    </xf>
    <xf numFmtId="0" fontId="20" fillId="13" borderId="5" xfId="0" applyFont="1" applyFill="1" applyBorder="1" applyAlignment="1">
      <alignment horizontal="center" vertical="center" wrapText="1"/>
    </xf>
    <xf numFmtId="0" fontId="20" fillId="13" borderId="62" xfId="0" applyFont="1" applyFill="1" applyBorder="1" applyAlignment="1">
      <alignment horizontal="center" vertical="center" wrapText="1"/>
    </xf>
    <xf numFmtId="0" fontId="1" fillId="0" borderId="31" xfId="1" applyFont="1" applyBorder="1" applyAlignment="1">
      <alignment horizontal="center" vertical="center" wrapText="1"/>
    </xf>
    <xf numFmtId="0" fontId="1" fillId="0" borderId="22" xfId="1" applyFont="1" applyBorder="1" applyAlignment="1">
      <alignment horizontal="center" vertical="center" wrapText="1"/>
    </xf>
    <xf numFmtId="0" fontId="1" fillId="0" borderId="57" xfId="1" applyFont="1" applyBorder="1" applyAlignment="1">
      <alignment horizontal="center" vertical="center" wrapText="1"/>
    </xf>
    <xf numFmtId="0" fontId="1" fillId="0" borderId="13" xfId="1" applyFont="1" applyBorder="1" applyAlignment="1">
      <alignment horizontal="center" vertical="center" wrapText="1"/>
    </xf>
    <xf numFmtId="0" fontId="15" fillId="0" borderId="13" xfId="1" applyFont="1" applyBorder="1" applyAlignment="1">
      <alignment horizontal="center" vertical="center" wrapText="1"/>
    </xf>
    <xf numFmtId="0" fontId="15" fillId="0" borderId="22" xfId="1" applyFont="1" applyBorder="1" applyAlignment="1">
      <alignment horizontal="center" vertical="center" wrapText="1"/>
    </xf>
    <xf numFmtId="0" fontId="21" fillId="0" borderId="13" xfId="0" applyFont="1" applyBorder="1" applyAlignment="1">
      <alignment horizontal="center" vertical="center" textRotation="90"/>
    </xf>
    <xf numFmtId="0" fontId="21" fillId="0" borderId="22" xfId="0" applyFont="1" applyBorder="1" applyAlignment="1">
      <alignment horizontal="center" vertical="center" textRotation="90"/>
    </xf>
  </cellXfs>
  <cellStyles count="137">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2" xfId="2"/>
    <cellStyle name="Hyperlink 3" xfId="3"/>
    <cellStyle name="Migliaia [0]_Status_detailed" xfId="4"/>
    <cellStyle name="Normal" xfId="0" builtinId="0"/>
    <cellStyle name="Normal 2" xfId="1"/>
    <cellStyle name="Normale_Status_detailed" xfId="5"/>
    <cellStyle name="Valuta [0]_Status_detailed" xfId="6"/>
    <cellStyle name="Valuta_Status_detailed" xfId="7"/>
    <cellStyle name="Virgola_Status_detailed" xfId="8"/>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 Id="rId2" Type="http://schemas.openxmlformats.org/officeDocument/2006/relationships/image" Target="../media/image2.emf"/><Relationship Id="rId3"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223520</xdr:colOff>
      <xdr:row>0</xdr:row>
      <xdr:rowOff>132080</xdr:rowOff>
    </xdr:from>
    <xdr:to>
      <xdr:col>22</xdr:col>
      <xdr:colOff>568960</xdr:colOff>
      <xdr:row>21</xdr:row>
      <xdr:rowOff>50800</xdr:rowOff>
    </xdr:to>
    <xdr:sp macro="" textlink="">
      <xdr:nvSpPr>
        <xdr:cNvPr id="2" name="TextBox 1"/>
        <xdr:cNvSpPr txBox="1"/>
      </xdr:nvSpPr>
      <xdr:spPr>
        <a:xfrm>
          <a:off x="223520" y="132080"/>
          <a:ext cx="10048240" cy="2814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Arial"/>
              <a:cs typeface="Arial"/>
            </a:rPr>
            <a:t>Calculating</a:t>
          </a:r>
          <a:r>
            <a:rPr lang="en-US" sz="1400" b="1" baseline="0">
              <a:latin typeface="Arial"/>
              <a:cs typeface="Arial"/>
            </a:rPr>
            <a:t> Pressures in the Ocean Health Index</a:t>
          </a:r>
        </a:p>
        <a:p>
          <a:endParaRPr lang="en-US" sz="1100" b="1" baseline="0">
            <a:latin typeface="Arial"/>
            <a:cs typeface="Arial"/>
          </a:endParaRPr>
        </a:p>
        <a:p>
          <a:pPr algn="l"/>
          <a:r>
            <a:rPr lang="en-US" sz="1100" b="1" baseline="0">
              <a:latin typeface="Arial"/>
              <a:cs typeface="Arial"/>
            </a:rPr>
            <a:t>Total pressures in the index are the sum of ecological and social pressures to marine ecosystems. The colored table below shows the heirarchy of pressures: total pressures are comprised of ecological and social pressures. Ecological pressures have five categories (Pollution, habitat destruction, species pollution, fishing pressures, climate change), each of which are made up of components. </a:t>
          </a:r>
        </a:p>
        <a:p>
          <a:endParaRPr lang="en-US" sz="1100" b="1" baseline="0">
            <a:latin typeface="Arial"/>
            <a:cs typeface="Arial"/>
          </a:endParaRPr>
        </a:p>
        <a:p>
          <a:r>
            <a:rPr lang="en-US" sz="1100" b="1" baseline="0">
              <a:latin typeface="Arial"/>
              <a:cs typeface="Arial"/>
            </a:rPr>
            <a:t>For every goal or subgoal, if a pressure component is relevant, there will be a weighting assigned. Below, in the example of Clean Waters, only the Pollution category and social pressure are relevant; all other cells are blank. Four components in the Pollution category have weights of 3, and the social pressure is 1. </a:t>
          </a:r>
        </a:p>
        <a:p>
          <a:endParaRPr lang="en-US" sz="1100" b="1" baseline="0">
            <a:latin typeface="Arial"/>
            <a:cs typeface="Arial"/>
          </a:endParaRPr>
        </a:p>
        <a:p>
          <a:r>
            <a:rPr lang="en-US" sz="1100" b="1" baseline="0">
              <a:latin typeface="Arial"/>
              <a:cs typeface="Arial"/>
            </a:rPr>
            <a:t>To calculate total pressures, it is important that individual components are combined in the appropriate order. </a:t>
          </a:r>
        </a:p>
        <a:p>
          <a:r>
            <a:rPr lang="en-US" sz="1100" b="1" baseline="0">
              <a:latin typeface="Arial"/>
              <a:cs typeface="Arial"/>
            </a:rPr>
            <a:t>Step A: within a category, individual pressure components are combined as a weighted sum </a:t>
          </a:r>
        </a:p>
        <a:p>
          <a:r>
            <a:rPr lang="en-US" sz="1100" b="1" baseline="0">
              <a:latin typeface="Arial"/>
              <a:cs typeface="Arial"/>
            </a:rPr>
            <a:t>Step B: Ecological pressure categories must be combined </a:t>
          </a:r>
        </a:p>
        <a:p>
          <a:r>
            <a:rPr lang="en-US" sz="1100" b="1" baseline="0">
              <a:latin typeface="Arial"/>
              <a:cs typeface="Arial"/>
            </a:rPr>
            <a:t>Step C: Social pressures are calculated</a:t>
          </a:r>
        </a:p>
        <a:p>
          <a:r>
            <a:rPr lang="en-US" sz="1100" b="1" baseline="0">
              <a:latin typeface="Arial"/>
              <a:cs typeface="Arial"/>
            </a:rPr>
            <a:t>Step D: Then the ecological pressures are summed with the social pressures.</a:t>
          </a:r>
        </a:p>
        <a:p>
          <a:endParaRPr lang="en-US" sz="1100" b="1" baseline="0">
            <a:latin typeface="Arial"/>
            <a:cs typeface="Arial"/>
          </a:endParaRPr>
        </a:p>
        <a:p>
          <a:r>
            <a:rPr lang="en-US" sz="1100" b="1" baseline="0">
              <a:latin typeface="Arial"/>
              <a:cs typeface="Arial"/>
            </a:rPr>
            <a:t>See the Equations associated with these steps on the next tab, and example calculations on separate tabs as well. </a:t>
          </a:r>
        </a:p>
      </xdr:txBody>
    </xdr:sp>
    <xdr:clientData/>
  </xdr:twoCellAnchor>
  <xdr:twoCellAnchor>
    <xdr:from>
      <xdr:col>22</xdr:col>
      <xdr:colOff>294640</xdr:colOff>
      <xdr:row>26</xdr:row>
      <xdr:rowOff>101600</xdr:rowOff>
    </xdr:from>
    <xdr:to>
      <xdr:col>26</xdr:col>
      <xdr:colOff>487680</xdr:colOff>
      <xdr:row>26</xdr:row>
      <xdr:rowOff>1828800</xdr:rowOff>
    </xdr:to>
    <xdr:sp macro="" textlink="">
      <xdr:nvSpPr>
        <xdr:cNvPr id="3" name="TextBox 2"/>
        <xdr:cNvSpPr txBox="1"/>
      </xdr:nvSpPr>
      <xdr:spPr>
        <a:xfrm>
          <a:off x="9997440" y="4470400"/>
          <a:ext cx="3484880" cy="172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rial"/>
              <a:cs typeface="Arial"/>
            </a:rPr>
            <a:t>This pressures matrix is from </a:t>
          </a:r>
          <a:r>
            <a:rPr lang="en-US" sz="1100" baseline="0">
              <a:latin typeface="Arial"/>
              <a:cs typeface="Arial"/>
            </a:rPr>
            <a:t>pressures_matrix.csv file found in the Toolbox folder: </a:t>
          </a:r>
        </a:p>
        <a:p>
          <a:r>
            <a:rPr lang="en-US" sz="1100" baseline="0">
              <a:latin typeface="Arial"/>
              <a:cs typeface="Arial"/>
            </a:rPr>
            <a:t>~/myohi/scenario.Global2013.www2013/conf.</a:t>
          </a:r>
        </a:p>
        <a:p>
          <a:endParaRPr lang="en-US" sz="1100" baseline="0">
            <a:latin typeface="Arial"/>
            <a:cs typeface="Arial"/>
          </a:endParaRPr>
        </a:p>
        <a:p>
          <a:r>
            <a:rPr lang="en-US" sz="1100" baseline="0">
              <a:latin typeface="Arial"/>
              <a:cs typeface="Arial"/>
            </a:rPr>
            <a:t>Labels here have been added for clarification and color-coded. See the tab 'pressures_matrix2013' below for the full table. </a:t>
          </a:r>
          <a:endParaRPr lang="en-US" sz="1100">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243840</xdr:colOff>
      <xdr:row>15</xdr:row>
      <xdr:rowOff>60960</xdr:rowOff>
    </xdr:from>
    <xdr:to>
      <xdr:col>5</xdr:col>
      <xdr:colOff>690880</xdr:colOff>
      <xdr:row>31</xdr:row>
      <xdr:rowOff>20320</xdr:rowOff>
    </xdr:to>
    <xdr:sp macro="" textlink="">
      <xdr:nvSpPr>
        <xdr:cNvPr id="3" name="TextBox 2"/>
        <xdr:cNvSpPr txBox="1"/>
      </xdr:nvSpPr>
      <xdr:spPr>
        <a:xfrm>
          <a:off x="243840" y="3718560"/>
          <a:ext cx="4561840" cy="2397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Arial"/>
              <a:cs typeface="Arial"/>
            </a:rPr>
            <a:t>Eq.</a:t>
          </a:r>
          <a:r>
            <a:rPr lang="en-US" sz="1100" b="1" baseline="0">
              <a:latin typeface="Arial"/>
              <a:cs typeface="Arial"/>
            </a:rPr>
            <a:t> S7: Total pressures</a:t>
          </a:r>
        </a:p>
        <a:p>
          <a:endParaRPr lang="en-US" sz="1100" b="1" baseline="0">
            <a:latin typeface="Arial"/>
            <a:cs typeface="Arial"/>
          </a:endParaRPr>
        </a:p>
        <a:p>
          <a:r>
            <a:rPr lang="en-US" sz="1100" b="1">
              <a:latin typeface="Arial"/>
              <a:cs typeface="Arial"/>
            </a:rPr>
            <a:t>p</a:t>
          </a:r>
          <a:r>
            <a:rPr lang="en-US" sz="900" b="1">
              <a:latin typeface="Arial"/>
              <a:cs typeface="Arial"/>
            </a:rPr>
            <a:t>x</a:t>
          </a:r>
          <a:r>
            <a:rPr lang="en-US" sz="1100" b="1">
              <a:latin typeface="Arial"/>
              <a:cs typeface="Arial"/>
            </a:rPr>
            <a:t> is the sum of ecological and social pressures:</a:t>
          </a:r>
        </a:p>
        <a:p>
          <a:endParaRPr lang="en-US" sz="1100" b="1" baseline="0">
            <a:latin typeface="Arial"/>
            <a:cs typeface="Arial"/>
          </a:endParaRPr>
        </a:p>
        <a:p>
          <a:pPr algn="ctr"/>
          <a:r>
            <a:rPr lang="en-US" sz="1100" b="1" baseline="0">
              <a:latin typeface="Arial"/>
              <a:cs typeface="Arial"/>
            </a:rPr>
            <a:t>p</a:t>
          </a:r>
          <a:r>
            <a:rPr lang="en-US" sz="900" b="1" baseline="0">
              <a:latin typeface="Arial"/>
              <a:cs typeface="Arial"/>
            </a:rPr>
            <a:t>x</a:t>
          </a:r>
          <a:r>
            <a:rPr lang="en-US" sz="1100" b="1" baseline="0">
              <a:latin typeface="Arial"/>
              <a:cs typeface="Arial"/>
            </a:rPr>
            <a:t> = (γ * p</a:t>
          </a:r>
          <a:r>
            <a:rPr lang="en-US" sz="900" b="1" baseline="0">
              <a:latin typeface="Arial"/>
              <a:cs typeface="Arial"/>
            </a:rPr>
            <a:t>E</a:t>
          </a:r>
          <a:r>
            <a:rPr lang="en-US" sz="1100" b="1" baseline="0">
              <a:latin typeface="Arial"/>
              <a:cs typeface="Arial"/>
            </a:rPr>
            <a:t>) + (1 - </a:t>
          </a:r>
          <a:r>
            <a:rPr lang="el-GR" sz="1100" b="1" baseline="0">
              <a:latin typeface="Arial"/>
              <a:cs typeface="Arial"/>
            </a:rPr>
            <a:t>γ</a:t>
          </a:r>
          <a:r>
            <a:rPr lang="en-US" sz="1100" b="1" baseline="0">
              <a:latin typeface="Arial"/>
              <a:cs typeface="Arial"/>
            </a:rPr>
            <a:t>) * p</a:t>
          </a:r>
          <a:r>
            <a:rPr lang="en-US" sz="900" b="1" baseline="0">
              <a:latin typeface="Arial"/>
              <a:cs typeface="Arial"/>
            </a:rPr>
            <a:t>S</a:t>
          </a:r>
        </a:p>
        <a:p>
          <a:pPr algn="ctr"/>
          <a:endParaRPr lang="en-US" sz="900" b="1" baseline="0">
            <a:latin typeface="Arial"/>
            <a:cs typeface="Arial"/>
          </a:endParaRPr>
        </a:p>
        <a:p>
          <a:pPr algn="ctr"/>
          <a:endParaRPr lang="en-US" sz="1100" b="1" baseline="0">
            <a:latin typeface="Arial"/>
            <a:cs typeface="Arial"/>
          </a:endParaRPr>
        </a:p>
        <a:p>
          <a:pPr algn="l"/>
          <a:r>
            <a:rPr lang="en-US" sz="1100" b="1" baseline="0">
              <a:latin typeface="Arial"/>
              <a:cs typeface="Arial"/>
            </a:rPr>
            <a:t>where</a:t>
          </a:r>
        </a:p>
        <a:p>
          <a:pPr algn="l"/>
          <a:r>
            <a:rPr lang="en-US" sz="1100" b="1" baseline="0">
              <a:latin typeface="Arial"/>
              <a:cs typeface="Arial"/>
            </a:rPr>
            <a:t>p</a:t>
          </a:r>
          <a:r>
            <a:rPr lang="en-US" sz="900" b="1" baseline="0">
              <a:latin typeface="Arial"/>
              <a:cs typeface="Arial"/>
            </a:rPr>
            <a:t>x</a:t>
          </a:r>
          <a:r>
            <a:rPr lang="en-US" sz="1100" b="1" baseline="0">
              <a:latin typeface="Arial"/>
              <a:cs typeface="Arial"/>
            </a:rPr>
            <a:t> = pressures for each goal</a:t>
          </a:r>
        </a:p>
        <a:p>
          <a:pPr algn="l"/>
          <a:r>
            <a:rPr lang="en-US" sz="1100" b="1" baseline="0">
              <a:latin typeface="Arial"/>
              <a:cs typeface="Arial"/>
            </a:rPr>
            <a:t>p</a:t>
          </a:r>
          <a:r>
            <a:rPr lang="en-US" sz="900" b="1" baseline="0">
              <a:latin typeface="Arial"/>
              <a:cs typeface="Arial"/>
            </a:rPr>
            <a:t>E</a:t>
          </a:r>
          <a:r>
            <a:rPr lang="en-US" sz="1100" b="1" baseline="0">
              <a:latin typeface="Arial"/>
              <a:cs typeface="Arial"/>
            </a:rPr>
            <a:t> = ecological pressures</a:t>
          </a:r>
        </a:p>
        <a:p>
          <a:pPr algn="l"/>
          <a:r>
            <a:rPr lang="en-US" sz="1100" b="1" baseline="0">
              <a:latin typeface="Arial"/>
              <a:cs typeface="Arial"/>
            </a:rPr>
            <a:t>p</a:t>
          </a:r>
          <a:r>
            <a:rPr lang="en-US" sz="900" b="1" baseline="0">
              <a:latin typeface="Arial"/>
              <a:cs typeface="Arial"/>
            </a:rPr>
            <a:t>S</a:t>
          </a:r>
          <a:r>
            <a:rPr lang="en-US" sz="1100" b="1" baseline="0">
              <a:latin typeface="Arial"/>
              <a:cs typeface="Arial"/>
            </a:rPr>
            <a:t> = social pressures</a:t>
          </a:r>
        </a:p>
        <a:p>
          <a:pPr algn="l"/>
          <a:r>
            <a:rPr lang="en-US" sz="1100" b="1" baseline="0">
              <a:latin typeface="Arial"/>
              <a:cs typeface="Arial"/>
            </a:rPr>
            <a:t>γ = relative weight of social versus ecological pressures ( = 0.5)</a:t>
          </a:r>
        </a:p>
        <a:p>
          <a:pPr algn="l"/>
          <a:endParaRPr lang="en-US" sz="900" b="1" baseline="0">
            <a:latin typeface="Arial"/>
            <a:cs typeface="Arial"/>
          </a:endParaRPr>
        </a:p>
        <a:p>
          <a:endParaRPr lang="en-US" sz="1100" b="1" baseline="0">
            <a:latin typeface="Arial"/>
            <a:cs typeface="Arial"/>
          </a:endParaRPr>
        </a:p>
        <a:p>
          <a:endParaRPr lang="en-US" sz="1100" b="1">
            <a:latin typeface="Arial"/>
            <a:cs typeface="Arial"/>
          </a:endParaRPr>
        </a:p>
      </xdr:txBody>
    </xdr:sp>
    <xdr:clientData/>
  </xdr:twoCellAnchor>
  <xdr:twoCellAnchor>
    <xdr:from>
      <xdr:col>6</xdr:col>
      <xdr:colOff>182880</xdr:colOff>
      <xdr:row>15</xdr:row>
      <xdr:rowOff>50800</xdr:rowOff>
    </xdr:from>
    <xdr:to>
      <xdr:col>11</xdr:col>
      <xdr:colOff>629920</xdr:colOff>
      <xdr:row>34</xdr:row>
      <xdr:rowOff>0</xdr:rowOff>
    </xdr:to>
    <xdr:sp macro="" textlink="">
      <xdr:nvSpPr>
        <xdr:cNvPr id="4" name="TextBox 3"/>
        <xdr:cNvSpPr txBox="1"/>
      </xdr:nvSpPr>
      <xdr:spPr>
        <a:xfrm>
          <a:off x="5120640" y="3251200"/>
          <a:ext cx="4561840" cy="284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Arial"/>
              <a:cs typeface="Arial"/>
            </a:rPr>
            <a:t>Eq.</a:t>
          </a:r>
          <a:r>
            <a:rPr lang="en-US" sz="1100" b="1" baseline="0">
              <a:latin typeface="Arial"/>
              <a:cs typeface="Arial"/>
            </a:rPr>
            <a:t> S8: Ecological pressure categories</a:t>
          </a:r>
        </a:p>
        <a:p>
          <a:endParaRPr lang="en-US" sz="1100" b="1" baseline="0">
            <a:latin typeface="Arial"/>
            <a:cs typeface="Arial"/>
          </a:endParaRPr>
        </a:p>
        <a:p>
          <a:r>
            <a:rPr lang="en-US" sz="1100" b="1">
              <a:latin typeface="Arial"/>
              <a:cs typeface="Arial"/>
            </a:rPr>
            <a:t>p</a:t>
          </a:r>
          <a:r>
            <a:rPr lang="en-US" sz="900" b="1">
              <a:latin typeface="Arial"/>
              <a:cs typeface="Arial"/>
            </a:rPr>
            <a:t>i</a:t>
          </a:r>
          <a:r>
            <a:rPr lang="en-US" sz="1100" b="1">
              <a:latin typeface="Arial"/>
              <a:cs typeface="Arial"/>
            </a:rPr>
            <a:t> is the weighted sum of each pressure:</a:t>
          </a:r>
        </a:p>
        <a:p>
          <a:endParaRPr lang="en-US" sz="1100" b="1" baseline="0">
            <a:latin typeface="Arial"/>
            <a:cs typeface="Arial"/>
          </a:endParaRPr>
        </a:p>
        <a:p>
          <a:pPr algn="ctr"/>
          <a:endParaRPr lang="en-US" sz="1100" b="1" baseline="0">
            <a:latin typeface="Arial"/>
            <a:cs typeface="Arial"/>
          </a:endParaRPr>
        </a:p>
        <a:p>
          <a:pPr algn="ctr"/>
          <a:endParaRPr lang="en-US" sz="1100" b="1" baseline="0">
            <a:latin typeface="Arial"/>
            <a:cs typeface="Arial"/>
          </a:endParaRPr>
        </a:p>
        <a:p>
          <a:pPr algn="ctr"/>
          <a:endParaRPr lang="en-US" sz="1100" b="1" baseline="0">
            <a:latin typeface="Arial"/>
            <a:cs typeface="Arial"/>
          </a:endParaRPr>
        </a:p>
        <a:p>
          <a:pPr algn="ctr"/>
          <a:endParaRPr lang="en-US" sz="900" b="1" baseline="0">
            <a:latin typeface="Arial"/>
            <a:cs typeface="Arial"/>
          </a:endParaRPr>
        </a:p>
        <a:p>
          <a:pPr algn="ctr"/>
          <a:endParaRPr lang="en-US" sz="1100" b="1" baseline="0">
            <a:latin typeface="Arial"/>
            <a:cs typeface="Arial"/>
          </a:endParaRPr>
        </a:p>
        <a:p>
          <a:pPr algn="l"/>
          <a:r>
            <a:rPr lang="en-US" sz="1100" b="1" baseline="0">
              <a:latin typeface="Arial"/>
              <a:cs typeface="Arial"/>
            </a:rPr>
            <a:t>where</a:t>
          </a:r>
        </a:p>
        <a:p>
          <a:pPr algn="l"/>
          <a:r>
            <a:rPr lang="en-US" sz="1100" b="1" baseline="0">
              <a:latin typeface="Arial"/>
              <a:cs typeface="Arial"/>
            </a:rPr>
            <a:t>s</a:t>
          </a:r>
          <a:r>
            <a:rPr lang="en-US" sz="900" b="1" baseline="0">
              <a:latin typeface="Arial"/>
              <a:cs typeface="Arial"/>
            </a:rPr>
            <a:t>i</a:t>
          </a:r>
          <a:r>
            <a:rPr lang="en-US" sz="1100" b="1" baseline="0">
              <a:latin typeface="Arial"/>
              <a:cs typeface="Arial"/>
            </a:rPr>
            <a:t> = single ecological pressure</a:t>
          </a:r>
        </a:p>
        <a:p>
          <a:pPr algn="l"/>
          <a:r>
            <a:rPr lang="en-US" sz="1100" b="1" baseline="0">
              <a:latin typeface="Arial"/>
              <a:cs typeface="Arial"/>
            </a:rPr>
            <a:t>w</a:t>
          </a:r>
          <a:r>
            <a:rPr lang="en-US" sz="900" b="1" baseline="0">
              <a:latin typeface="Arial"/>
              <a:cs typeface="Arial"/>
            </a:rPr>
            <a:t>i</a:t>
          </a:r>
          <a:r>
            <a:rPr lang="en-US" sz="1100" b="1" baseline="0">
              <a:latin typeface="Arial"/>
              <a:cs typeface="Arial"/>
            </a:rPr>
            <a:t> = pressure rank</a:t>
          </a:r>
        </a:p>
        <a:p>
          <a:pPr algn="l"/>
          <a:endParaRPr lang="en-US" sz="1100" b="1" baseline="0">
            <a:latin typeface="Arial"/>
            <a:cs typeface="Arial"/>
          </a:endParaRPr>
        </a:p>
        <a:p>
          <a:pPr algn="l"/>
          <a:r>
            <a:rPr lang="en-US" sz="1100" b="1" baseline="0">
              <a:latin typeface="Arial"/>
              <a:cs typeface="Arial"/>
            </a:rPr>
            <a:t>** the scores within a category (pi) get capped at 1 if the sum of the weighted ecological pressures within that category are greater than 3</a:t>
          </a:r>
        </a:p>
        <a:p>
          <a:endParaRPr lang="en-US" sz="1100" b="1">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7</xdr:col>
          <xdr:colOff>787400</xdr:colOff>
          <xdr:row>19</xdr:row>
          <xdr:rowOff>76200</xdr:rowOff>
        </xdr:from>
        <xdr:to>
          <xdr:col>9</xdr:col>
          <xdr:colOff>139700</xdr:colOff>
          <xdr:row>25</xdr:row>
          <xdr:rowOff>25400</xdr:rowOff>
        </xdr:to>
        <xdr:sp macro="" textlink="">
          <xdr:nvSpPr>
            <xdr:cNvPr id="1029" name="Object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twoCellAnchor>
    <xdr:from>
      <xdr:col>0</xdr:col>
      <xdr:colOff>203200</xdr:colOff>
      <xdr:row>32</xdr:row>
      <xdr:rowOff>30480</xdr:rowOff>
    </xdr:from>
    <xdr:to>
      <xdr:col>5</xdr:col>
      <xdr:colOff>650240</xdr:colOff>
      <xdr:row>50</xdr:row>
      <xdr:rowOff>20320</xdr:rowOff>
    </xdr:to>
    <xdr:sp macro="" textlink="">
      <xdr:nvSpPr>
        <xdr:cNvPr id="8" name="TextBox 7"/>
        <xdr:cNvSpPr txBox="1"/>
      </xdr:nvSpPr>
      <xdr:spPr>
        <a:xfrm>
          <a:off x="203200" y="5821680"/>
          <a:ext cx="4561840" cy="2733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Arial"/>
              <a:cs typeface="Arial"/>
            </a:rPr>
            <a:t>Eq.</a:t>
          </a:r>
          <a:r>
            <a:rPr lang="en-US" sz="1100" b="1" baseline="0">
              <a:latin typeface="Arial"/>
              <a:cs typeface="Arial"/>
            </a:rPr>
            <a:t> S9: Ecological pressures</a:t>
          </a:r>
        </a:p>
        <a:p>
          <a:endParaRPr lang="en-US" sz="1100" b="1" baseline="0">
            <a:latin typeface="Arial"/>
            <a:cs typeface="Arial"/>
          </a:endParaRPr>
        </a:p>
        <a:p>
          <a:r>
            <a:rPr lang="en-US" sz="1100" b="1" baseline="0">
              <a:latin typeface="Arial"/>
              <a:cs typeface="Arial"/>
            </a:rPr>
            <a:t>P</a:t>
          </a:r>
          <a:r>
            <a:rPr lang="en-US" sz="900" b="1" baseline="0">
              <a:latin typeface="Arial"/>
              <a:cs typeface="Arial"/>
            </a:rPr>
            <a:t>E</a:t>
          </a:r>
          <a:r>
            <a:rPr lang="en-US" sz="1100" b="1" baseline="0">
              <a:latin typeface="Arial"/>
              <a:cs typeface="Arial"/>
            </a:rPr>
            <a:t> is the weighted average of ecological pressure categories</a:t>
          </a:r>
        </a:p>
        <a:p>
          <a:endParaRPr lang="en-US" sz="1100" b="1" baseline="0">
            <a:latin typeface="Arial"/>
            <a:cs typeface="Arial"/>
          </a:endParaRPr>
        </a:p>
        <a:p>
          <a:endParaRPr lang="en-US" sz="1100" b="1" baseline="0">
            <a:latin typeface="Arial"/>
            <a:cs typeface="Arial"/>
          </a:endParaRPr>
        </a:p>
        <a:p>
          <a:endParaRPr lang="en-US" sz="1100" b="1">
            <a:latin typeface="Arial"/>
            <a:cs typeface="Arial"/>
          </a:endParaRPr>
        </a:p>
        <a:p>
          <a:endParaRPr lang="en-US" sz="1100" b="1">
            <a:latin typeface="Arial"/>
            <a:cs typeface="Arial"/>
          </a:endParaRPr>
        </a:p>
        <a:p>
          <a:endParaRPr lang="en-US" sz="1100" b="1">
            <a:latin typeface="Arial"/>
            <a:cs typeface="Arial"/>
          </a:endParaRPr>
        </a:p>
        <a:p>
          <a:endParaRPr lang="en-US" sz="1100" b="1">
            <a:latin typeface="Arial"/>
            <a:cs typeface="Arial"/>
          </a:endParaRPr>
        </a:p>
        <a:p>
          <a:endParaRPr lang="en-US" sz="1100" b="1">
            <a:latin typeface="Arial"/>
            <a:cs typeface="Arial"/>
          </a:endParaRPr>
        </a:p>
        <a:p>
          <a:endParaRPr lang="en-US" sz="1100" b="1">
            <a:latin typeface="Arial"/>
            <a:cs typeface="Arial"/>
          </a:endParaRPr>
        </a:p>
        <a:p>
          <a:endParaRPr lang="en-US" sz="1100" b="1">
            <a:latin typeface="Arial"/>
            <a:cs typeface="Arial"/>
          </a:endParaRPr>
        </a:p>
        <a:p>
          <a:r>
            <a:rPr lang="en-US" sz="1100" b="1">
              <a:latin typeface="Arial"/>
              <a:cs typeface="Arial"/>
            </a:rPr>
            <a:t>where</a:t>
          </a:r>
        </a:p>
        <a:p>
          <a:r>
            <a:rPr lang="en-US" sz="1100" b="1">
              <a:latin typeface="Arial"/>
              <a:cs typeface="Arial"/>
            </a:rPr>
            <a:t>w</a:t>
          </a:r>
          <a:r>
            <a:rPr lang="en-US" sz="900" b="1">
              <a:latin typeface="Arial"/>
              <a:cs typeface="Arial"/>
            </a:rPr>
            <a:t>i_max</a:t>
          </a:r>
          <a:r>
            <a:rPr lang="en-US" sz="1100" b="1">
              <a:latin typeface="Arial"/>
              <a:cs typeface="Arial"/>
            </a:rPr>
            <a:t> = maximum rank</a:t>
          </a:r>
        </a:p>
        <a:p>
          <a:r>
            <a:rPr lang="en-US" sz="1100" b="1">
              <a:latin typeface="Arial"/>
              <a:cs typeface="Arial"/>
            </a:rPr>
            <a:t>p</a:t>
          </a:r>
          <a:r>
            <a:rPr lang="en-US" sz="900" b="1">
              <a:latin typeface="Arial"/>
              <a:cs typeface="Arial"/>
            </a:rPr>
            <a:t>i</a:t>
          </a:r>
          <a:r>
            <a:rPr lang="en-US" sz="1100" b="1">
              <a:latin typeface="Arial"/>
              <a:cs typeface="Arial"/>
            </a:rPr>
            <a:t> = ecological pressure category</a:t>
          </a:r>
        </a:p>
        <a:p>
          <a:endParaRPr lang="en-US" sz="1100" b="1">
            <a:latin typeface="Arial"/>
            <a:cs typeface="Arial"/>
          </a:endParaRPr>
        </a:p>
      </xdr:txBody>
    </xdr:sp>
    <xdr:clientData/>
  </xdr:twoCellAnchor>
  <xdr:twoCellAnchor>
    <xdr:from>
      <xdr:col>6</xdr:col>
      <xdr:colOff>30480</xdr:colOff>
      <xdr:row>34</xdr:row>
      <xdr:rowOff>71120</xdr:rowOff>
    </xdr:from>
    <xdr:to>
      <xdr:col>11</xdr:col>
      <xdr:colOff>477520</xdr:colOff>
      <xdr:row>50</xdr:row>
      <xdr:rowOff>30480</xdr:rowOff>
    </xdr:to>
    <xdr:sp macro="" textlink="">
      <xdr:nvSpPr>
        <xdr:cNvPr id="9" name="TextBox 8"/>
        <xdr:cNvSpPr txBox="1"/>
      </xdr:nvSpPr>
      <xdr:spPr>
        <a:xfrm>
          <a:off x="4968240" y="6167120"/>
          <a:ext cx="4561840" cy="2397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Arial"/>
              <a:cs typeface="Arial"/>
            </a:rPr>
            <a:t>Eq.</a:t>
          </a:r>
          <a:r>
            <a:rPr lang="en-US" sz="1100" b="1" baseline="0">
              <a:latin typeface="Arial"/>
              <a:cs typeface="Arial"/>
            </a:rPr>
            <a:t> S10: Social pressures</a:t>
          </a:r>
        </a:p>
        <a:p>
          <a:endParaRPr lang="en-US" sz="1100" b="1" baseline="0">
            <a:latin typeface="Arial"/>
            <a:cs typeface="Arial"/>
          </a:endParaRPr>
        </a:p>
        <a:p>
          <a:endParaRPr lang="en-US" sz="1100" b="1" baseline="0">
            <a:latin typeface="Arial"/>
            <a:cs typeface="Arial"/>
          </a:endParaRPr>
        </a:p>
        <a:p>
          <a:r>
            <a:rPr lang="en-US" sz="1100" b="1">
              <a:latin typeface="Arial"/>
              <a:cs typeface="Arial"/>
            </a:rPr>
            <a:t>P</a:t>
          </a:r>
          <a:r>
            <a:rPr lang="en-US" sz="900" b="1">
              <a:latin typeface="Arial"/>
              <a:cs typeface="Arial"/>
            </a:rPr>
            <a:t>S</a:t>
          </a:r>
          <a:r>
            <a:rPr lang="en-US" sz="1100" b="1">
              <a:latin typeface="Arial"/>
              <a:cs typeface="Arial"/>
            </a:rPr>
            <a:t> is the weighted average of social pressure categories:</a:t>
          </a:r>
        </a:p>
        <a:p>
          <a:endParaRPr lang="en-US" sz="1100" b="1">
            <a:latin typeface="Arial"/>
            <a:cs typeface="Arial"/>
          </a:endParaRPr>
        </a:p>
        <a:p>
          <a:endParaRPr lang="en-US" sz="1100" b="1">
            <a:latin typeface="Arial"/>
            <a:cs typeface="Arial"/>
          </a:endParaRPr>
        </a:p>
        <a:p>
          <a:endParaRPr lang="en-US" sz="1100" b="1">
            <a:latin typeface="Arial"/>
            <a:cs typeface="Arial"/>
          </a:endParaRPr>
        </a:p>
        <a:p>
          <a:endParaRPr lang="en-US" sz="1100" b="1">
            <a:latin typeface="Arial"/>
            <a:cs typeface="Arial"/>
          </a:endParaRPr>
        </a:p>
        <a:p>
          <a:endParaRPr lang="en-US" sz="1100" b="1">
            <a:latin typeface="Arial"/>
            <a:cs typeface="Arial"/>
          </a:endParaRPr>
        </a:p>
        <a:p>
          <a:endParaRPr lang="en-US" sz="1100" b="1">
            <a:latin typeface="Arial"/>
            <a:cs typeface="Arial"/>
          </a:endParaRPr>
        </a:p>
        <a:p>
          <a:endParaRPr lang="en-US" sz="1100" b="1">
            <a:latin typeface="Arial"/>
            <a:cs typeface="Arial"/>
          </a:endParaRPr>
        </a:p>
        <a:p>
          <a:r>
            <a:rPr lang="en-US" sz="1100" b="1">
              <a:latin typeface="Arial"/>
              <a:cs typeface="Arial"/>
            </a:rPr>
            <a:t>where</a:t>
          </a:r>
        </a:p>
        <a:p>
          <a:r>
            <a:rPr lang="en-US" sz="1100" b="1">
              <a:latin typeface="Arial"/>
              <a:cs typeface="Arial"/>
            </a:rPr>
            <a:t>z</a:t>
          </a:r>
          <a:r>
            <a:rPr lang="en-US" sz="900" b="1">
              <a:latin typeface="Arial"/>
              <a:cs typeface="Arial"/>
            </a:rPr>
            <a:t>i</a:t>
          </a:r>
          <a:r>
            <a:rPr lang="en-US" sz="1100" b="1">
              <a:latin typeface="Arial"/>
              <a:cs typeface="Arial"/>
            </a:rPr>
            <a:t> - a single social pressure</a:t>
          </a:r>
        </a:p>
      </xdr:txBody>
    </xdr:sp>
    <xdr:clientData/>
  </xdr:twoCellAnchor>
  <mc:AlternateContent xmlns:mc="http://schemas.openxmlformats.org/markup-compatibility/2006">
    <mc:Choice xmlns:a14="http://schemas.microsoft.com/office/drawing/2010/main" Requires="a14">
      <xdr:twoCellAnchor editAs="oneCell">
        <xdr:from>
          <xdr:col>8</xdr:col>
          <xdr:colOff>12700</xdr:colOff>
          <xdr:row>40</xdr:row>
          <xdr:rowOff>88900</xdr:rowOff>
        </xdr:from>
        <xdr:to>
          <xdr:col>9</xdr:col>
          <xdr:colOff>190500</xdr:colOff>
          <xdr:row>46</xdr:row>
          <xdr:rowOff>38100</xdr:rowOff>
        </xdr:to>
        <xdr:sp macro="" textlink="">
          <xdr:nvSpPr>
            <xdr:cNvPr id="1058" name="Object 34" hidden="1">
              <a:extLst>
                <a:ext uri="{63B3BB69-23CF-44E3-9099-C40C66FF867C}">
                  <a14:compatExt spid="_x0000_s1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37</xdr:row>
          <xdr:rowOff>0</xdr:rowOff>
        </xdr:from>
        <xdr:to>
          <xdr:col>3</xdr:col>
          <xdr:colOff>584200</xdr:colOff>
          <xdr:row>44</xdr:row>
          <xdr:rowOff>63500</xdr:rowOff>
        </xdr:to>
        <xdr:sp macro="" textlink="">
          <xdr:nvSpPr>
            <xdr:cNvPr id="1059" name="Object 35" hidden="1">
              <a:extLst>
                <a:ext uri="{63B3BB69-23CF-44E3-9099-C40C66FF867C}">
                  <a14:compatExt spid="_x0000_s1059"/>
                </a:ext>
              </a:extLst>
            </xdr:cNvPr>
            <xdr:cNvSpPr/>
          </xdr:nvSpPr>
          <xdr:spPr>
            <a:xfrm>
              <a:off x="0" y="0"/>
              <a:ext cx="0" cy="0"/>
            </a:xfrm>
            <a:prstGeom prst="rect">
              <a:avLst/>
            </a:prstGeom>
          </xdr:spPr>
        </xdr:sp>
        <xdr:clientData/>
      </xdr:twoCellAnchor>
    </mc:Choice>
    <mc:Fallback/>
  </mc:AlternateContent>
  <xdr:twoCellAnchor>
    <xdr:from>
      <xdr:col>0</xdr:col>
      <xdr:colOff>142240</xdr:colOff>
      <xdr:row>0</xdr:row>
      <xdr:rowOff>142240</xdr:rowOff>
    </xdr:from>
    <xdr:to>
      <xdr:col>9</xdr:col>
      <xdr:colOff>599440</xdr:colOff>
      <xdr:row>13</xdr:row>
      <xdr:rowOff>91440</xdr:rowOff>
    </xdr:to>
    <xdr:sp macro="" textlink="">
      <xdr:nvSpPr>
        <xdr:cNvPr id="10" name="TextBox 9"/>
        <xdr:cNvSpPr txBox="1"/>
      </xdr:nvSpPr>
      <xdr:spPr>
        <a:xfrm>
          <a:off x="142240" y="142240"/>
          <a:ext cx="7863840" cy="193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Arial"/>
              <a:cs typeface="Arial"/>
            </a:rPr>
            <a:t>Pressure</a:t>
          </a:r>
          <a:r>
            <a:rPr lang="en-US" sz="1400" b="1" baseline="0">
              <a:latin typeface="Arial"/>
              <a:cs typeface="Arial"/>
            </a:rPr>
            <a:t> e</a:t>
          </a:r>
          <a:r>
            <a:rPr lang="en-US" sz="1400" b="1">
              <a:latin typeface="Arial"/>
              <a:cs typeface="Arial"/>
            </a:rPr>
            <a:t>quations from Halpern et al. 2012 Nature</a:t>
          </a:r>
          <a:r>
            <a:rPr lang="en-US" sz="1400" b="1" baseline="0">
              <a:latin typeface="Arial"/>
              <a:cs typeface="Arial"/>
            </a:rPr>
            <a:t> supplemental information</a:t>
          </a:r>
        </a:p>
        <a:p>
          <a:endParaRPr lang="en-US" sz="1100" b="1" baseline="0">
            <a:latin typeface="Arial"/>
            <a:cs typeface="Arial"/>
          </a:endParaRPr>
        </a:p>
        <a:p>
          <a:pPr algn="l"/>
          <a:r>
            <a:rPr lang="en-US" sz="1100" b="1" baseline="0">
              <a:latin typeface="Arial"/>
              <a:cs typeface="Arial"/>
            </a:rPr>
            <a:t>The equations responsible for creating pressures values are listed below.</a:t>
          </a:r>
        </a:p>
        <a:p>
          <a:endParaRPr lang="en-US" sz="1100" b="1" baseline="0">
            <a:latin typeface="Arial"/>
            <a:cs typeface="Arial"/>
          </a:endParaRPr>
        </a:p>
        <a:p>
          <a:r>
            <a:rPr lang="en-US" sz="1100" b="1" baseline="0">
              <a:latin typeface="Arial"/>
              <a:cs typeface="Arial"/>
            </a:rPr>
            <a:t>Step A: within a category, individual pressure components are combined as a weighted sum:: Equation S8</a:t>
          </a:r>
        </a:p>
        <a:p>
          <a:r>
            <a:rPr lang="en-US" sz="1100" b="1" baseline="0">
              <a:latin typeface="Arial"/>
              <a:cs typeface="Arial"/>
            </a:rPr>
            <a:t>Step B: Ecological pressure categories must be combined:: Equation S9</a:t>
          </a:r>
        </a:p>
        <a:p>
          <a:r>
            <a:rPr lang="en-US" sz="1100" b="1" baseline="0">
              <a:latin typeface="Arial"/>
              <a:cs typeface="Arial"/>
            </a:rPr>
            <a:t>Step C: Social pressures are calculated:: Equation S10</a:t>
          </a:r>
        </a:p>
        <a:p>
          <a:r>
            <a:rPr lang="en-US" sz="1100" b="1" baseline="0">
              <a:latin typeface="Arial"/>
              <a:cs typeface="Arial"/>
            </a:rPr>
            <a:t>Step D: Then the ecological pressures are summed with the social pressures:: Equation S7</a:t>
          </a:r>
        </a:p>
        <a:p>
          <a:endParaRPr lang="en-US" sz="1100" b="1" baseline="0">
            <a:latin typeface="Arial"/>
            <a:cs typeface="Arial"/>
          </a:endParaRPr>
        </a:p>
        <a:p>
          <a:r>
            <a:rPr lang="en-US" sz="1100" b="1" baseline="0">
              <a:latin typeface="Arial"/>
              <a:cs typeface="Arial"/>
            </a:rPr>
            <a:t>See examples on the following tabs.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213360</xdr:colOff>
      <xdr:row>0</xdr:row>
      <xdr:rowOff>111760</xdr:rowOff>
    </xdr:from>
    <xdr:to>
      <xdr:col>16</xdr:col>
      <xdr:colOff>355600</xdr:colOff>
      <xdr:row>9</xdr:row>
      <xdr:rowOff>16933</xdr:rowOff>
    </xdr:to>
    <xdr:sp macro="" textlink="">
      <xdr:nvSpPr>
        <xdr:cNvPr id="2" name="TextBox 1"/>
        <xdr:cNvSpPr txBox="1"/>
      </xdr:nvSpPr>
      <xdr:spPr>
        <a:xfrm>
          <a:off x="213360" y="111760"/>
          <a:ext cx="9265920" cy="15510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Arial"/>
              <a:cs typeface="Arial"/>
            </a:rPr>
            <a:t>This example is</a:t>
          </a:r>
          <a:r>
            <a:rPr lang="en-US" sz="1100" b="1" baseline="0">
              <a:latin typeface="Arial"/>
              <a:cs typeface="Arial"/>
            </a:rPr>
            <a:t> to calculate pressures for the Clean Waters goal for the China region usingdata from the Global 2013 assessment. </a:t>
          </a:r>
        </a:p>
        <a:p>
          <a:endParaRPr lang="en-US" sz="1100" b="1" baseline="0">
            <a:latin typeface="Arial"/>
            <a:cs typeface="Arial"/>
          </a:endParaRPr>
        </a:p>
        <a:p>
          <a:r>
            <a:rPr lang="en-US" sz="1100" b="0" baseline="0">
              <a:latin typeface="Arial"/>
              <a:cs typeface="Arial"/>
            </a:rPr>
            <a:t>To begin, it is necessary to access the scaled pressures values for China. For every pressure component where there is a weight:</a:t>
          </a:r>
        </a:p>
        <a:p>
          <a:r>
            <a:rPr lang="en-US" sz="1100" b="0" baseline="0">
              <a:latin typeface="Arial"/>
              <a:cs typeface="Arial"/>
            </a:rPr>
            <a:t>1. Find the 'filename' associated with the pressure component's 'layer' label in layers.csv  (~/myohi/scenario.Global2013.www2013/layers.csv)</a:t>
          </a:r>
        </a:p>
        <a:p>
          <a:r>
            <a:rPr lang="en-US" sz="1100" b="0" baseline="0">
              <a:latin typeface="Arial"/>
              <a:cs typeface="Arial"/>
            </a:rPr>
            <a:t>	(example: in layers.csv, 'po_chemicals_3nm' is the layer identifier for the file called 'po_chemicals_3nm_2013.csv'.</a:t>
          </a:r>
        </a:p>
        <a:p>
          <a:r>
            <a:rPr lang="en-US" sz="1100" b="0" baseline="0">
              <a:latin typeface="Arial"/>
              <a:cs typeface="Arial"/>
            </a:rPr>
            <a:t>2. Find the value for China, rgn_id = 209. This value is </a:t>
          </a:r>
          <a:r>
            <a:rPr lang="en-US" sz="1100" b="1" baseline="0">
              <a:latin typeface="Arial"/>
              <a:cs typeface="Arial"/>
            </a:rPr>
            <a:t>si</a:t>
          </a:r>
          <a:r>
            <a:rPr lang="en-US" sz="1100" b="0" baseline="0">
              <a:latin typeface="Arial"/>
              <a:cs typeface="Arial"/>
            </a:rPr>
            <a:t> in Equation S8. </a:t>
          </a:r>
        </a:p>
        <a:p>
          <a:r>
            <a:rPr lang="en-US" sz="1100" b="0" baseline="0">
              <a:latin typeface="Arial"/>
              <a:cs typeface="Arial"/>
            </a:rPr>
            <a:t>3. Calculate Equations S8, S9, S10, and S7 as indicated below.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355600</xdr:colOff>
      <xdr:row>0</xdr:row>
      <xdr:rowOff>132081</xdr:rowOff>
    </xdr:from>
    <xdr:to>
      <xdr:col>17</xdr:col>
      <xdr:colOff>81280</xdr:colOff>
      <xdr:row>8</xdr:row>
      <xdr:rowOff>10161</xdr:rowOff>
    </xdr:to>
    <xdr:sp macro="" textlink="">
      <xdr:nvSpPr>
        <xdr:cNvPr id="3" name="TextBox 2"/>
        <xdr:cNvSpPr txBox="1"/>
      </xdr:nvSpPr>
      <xdr:spPr>
        <a:xfrm>
          <a:off x="355600" y="132081"/>
          <a:ext cx="9265920" cy="1341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Arial"/>
              <a:cs typeface="Arial"/>
            </a:rPr>
            <a:t>This example is</a:t>
          </a:r>
          <a:r>
            <a:rPr lang="en-US" sz="1100" b="1" baseline="0">
              <a:latin typeface="Arial"/>
              <a:cs typeface="Arial"/>
            </a:rPr>
            <a:t> to calculate pressures for the Tourism &amp; Recreation goal for the China sub-region from the Global 2013 assessment. </a:t>
          </a:r>
        </a:p>
        <a:p>
          <a:endParaRPr lang="en-US" sz="1100" b="1" baseline="0">
            <a:latin typeface="Arial"/>
            <a:cs typeface="Arial"/>
          </a:endParaRPr>
        </a:p>
        <a:p>
          <a:r>
            <a:rPr lang="en-US" sz="1100" b="0" baseline="0">
              <a:latin typeface="Arial"/>
              <a:cs typeface="Arial"/>
            </a:rPr>
            <a:t>To begin, it is necessary to access the scaled pressures values for China. For every pressure component where there is a weight:</a:t>
          </a:r>
        </a:p>
        <a:p>
          <a:r>
            <a:rPr lang="en-US" sz="1100" b="0" baseline="0">
              <a:latin typeface="Arial"/>
              <a:cs typeface="Arial"/>
            </a:rPr>
            <a:t>1. Find the 'filename' associated with the pressure component's 'layer' label in layers.csv  (~/myohi/scenario.Global2013.www2013/layers.csv)</a:t>
          </a:r>
        </a:p>
        <a:p>
          <a:r>
            <a:rPr lang="en-US" sz="1100" b="0" baseline="0">
              <a:latin typeface="Arial"/>
              <a:cs typeface="Arial"/>
            </a:rPr>
            <a:t>	(example: in layers.csv, 'po_chemicals_3nm' is the layer identifier for the file called 'po_chemicals_3nm_2013.csv'</a:t>
          </a:r>
        </a:p>
        <a:p>
          <a:r>
            <a:rPr lang="en-US" sz="1100" b="0" baseline="0">
              <a:latin typeface="Arial"/>
              <a:cs typeface="Arial"/>
            </a:rPr>
            <a:t>2. Find the value for China, rgn_id = 209. This value is </a:t>
          </a:r>
          <a:r>
            <a:rPr lang="en-US" sz="1100" b="1" baseline="0">
              <a:latin typeface="Arial"/>
              <a:cs typeface="Arial"/>
            </a:rPr>
            <a:t>si</a:t>
          </a:r>
          <a:r>
            <a:rPr lang="en-US" sz="1100" b="0" baseline="0">
              <a:latin typeface="Arial"/>
              <a:cs typeface="Arial"/>
            </a:rPr>
            <a:t> in Equation S8. </a:t>
          </a:r>
        </a:p>
        <a:p>
          <a:r>
            <a:rPr lang="en-US" sz="1100" b="0" baseline="0">
              <a:latin typeface="Arial"/>
              <a:cs typeface="Arial"/>
            </a:rPr>
            <a:t>3. Calculate Equations S8, S9, S10, and S7 as indicated below.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304800</xdr:colOff>
      <xdr:row>0</xdr:row>
      <xdr:rowOff>101600</xdr:rowOff>
    </xdr:from>
    <xdr:to>
      <xdr:col>19</xdr:col>
      <xdr:colOff>81280</xdr:colOff>
      <xdr:row>7</xdr:row>
      <xdr:rowOff>162560</xdr:rowOff>
    </xdr:to>
    <xdr:sp macro="" textlink="">
      <xdr:nvSpPr>
        <xdr:cNvPr id="3" name="TextBox 2"/>
        <xdr:cNvSpPr txBox="1"/>
      </xdr:nvSpPr>
      <xdr:spPr>
        <a:xfrm>
          <a:off x="304800" y="101600"/>
          <a:ext cx="10099040" cy="1341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Arial"/>
              <a:cs typeface="Arial"/>
            </a:rPr>
            <a:t>This example is</a:t>
          </a:r>
          <a:r>
            <a:rPr lang="en-US" sz="1100" b="1" baseline="0">
              <a:latin typeface="Arial"/>
              <a:cs typeface="Arial"/>
            </a:rPr>
            <a:t> to calculate pressures for the Artisanal Fishing Opportunities goal for the China sub-region from the Global 2013 assessment. </a:t>
          </a:r>
        </a:p>
        <a:p>
          <a:endParaRPr lang="en-US" sz="1100" b="1" baseline="0">
            <a:latin typeface="Arial"/>
            <a:cs typeface="Arial"/>
          </a:endParaRPr>
        </a:p>
        <a:p>
          <a:r>
            <a:rPr lang="en-US" sz="1100" b="0" baseline="0">
              <a:latin typeface="Arial"/>
              <a:cs typeface="Arial"/>
            </a:rPr>
            <a:t>To begin, it is necessary to access the scaled pressures values for China. For every pressure component where there is a weight:</a:t>
          </a:r>
        </a:p>
        <a:p>
          <a:r>
            <a:rPr lang="en-US" sz="1100" b="0" baseline="0">
              <a:latin typeface="Arial"/>
              <a:cs typeface="Arial"/>
            </a:rPr>
            <a:t>1. Find the 'filename' associated with the pressure component's 'layer' label in layers.csv  (~/myohi/scenario.Global2013.www2013/layers.csv)</a:t>
          </a:r>
        </a:p>
        <a:p>
          <a:r>
            <a:rPr lang="en-US" sz="1100" b="0" baseline="0">
              <a:latin typeface="Arial"/>
              <a:cs typeface="Arial"/>
            </a:rPr>
            <a:t>	(example: in layers.csv, 'po_chemicals_3nm' is the layer identifier for the file called 'po_chemicals_3nm_2013.csv'</a:t>
          </a:r>
        </a:p>
        <a:p>
          <a:r>
            <a:rPr lang="en-US" sz="1100" b="0" baseline="0">
              <a:latin typeface="Arial"/>
              <a:cs typeface="Arial"/>
            </a:rPr>
            <a:t>2. Find the value for China, rgn_id = 209. This value is </a:t>
          </a:r>
          <a:r>
            <a:rPr lang="en-US" sz="1100" b="1" baseline="0">
              <a:latin typeface="Arial"/>
              <a:cs typeface="Arial"/>
            </a:rPr>
            <a:t>si</a:t>
          </a:r>
          <a:r>
            <a:rPr lang="en-US" sz="1100" b="0" baseline="0">
              <a:latin typeface="Arial"/>
              <a:cs typeface="Arial"/>
            </a:rPr>
            <a:t> in Equation S8. </a:t>
          </a:r>
        </a:p>
        <a:p>
          <a:r>
            <a:rPr lang="en-US" sz="1100" b="0" baseline="0">
              <a:latin typeface="Arial"/>
              <a:cs typeface="Arial"/>
            </a:rPr>
            <a:t>3. Calculate Equations S8, S9, S10, and S7 as indicated below.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172720</xdr:colOff>
      <xdr:row>0</xdr:row>
      <xdr:rowOff>81280</xdr:rowOff>
    </xdr:from>
    <xdr:to>
      <xdr:col>18</xdr:col>
      <xdr:colOff>294640</xdr:colOff>
      <xdr:row>7</xdr:row>
      <xdr:rowOff>142240</xdr:rowOff>
    </xdr:to>
    <xdr:sp macro="" textlink="">
      <xdr:nvSpPr>
        <xdr:cNvPr id="3" name="TextBox 2"/>
        <xdr:cNvSpPr txBox="1"/>
      </xdr:nvSpPr>
      <xdr:spPr>
        <a:xfrm>
          <a:off x="172720" y="81280"/>
          <a:ext cx="10099040" cy="1341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Arial"/>
              <a:cs typeface="Arial"/>
            </a:rPr>
            <a:t>This example is</a:t>
          </a:r>
          <a:r>
            <a:rPr lang="en-US" sz="1100" b="1" baseline="0">
              <a:latin typeface="Arial"/>
              <a:cs typeface="Arial"/>
            </a:rPr>
            <a:t> to calculate pressures for the Food Provision goal for the China sub-region from the Global 2013 assessment. </a:t>
          </a:r>
        </a:p>
        <a:p>
          <a:endParaRPr lang="en-US" sz="1100" b="1" baseline="0">
            <a:latin typeface="Arial"/>
            <a:cs typeface="Arial"/>
          </a:endParaRPr>
        </a:p>
        <a:p>
          <a:r>
            <a:rPr lang="en-US" sz="1100" b="0" baseline="0">
              <a:latin typeface="Arial"/>
              <a:cs typeface="Arial"/>
            </a:rPr>
            <a:t>To begin, it is necessary to access the scaled pressures values for China. For every pressure component where there is a weight:</a:t>
          </a:r>
        </a:p>
        <a:p>
          <a:r>
            <a:rPr lang="en-US" sz="1100" b="0" baseline="0">
              <a:latin typeface="Arial"/>
              <a:cs typeface="Arial"/>
            </a:rPr>
            <a:t>1. Find the 'filename' associated with the pressure component's 'layer' label in layers.csv  (~/myohi/scenario.Global2013.www2013/layers.csv)</a:t>
          </a:r>
        </a:p>
        <a:p>
          <a:r>
            <a:rPr lang="en-US" sz="1100" b="0" baseline="0">
              <a:latin typeface="Arial"/>
              <a:cs typeface="Arial"/>
            </a:rPr>
            <a:t>	(example: in layers.csv, 'po_chemicals_3nm' is the layer identifier for the file called 'po_chemicals_3nm_2013.csv'</a:t>
          </a:r>
        </a:p>
        <a:p>
          <a:r>
            <a:rPr lang="en-US" sz="1100" b="0" baseline="0">
              <a:latin typeface="Arial"/>
              <a:cs typeface="Arial"/>
            </a:rPr>
            <a:t>2. Find the value for China, rgn_id = 209. This value is </a:t>
          </a:r>
          <a:r>
            <a:rPr lang="en-US" sz="1100" b="1" baseline="0">
              <a:latin typeface="Arial"/>
              <a:cs typeface="Arial"/>
            </a:rPr>
            <a:t>si</a:t>
          </a:r>
          <a:r>
            <a:rPr lang="en-US" sz="1100" b="0" baseline="0">
              <a:latin typeface="Arial"/>
              <a:cs typeface="Arial"/>
            </a:rPr>
            <a:t> in Equation S8. </a:t>
          </a:r>
        </a:p>
        <a:p>
          <a:r>
            <a:rPr lang="en-US" sz="1100" b="0" baseline="0">
              <a:latin typeface="Arial"/>
              <a:cs typeface="Arial"/>
            </a:rPr>
            <a:t>3. Calculate Equations S8, S9, S10, and S7 as indicated below.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oleObject" Target="../embeddings/Microsoft_Equation1.bin"/><Relationship Id="rId4" Type="http://schemas.openxmlformats.org/officeDocument/2006/relationships/image" Target="../media/image1.emf"/><Relationship Id="rId5" Type="http://schemas.openxmlformats.org/officeDocument/2006/relationships/oleObject" Target="../embeddings/Microsoft_Equation2.bin"/><Relationship Id="rId6" Type="http://schemas.openxmlformats.org/officeDocument/2006/relationships/image" Target="../media/image2.emf"/><Relationship Id="rId7" Type="http://schemas.openxmlformats.org/officeDocument/2006/relationships/oleObject" Target="../embeddings/Microsoft_Equation3.bin"/><Relationship Id="rId8" Type="http://schemas.openxmlformats.org/officeDocument/2006/relationships/image" Target="../media/image3.emf"/><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3:Y29"/>
  <sheetViews>
    <sheetView tabSelected="1" zoomScale="125" zoomScaleNormal="125" zoomScalePageLayoutView="125" workbookViewId="0">
      <selection activeCell="Y33" sqref="Y33"/>
    </sheetView>
  </sheetViews>
  <sheetFormatPr baseColWidth="10" defaultRowHeight="12" x14ac:dyDescent="0"/>
  <cols>
    <col min="1" max="1" width="17.83203125" customWidth="1"/>
    <col min="2" max="21" width="5" bestFit="1" customWidth="1"/>
    <col min="22" max="22" width="8.1640625" bestFit="1" customWidth="1"/>
  </cols>
  <sheetData>
    <row r="23" spans="1:25" ht="13" thickBot="1"/>
    <row r="24" spans="1:25" ht="28" customHeight="1" thickBot="1">
      <c r="B24" s="200" t="s">
        <v>110</v>
      </c>
      <c r="C24" s="201"/>
      <c r="D24" s="201"/>
      <c r="E24" s="201"/>
      <c r="F24" s="201"/>
      <c r="G24" s="201"/>
      <c r="H24" s="201"/>
      <c r="I24" s="201"/>
      <c r="J24" s="201"/>
      <c r="K24" s="201"/>
      <c r="L24" s="201"/>
      <c r="M24" s="201"/>
      <c r="N24" s="201"/>
      <c r="O24" s="201"/>
      <c r="P24" s="201"/>
      <c r="Q24" s="201"/>
      <c r="R24" s="201"/>
      <c r="S24" s="201"/>
      <c r="T24" s="201"/>
      <c r="U24" s="201"/>
      <c r="V24" s="202"/>
    </row>
    <row r="25" spans="1:25" ht="28" customHeight="1" thickBot="1">
      <c r="B25" s="203" t="s">
        <v>0</v>
      </c>
      <c r="C25" s="204"/>
      <c r="D25" s="204"/>
      <c r="E25" s="204"/>
      <c r="F25" s="204"/>
      <c r="G25" s="204"/>
      <c r="H25" s="204"/>
      <c r="I25" s="204"/>
      <c r="J25" s="204"/>
      <c r="K25" s="204"/>
      <c r="L25" s="204"/>
      <c r="M25" s="204"/>
      <c r="N25" s="204"/>
      <c r="O25" s="204"/>
      <c r="P25" s="204"/>
      <c r="Q25" s="204"/>
      <c r="R25" s="204"/>
      <c r="S25" s="204"/>
      <c r="T25" s="204"/>
      <c r="U25" s="205"/>
      <c r="V25" s="102" t="s">
        <v>1</v>
      </c>
    </row>
    <row r="26" spans="1:25" ht="35" customHeight="1" thickBot="1">
      <c r="B26" s="206" t="s">
        <v>33</v>
      </c>
      <c r="C26" s="207"/>
      <c r="D26" s="207"/>
      <c r="E26" s="207"/>
      <c r="F26" s="207"/>
      <c r="G26" s="208"/>
      <c r="H26" s="209" t="s">
        <v>88</v>
      </c>
      <c r="I26" s="210"/>
      <c r="J26" s="211"/>
      <c r="K26" s="212" t="s">
        <v>34</v>
      </c>
      <c r="L26" s="213"/>
      <c r="M26" s="214" t="s">
        <v>2</v>
      </c>
      <c r="N26" s="215"/>
      <c r="O26" s="215"/>
      <c r="P26" s="215"/>
      <c r="Q26" s="216"/>
      <c r="R26" s="217" t="s">
        <v>3</v>
      </c>
      <c r="S26" s="218"/>
      <c r="T26" s="218"/>
      <c r="U26" s="219"/>
      <c r="V26" s="103" t="s">
        <v>4</v>
      </c>
    </row>
    <row r="27" spans="1:25" ht="164" customHeight="1" thickBot="1">
      <c r="B27" s="171" t="s">
        <v>71</v>
      </c>
      <c r="C27" s="172" t="s">
        <v>70</v>
      </c>
      <c r="D27" s="172" t="s">
        <v>67</v>
      </c>
      <c r="E27" s="172" t="s">
        <v>69</v>
      </c>
      <c r="F27" s="172" t="s">
        <v>68</v>
      </c>
      <c r="G27" s="173" t="s">
        <v>72</v>
      </c>
      <c r="H27" s="99" t="s">
        <v>73</v>
      </c>
      <c r="I27" s="100" t="s">
        <v>74</v>
      </c>
      <c r="J27" s="101" t="s">
        <v>75</v>
      </c>
      <c r="K27" s="97" t="s">
        <v>76</v>
      </c>
      <c r="L27" s="98" t="s">
        <v>77</v>
      </c>
      <c r="M27" s="174" t="s">
        <v>80</v>
      </c>
      <c r="N27" s="175" t="s">
        <v>79</v>
      </c>
      <c r="O27" s="175" t="s">
        <v>81</v>
      </c>
      <c r="P27" s="175" t="s">
        <v>82</v>
      </c>
      <c r="Q27" s="176" t="s">
        <v>78</v>
      </c>
      <c r="R27" s="177" t="s">
        <v>83</v>
      </c>
      <c r="S27" s="178" t="s">
        <v>84</v>
      </c>
      <c r="T27" s="178" t="s">
        <v>85</v>
      </c>
      <c r="U27" s="179" t="s">
        <v>86</v>
      </c>
      <c r="V27" s="104" t="s">
        <v>87</v>
      </c>
    </row>
    <row r="28" spans="1:25" ht="23" customHeight="1" thickBot="1">
      <c r="A28" s="188"/>
      <c r="B28" s="189"/>
      <c r="C28" s="189"/>
      <c r="D28" s="189"/>
      <c r="E28" s="189"/>
      <c r="F28" s="189"/>
      <c r="G28" s="189"/>
      <c r="H28" s="189"/>
      <c r="I28" s="189"/>
      <c r="J28" s="189"/>
      <c r="K28" s="189"/>
      <c r="L28" s="189"/>
      <c r="M28" s="189"/>
      <c r="N28" s="189"/>
      <c r="O28" s="189"/>
      <c r="P28" s="189"/>
      <c r="Q28" s="189"/>
      <c r="R28" s="189"/>
      <c r="S28" s="189"/>
      <c r="T28" s="189"/>
      <c r="U28" s="189"/>
      <c r="V28" s="189"/>
      <c r="W28" s="188"/>
      <c r="X28" s="188"/>
      <c r="Y28" s="188"/>
    </row>
    <row r="29" spans="1:25" ht="26" customHeight="1" thickBot="1">
      <c r="A29" s="12" t="s">
        <v>14</v>
      </c>
      <c r="B29" s="17"/>
      <c r="C29" s="134">
        <v>3</v>
      </c>
      <c r="D29" s="134">
        <v>3</v>
      </c>
      <c r="E29" s="166"/>
      <c r="F29" s="134">
        <v>3</v>
      </c>
      <c r="G29" s="135">
        <v>3</v>
      </c>
      <c r="H29" s="73"/>
      <c r="I29" s="14"/>
      <c r="J29" s="15"/>
      <c r="K29" s="13"/>
      <c r="L29" s="187"/>
      <c r="M29" s="20"/>
      <c r="N29" s="14"/>
      <c r="O29" s="14"/>
      <c r="P29" s="14"/>
      <c r="Q29" s="15"/>
      <c r="R29" s="73"/>
      <c r="S29" s="14"/>
      <c r="T29" s="14"/>
      <c r="U29" s="16"/>
      <c r="V29" s="186">
        <v>1</v>
      </c>
    </row>
  </sheetData>
  <mergeCells count="7">
    <mergeCell ref="B24:V24"/>
    <mergeCell ref="B25:U25"/>
    <mergeCell ref="B26:G26"/>
    <mergeCell ref="H26:J26"/>
    <mergeCell ref="K26:L26"/>
    <mergeCell ref="M26:Q26"/>
    <mergeCell ref="R26:U26"/>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zoomScale="125" zoomScaleNormal="125" zoomScalePageLayoutView="125" workbookViewId="0">
      <selection activeCell="D59" sqref="D59"/>
    </sheetView>
  </sheetViews>
  <sheetFormatPr baseColWidth="10" defaultRowHeight="12" x14ac:dyDescent="0"/>
  <sheetData/>
  <pageMargins left="0.75" right="0.75" top="1" bottom="1" header="0.5" footer="0.5"/>
  <pageSetup orientation="portrait" horizontalDpi="4294967292" verticalDpi="4294967292"/>
  <drawing r:id="rId1"/>
  <legacyDrawing r:id="rId2"/>
  <oleObjects>
    <mc:AlternateContent xmlns:mc="http://schemas.openxmlformats.org/markup-compatibility/2006">
      <mc:Choice Requires="x14">
        <oleObject progId="Equation.3" shapeId="1029" r:id="rId3">
          <objectPr defaultSize="0" autoPict="0" r:id="rId4">
            <anchor moveWithCells="1">
              <from>
                <xdr:col>7</xdr:col>
                <xdr:colOff>787400</xdr:colOff>
                <xdr:row>19</xdr:row>
                <xdr:rowOff>76200</xdr:rowOff>
              </from>
              <to>
                <xdr:col>9</xdr:col>
                <xdr:colOff>139700</xdr:colOff>
                <xdr:row>25</xdr:row>
                <xdr:rowOff>25400</xdr:rowOff>
              </to>
            </anchor>
          </objectPr>
        </oleObject>
      </mc:Choice>
      <mc:Fallback>
        <oleObject progId="Equation.3" shapeId="1029" r:id="rId3"/>
      </mc:Fallback>
    </mc:AlternateContent>
    <mc:AlternateContent xmlns:mc="http://schemas.openxmlformats.org/markup-compatibility/2006">
      <mc:Choice Requires="x14">
        <oleObject progId="Equation.3" shapeId="1058" r:id="rId5">
          <objectPr defaultSize="0" autoPict="0" r:id="rId6">
            <anchor moveWithCells="1">
              <from>
                <xdr:col>8</xdr:col>
                <xdr:colOff>12700</xdr:colOff>
                <xdr:row>40</xdr:row>
                <xdr:rowOff>88900</xdr:rowOff>
              </from>
              <to>
                <xdr:col>9</xdr:col>
                <xdr:colOff>190500</xdr:colOff>
                <xdr:row>46</xdr:row>
                <xdr:rowOff>38100</xdr:rowOff>
              </to>
            </anchor>
          </objectPr>
        </oleObject>
      </mc:Choice>
      <mc:Fallback>
        <oleObject progId="Equation.3" shapeId="1058" r:id="rId5"/>
      </mc:Fallback>
    </mc:AlternateContent>
    <mc:AlternateContent xmlns:mc="http://schemas.openxmlformats.org/markup-compatibility/2006">
      <mc:Choice Requires="x14">
        <oleObject progId="Equation.3" shapeId="1059" r:id="rId7">
          <objectPr defaultSize="0" autoPict="0" r:id="rId8">
            <anchor moveWithCells="1">
              <from>
                <xdr:col>2</xdr:col>
                <xdr:colOff>114300</xdr:colOff>
                <xdr:row>37</xdr:row>
                <xdr:rowOff>0</xdr:rowOff>
              </from>
              <to>
                <xdr:col>3</xdr:col>
                <xdr:colOff>584200</xdr:colOff>
                <xdr:row>44</xdr:row>
                <xdr:rowOff>63500</xdr:rowOff>
              </to>
            </anchor>
          </objectPr>
        </oleObject>
      </mc:Choice>
      <mc:Fallback>
        <oleObject progId="Equation.3" shapeId="1059" r:id="rId7"/>
      </mc:Fallback>
    </mc:AlternateContent>
  </oleObjec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Z26"/>
  <sheetViews>
    <sheetView zoomScale="125" zoomScaleNormal="125" zoomScalePageLayoutView="125" workbookViewId="0">
      <pane ySplit="15" topLeftCell="A16" activePane="bottomLeft" state="frozen"/>
      <selection pane="bottomLeft" activeCell="A17" sqref="A17"/>
    </sheetView>
  </sheetViews>
  <sheetFormatPr baseColWidth="10" defaultColWidth="8.83203125" defaultRowHeight="14" x14ac:dyDescent="0"/>
  <cols>
    <col min="1" max="1" width="26.1640625" style="1" customWidth="1"/>
    <col min="2" max="2" width="22.1640625" style="2" customWidth="1"/>
    <col min="3" max="8" width="4.5" style="22" customWidth="1"/>
    <col min="9" max="11" width="5.6640625" style="22" customWidth="1"/>
    <col min="12" max="12" width="4.5" style="22" customWidth="1"/>
    <col min="13" max="13" width="5.33203125" style="22" customWidth="1"/>
    <col min="14" max="14" width="6" style="22" customWidth="1"/>
    <col min="15" max="15" width="5.5" style="22" customWidth="1"/>
    <col min="16" max="16" width="5.6640625" style="22" customWidth="1"/>
    <col min="17" max="17" width="5.5" style="22" customWidth="1"/>
    <col min="18" max="18" width="5.6640625" style="22" customWidth="1"/>
    <col min="19" max="22" width="4.5" style="22" customWidth="1"/>
    <col min="23" max="23" width="9.1640625" style="22" customWidth="1"/>
    <col min="24" max="24" width="2.83203125" style="22" customWidth="1"/>
    <col min="25" max="25" width="22.6640625" style="2" customWidth="1"/>
    <col min="26" max="26" width="23.1640625" style="2" customWidth="1"/>
    <col min="27" max="16384" width="8.83203125" style="2"/>
  </cols>
  <sheetData>
    <row r="11" spans="1:26" ht="15" thickBot="1"/>
    <row r="12" spans="1:26" ht="29" customHeight="1" thickBot="1">
      <c r="C12" s="200" t="s">
        <v>110</v>
      </c>
      <c r="D12" s="201"/>
      <c r="E12" s="201"/>
      <c r="F12" s="201"/>
      <c r="G12" s="201"/>
      <c r="H12" s="201"/>
      <c r="I12" s="201"/>
      <c r="J12" s="201"/>
      <c r="K12" s="201"/>
      <c r="L12" s="201"/>
      <c r="M12" s="201"/>
      <c r="N12" s="201"/>
      <c r="O12" s="201"/>
      <c r="P12" s="201"/>
      <c r="Q12" s="201"/>
      <c r="R12" s="201"/>
      <c r="S12" s="201"/>
      <c r="T12" s="201"/>
      <c r="U12" s="201"/>
      <c r="V12" s="201"/>
      <c r="W12" s="202"/>
    </row>
    <row r="13" spans="1:26" ht="27" customHeight="1" thickBot="1">
      <c r="B13" s="46"/>
      <c r="C13" s="203" t="s">
        <v>0</v>
      </c>
      <c r="D13" s="204"/>
      <c r="E13" s="204"/>
      <c r="F13" s="204"/>
      <c r="G13" s="204"/>
      <c r="H13" s="204"/>
      <c r="I13" s="204"/>
      <c r="J13" s="204"/>
      <c r="K13" s="204"/>
      <c r="L13" s="204"/>
      <c r="M13" s="204"/>
      <c r="N13" s="204"/>
      <c r="O13" s="204"/>
      <c r="P13" s="204"/>
      <c r="Q13" s="204"/>
      <c r="R13" s="204"/>
      <c r="S13" s="204"/>
      <c r="T13" s="204"/>
      <c r="U13" s="204"/>
      <c r="V13" s="205"/>
      <c r="W13" s="102" t="s">
        <v>1</v>
      </c>
      <c r="X13" s="47"/>
      <c r="Y13" s="46"/>
      <c r="Z13" s="46"/>
    </row>
    <row r="14" spans="1:26" ht="26" customHeight="1" thickBot="1">
      <c r="B14" s="46"/>
      <c r="C14" s="206" t="s">
        <v>33</v>
      </c>
      <c r="D14" s="207"/>
      <c r="E14" s="207"/>
      <c r="F14" s="207"/>
      <c r="G14" s="207"/>
      <c r="H14" s="208"/>
      <c r="I14" s="209" t="s">
        <v>88</v>
      </c>
      <c r="J14" s="210"/>
      <c r="K14" s="211"/>
      <c r="L14" s="212" t="s">
        <v>34</v>
      </c>
      <c r="M14" s="213"/>
      <c r="N14" s="214" t="s">
        <v>2</v>
      </c>
      <c r="O14" s="215"/>
      <c r="P14" s="215"/>
      <c r="Q14" s="215"/>
      <c r="R14" s="216"/>
      <c r="S14" s="217" t="s">
        <v>3</v>
      </c>
      <c r="T14" s="218"/>
      <c r="U14" s="218"/>
      <c r="V14" s="219"/>
      <c r="W14" s="103" t="s">
        <v>4</v>
      </c>
      <c r="X14" s="23"/>
      <c r="Y14" s="46"/>
      <c r="Z14" s="46"/>
    </row>
    <row r="15" spans="1:26" ht="121" customHeight="1" thickBot="1">
      <c r="A15" s="136" t="s">
        <v>5</v>
      </c>
      <c r="B15" s="4"/>
      <c r="C15" s="171" t="s">
        <v>71</v>
      </c>
      <c r="D15" s="172" t="s">
        <v>70</v>
      </c>
      <c r="E15" s="172" t="s">
        <v>67</v>
      </c>
      <c r="F15" s="172" t="s">
        <v>69</v>
      </c>
      <c r="G15" s="172" t="s">
        <v>68</v>
      </c>
      <c r="H15" s="173" t="s">
        <v>72</v>
      </c>
      <c r="I15" s="99" t="s">
        <v>73</v>
      </c>
      <c r="J15" s="100" t="s">
        <v>74</v>
      </c>
      <c r="K15" s="101" t="s">
        <v>75</v>
      </c>
      <c r="L15" s="97" t="s">
        <v>76</v>
      </c>
      <c r="M15" s="98" t="s">
        <v>77</v>
      </c>
      <c r="N15" s="174" t="s">
        <v>80</v>
      </c>
      <c r="O15" s="175" t="s">
        <v>79</v>
      </c>
      <c r="P15" s="175" t="s">
        <v>81</v>
      </c>
      <c r="Q15" s="175" t="s">
        <v>82</v>
      </c>
      <c r="R15" s="176" t="s">
        <v>78</v>
      </c>
      <c r="S15" s="177" t="s">
        <v>83</v>
      </c>
      <c r="T15" s="178" t="s">
        <v>84</v>
      </c>
      <c r="U15" s="178" t="s">
        <v>85</v>
      </c>
      <c r="V15" s="179" t="s">
        <v>86</v>
      </c>
      <c r="W15" s="104" t="s">
        <v>87</v>
      </c>
      <c r="X15" s="48"/>
      <c r="Y15" s="160" t="s">
        <v>35</v>
      </c>
      <c r="Z15" s="49"/>
    </row>
    <row r="16" spans="1:26" ht="15" thickBot="1">
      <c r="A16" s="24" t="s">
        <v>14</v>
      </c>
      <c r="B16" s="52"/>
      <c r="C16" s="17"/>
      <c r="D16" s="134">
        <v>3</v>
      </c>
      <c r="E16" s="134">
        <v>3</v>
      </c>
      <c r="F16" s="166"/>
      <c r="G16" s="134">
        <v>3</v>
      </c>
      <c r="H16" s="135">
        <v>3</v>
      </c>
      <c r="I16" s="40"/>
      <c r="J16" s="26"/>
      <c r="K16" s="27"/>
      <c r="L16" s="25"/>
      <c r="M16" s="28"/>
      <c r="N16" s="29"/>
      <c r="O16" s="25"/>
      <c r="P16" s="26"/>
      <c r="Q16" s="26"/>
      <c r="R16" s="27"/>
      <c r="S16" s="25"/>
      <c r="T16" s="30"/>
      <c r="U16" s="19"/>
      <c r="V16" s="31"/>
      <c r="W16" s="51">
        <v>1</v>
      </c>
      <c r="X16" s="50"/>
      <c r="Y16" s="161"/>
      <c r="Z16" s="46"/>
    </row>
    <row r="17" spans="1:26" ht="48">
      <c r="A17" s="35" t="s">
        <v>113</v>
      </c>
      <c r="B17" s="52"/>
      <c r="D17" s="41">
        <v>0.31576418380030702</v>
      </c>
      <c r="E17" s="41">
        <v>0.36728546582600002</v>
      </c>
      <c r="G17" s="41">
        <v>0.254693</v>
      </c>
      <c r="H17" s="42">
        <v>0.70738894030835697</v>
      </c>
      <c r="I17" s="36"/>
      <c r="J17" s="36"/>
      <c r="K17" s="36"/>
      <c r="L17" s="36"/>
      <c r="M17" s="31"/>
      <c r="N17" s="31"/>
      <c r="O17" s="36"/>
      <c r="P17" s="36"/>
      <c r="Q17" s="36"/>
      <c r="R17" s="36"/>
      <c r="S17" s="36"/>
      <c r="T17" s="36"/>
      <c r="U17" s="36"/>
      <c r="V17" s="31"/>
      <c r="W17" s="44">
        <v>0.33405226070179</v>
      </c>
      <c r="X17" s="50"/>
      <c r="Y17" s="181"/>
      <c r="Z17" s="46"/>
    </row>
    <row r="18" spans="1:26" s="32" customFormat="1">
      <c r="A18" s="37" t="s">
        <v>112</v>
      </c>
      <c r="B18" s="53"/>
      <c r="D18" s="39" t="s">
        <v>15</v>
      </c>
      <c r="E18" s="39" t="s">
        <v>17</v>
      </c>
      <c r="F18" s="32" t="s">
        <v>19</v>
      </c>
      <c r="G18" s="39" t="s">
        <v>16</v>
      </c>
      <c r="H18" s="39" t="s">
        <v>18</v>
      </c>
      <c r="I18" s="34" t="s">
        <v>19</v>
      </c>
      <c r="J18" s="34"/>
      <c r="K18" s="34"/>
      <c r="L18" s="34"/>
      <c r="M18" s="23"/>
      <c r="N18" s="23"/>
      <c r="O18" s="34"/>
      <c r="P18" s="34"/>
      <c r="Q18" s="34"/>
      <c r="R18" s="34"/>
      <c r="S18" s="34"/>
      <c r="T18" s="34"/>
      <c r="U18" s="34"/>
      <c r="V18" s="23"/>
      <c r="W18" s="43" t="s">
        <v>20</v>
      </c>
      <c r="X18" s="50" t="s">
        <v>19</v>
      </c>
      <c r="Y18" s="162"/>
      <c r="Z18" s="53"/>
    </row>
    <row r="19" spans="1:26" s="32" customFormat="1" ht="15" thickBot="1">
      <c r="A19" s="37"/>
      <c r="B19" s="53"/>
      <c r="C19" s="39"/>
      <c r="D19" s="39"/>
      <c r="E19" s="39"/>
      <c r="F19" s="39"/>
      <c r="G19" s="39"/>
      <c r="H19" s="39"/>
      <c r="I19" s="34"/>
      <c r="J19" s="34"/>
      <c r="K19" s="34"/>
      <c r="L19" s="34"/>
      <c r="M19" s="23"/>
      <c r="N19" s="23"/>
      <c r="O19" s="34"/>
      <c r="P19" s="34"/>
      <c r="Q19" s="34"/>
      <c r="R19" s="34"/>
      <c r="S19" s="34"/>
      <c r="T19" s="34"/>
      <c r="U19" s="34"/>
      <c r="V19" s="23"/>
      <c r="W19" s="43"/>
      <c r="X19" s="50"/>
      <c r="Y19" s="162"/>
      <c r="Z19" s="53"/>
    </row>
    <row r="20" spans="1:26" s="32" customFormat="1">
      <c r="A20" s="150" t="s">
        <v>32</v>
      </c>
      <c r="B20" s="52"/>
      <c r="C20" s="151"/>
      <c r="D20" s="151"/>
      <c r="E20" s="151"/>
      <c r="F20" s="151"/>
      <c r="G20" s="151"/>
      <c r="H20" s="151"/>
      <c r="I20" s="36"/>
      <c r="J20" s="36"/>
      <c r="K20" s="36"/>
      <c r="L20" s="36"/>
      <c r="M20" s="31"/>
      <c r="N20" s="31"/>
      <c r="O20" s="36"/>
      <c r="P20" s="36"/>
      <c r="Q20" s="36"/>
      <c r="R20" s="36"/>
      <c r="S20" s="36"/>
      <c r="T20" s="36"/>
      <c r="U20" s="36"/>
      <c r="V20" s="31"/>
      <c r="W20" s="152"/>
      <c r="X20" s="50"/>
      <c r="Y20" s="162"/>
      <c r="Z20" s="53"/>
    </row>
    <row r="21" spans="1:26" s="45" customFormat="1" ht="24">
      <c r="A21" s="37" t="s">
        <v>23</v>
      </c>
      <c r="B21" s="55" t="s">
        <v>21</v>
      </c>
      <c r="C21" s="223">
        <f>MIN(((D17*D16)+(E17*E16)+(G17*G16)+(H17*H16))/3, 1)</f>
        <v>1</v>
      </c>
      <c r="D21" s="223"/>
      <c r="E21" s="223"/>
      <c r="F21" s="223"/>
      <c r="G21" s="223"/>
      <c r="H21" s="223"/>
      <c r="I21" s="34"/>
      <c r="J21" s="34"/>
      <c r="K21" s="34"/>
      <c r="L21" s="34"/>
      <c r="M21" s="23"/>
      <c r="N21" s="23"/>
      <c r="O21" s="34"/>
      <c r="P21" s="34"/>
      <c r="Q21" s="34"/>
      <c r="R21" s="34"/>
      <c r="S21" s="34"/>
      <c r="T21" s="34"/>
      <c r="U21" s="34"/>
      <c r="V21" s="23"/>
      <c r="W21" s="195"/>
      <c r="X21" s="50"/>
      <c r="Y21" s="163"/>
      <c r="Z21" s="54"/>
    </row>
    <row r="22" spans="1:26" s="32" customFormat="1" ht="24">
      <c r="A22" s="37" t="s">
        <v>24</v>
      </c>
      <c r="B22" s="55" t="s">
        <v>22</v>
      </c>
      <c r="C22" s="222">
        <f>(C21*MAX(D16:H16)) / MAX(D16:H16)</f>
        <v>1</v>
      </c>
      <c r="D22" s="222"/>
      <c r="E22" s="222"/>
      <c r="F22" s="222"/>
      <c r="G22" s="222"/>
      <c r="H22" s="222"/>
      <c r="I22" s="222"/>
      <c r="J22" s="222"/>
      <c r="K22" s="222"/>
      <c r="L22" s="222"/>
      <c r="M22" s="222"/>
      <c r="N22" s="222"/>
      <c r="O22" s="222"/>
      <c r="P22" s="222"/>
      <c r="Q22" s="222"/>
      <c r="R22" s="222"/>
      <c r="S22" s="222"/>
      <c r="T22" s="222"/>
      <c r="U22" s="222"/>
      <c r="V22" s="222"/>
      <c r="W22" s="196"/>
      <c r="X22" s="21"/>
      <c r="Y22" s="164"/>
    </row>
    <row r="23" spans="1:26" s="32" customFormat="1">
      <c r="A23" s="37" t="s">
        <v>25</v>
      </c>
      <c r="B23" s="55" t="s">
        <v>26</v>
      </c>
      <c r="C23" s="33"/>
      <c r="D23" s="33"/>
      <c r="E23" s="33"/>
      <c r="F23" s="33"/>
      <c r="G23" s="33"/>
      <c r="H23" s="33"/>
      <c r="I23" s="34"/>
      <c r="J23" s="34"/>
      <c r="K23" s="34"/>
      <c r="L23" s="34"/>
      <c r="M23" s="23"/>
      <c r="N23" s="23"/>
      <c r="O23" s="34"/>
      <c r="P23" s="34"/>
      <c r="Q23" s="34"/>
      <c r="R23" s="34"/>
      <c r="S23" s="34"/>
      <c r="T23" s="34"/>
      <c r="U23" s="34"/>
      <c r="V23" s="23"/>
      <c r="W23" s="197">
        <f>(W17)/1</f>
        <v>0.33405226070179</v>
      </c>
      <c r="X23" s="21"/>
      <c r="Y23" s="164"/>
    </row>
    <row r="24" spans="1:26" s="32" customFormat="1">
      <c r="A24" s="37" t="s">
        <v>29</v>
      </c>
      <c r="B24" s="55">
        <v>0.5</v>
      </c>
      <c r="C24" s="33"/>
      <c r="D24" s="33"/>
      <c r="E24" s="33"/>
      <c r="F24" s="33"/>
      <c r="G24" s="33"/>
      <c r="H24" s="33"/>
      <c r="I24" s="34"/>
      <c r="J24" s="34"/>
      <c r="K24" s="34"/>
      <c r="L24" s="34"/>
      <c r="M24" s="23"/>
      <c r="N24" s="23"/>
      <c r="O24" s="34"/>
      <c r="P24" s="34"/>
      <c r="Q24" s="34"/>
      <c r="R24" s="34"/>
      <c r="S24" s="34"/>
      <c r="T24" s="34"/>
      <c r="U24" s="34"/>
      <c r="V24" s="23"/>
      <c r="W24" s="198"/>
      <c r="X24" s="21"/>
      <c r="Y24" s="164"/>
    </row>
    <row r="25" spans="1:26" s="32" customFormat="1">
      <c r="A25" s="37" t="s">
        <v>27</v>
      </c>
      <c r="B25" s="55" t="s">
        <v>28</v>
      </c>
      <c r="C25" s="224">
        <f>(B24*C22)+((1-B24)*W23)</f>
        <v>0.66702613035089497</v>
      </c>
      <c r="D25" s="224"/>
      <c r="E25" s="224"/>
      <c r="F25" s="224"/>
      <c r="G25" s="224"/>
      <c r="H25" s="224"/>
      <c r="I25" s="224"/>
      <c r="J25" s="224"/>
      <c r="K25" s="224"/>
      <c r="L25" s="224"/>
      <c r="M25" s="224"/>
      <c r="N25" s="224"/>
      <c r="O25" s="224"/>
      <c r="P25" s="224"/>
      <c r="Q25" s="224"/>
      <c r="R25" s="224"/>
      <c r="S25" s="224"/>
      <c r="T25" s="224"/>
      <c r="U25" s="224"/>
      <c r="V25" s="224"/>
      <c r="W25" s="225"/>
      <c r="X25" s="21"/>
      <c r="Y25" s="164"/>
    </row>
    <row r="26" spans="1:26" ht="15" thickBot="1">
      <c r="A26" s="38" t="s">
        <v>31</v>
      </c>
      <c r="B26" s="155" t="s">
        <v>30</v>
      </c>
      <c r="C26" s="220">
        <f>(C25*100)</f>
        <v>66.702613035089499</v>
      </c>
      <c r="D26" s="220"/>
      <c r="E26" s="220"/>
      <c r="F26" s="220"/>
      <c r="G26" s="220"/>
      <c r="H26" s="220"/>
      <c r="I26" s="220"/>
      <c r="J26" s="220"/>
      <c r="K26" s="220"/>
      <c r="L26" s="220"/>
      <c r="M26" s="220"/>
      <c r="N26" s="220"/>
      <c r="O26" s="220"/>
      <c r="P26" s="220"/>
      <c r="Q26" s="220"/>
      <c r="R26" s="220"/>
      <c r="S26" s="220"/>
      <c r="T26" s="220"/>
      <c r="U26" s="220"/>
      <c r="V26" s="220"/>
      <c r="W26" s="221"/>
      <c r="X26" s="72"/>
      <c r="Y26" s="170">
        <v>66.7</v>
      </c>
    </row>
  </sheetData>
  <mergeCells count="11">
    <mergeCell ref="C12:W12"/>
    <mergeCell ref="C13:V13"/>
    <mergeCell ref="C22:V22"/>
    <mergeCell ref="C21:H21"/>
    <mergeCell ref="C25:W25"/>
    <mergeCell ref="C26:W26"/>
    <mergeCell ref="C14:H14"/>
    <mergeCell ref="I14:K14"/>
    <mergeCell ref="L14:M14"/>
    <mergeCell ref="N14:R14"/>
    <mergeCell ref="S14:V14"/>
  </mergeCells>
  <pageMargins left="0.75" right="0.75" top="1" bottom="1" header="0.5" footer="0.5"/>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Z24"/>
  <sheetViews>
    <sheetView zoomScale="125" zoomScaleNormal="125" zoomScalePageLayoutView="125" workbookViewId="0">
      <pane ySplit="13" topLeftCell="A14" activePane="bottomLeft" state="frozen"/>
      <selection pane="bottomLeft" activeCell="A15" sqref="A15"/>
    </sheetView>
  </sheetViews>
  <sheetFormatPr baseColWidth="10" defaultColWidth="8.83203125" defaultRowHeight="14" x14ac:dyDescent="0"/>
  <cols>
    <col min="1" max="1" width="26.1640625" style="1" customWidth="1"/>
    <col min="2" max="2" width="22.1640625" style="2" customWidth="1"/>
    <col min="3" max="8" width="4.5" style="22" customWidth="1"/>
    <col min="9" max="11" width="5.6640625" style="22" customWidth="1"/>
    <col min="12" max="12" width="4.5" style="22" customWidth="1"/>
    <col min="13" max="13" width="5.33203125" style="22" customWidth="1"/>
    <col min="14" max="14" width="6" style="22" customWidth="1"/>
    <col min="15" max="15" width="5.5" style="22" customWidth="1"/>
    <col min="16" max="16" width="5.6640625" style="22" customWidth="1"/>
    <col min="17" max="17" width="5.5" style="22" customWidth="1"/>
    <col min="18" max="18" width="5.6640625" style="22" customWidth="1"/>
    <col min="19" max="22" width="4.5" style="22" customWidth="1"/>
    <col min="23" max="23" width="9.1640625" style="22" customWidth="1"/>
    <col min="24" max="24" width="2.83203125" style="22" customWidth="1"/>
    <col min="25" max="25" width="22.6640625" style="2" customWidth="1"/>
    <col min="26" max="26" width="23.1640625" style="2" customWidth="1"/>
    <col min="27" max="16384" width="8.83203125" style="2"/>
  </cols>
  <sheetData>
    <row r="9" spans="1:26" ht="15" thickBot="1"/>
    <row r="10" spans="1:26" ht="29" customHeight="1" thickBot="1">
      <c r="C10" s="200" t="s">
        <v>110</v>
      </c>
      <c r="D10" s="201"/>
      <c r="E10" s="201"/>
      <c r="F10" s="201"/>
      <c r="G10" s="201"/>
      <c r="H10" s="201"/>
      <c r="I10" s="201"/>
      <c r="J10" s="201"/>
      <c r="K10" s="201"/>
      <c r="L10" s="201"/>
      <c r="M10" s="201"/>
      <c r="N10" s="201"/>
      <c r="O10" s="201"/>
      <c r="P10" s="201"/>
      <c r="Q10" s="201"/>
      <c r="R10" s="201"/>
      <c r="S10" s="201"/>
      <c r="T10" s="201"/>
      <c r="U10" s="201"/>
      <c r="V10" s="201"/>
      <c r="W10" s="202"/>
    </row>
    <row r="11" spans="1:26" ht="27" customHeight="1" thickBot="1">
      <c r="B11" s="46"/>
      <c r="C11" s="203" t="s">
        <v>0</v>
      </c>
      <c r="D11" s="204"/>
      <c r="E11" s="204"/>
      <c r="F11" s="204"/>
      <c r="G11" s="204"/>
      <c r="H11" s="204"/>
      <c r="I11" s="204"/>
      <c r="J11" s="204"/>
      <c r="K11" s="204"/>
      <c r="L11" s="204"/>
      <c r="M11" s="204"/>
      <c r="N11" s="204"/>
      <c r="O11" s="204"/>
      <c r="P11" s="204"/>
      <c r="Q11" s="204"/>
      <c r="R11" s="204"/>
      <c r="S11" s="204"/>
      <c r="T11" s="204"/>
      <c r="U11" s="204"/>
      <c r="V11" s="205"/>
      <c r="W11" s="102" t="s">
        <v>1</v>
      </c>
      <c r="X11" s="47"/>
      <c r="Y11" s="46"/>
      <c r="Z11" s="46"/>
    </row>
    <row r="12" spans="1:26" ht="26" customHeight="1" thickBot="1">
      <c r="B12" s="46"/>
      <c r="C12" s="206" t="s">
        <v>33</v>
      </c>
      <c r="D12" s="207"/>
      <c r="E12" s="207"/>
      <c r="F12" s="207"/>
      <c r="G12" s="207"/>
      <c r="H12" s="208"/>
      <c r="I12" s="209" t="s">
        <v>88</v>
      </c>
      <c r="J12" s="210"/>
      <c r="K12" s="211"/>
      <c r="L12" s="212" t="s">
        <v>34</v>
      </c>
      <c r="M12" s="213"/>
      <c r="N12" s="214" t="s">
        <v>2</v>
      </c>
      <c r="O12" s="215"/>
      <c r="P12" s="215"/>
      <c r="Q12" s="215"/>
      <c r="R12" s="216"/>
      <c r="S12" s="217" t="s">
        <v>3</v>
      </c>
      <c r="T12" s="218"/>
      <c r="U12" s="218"/>
      <c r="V12" s="219"/>
      <c r="W12" s="103" t="s">
        <v>4</v>
      </c>
      <c r="X12" s="23"/>
      <c r="Y12" s="46"/>
      <c r="Z12" s="46"/>
    </row>
    <row r="13" spans="1:26" ht="121" customHeight="1" thickBot="1">
      <c r="A13" s="3" t="s">
        <v>5</v>
      </c>
      <c r="B13" s="4"/>
      <c r="C13" s="171" t="s">
        <v>71</v>
      </c>
      <c r="D13" s="172" t="s">
        <v>70</v>
      </c>
      <c r="E13" s="172" t="s">
        <v>67</v>
      </c>
      <c r="F13" s="172" t="s">
        <v>69</v>
      </c>
      <c r="G13" s="172" t="s">
        <v>68</v>
      </c>
      <c r="H13" s="173" t="s">
        <v>72</v>
      </c>
      <c r="I13" s="99" t="s">
        <v>73</v>
      </c>
      <c r="J13" s="100" t="s">
        <v>74</v>
      </c>
      <c r="K13" s="101" t="s">
        <v>75</v>
      </c>
      <c r="L13" s="97" t="s">
        <v>76</v>
      </c>
      <c r="M13" s="98" t="s">
        <v>77</v>
      </c>
      <c r="N13" s="174" t="s">
        <v>80</v>
      </c>
      <c r="O13" s="175" t="s">
        <v>79</v>
      </c>
      <c r="P13" s="175" t="s">
        <v>81</v>
      </c>
      <c r="Q13" s="175" t="s">
        <v>82</v>
      </c>
      <c r="R13" s="176" t="s">
        <v>78</v>
      </c>
      <c r="S13" s="177" t="s">
        <v>83</v>
      </c>
      <c r="T13" s="178" t="s">
        <v>84</v>
      </c>
      <c r="U13" s="178" t="s">
        <v>85</v>
      </c>
      <c r="V13" s="179" t="s">
        <v>86</v>
      </c>
      <c r="W13" s="104" t="s">
        <v>87</v>
      </c>
      <c r="X13" s="48"/>
      <c r="Y13" s="182" t="s">
        <v>35</v>
      </c>
      <c r="Z13" s="49"/>
    </row>
    <row r="14" spans="1:26" ht="15" thickBot="1">
      <c r="A14" s="58" t="s">
        <v>10</v>
      </c>
      <c r="B14" s="5"/>
      <c r="C14" s="17"/>
      <c r="D14" s="134">
        <v>3</v>
      </c>
      <c r="E14" s="134">
        <v>3</v>
      </c>
      <c r="F14" s="166"/>
      <c r="G14" s="134">
        <v>3</v>
      </c>
      <c r="H14" s="135">
        <v>3</v>
      </c>
      <c r="I14" s="6"/>
      <c r="J14" s="7"/>
      <c r="K14" s="8"/>
      <c r="L14" s="6"/>
      <c r="M14" s="9"/>
      <c r="N14" s="18"/>
      <c r="O14" s="6"/>
      <c r="P14" s="7"/>
      <c r="Q14" s="7"/>
      <c r="R14" s="8"/>
      <c r="S14" s="6"/>
      <c r="T14" s="10"/>
      <c r="U14" s="19"/>
      <c r="V14" s="149">
        <v>2</v>
      </c>
      <c r="W14" s="167">
        <v>1</v>
      </c>
      <c r="X14" s="2"/>
      <c r="Y14" s="226"/>
    </row>
    <row r="15" spans="1:26" ht="48">
      <c r="A15" s="35" t="s">
        <v>113</v>
      </c>
      <c r="B15" s="52"/>
      <c r="D15" s="41">
        <v>0.31576418380030702</v>
      </c>
      <c r="E15" s="41">
        <v>0.36728546582600002</v>
      </c>
      <c r="G15" s="41">
        <v>0.254693</v>
      </c>
      <c r="H15" s="42">
        <v>0.70738894030835697</v>
      </c>
      <c r="I15" s="36"/>
      <c r="J15" s="36"/>
      <c r="K15" s="36"/>
      <c r="L15" s="36"/>
      <c r="M15" s="31"/>
      <c r="N15" s="31"/>
      <c r="O15" s="36"/>
      <c r="P15" s="36"/>
      <c r="Q15" s="36"/>
      <c r="R15" s="36"/>
      <c r="S15" s="36"/>
      <c r="T15" s="36"/>
      <c r="U15" s="36"/>
      <c r="V15" s="67">
        <v>2.8688120824862002E-4</v>
      </c>
      <c r="W15" s="44">
        <v>0.33405226070179</v>
      </c>
      <c r="X15" s="50"/>
      <c r="Y15" s="226"/>
      <c r="Z15" s="46"/>
    </row>
    <row r="16" spans="1:26" s="32" customFormat="1">
      <c r="A16" s="37" t="s">
        <v>112</v>
      </c>
      <c r="B16" s="53"/>
      <c r="D16" s="39" t="s">
        <v>15</v>
      </c>
      <c r="E16" s="39" t="s">
        <v>17</v>
      </c>
      <c r="F16" s="32" t="s">
        <v>19</v>
      </c>
      <c r="G16" s="39" t="s">
        <v>16</v>
      </c>
      <c r="H16" s="39" t="s">
        <v>18</v>
      </c>
      <c r="I16" s="34" t="s">
        <v>19</v>
      </c>
      <c r="J16" s="34"/>
      <c r="K16" s="34"/>
      <c r="L16" s="34"/>
      <c r="M16" s="23"/>
      <c r="N16" s="23"/>
      <c r="O16" s="34"/>
      <c r="P16" s="34"/>
      <c r="Q16" s="34"/>
      <c r="R16" s="34"/>
      <c r="S16" s="34"/>
      <c r="T16" s="34"/>
      <c r="U16" s="34"/>
      <c r="V16" s="63" t="s">
        <v>46</v>
      </c>
      <c r="W16" s="43" t="s">
        <v>20</v>
      </c>
      <c r="X16" s="50" t="s">
        <v>19</v>
      </c>
      <c r="Y16" s="226"/>
      <c r="Z16" s="53"/>
    </row>
    <row r="17" spans="1:26" s="32" customFormat="1" ht="15" thickBot="1">
      <c r="A17" s="37"/>
      <c r="B17" s="53"/>
      <c r="C17" s="39"/>
      <c r="D17" s="39"/>
      <c r="E17" s="39"/>
      <c r="F17" s="39"/>
      <c r="G17" s="39"/>
      <c r="H17" s="39"/>
      <c r="I17" s="34"/>
      <c r="J17" s="34"/>
      <c r="K17" s="34"/>
      <c r="L17" s="34"/>
      <c r="M17" s="23"/>
      <c r="N17" s="23"/>
      <c r="O17" s="34"/>
      <c r="P17" s="34"/>
      <c r="Q17" s="34"/>
      <c r="R17" s="34"/>
      <c r="S17" s="34"/>
      <c r="T17" s="34"/>
      <c r="U17" s="34"/>
      <c r="V17" s="23"/>
      <c r="W17" s="43"/>
      <c r="X17" s="50"/>
      <c r="Y17" s="226"/>
      <c r="Z17" s="53"/>
    </row>
    <row r="18" spans="1:26" s="32" customFormat="1">
      <c r="A18" s="150" t="s">
        <v>32</v>
      </c>
      <c r="B18" s="52"/>
      <c r="C18" s="151"/>
      <c r="D18" s="151"/>
      <c r="E18" s="151"/>
      <c r="F18" s="151"/>
      <c r="G18" s="151"/>
      <c r="H18" s="151"/>
      <c r="I18" s="36"/>
      <c r="J18" s="36"/>
      <c r="K18" s="36"/>
      <c r="L18" s="36"/>
      <c r="M18" s="31"/>
      <c r="N18" s="31"/>
      <c r="O18" s="36"/>
      <c r="P18" s="36"/>
      <c r="Q18" s="36"/>
      <c r="R18" s="36"/>
      <c r="S18" s="36"/>
      <c r="T18" s="36"/>
      <c r="U18" s="36"/>
      <c r="V18" s="31"/>
      <c r="W18" s="152"/>
      <c r="X18" s="50"/>
      <c r="Y18" s="226"/>
      <c r="Z18" s="53"/>
    </row>
    <row r="19" spans="1:26" s="45" customFormat="1" ht="24">
      <c r="A19" s="37" t="s">
        <v>23</v>
      </c>
      <c r="B19" s="55" t="s">
        <v>21</v>
      </c>
      <c r="C19" s="223">
        <f>MIN(((C15*C14)+(E15*E14)+(F15*F14)+(H15*H14))/3, 1)</f>
        <v>1</v>
      </c>
      <c r="D19" s="223"/>
      <c r="E19" s="223"/>
      <c r="F19" s="223"/>
      <c r="G19" s="223"/>
      <c r="H19" s="223"/>
      <c r="I19" s="34"/>
      <c r="J19" s="34"/>
      <c r="K19" s="34"/>
      <c r="L19" s="34"/>
      <c r="M19" s="23"/>
      <c r="N19" s="23"/>
      <c r="O19" s="34"/>
      <c r="P19" s="34"/>
      <c r="Q19" s="34"/>
      <c r="R19" s="34"/>
      <c r="S19" s="229">
        <f>MIN((V15*V14)/3, 1)</f>
        <v>1.9125413883241333E-4</v>
      </c>
      <c r="T19" s="229"/>
      <c r="U19" s="229"/>
      <c r="V19" s="229"/>
      <c r="W19" s="195"/>
      <c r="X19" s="50"/>
      <c r="Y19" s="226"/>
      <c r="Z19" s="54"/>
    </row>
    <row r="20" spans="1:26" s="32" customFormat="1" ht="24">
      <c r="A20" s="37" t="s">
        <v>24</v>
      </c>
      <c r="B20" s="55" t="s">
        <v>22</v>
      </c>
      <c r="C20" s="222">
        <f>((C19*MAX(C14:H14)) + (S19*MAX(S14:V14))) / (MAX(C14:H14) + MAX(S14:V14))</f>
        <v>0.60007650165553295</v>
      </c>
      <c r="D20" s="222"/>
      <c r="E20" s="222"/>
      <c r="F20" s="222"/>
      <c r="G20" s="222"/>
      <c r="H20" s="222"/>
      <c r="I20" s="222"/>
      <c r="J20" s="222"/>
      <c r="K20" s="222"/>
      <c r="L20" s="222"/>
      <c r="M20" s="222"/>
      <c r="N20" s="222"/>
      <c r="O20" s="222"/>
      <c r="P20" s="222"/>
      <c r="Q20" s="222"/>
      <c r="R20" s="222"/>
      <c r="S20" s="222"/>
      <c r="T20" s="222"/>
      <c r="U20" s="222"/>
      <c r="V20" s="222"/>
      <c r="W20" s="196"/>
      <c r="X20" s="21"/>
      <c r="Y20" s="226"/>
    </row>
    <row r="21" spans="1:26" s="32" customFormat="1">
      <c r="A21" s="37" t="s">
        <v>25</v>
      </c>
      <c r="B21" s="55" t="s">
        <v>26</v>
      </c>
      <c r="C21" s="33"/>
      <c r="D21" s="33"/>
      <c r="E21" s="33"/>
      <c r="F21" s="33"/>
      <c r="G21" s="33"/>
      <c r="H21" s="33"/>
      <c r="I21" s="34"/>
      <c r="J21" s="34"/>
      <c r="K21" s="34"/>
      <c r="L21" s="34"/>
      <c r="M21" s="23"/>
      <c r="N21" s="23"/>
      <c r="O21" s="34"/>
      <c r="P21" s="34"/>
      <c r="Q21" s="34"/>
      <c r="R21" s="34"/>
      <c r="S21" s="34"/>
      <c r="T21" s="34"/>
      <c r="U21" s="34"/>
      <c r="V21" s="23"/>
      <c r="W21" s="197">
        <f>(W15)/1</f>
        <v>0.33405226070179</v>
      </c>
      <c r="X21" s="21"/>
      <c r="Y21" s="226"/>
    </row>
    <row r="22" spans="1:26" s="32" customFormat="1">
      <c r="A22" s="37" t="s">
        <v>29</v>
      </c>
      <c r="B22" s="55">
        <v>0.5</v>
      </c>
      <c r="C22" s="33"/>
      <c r="D22" s="33"/>
      <c r="E22" s="33"/>
      <c r="F22" s="33"/>
      <c r="G22" s="33"/>
      <c r="H22" s="33"/>
      <c r="I22" s="34"/>
      <c r="J22" s="34"/>
      <c r="K22" s="34"/>
      <c r="L22" s="34"/>
      <c r="M22" s="23"/>
      <c r="N22" s="23"/>
      <c r="O22" s="34"/>
      <c r="P22" s="34"/>
      <c r="Q22" s="34"/>
      <c r="R22" s="34"/>
      <c r="S22" s="34"/>
      <c r="T22" s="34"/>
      <c r="U22" s="34"/>
      <c r="V22" s="23"/>
      <c r="W22" s="198"/>
      <c r="X22" s="21"/>
      <c r="Y22" s="226"/>
    </row>
    <row r="23" spans="1:26" s="32" customFormat="1">
      <c r="A23" s="37" t="s">
        <v>27</v>
      </c>
      <c r="B23" s="55" t="s">
        <v>28</v>
      </c>
      <c r="C23" s="224">
        <f>(B22*C20)+((1-B22)*W21)</f>
        <v>0.46706438117866145</v>
      </c>
      <c r="D23" s="224"/>
      <c r="E23" s="224"/>
      <c r="F23" s="224"/>
      <c r="G23" s="224"/>
      <c r="H23" s="224"/>
      <c r="I23" s="224"/>
      <c r="J23" s="224"/>
      <c r="K23" s="224"/>
      <c r="L23" s="224"/>
      <c r="M23" s="224"/>
      <c r="N23" s="224"/>
      <c r="O23" s="224"/>
      <c r="P23" s="224"/>
      <c r="Q23" s="224"/>
      <c r="R23" s="224"/>
      <c r="S23" s="224"/>
      <c r="T23" s="224"/>
      <c r="U23" s="224"/>
      <c r="V23" s="224"/>
      <c r="W23" s="225"/>
      <c r="X23" s="21"/>
      <c r="Y23" s="226"/>
    </row>
    <row r="24" spans="1:26" ht="15" thickBot="1">
      <c r="A24" s="38" t="s">
        <v>31</v>
      </c>
      <c r="B24" s="155" t="s">
        <v>30</v>
      </c>
      <c r="C24" s="227">
        <f>(C23*100)</f>
        <v>46.706438117866142</v>
      </c>
      <c r="D24" s="227"/>
      <c r="E24" s="227"/>
      <c r="F24" s="227"/>
      <c r="G24" s="227"/>
      <c r="H24" s="227"/>
      <c r="I24" s="227"/>
      <c r="J24" s="227"/>
      <c r="K24" s="227"/>
      <c r="L24" s="227"/>
      <c r="M24" s="227"/>
      <c r="N24" s="227"/>
      <c r="O24" s="227"/>
      <c r="P24" s="227"/>
      <c r="Q24" s="227"/>
      <c r="R24" s="227"/>
      <c r="S24" s="227"/>
      <c r="T24" s="227"/>
      <c r="U24" s="227"/>
      <c r="V24" s="227"/>
      <c r="W24" s="228"/>
      <c r="X24" s="72"/>
      <c r="Y24" s="183">
        <v>46.71</v>
      </c>
    </row>
  </sheetData>
  <mergeCells count="13">
    <mergeCell ref="C10:W10"/>
    <mergeCell ref="C19:H19"/>
    <mergeCell ref="C20:V20"/>
    <mergeCell ref="C23:W23"/>
    <mergeCell ref="C24:W24"/>
    <mergeCell ref="S19:V19"/>
    <mergeCell ref="Y14:Y23"/>
    <mergeCell ref="C11:V11"/>
    <mergeCell ref="C12:H12"/>
    <mergeCell ref="I12:K12"/>
    <mergeCell ref="L12:M12"/>
    <mergeCell ref="N12:R12"/>
    <mergeCell ref="S12:V12"/>
  </mergeCells>
  <pageMargins left="0.75" right="0.75" top="1" bottom="1" header="0.5" footer="0.5"/>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Z24"/>
  <sheetViews>
    <sheetView zoomScale="125" zoomScaleNormal="125" zoomScalePageLayoutView="125" workbookViewId="0">
      <pane ySplit="13" topLeftCell="A14" activePane="bottomLeft" state="frozen"/>
      <selection pane="bottomLeft" activeCell="A15" sqref="A15"/>
    </sheetView>
  </sheetViews>
  <sheetFormatPr baseColWidth="10" defaultColWidth="8.83203125" defaultRowHeight="14" x14ac:dyDescent="0"/>
  <cols>
    <col min="1" max="1" width="26.1640625" style="1" customWidth="1"/>
    <col min="2" max="2" width="22.1640625" style="2" customWidth="1"/>
    <col min="3" max="8" width="4.5" style="22" customWidth="1"/>
    <col min="9" max="11" width="5.6640625" style="22" customWidth="1"/>
    <col min="12" max="12" width="4.5" style="22" customWidth="1"/>
    <col min="13" max="13" width="5.33203125" style="22" customWidth="1"/>
    <col min="14" max="14" width="6" style="22" customWidth="1"/>
    <col min="15" max="15" width="5.5" style="22" customWidth="1"/>
    <col min="16" max="16" width="5.6640625" style="22" customWidth="1"/>
    <col min="17" max="17" width="5.5" style="22" customWidth="1"/>
    <col min="18" max="18" width="5.6640625" style="22" customWidth="1"/>
    <col min="19" max="22" width="4.5" style="22" customWidth="1"/>
    <col min="23" max="23" width="9" style="22" customWidth="1"/>
    <col min="24" max="24" width="2.83203125" style="22" customWidth="1"/>
    <col min="25" max="25" width="22.6640625" style="2" customWidth="1"/>
    <col min="26" max="26" width="23.1640625" style="2" customWidth="1"/>
    <col min="27" max="16384" width="8.83203125" style="2"/>
  </cols>
  <sheetData>
    <row r="9" spans="1:26" ht="15" thickBot="1"/>
    <row r="10" spans="1:26" ht="26" customHeight="1" thickBot="1">
      <c r="C10" s="200" t="s">
        <v>110</v>
      </c>
      <c r="D10" s="201"/>
      <c r="E10" s="201"/>
      <c r="F10" s="201"/>
      <c r="G10" s="201"/>
      <c r="H10" s="201"/>
      <c r="I10" s="201"/>
      <c r="J10" s="201"/>
      <c r="K10" s="201"/>
      <c r="L10" s="201"/>
      <c r="M10" s="201"/>
      <c r="N10" s="201"/>
      <c r="O10" s="201"/>
      <c r="P10" s="201"/>
      <c r="Q10" s="201"/>
      <c r="R10" s="201"/>
      <c r="S10" s="201"/>
      <c r="T10" s="201"/>
      <c r="U10" s="201"/>
      <c r="V10" s="201"/>
      <c r="W10" s="202"/>
    </row>
    <row r="11" spans="1:26" ht="27" customHeight="1" thickBot="1">
      <c r="B11" s="46"/>
      <c r="C11" s="203" t="s">
        <v>0</v>
      </c>
      <c r="D11" s="204"/>
      <c r="E11" s="204"/>
      <c r="F11" s="204"/>
      <c r="G11" s="204"/>
      <c r="H11" s="204"/>
      <c r="I11" s="204"/>
      <c r="J11" s="204"/>
      <c r="K11" s="204"/>
      <c r="L11" s="204"/>
      <c r="M11" s="204"/>
      <c r="N11" s="204"/>
      <c r="O11" s="204"/>
      <c r="P11" s="204"/>
      <c r="Q11" s="204"/>
      <c r="R11" s="204"/>
      <c r="S11" s="204"/>
      <c r="T11" s="204"/>
      <c r="U11" s="204"/>
      <c r="V11" s="205"/>
      <c r="W11" s="102" t="s">
        <v>1</v>
      </c>
      <c r="X11" s="47"/>
      <c r="Y11" s="46"/>
      <c r="Z11" s="46"/>
    </row>
    <row r="12" spans="1:26" ht="26" customHeight="1" thickBot="1">
      <c r="B12" s="46"/>
      <c r="C12" s="206" t="s">
        <v>33</v>
      </c>
      <c r="D12" s="207"/>
      <c r="E12" s="207"/>
      <c r="F12" s="207"/>
      <c r="G12" s="207"/>
      <c r="H12" s="208"/>
      <c r="I12" s="209" t="s">
        <v>88</v>
      </c>
      <c r="J12" s="210"/>
      <c r="K12" s="211"/>
      <c r="L12" s="212" t="s">
        <v>34</v>
      </c>
      <c r="M12" s="213"/>
      <c r="N12" s="214" t="s">
        <v>2</v>
      </c>
      <c r="O12" s="215"/>
      <c r="P12" s="215"/>
      <c r="Q12" s="215"/>
      <c r="R12" s="216"/>
      <c r="S12" s="217" t="s">
        <v>3</v>
      </c>
      <c r="T12" s="218"/>
      <c r="U12" s="218"/>
      <c r="V12" s="219"/>
      <c r="W12" s="103" t="s">
        <v>4</v>
      </c>
      <c r="X12" s="23"/>
      <c r="Y12" s="46"/>
      <c r="Z12" s="46"/>
    </row>
    <row r="13" spans="1:26" ht="121" customHeight="1" thickBot="1">
      <c r="A13" s="193" t="s">
        <v>5</v>
      </c>
      <c r="B13" s="194"/>
      <c r="C13" s="190" t="s">
        <v>71</v>
      </c>
      <c r="D13" s="172" t="s">
        <v>70</v>
      </c>
      <c r="E13" s="172" t="s">
        <v>67</v>
      </c>
      <c r="F13" s="172" t="s">
        <v>69</v>
      </c>
      <c r="G13" s="172" t="s">
        <v>68</v>
      </c>
      <c r="H13" s="173" t="s">
        <v>72</v>
      </c>
      <c r="I13" s="99" t="s">
        <v>73</v>
      </c>
      <c r="J13" s="100" t="s">
        <v>74</v>
      </c>
      <c r="K13" s="101" t="s">
        <v>75</v>
      </c>
      <c r="L13" s="97" t="s">
        <v>76</v>
      </c>
      <c r="M13" s="98" t="s">
        <v>77</v>
      </c>
      <c r="N13" s="174" t="s">
        <v>80</v>
      </c>
      <c r="O13" s="175" t="s">
        <v>79</v>
      </c>
      <c r="P13" s="175" t="s">
        <v>81</v>
      </c>
      <c r="Q13" s="175" t="s">
        <v>82</v>
      </c>
      <c r="R13" s="176" t="s">
        <v>78</v>
      </c>
      <c r="S13" s="177" t="s">
        <v>83</v>
      </c>
      <c r="T13" s="178" t="s">
        <v>84</v>
      </c>
      <c r="U13" s="178" t="s">
        <v>85</v>
      </c>
      <c r="V13" s="179" t="s">
        <v>86</v>
      </c>
      <c r="W13" s="104" t="s">
        <v>87</v>
      </c>
      <c r="X13" s="48"/>
      <c r="Y13" s="184" t="s">
        <v>35</v>
      </c>
      <c r="Z13" s="49"/>
    </row>
    <row r="14" spans="1:26" ht="15" thickBot="1">
      <c r="A14" s="192" t="s">
        <v>111</v>
      </c>
      <c r="B14" s="191"/>
      <c r="C14" s="108"/>
      <c r="D14" s="106">
        <v>1</v>
      </c>
      <c r="E14" s="106"/>
      <c r="F14" s="106"/>
      <c r="G14" s="106">
        <v>1</v>
      </c>
      <c r="H14" s="107"/>
      <c r="I14" s="135">
        <v>1</v>
      </c>
      <c r="J14" s="134">
        <v>3</v>
      </c>
      <c r="K14" s="135">
        <v>1</v>
      </c>
      <c r="L14" s="133">
        <v>1</v>
      </c>
      <c r="M14" s="137"/>
      <c r="N14" s="139"/>
      <c r="O14" s="140">
        <v>2</v>
      </c>
      <c r="P14" s="138">
        <v>1</v>
      </c>
      <c r="Q14" s="134"/>
      <c r="R14" s="135">
        <v>3</v>
      </c>
      <c r="S14" s="141"/>
      <c r="T14" s="142"/>
      <c r="U14" s="143"/>
      <c r="V14" s="144"/>
      <c r="W14" s="133">
        <v>1</v>
      </c>
      <c r="X14" s="2"/>
      <c r="Y14" s="233"/>
    </row>
    <row r="15" spans="1:26" ht="48">
      <c r="A15" s="35" t="s">
        <v>113</v>
      </c>
      <c r="B15" s="53"/>
      <c r="D15" s="41">
        <v>0.31576418380030702</v>
      </c>
      <c r="E15" s="41"/>
      <c r="G15" s="41">
        <v>0.254693</v>
      </c>
      <c r="H15" s="42"/>
      <c r="I15" s="61">
        <v>0.17757862499999999</v>
      </c>
      <c r="J15" s="61">
        <v>3.2725670000000001E-3</v>
      </c>
      <c r="K15" s="61">
        <v>0.192886</v>
      </c>
      <c r="L15" s="61">
        <v>4.8547928999999997E-2</v>
      </c>
      <c r="M15" s="67"/>
      <c r="N15" s="67"/>
      <c r="O15" s="61">
        <v>0.18820895000000001</v>
      </c>
      <c r="P15" s="61">
        <v>6.5370764999999997E-2</v>
      </c>
      <c r="Q15" s="61"/>
      <c r="R15" s="61">
        <v>3.2725674942200001E-3</v>
      </c>
      <c r="S15" s="36"/>
      <c r="T15" s="36"/>
      <c r="U15" s="36"/>
      <c r="V15" s="67"/>
      <c r="W15" s="44">
        <v>0.33405226070179</v>
      </c>
      <c r="X15" s="50"/>
      <c r="Y15" s="234"/>
      <c r="Z15" s="46"/>
    </row>
    <row r="16" spans="1:26" s="32" customFormat="1">
      <c r="A16" s="37" t="s">
        <v>112</v>
      </c>
      <c r="B16" s="53"/>
      <c r="D16" s="39" t="s">
        <v>15</v>
      </c>
      <c r="E16" s="39" t="s">
        <v>19</v>
      </c>
      <c r="G16" s="39" t="s">
        <v>16</v>
      </c>
      <c r="H16" s="39" t="s">
        <v>19</v>
      </c>
      <c r="I16" s="64" t="s">
        <v>37</v>
      </c>
      <c r="J16" s="64" t="s">
        <v>38</v>
      </c>
      <c r="K16" s="64" t="s">
        <v>39</v>
      </c>
      <c r="L16" s="64" t="s">
        <v>40</v>
      </c>
      <c r="M16" s="65" t="s">
        <v>19</v>
      </c>
      <c r="N16" s="65" t="s">
        <v>19</v>
      </c>
      <c r="O16" s="63" t="s">
        <v>42</v>
      </c>
      <c r="P16" s="63" t="s">
        <v>43</v>
      </c>
      <c r="Q16" s="63" t="s">
        <v>19</v>
      </c>
      <c r="R16" s="63" t="s">
        <v>44</v>
      </c>
      <c r="S16" s="34" t="s">
        <v>19</v>
      </c>
      <c r="T16" s="34"/>
      <c r="U16" s="34"/>
      <c r="V16" s="63"/>
      <c r="W16" s="43" t="s">
        <v>20</v>
      </c>
      <c r="X16" s="50" t="s">
        <v>19</v>
      </c>
      <c r="Y16" s="234"/>
      <c r="Z16" s="53"/>
    </row>
    <row r="17" spans="1:26" s="32" customFormat="1" ht="15" thickBot="1">
      <c r="A17" s="37"/>
      <c r="B17" s="53"/>
      <c r="C17" s="39"/>
      <c r="D17" s="39"/>
      <c r="E17" s="39"/>
      <c r="F17" s="39"/>
      <c r="G17" s="39"/>
      <c r="H17" s="39"/>
      <c r="I17" s="34"/>
      <c r="J17" s="34"/>
      <c r="K17" s="34"/>
      <c r="L17" s="34"/>
      <c r="M17" s="23"/>
      <c r="N17" s="23"/>
      <c r="O17" s="34"/>
      <c r="P17" s="34"/>
      <c r="Q17" s="34"/>
      <c r="R17" s="34"/>
      <c r="S17" s="34"/>
      <c r="T17" s="34"/>
      <c r="U17" s="34"/>
      <c r="V17" s="23"/>
      <c r="W17" s="43"/>
      <c r="X17" s="50"/>
      <c r="Y17" s="234"/>
      <c r="Z17" s="53"/>
    </row>
    <row r="18" spans="1:26" s="32" customFormat="1">
      <c r="A18" s="150" t="s">
        <v>32</v>
      </c>
      <c r="B18" s="52"/>
      <c r="C18" s="151"/>
      <c r="D18" s="151"/>
      <c r="E18" s="151"/>
      <c r="F18" s="151"/>
      <c r="G18" s="151"/>
      <c r="H18" s="151"/>
      <c r="I18" s="36"/>
      <c r="J18" s="36"/>
      <c r="K18" s="36"/>
      <c r="L18" s="36"/>
      <c r="M18" s="31"/>
      <c r="N18" s="31"/>
      <c r="O18" s="36"/>
      <c r="P18" s="36"/>
      <c r="Q18" s="36"/>
      <c r="R18" s="36"/>
      <c r="S18" s="36"/>
      <c r="T18" s="36"/>
      <c r="U18" s="36"/>
      <c r="V18" s="31"/>
      <c r="W18" s="152"/>
      <c r="X18" s="50"/>
      <c r="Y18" s="234"/>
      <c r="Z18" s="53"/>
    </row>
    <row r="19" spans="1:26" s="45" customFormat="1" ht="24">
      <c r="A19" s="37" t="s">
        <v>23</v>
      </c>
      <c r="B19" s="55" t="s">
        <v>21</v>
      </c>
      <c r="C19" s="223">
        <f>MIN(((D15*D14)+(G15*G14))/3, 1)</f>
        <v>0.19015239460010233</v>
      </c>
      <c r="D19" s="223"/>
      <c r="E19" s="223"/>
      <c r="F19" s="223"/>
      <c r="G19" s="223"/>
      <c r="H19" s="223"/>
      <c r="I19" s="230">
        <f>MIN(((I15*I14)+(J15*J14)+(K15*K14))/3, 1)</f>
        <v>0.12676077533333333</v>
      </c>
      <c r="J19" s="230"/>
      <c r="K19" s="230"/>
      <c r="L19" s="231">
        <f>MIN((L15*L14)/3, 1)</f>
        <v>1.6182643E-2</v>
      </c>
      <c r="M19" s="231"/>
      <c r="N19" s="232">
        <f>MIN(((O15*O14)+(P15*P14) +(R15*R14))/3, 1)</f>
        <v>0.15053545582755334</v>
      </c>
      <c r="O19" s="232"/>
      <c r="P19" s="232"/>
      <c r="Q19" s="232"/>
      <c r="R19" s="232"/>
      <c r="S19" s="235"/>
      <c r="T19" s="235"/>
      <c r="U19" s="235"/>
      <c r="V19" s="235"/>
      <c r="W19" s="195"/>
      <c r="X19" s="50"/>
      <c r="Y19" s="234"/>
      <c r="Z19" s="54"/>
    </row>
    <row r="20" spans="1:26" s="32" customFormat="1" ht="24">
      <c r="A20" s="37" t="s">
        <v>24</v>
      </c>
      <c r="B20" s="55" t="s">
        <v>22</v>
      </c>
      <c r="C20" s="236">
        <f>( (C19*MAX(C14:H14)) + (I19*MAX(I14:K14)) + (L19*MAX(L14:M14)) + (N19*MAX(N14:R14)) ) / ( MAX(C14:H14) + MAX(I14:K14) + MAX(L14:M14) + MAX(N14:R14) )</f>
        <v>0.12977796638534531</v>
      </c>
      <c r="D20" s="236"/>
      <c r="E20" s="236"/>
      <c r="F20" s="236"/>
      <c r="G20" s="236"/>
      <c r="H20" s="236"/>
      <c r="I20" s="236"/>
      <c r="J20" s="236"/>
      <c r="K20" s="236"/>
      <c r="L20" s="236"/>
      <c r="M20" s="236"/>
      <c r="N20" s="236"/>
      <c r="O20" s="236"/>
      <c r="P20" s="236"/>
      <c r="Q20" s="236"/>
      <c r="R20" s="236"/>
      <c r="S20" s="236"/>
      <c r="T20" s="236"/>
      <c r="U20" s="236"/>
      <c r="V20" s="236"/>
      <c r="W20" s="196"/>
      <c r="X20" s="21"/>
      <c r="Y20" s="234"/>
    </row>
    <row r="21" spans="1:26" s="32" customFormat="1">
      <c r="A21" s="37" t="s">
        <v>25</v>
      </c>
      <c r="B21" s="55" t="s">
        <v>26</v>
      </c>
      <c r="C21" s="33"/>
      <c r="D21" s="33"/>
      <c r="E21" s="33"/>
      <c r="F21" s="33"/>
      <c r="G21" s="33"/>
      <c r="H21" s="33"/>
      <c r="I21" s="34"/>
      <c r="J21" s="34"/>
      <c r="K21" s="34"/>
      <c r="L21" s="34"/>
      <c r="M21" s="23"/>
      <c r="N21" s="23"/>
      <c r="O21" s="34"/>
      <c r="P21" s="34"/>
      <c r="Q21" s="34"/>
      <c r="R21" s="34"/>
      <c r="S21" s="34"/>
      <c r="T21" s="34"/>
      <c r="U21" s="34"/>
      <c r="V21" s="23"/>
      <c r="W21" s="197">
        <f>(W15)/1</f>
        <v>0.33405226070179</v>
      </c>
      <c r="X21" s="21"/>
      <c r="Y21" s="234"/>
    </row>
    <row r="22" spans="1:26" s="32" customFormat="1">
      <c r="A22" s="37" t="s">
        <v>29</v>
      </c>
      <c r="B22" s="55">
        <v>0.5</v>
      </c>
      <c r="C22" s="33"/>
      <c r="D22" s="33"/>
      <c r="E22" s="33"/>
      <c r="F22" s="33"/>
      <c r="G22" s="33"/>
      <c r="H22" s="33"/>
      <c r="I22" s="34"/>
      <c r="J22" s="34"/>
      <c r="K22" s="34"/>
      <c r="L22" s="34"/>
      <c r="M22" s="23"/>
      <c r="N22" s="23"/>
      <c r="O22" s="34"/>
      <c r="P22" s="34"/>
      <c r="Q22" s="34"/>
      <c r="R22" s="34"/>
      <c r="S22" s="34"/>
      <c r="T22" s="34"/>
      <c r="U22" s="34"/>
      <c r="V22" s="23"/>
      <c r="W22" s="198"/>
      <c r="X22" s="21"/>
      <c r="Y22" s="234"/>
    </row>
    <row r="23" spans="1:26" s="32" customFormat="1">
      <c r="A23" s="37" t="s">
        <v>27</v>
      </c>
      <c r="B23" s="55" t="s">
        <v>28</v>
      </c>
      <c r="C23" s="224">
        <f>(B22*C20)+((1-B22)*W21)</f>
        <v>0.23191511354356764</v>
      </c>
      <c r="D23" s="224"/>
      <c r="E23" s="224"/>
      <c r="F23" s="224"/>
      <c r="G23" s="224"/>
      <c r="H23" s="224"/>
      <c r="I23" s="224"/>
      <c r="J23" s="224"/>
      <c r="K23" s="224"/>
      <c r="L23" s="224"/>
      <c r="M23" s="224"/>
      <c r="N23" s="224"/>
      <c r="O23" s="224"/>
      <c r="P23" s="224"/>
      <c r="Q23" s="224"/>
      <c r="R23" s="224"/>
      <c r="S23" s="224"/>
      <c r="T23" s="224"/>
      <c r="U23" s="224"/>
      <c r="V23" s="224"/>
      <c r="W23" s="225"/>
      <c r="X23" s="21"/>
      <c r="Y23" s="234"/>
    </row>
    <row r="24" spans="1:26" ht="15" thickBot="1">
      <c r="A24" s="38" t="s">
        <v>31</v>
      </c>
      <c r="B24" s="155" t="s">
        <v>30</v>
      </c>
      <c r="C24" s="227">
        <f>(C23*100)</f>
        <v>23.191511354356763</v>
      </c>
      <c r="D24" s="227"/>
      <c r="E24" s="227"/>
      <c r="F24" s="227"/>
      <c r="G24" s="227"/>
      <c r="H24" s="227"/>
      <c r="I24" s="227"/>
      <c r="J24" s="227"/>
      <c r="K24" s="227"/>
      <c r="L24" s="227"/>
      <c r="M24" s="227"/>
      <c r="N24" s="227"/>
      <c r="O24" s="227"/>
      <c r="P24" s="227"/>
      <c r="Q24" s="227"/>
      <c r="R24" s="227"/>
      <c r="S24" s="227"/>
      <c r="T24" s="227"/>
      <c r="U24" s="227"/>
      <c r="V24" s="227"/>
      <c r="W24" s="228"/>
      <c r="X24" s="72"/>
      <c r="Y24" s="185">
        <v>23.19</v>
      </c>
    </row>
  </sheetData>
  <mergeCells count="16">
    <mergeCell ref="C10:W10"/>
    <mergeCell ref="Y14:Y23"/>
    <mergeCell ref="C19:H19"/>
    <mergeCell ref="S19:V19"/>
    <mergeCell ref="C20:V20"/>
    <mergeCell ref="C23:W23"/>
    <mergeCell ref="C24:W24"/>
    <mergeCell ref="I19:K19"/>
    <mergeCell ref="L19:M19"/>
    <mergeCell ref="N19:R19"/>
    <mergeCell ref="C11:V11"/>
    <mergeCell ref="C12:H12"/>
    <mergeCell ref="I12:K12"/>
    <mergeCell ref="L12:M12"/>
    <mergeCell ref="N12:R12"/>
    <mergeCell ref="S12:V12"/>
  </mergeCells>
  <pageMargins left="0.75" right="0.75" top="1" bottom="1" header="0.5" footer="0.5"/>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Z33"/>
  <sheetViews>
    <sheetView zoomScale="125" zoomScaleNormal="125" zoomScalePageLayoutView="125" workbookViewId="0">
      <pane ySplit="13" topLeftCell="A14" activePane="bottomLeft" state="frozen"/>
      <selection pane="bottomLeft" activeCell="A16" sqref="A16"/>
    </sheetView>
  </sheetViews>
  <sheetFormatPr baseColWidth="10" defaultColWidth="8.83203125" defaultRowHeight="14" x14ac:dyDescent="0"/>
  <cols>
    <col min="1" max="1" width="26.1640625" style="1" customWidth="1"/>
    <col min="2" max="2" width="22.1640625" style="2" customWidth="1"/>
    <col min="3" max="8" width="4.5" style="22" customWidth="1"/>
    <col min="9" max="11" width="5.6640625" style="22" customWidth="1"/>
    <col min="12" max="12" width="4.5" style="22" customWidth="1"/>
    <col min="13" max="13" width="5.33203125" style="22" customWidth="1"/>
    <col min="14" max="14" width="6" style="22" customWidth="1"/>
    <col min="15" max="15" width="5.5" style="22" customWidth="1"/>
    <col min="16" max="16" width="5.6640625" style="22" customWidth="1"/>
    <col min="17" max="17" width="5.5" style="22" customWidth="1"/>
    <col min="18" max="18" width="5.6640625" style="22" customWidth="1"/>
    <col min="19" max="22" width="4.5" style="22" customWidth="1"/>
    <col min="23" max="23" width="8.83203125" style="22" customWidth="1"/>
    <col min="24" max="24" width="2.83203125" style="22" customWidth="1"/>
    <col min="25" max="25" width="22.6640625" style="2" customWidth="1"/>
    <col min="26" max="26" width="23.1640625" style="2" customWidth="1"/>
    <col min="27" max="16384" width="8.83203125" style="2"/>
  </cols>
  <sheetData>
    <row r="9" spans="1:26" ht="15" thickBot="1"/>
    <row r="10" spans="1:26" ht="31" customHeight="1" thickBot="1">
      <c r="C10" s="200" t="s">
        <v>110</v>
      </c>
      <c r="D10" s="201"/>
      <c r="E10" s="201"/>
      <c r="F10" s="201"/>
      <c r="G10" s="201"/>
      <c r="H10" s="201"/>
      <c r="I10" s="201"/>
      <c r="J10" s="201"/>
      <c r="K10" s="201"/>
      <c r="L10" s="201"/>
      <c r="M10" s="201"/>
      <c r="N10" s="201"/>
      <c r="O10" s="201"/>
      <c r="P10" s="201"/>
      <c r="Q10" s="201"/>
      <c r="R10" s="201"/>
      <c r="S10" s="201"/>
      <c r="T10" s="201"/>
      <c r="U10" s="201"/>
      <c r="V10" s="201"/>
      <c r="W10" s="202"/>
    </row>
    <row r="11" spans="1:26" ht="27" customHeight="1" thickBot="1">
      <c r="B11" s="46"/>
      <c r="C11" s="203" t="s">
        <v>0</v>
      </c>
      <c r="D11" s="204"/>
      <c r="E11" s="204"/>
      <c r="F11" s="204"/>
      <c r="G11" s="204"/>
      <c r="H11" s="204"/>
      <c r="I11" s="204"/>
      <c r="J11" s="204"/>
      <c r="K11" s="204"/>
      <c r="L11" s="204"/>
      <c r="M11" s="204"/>
      <c r="N11" s="204"/>
      <c r="O11" s="204"/>
      <c r="P11" s="204"/>
      <c r="Q11" s="204"/>
      <c r="R11" s="204"/>
      <c r="S11" s="204"/>
      <c r="T11" s="204"/>
      <c r="U11" s="204"/>
      <c r="V11" s="205"/>
      <c r="W11" s="102" t="s">
        <v>1</v>
      </c>
      <c r="X11" s="47"/>
      <c r="Y11" s="46"/>
      <c r="Z11" s="46"/>
    </row>
    <row r="12" spans="1:26" ht="26" customHeight="1" thickBot="1">
      <c r="B12" s="46"/>
      <c r="C12" s="206" t="s">
        <v>33</v>
      </c>
      <c r="D12" s="207"/>
      <c r="E12" s="207"/>
      <c r="F12" s="207"/>
      <c r="G12" s="207"/>
      <c r="H12" s="208"/>
      <c r="I12" s="209" t="s">
        <v>88</v>
      </c>
      <c r="J12" s="210"/>
      <c r="K12" s="211"/>
      <c r="L12" s="212" t="s">
        <v>34</v>
      </c>
      <c r="M12" s="213"/>
      <c r="N12" s="214" t="s">
        <v>2</v>
      </c>
      <c r="O12" s="215"/>
      <c r="P12" s="215"/>
      <c r="Q12" s="215"/>
      <c r="R12" s="216"/>
      <c r="S12" s="217" t="s">
        <v>3</v>
      </c>
      <c r="T12" s="218"/>
      <c r="U12" s="218"/>
      <c r="V12" s="219"/>
      <c r="W12" s="103" t="s">
        <v>4</v>
      </c>
      <c r="X12" s="23"/>
      <c r="Y12" s="46"/>
      <c r="Z12" s="46"/>
    </row>
    <row r="13" spans="1:26" ht="127" customHeight="1" thickBot="1">
      <c r="A13" s="3" t="s">
        <v>5</v>
      </c>
      <c r="B13" s="4"/>
      <c r="C13" s="171" t="s">
        <v>71</v>
      </c>
      <c r="D13" s="172" t="s">
        <v>70</v>
      </c>
      <c r="E13" s="172" t="s">
        <v>67</v>
      </c>
      <c r="F13" s="172" t="s">
        <v>69</v>
      </c>
      <c r="G13" s="172" t="s">
        <v>68</v>
      </c>
      <c r="H13" s="173" t="s">
        <v>72</v>
      </c>
      <c r="I13" s="99" t="s">
        <v>73</v>
      </c>
      <c r="J13" s="100" t="s">
        <v>74</v>
      </c>
      <c r="K13" s="101" t="s">
        <v>75</v>
      </c>
      <c r="L13" s="97" t="s">
        <v>76</v>
      </c>
      <c r="M13" s="98" t="s">
        <v>77</v>
      </c>
      <c r="N13" s="174" t="s">
        <v>80</v>
      </c>
      <c r="O13" s="175" t="s">
        <v>79</v>
      </c>
      <c r="P13" s="175" t="s">
        <v>81</v>
      </c>
      <c r="Q13" s="175" t="s">
        <v>82</v>
      </c>
      <c r="R13" s="176" t="s">
        <v>78</v>
      </c>
      <c r="S13" s="177" t="s">
        <v>83</v>
      </c>
      <c r="T13" s="178" t="s">
        <v>84</v>
      </c>
      <c r="U13" s="178" t="s">
        <v>85</v>
      </c>
      <c r="V13" s="179" t="s">
        <v>86</v>
      </c>
      <c r="W13" s="104" t="s">
        <v>87</v>
      </c>
      <c r="X13" s="48"/>
      <c r="Y13" s="160" t="s">
        <v>35</v>
      </c>
      <c r="Z13" s="49"/>
    </row>
    <row r="14" spans="1:26">
      <c r="A14" s="237" t="s">
        <v>6</v>
      </c>
      <c r="B14" s="5" t="s">
        <v>48</v>
      </c>
      <c r="C14" s="111">
        <v>1</v>
      </c>
      <c r="D14" s="112"/>
      <c r="E14" s="112"/>
      <c r="F14" s="112">
        <v>1</v>
      </c>
      <c r="G14" s="112"/>
      <c r="H14" s="113"/>
      <c r="I14" s="82">
        <v>2</v>
      </c>
      <c r="J14" s="80">
        <v>2</v>
      </c>
      <c r="K14" s="83">
        <v>1</v>
      </c>
      <c r="L14" s="79">
        <v>1</v>
      </c>
      <c r="M14" s="81">
        <v>1</v>
      </c>
      <c r="N14" s="111">
        <v>3</v>
      </c>
      <c r="O14" s="112">
        <v>1</v>
      </c>
      <c r="P14" s="112">
        <v>1</v>
      </c>
      <c r="Q14" s="112">
        <v>2</v>
      </c>
      <c r="R14" s="113"/>
      <c r="S14" s="79"/>
      <c r="T14" s="80"/>
      <c r="U14" s="80"/>
      <c r="V14" s="81"/>
      <c r="W14" s="84">
        <v>1</v>
      </c>
      <c r="X14" s="50"/>
      <c r="Y14" s="161"/>
      <c r="Z14" s="46"/>
    </row>
    <row r="15" spans="1:26" ht="15" thickBot="1">
      <c r="A15" s="238"/>
      <c r="B15" s="11" t="s">
        <v>7</v>
      </c>
      <c r="C15" s="91">
        <v>2</v>
      </c>
      <c r="D15" s="92"/>
      <c r="E15" s="92"/>
      <c r="F15" s="92"/>
      <c r="G15" s="92">
        <v>3</v>
      </c>
      <c r="H15" s="93"/>
      <c r="I15" s="120"/>
      <c r="J15" s="118"/>
      <c r="K15" s="121"/>
      <c r="L15" s="117"/>
      <c r="M15" s="119"/>
      <c r="N15" s="91"/>
      <c r="O15" s="92"/>
      <c r="P15" s="92"/>
      <c r="Q15" s="92"/>
      <c r="R15" s="93"/>
      <c r="S15" s="117"/>
      <c r="T15" s="118"/>
      <c r="U15" s="118"/>
      <c r="V15" s="119">
        <v>1</v>
      </c>
      <c r="W15" s="122">
        <v>1</v>
      </c>
      <c r="X15" s="50"/>
      <c r="Y15" s="161"/>
      <c r="Z15" s="46"/>
    </row>
    <row r="16" spans="1:26" s="32" customFormat="1" ht="48">
      <c r="A16" s="35" t="s">
        <v>113</v>
      </c>
      <c r="B16" s="52"/>
      <c r="C16" s="41">
        <v>0.110091363874116</v>
      </c>
      <c r="D16" s="41"/>
      <c r="E16" s="41"/>
      <c r="F16" s="168">
        <v>3.8314399999999998E-2</v>
      </c>
      <c r="G16" s="41">
        <v>0.254693</v>
      </c>
      <c r="H16" s="69"/>
      <c r="I16" s="61">
        <v>0.17757862499999999</v>
      </c>
      <c r="J16" s="61">
        <v>3.2725670000000001E-3</v>
      </c>
      <c r="K16" s="61">
        <v>0.192886</v>
      </c>
      <c r="L16" s="61">
        <v>4.8547928999999997E-2</v>
      </c>
      <c r="M16" s="67">
        <v>0.63362859400000004</v>
      </c>
      <c r="N16" s="41">
        <v>0.18820895000000001</v>
      </c>
      <c r="O16" s="41">
        <v>6.5370764999999997E-2</v>
      </c>
      <c r="P16" s="41">
        <v>0.14937359685122101</v>
      </c>
      <c r="Q16" s="41">
        <v>3.2725674942200001E-3</v>
      </c>
      <c r="S16" s="61"/>
      <c r="T16" s="61"/>
      <c r="U16" s="61"/>
      <c r="V16" s="67">
        <v>2.8688120824862002E-4</v>
      </c>
      <c r="W16" s="68">
        <v>0.33405226070179</v>
      </c>
      <c r="X16" s="50"/>
      <c r="Y16" s="162"/>
      <c r="Z16" s="53"/>
    </row>
    <row r="17" spans="1:26" s="32" customFormat="1">
      <c r="A17" s="37" t="s">
        <v>112</v>
      </c>
      <c r="B17" s="53"/>
      <c r="C17" t="s">
        <v>108</v>
      </c>
      <c r="D17" s="64" t="s">
        <v>19</v>
      </c>
      <c r="E17" s="64" t="s">
        <v>19</v>
      </c>
      <c r="F17" t="s">
        <v>109</v>
      </c>
      <c r="G17" s="64" t="s">
        <v>16</v>
      </c>
      <c r="H17" s="64" t="s">
        <v>19</v>
      </c>
      <c r="I17" s="64" t="s">
        <v>37</v>
      </c>
      <c r="J17" s="64" t="s">
        <v>38</v>
      </c>
      <c r="K17" s="64" t="s">
        <v>39</v>
      </c>
      <c r="L17" s="64" t="s">
        <v>40</v>
      </c>
      <c r="M17" s="65" t="s">
        <v>41</v>
      </c>
      <c r="N17" s="63" t="s">
        <v>42</v>
      </c>
      <c r="O17" s="63" t="s">
        <v>43</v>
      </c>
      <c r="P17" s="63" t="s">
        <v>45</v>
      </c>
      <c r="Q17" s="63" t="s">
        <v>44</v>
      </c>
      <c r="R17" s="32" t="s">
        <v>19</v>
      </c>
      <c r="S17" s="64" t="s">
        <v>19</v>
      </c>
      <c r="T17" s="64"/>
      <c r="U17" s="64"/>
      <c r="V17" s="63" t="s">
        <v>46</v>
      </c>
      <c r="W17" s="66" t="s">
        <v>20</v>
      </c>
      <c r="X17" s="62" t="s">
        <v>19</v>
      </c>
      <c r="Y17" s="162"/>
      <c r="Z17" s="53"/>
    </row>
    <row r="18" spans="1:26" s="45" customFormat="1" ht="15" thickBot="1">
      <c r="A18" s="37"/>
      <c r="B18" s="53"/>
      <c r="C18" s="39"/>
      <c r="D18" s="39"/>
      <c r="E18" s="39"/>
      <c r="F18" s="39"/>
      <c r="G18" s="39"/>
      <c r="H18" s="39"/>
      <c r="I18" s="34"/>
      <c r="J18" s="34"/>
      <c r="K18" s="34"/>
      <c r="L18" s="34"/>
      <c r="M18" s="23"/>
      <c r="N18" s="23"/>
      <c r="O18" s="34"/>
      <c r="P18" s="34"/>
      <c r="Q18" s="34"/>
      <c r="R18" s="34"/>
      <c r="S18" s="34"/>
      <c r="T18" s="34"/>
      <c r="U18" s="34"/>
      <c r="V18" s="23"/>
      <c r="W18" s="43"/>
      <c r="X18" s="50"/>
      <c r="Y18" s="199"/>
      <c r="Z18" s="54"/>
    </row>
    <row r="19" spans="1:26" s="32" customFormat="1">
      <c r="A19" s="150" t="s">
        <v>36</v>
      </c>
      <c r="B19" s="52"/>
      <c r="C19" s="151"/>
      <c r="D19" s="151"/>
      <c r="E19" s="151"/>
      <c r="F19" s="151"/>
      <c r="G19" s="151"/>
      <c r="H19" s="151"/>
      <c r="I19" s="36"/>
      <c r="J19" s="36"/>
      <c r="K19" s="36"/>
      <c r="L19" s="36"/>
      <c r="M19" s="31"/>
      <c r="N19" s="31"/>
      <c r="O19" s="36"/>
      <c r="P19" s="36"/>
      <c r="Q19" s="36"/>
      <c r="R19" s="36"/>
      <c r="S19" s="36"/>
      <c r="T19" s="36"/>
      <c r="U19" s="36"/>
      <c r="V19" s="31"/>
      <c r="W19" s="152"/>
      <c r="X19" s="21"/>
      <c r="Y19" s="164"/>
    </row>
    <row r="20" spans="1:26" s="32" customFormat="1" ht="24">
      <c r="A20" s="37" t="s">
        <v>23</v>
      </c>
      <c r="B20" s="55" t="s">
        <v>21</v>
      </c>
      <c r="C20" s="223">
        <f>MIN(((C16*C14)+(F16*F14))/3, 1)</f>
        <v>4.9468587958038664E-2</v>
      </c>
      <c r="D20" s="223"/>
      <c r="E20" s="223"/>
      <c r="F20" s="223"/>
      <c r="G20" s="223"/>
      <c r="H20" s="223"/>
      <c r="I20" s="230">
        <f>MIN(((I16*I14)+(J16*J14)+(K16*K14))/3, 1)</f>
        <v>0.18486279466666666</v>
      </c>
      <c r="J20" s="230"/>
      <c r="K20" s="230"/>
      <c r="L20" s="231">
        <f>MIN(((L16*L14)+(M16*M14))/3, 1)</f>
        <v>0.22739217433333336</v>
      </c>
      <c r="M20" s="231"/>
      <c r="N20" s="232">
        <f>MIN(((N16*N14)+(O16*O14)+(P16*P14)+(Q16*Q14))/3, 1)</f>
        <v>0.26197211561322031</v>
      </c>
      <c r="O20" s="232"/>
      <c r="P20" s="232"/>
      <c r="Q20" s="232"/>
      <c r="R20" s="232"/>
      <c r="S20" s="235"/>
      <c r="T20" s="235"/>
      <c r="U20" s="235"/>
      <c r="V20" s="235"/>
      <c r="W20" s="153"/>
      <c r="X20" s="21"/>
      <c r="Y20" s="164"/>
    </row>
    <row r="21" spans="1:26" s="32" customFormat="1" ht="24">
      <c r="A21" s="37" t="s">
        <v>24</v>
      </c>
      <c r="B21" s="55" t="s">
        <v>22</v>
      </c>
      <c r="C21" s="222">
        <f>( (C20*MAX(C14:H14)) + (I20*MAX(I14:K14)) + (L20*MAX(L14:M14)) + (N20*MAX(N14:R14)) ) / ( MAX(C14:H14) + MAX(I14:K14) + MAX(L14:M14) + MAX(N14:R14) )</f>
        <v>0.20464324263776662</v>
      </c>
      <c r="D21" s="222"/>
      <c r="E21" s="222"/>
      <c r="F21" s="222"/>
      <c r="G21" s="222"/>
      <c r="H21" s="222"/>
      <c r="I21" s="222"/>
      <c r="J21" s="222"/>
      <c r="K21" s="222"/>
      <c r="L21" s="222"/>
      <c r="M21" s="222"/>
      <c r="N21" s="222"/>
      <c r="O21" s="222"/>
      <c r="P21" s="222"/>
      <c r="Q21" s="222"/>
      <c r="R21" s="222"/>
      <c r="S21" s="222"/>
      <c r="T21" s="222"/>
      <c r="U21" s="222"/>
      <c r="V21" s="222"/>
      <c r="W21" s="154"/>
      <c r="X21" s="21"/>
      <c r="Y21" s="164"/>
    </row>
    <row r="22" spans="1:26" s="32" customFormat="1">
      <c r="A22" s="37" t="s">
        <v>25</v>
      </c>
      <c r="B22" s="55" t="s">
        <v>26</v>
      </c>
      <c r="C22" s="70"/>
      <c r="D22" s="70"/>
      <c r="E22" s="70"/>
      <c r="F22" s="70"/>
      <c r="G22" s="70"/>
      <c r="H22" s="70"/>
      <c r="I22" s="57"/>
      <c r="J22" s="57"/>
      <c r="K22" s="57"/>
      <c r="L22" s="57"/>
      <c r="M22" s="71"/>
      <c r="N22" s="71"/>
      <c r="O22" s="57"/>
      <c r="P22" s="57"/>
      <c r="Q22" s="57"/>
      <c r="R22" s="57"/>
      <c r="S22" s="57"/>
      <c r="T22" s="57"/>
      <c r="U22" s="57"/>
      <c r="V22" s="71"/>
      <c r="W22" s="180">
        <f>(W16)/1</f>
        <v>0.33405226070179</v>
      </c>
      <c r="X22" s="21"/>
      <c r="Y22" s="164"/>
    </row>
    <row r="23" spans="1:26">
      <c r="A23" s="37" t="s">
        <v>29</v>
      </c>
      <c r="B23" s="55">
        <v>0.5</v>
      </c>
      <c r="C23" s="70"/>
      <c r="D23" s="70"/>
      <c r="E23" s="70"/>
      <c r="F23" s="70"/>
      <c r="G23" s="70"/>
      <c r="H23" s="70"/>
      <c r="I23" s="57"/>
      <c r="J23" s="57"/>
      <c r="K23" s="57"/>
      <c r="L23" s="57"/>
      <c r="M23" s="71"/>
      <c r="N23" s="71"/>
      <c r="O23" s="57"/>
      <c r="P23" s="57"/>
      <c r="Q23" s="57"/>
      <c r="R23" s="57"/>
      <c r="S23" s="57"/>
      <c r="T23" s="57"/>
      <c r="U23" s="57"/>
      <c r="V23" s="71"/>
      <c r="W23" s="153"/>
      <c r="X23" s="59"/>
      <c r="Y23" s="165"/>
    </row>
    <row r="24" spans="1:26">
      <c r="A24" s="37" t="s">
        <v>27</v>
      </c>
      <c r="B24" s="55" t="s">
        <v>28</v>
      </c>
      <c r="C24" s="224">
        <f>(B23*C21)+((1-B23)*W22)</f>
        <v>0.26934775166977831</v>
      </c>
      <c r="D24" s="224"/>
      <c r="E24" s="224"/>
      <c r="F24" s="224"/>
      <c r="G24" s="224"/>
      <c r="H24" s="224"/>
      <c r="I24" s="224"/>
      <c r="J24" s="224"/>
      <c r="K24" s="224"/>
      <c r="L24" s="224"/>
      <c r="M24" s="224"/>
      <c r="N24" s="224"/>
      <c r="O24" s="224"/>
      <c r="P24" s="224"/>
      <c r="Q24" s="224"/>
      <c r="R24" s="224"/>
      <c r="S24" s="224"/>
      <c r="T24" s="224"/>
      <c r="U24" s="224"/>
      <c r="V24" s="224"/>
      <c r="W24" s="225"/>
      <c r="Y24" s="161"/>
    </row>
    <row r="25" spans="1:26" ht="15" thickBot="1">
      <c r="A25" s="38" t="s">
        <v>31</v>
      </c>
      <c r="B25" s="155" t="s">
        <v>30</v>
      </c>
      <c r="C25" s="227">
        <f>(C24*100)</f>
        <v>26.934775166977833</v>
      </c>
      <c r="D25" s="227"/>
      <c r="E25" s="227"/>
      <c r="F25" s="227"/>
      <c r="G25" s="227"/>
      <c r="H25" s="227"/>
      <c r="I25" s="227"/>
      <c r="J25" s="227"/>
      <c r="K25" s="227"/>
      <c r="L25" s="227"/>
      <c r="M25" s="227"/>
      <c r="N25" s="227"/>
      <c r="O25" s="227"/>
      <c r="P25" s="227"/>
      <c r="Q25" s="227"/>
      <c r="R25" s="227"/>
      <c r="S25" s="227"/>
      <c r="T25" s="227"/>
      <c r="U25" s="227"/>
      <c r="V25" s="227"/>
      <c r="W25" s="228"/>
      <c r="X25" s="169"/>
      <c r="Y25" s="170">
        <v>26.93</v>
      </c>
    </row>
    <row r="26" spans="1:26" ht="15" thickBot="1">
      <c r="A26" s="60"/>
      <c r="B26" s="55"/>
      <c r="C26" s="56"/>
      <c r="D26" s="57"/>
      <c r="E26" s="56"/>
      <c r="F26" s="56"/>
      <c r="G26" s="57"/>
      <c r="H26" s="56"/>
      <c r="I26" s="56"/>
      <c r="J26" s="56"/>
      <c r="K26" s="56"/>
      <c r="L26" s="56"/>
      <c r="M26" s="56"/>
      <c r="N26" s="56"/>
      <c r="O26" s="56"/>
      <c r="P26" s="56"/>
      <c r="Q26" s="56"/>
      <c r="R26" s="56"/>
      <c r="S26" s="56"/>
      <c r="T26" s="56"/>
      <c r="U26" s="56"/>
      <c r="V26" s="56"/>
      <c r="W26" s="56"/>
      <c r="Y26" s="161"/>
    </row>
    <row r="27" spans="1:26" s="32" customFormat="1" ht="24">
      <c r="A27" s="150" t="s">
        <v>47</v>
      </c>
      <c r="B27" s="52"/>
      <c r="C27" s="156"/>
      <c r="D27" s="156"/>
      <c r="E27" s="156"/>
      <c r="F27" s="156"/>
      <c r="G27" s="156"/>
      <c r="H27" s="156"/>
      <c r="I27" s="157"/>
      <c r="J27" s="157"/>
      <c r="K27" s="157"/>
      <c r="L27" s="157"/>
      <c r="M27" s="158"/>
      <c r="N27" s="158"/>
      <c r="O27" s="157"/>
      <c r="P27" s="157"/>
      <c r="Q27" s="157"/>
      <c r="R27" s="157"/>
      <c r="S27" s="157"/>
      <c r="T27" s="157"/>
      <c r="U27" s="157"/>
      <c r="V27" s="158"/>
      <c r="W27" s="159"/>
      <c r="X27" s="21"/>
      <c r="Y27" s="164"/>
    </row>
    <row r="28" spans="1:26" s="32" customFormat="1" ht="24">
      <c r="A28" s="37" t="s">
        <v>23</v>
      </c>
      <c r="B28" s="55" t="s">
        <v>21</v>
      </c>
      <c r="C28" s="223">
        <f>MIN(((C16*C15)+(G16*G15))/3,  1)</f>
        <v>0.32808724258274397</v>
      </c>
      <c r="D28" s="223"/>
      <c r="E28" s="223"/>
      <c r="F28" s="223"/>
      <c r="G28" s="223"/>
      <c r="H28" s="223"/>
      <c r="I28" s="235"/>
      <c r="J28" s="235"/>
      <c r="K28" s="235"/>
      <c r="L28" s="235"/>
      <c r="M28" s="235"/>
      <c r="N28" s="239"/>
      <c r="O28" s="239"/>
      <c r="P28" s="239"/>
      <c r="Q28" s="239"/>
      <c r="R28" s="239"/>
      <c r="S28" s="229">
        <f>MIN( (V16*V15)/3, 1)</f>
        <v>9.5627069416206667E-5</v>
      </c>
      <c r="T28" s="229"/>
      <c r="U28" s="229"/>
      <c r="V28" s="229"/>
      <c r="W28" s="153"/>
      <c r="X28" s="21"/>
      <c r="Y28" s="164"/>
    </row>
    <row r="29" spans="1:26" s="32" customFormat="1" ht="24">
      <c r="A29" s="37" t="s">
        <v>24</v>
      </c>
      <c r="B29" s="55" t="s">
        <v>22</v>
      </c>
      <c r="C29" s="236">
        <f>((C28*MAX(C15:H15)) + (S28*MAX(S15:V15))) / (MAX(C15:H15) + MAX(S15:V15))</f>
        <v>0.24608933870441205</v>
      </c>
      <c r="D29" s="236"/>
      <c r="E29" s="236"/>
      <c r="F29" s="236"/>
      <c r="G29" s="236"/>
      <c r="H29" s="236"/>
      <c r="I29" s="236"/>
      <c r="J29" s="236"/>
      <c r="K29" s="236"/>
      <c r="L29" s="236"/>
      <c r="M29" s="236"/>
      <c r="N29" s="236"/>
      <c r="O29" s="236"/>
      <c r="P29" s="236"/>
      <c r="Q29" s="236"/>
      <c r="R29" s="236"/>
      <c r="S29" s="236"/>
      <c r="T29" s="236"/>
      <c r="U29" s="236"/>
      <c r="V29" s="236"/>
      <c r="W29" s="154"/>
      <c r="X29" s="21"/>
      <c r="Y29" s="164"/>
    </row>
    <row r="30" spans="1:26" s="32" customFormat="1">
      <c r="A30" s="37" t="s">
        <v>25</v>
      </c>
      <c r="B30" s="55" t="s">
        <v>26</v>
      </c>
      <c r="C30" s="70"/>
      <c r="D30" s="70"/>
      <c r="E30" s="70"/>
      <c r="F30" s="70"/>
      <c r="G30" s="70"/>
      <c r="H30" s="70"/>
      <c r="I30" s="57"/>
      <c r="J30" s="57"/>
      <c r="K30" s="57"/>
      <c r="L30" s="57"/>
      <c r="M30" s="71"/>
      <c r="N30" s="71"/>
      <c r="O30" s="57"/>
      <c r="P30" s="57"/>
      <c r="Q30" s="57"/>
      <c r="R30" s="57"/>
      <c r="S30" s="57"/>
      <c r="T30" s="57"/>
      <c r="U30" s="57"/>
      <c r="V30" s="71"/>
      <c r="W30" s="153">
        <f>(W16)/1</f>
        <v>0.33405226070179</v>
      </c>
      <c r="X30" s="21"/>
      <c r="Y30" s="164"/>
    </row>
    <row r="31" spans="1:26">
      <c r="A31" s="37" t="s">
        <v>29</v>
      </c>
      <c r="B31" s="55">
        <v>0.5</v>
      </c>
      <c r="C31" s="70"/>
      <c r="D31" s="70"/>
      <c r="E31" s="70"/>
      <c r="F31" s="70"/>
      <c r="G31" s="70"/>
      <c r="H31" s="70"/>
      <c r="I31" s="57"/>
      <c r="J31" s="57"/>
      <c r="K31" s="57"/>
      <c r="L31" s="57"/>
      <c r="M31" s="71"/>
      <c r="N31" s="71"/>
      <c r="O31" s="57"/>
      <c r="P31" s="57"/>
      <c r="Q31" s="57"/>
      <c r="R31" s="57"/>
      <c r="S31" s="57"/>
      <c r="T31" s="57"/>
      <c r="U31" s="57"/>
      <c r="V31" s="71"/>
      <c r="W31" s="153"/>
      <c r="X31" s="59"/>
      <c r="Y31" s="165"/>
    </row>
    <row r="32" spans="1:26">
      <c r="A32" s="37" t="s">
        <v>27</v>
      </c>
      <c r="B32" s="55" t="s">
        <v>28</v>
      </c>
      <c r="C32" s="224">
        <f>(B31*C29)+((1-B31)*W30)</f>
        <v>0.29007079970310101</v>
      </c>
      <c r="D32" s="224"/>
      <c r="E32" s="224"/>
      <c r="F32" s="224"/>
      <c r="G32" s="224"/>
      <c r="H32" s="224"/>
      <c r="I32" s="224"/>
      <c r="J32" s="224"/>
      <c r="K32" s="224"/>
      <c r="L32" s="224"/>
      <c r="M32" s="224"/>
      <c r="N32" s="224"/>
      <c r="O32" s="224"/>
      <c r="P32" s="224"/>
      <c r="Q32" s="224"/>
      <c r="R32" s="224"/>
      <c r="S32" s="224"/>
      <c r="T32" s="224"/>
      <c r="U32" s="224"/>
      <c r="V32" s="224"/>
      <c r="W32" s="225"/>
      <c r="Y32" s="161"/>
    </row>
    <row r="33" spans="1:25" ht="15" thickBot="1">
      <c r="A33" s="38" t="s">
        <v>31</v>
      </c>
      <c r="B33" s="155" t="s">
        <v>30</v>
      </c>
      <c r="C33" s="227">
        <f>(C32*100)</f>
        <v>29.007079970310102</v>
      </c>
      <c r="D33" s="227"/>
      <c r="E33" s="227"/>
      <c r="F33" s="227"/>
      <c r="G33" s="227"/>
      <c r="H33" s="227"/>
      <c r="I33" s="227"/>
      <c r="J33" s="227"/>
      <c r="K33" s="227"/>
      <c r="L33" s="227"/>
      <c r="M33" s="227"/>
      <c r="N33" s="227"/>
      <c r="O33" s="227"/>
      <c r="P33" s="227"/>
      <c r="Q33" s="227"/>
      <c r="R33" s="227"/>
      <c r="S33" s="227"/>
      <c r="T33" s="227"/>
      <c r="U33" s="227"/>
      <c r="V33" s="227"/>
      <c r="W33" s="228"/>
      <c r="X33" s="72"/>
      <c r="Y33" s="170">
        <v>29.01</v>
      </c>
    </row>
  </sheetData>
  <mergeCells count="24">
    <mergeCell ref="C20:H20"/>
    <mergeCell ref="C10:W10"/>
    <mergeCell ref="C11:V11"/>
    <mergeCell ref="C12:H12"/>
    <mergeCell ref="I12:K12"/>
    <mergeCell ref="L12:M12"/>
    <mergeCell ref="N12:R12"/>
    <mergeCell ref="S12:V12"/>
    <mergeCell ref="C24:W24"/>
    <mergeCell ref="C33:W33"/>
    <mergeCell ref="A14:A15"/>
    <mergeCell ref="C28:H28"/>
    <mergeCell ref="C32:W32"/>
    <mergeCell ref="I20:K20"/>
    <mergeCell ref="L20:M20"/>
    <mergeCell ref="C29:V29"/>
    <mergeCell ref="N20:R20"/>
    <mergeCell ref="S20:V20"/>
    <mergeCell ref="C21:V21"/>
    <mergeCell ref="I28:K28"/>
    <mergeCell ref="L28:M28"/>
    <mergeCell ref="N28:R28"/>
    <mergeCell ref="S28:V28"/>
    <mergeCell ref="C25:W25"/>
  </mergeCells>
  <pageMargins left="0.75" right="0.75" top="1" bottom="1" header="0.5" footer="0.5"/>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
  <sheetViews>
    <sheetView zoomScale="125" zoomScaleNormal="125" zoomScalePageLayoutView="125" workbookViewId="0">
      <selection activeCell="L34" sqref="L34"/>
    </sheetView>
  </sheetViews>
  <sheetFormatPr baseColWidth="10" defaultColWidth="8.83203125" defaultRowHeight="14" x14ac:dyDescent="0"/>
  <cols>
    <col min="1" max="1" width="9.83203125" style="147" customWidth="1"/>
    <col min="2" max="2" width="6.1640625" style="1" customWidth="1"/>
    <col min="3" max="3" width="21.6640625" style="2" customWidth="1"/>
    <col min="4" max="4" width="6.5" style="22" customWidth="1"/>
    <col min="5" max="6" width="6" style="22" customWidth="1"/>
    <col min="7" max="8" width="5.6640625" style="22" customWidth="1"/>
    <col min="9" max="9" width="5.33203125" style="22" customWidth="1"/>
    <col min="10" max="10" width="6.1640625" style="22" customWidth="1"/>
    <col min="11" max="11" width="5.33203125" style="22" customWidth="1"/>
    <col min="12" max="12" width="5.1640625" style="22" customWidth="1"/>
    <col min="13" max="13" width="5.6640625" style="22" customWidth="1"/>
    <col min="14" max="14" width="5.83203125" style="22" customWidth="1"/>
    <col min="15" max="15" width="5.5" style="22" customWidth="1"/>
    <col min="16" max="16" width="5.6640625" style="22" customWidth="1"/>
    <col min="17" max="20" width="4.5" style="22" customWidth="1"/>
    <col min="21" max="21" width="6.33203125" style="22" customWidth="1"/>
    <col min="22" max="22" width="5.1640625" style="2" customWidth="1"/>
    <col min="23" max="23" width="6.1640625" style="2" customWidth="1"/>
    <col min="24" max="24" width="8.1640625" style="2" customWidth="1"/>
    <col min="25" max="16384" width="8.83203125" style="2"/>
  </cols>
  <sheetData>
    <row r="1" spans="1:24" ht="37" customHeight="1" thickBot="1">
      <c r="D1" s="240" t="s">
        <v>110</v>
      </c>
      <c r="E1" s="241"/>
      <c r="F1" s="241"/>
      <c r="G1" s="241"/>
      <c r="H1" s="241"/>
      <c r="I1" s="241"/>
      <c r="J1" s="241"/>
      <c r="K1" s="241"/>
      <c r="L1" s="241"/>
      <c r="M1" s="241"/>
      <c r="N1" s="241"/>
      <c r="O1" s="241"/>
      <c r="P1" s="241"/>
      <c r="Q1" s="241"/>
      <c r="R1" s="241"/>
      <c r="S1" s="241"/>
      <c r="T1" s="241"/>
      <c r="U1" s="241"/>
      <c r="V1" s="241"/>
      <c r="W1" s="241"/>
      <c r="X1" s="242"/>
    </row>
    <row r="2" spans="1:24" ht="43" customHeight="1" thickBot="1">
      <c r="D2" s="203" t="s">
        <v>0</v>
      </c>
      <c r="E2" s="204"/>
      <c r="F2" s="204"/>
      <c r="G2" s="204"/>
      <c r="H2" s="204"/>
      <c r="I2" s="204"/>
      <c r="J2" s="204"/>
      <c r="K2" s="204"/>
      <c r="L2" s="204"/>
      <c r="M2" s="204"/>
      <c r="N2" s="204"/>
      <c r="O2" s="204"/>
      <c r="P2" s="204"/>
      <c r="Q2" s="204"/>
      <c r="R2" s="204"/>
      <c r="S2" s="204"/>
      <c r="T2" s="204"/>
      <c r="U2" s="204"/>
      <c r="V2" s="204"/>
      <c r="W2" s="205"/>
      <c r="X2" s="102" t="s">
        <v>1</v>
      </c>
    </row>
    <row r="3" spans="1:24" s="75" customFormat="1" ht="53" customHeight="1" thickBot="1">
      <c r="A3" s="247"/>
      <c r="B3" s="249" t="s">
        <v>103</v>
      </c>
      <c r="C3" s="123"/>
      <c r="D3" s="206" t="s">
        <v>33</v>
      </c>
      <c r="E3" s="207"/>
      <c r="F3" s="207"/>
      <c r="G3" s="207"/>
      <c r="H3" s="207"/>
      <c r="I3" s="208"/>
      <c r="J3" s="209" t="s">
        <v>88</v>
      </c>
      <c r="K3" s="210"/>
      <c r="L3" s="211"/>
      <c r="M3" s="212" t="s">
        <v>34</v>
      </c>
      <c r="N3" s="213"/>
      <c r="O3" s="214" t="s">
        <v>2</v>
      </c>
      <c r="P3" s="215"/>
      <c r="Q3" s="215"/>
      <c r="R3" s="215"/>
      <c r="S3" s="216"/>
      <c r="T3" s="217" t="s">
        <v>3</v>
      </c>
      <c r="U3" s="218"/>
      <c r="V3" s="218"/>
      <c r="W3" s="219"/>
      <c r="X3" s="103" t="s">
        <v>4</v>
      </c>
    </row>
    <row r="4" spans="1:24" s="74" customFormat="1" ht="154" customHeight="1" thickBot="1">
      <c r="A4" s="248"/>
      <c r="B4" s="250"/>
      <c r="C4" s="124" t="s">
        <v>49</v>
      </c>
      <c r="D4" s="171" t="s">
        <v>71</v>
      </c>
      <c r="E4" s="172" t="s">
        <v>70</v>
      </c>
      <c r="F4" s="172" t="s">
        <v>67</v>
      </c>
      <c r="G4" s="172" t="s">
        <v>69</v>
      </c>
      <c r="H4" s="172" t="s">
        <v>68</v>
      </c>
      <c r="I4" s="173" t="s">
        <v>72</v>
      </c>
      <c r="J4" s="99" t="s">
        <v>73</v>
      </c>
      <c r="K4" s="100" t="s">
        <v>74</v>
      </c>
      <c r="L4" s="101" t="s">
        <v>75</v>
      </c>
      <c r="M4" s="97" t="s">
        <v>76</v>
      </c>
      <c r="N4" s="98" t="s">
        <v>77</v>
      </c>
      <c r="O4" s="174" t="s">
        <v>80</v>
      </c>
      <c r="P4" s="175" t="s">
        <v>79</v>
      </c>
      <c r="Q4" s="175" t="s">
        <v>81</v>
      </c>
      <c r="R4" s="175" t="s">
        <v>82</v>
      </c>
      <c r="S4" s="176" t="s">
        <v>78</v>
      </c>
      <c r="T4" s="177" t="s">
        <v>83</v>
      </c>
      <c r="U4" s="178" t="s">
        <v>84</v>
      </c>
      <c r="V4" s="178" t="s">
        <v>85</v>
      </c>
      <c r="W4" s="179" t="s">
        <v>86</v>
      </c>
      <c r="X4" s="104" t="s">
        <v>87</v>
      </c>
    </row>
    <row r="5" spans="1:24" ht="16" customHeight="1">
      <c r="A5" s="246" t="s">
        <v>104</v>
      </c>
      <c r="B5" s="128" t="s">
        <v>89</v>
      </c>
      <c r="C5" s="76" t="s">
        <v>19</v>
      </c>
      <c r="D5" s="79">
        <v>1</v>
      </c>
      <c r="E5" s="80"/>
      <c r="F5" s="80"/>
      <c r="G5" s="80">
        <v>1</v>
      </c>
      <c r="H5" s="80"/>
      <c r="I5" s="81"/>
      <c r="J5" s="82">
        <v>2</v>
      </c>
      <c r="K5" s="80">
        <v>2</v>
      </c>
      <c r="L5" s="83">
        <v>1</v>
      </c>
      <c r="M5" s="79">
        <v>1</v>
      </c>
      <c r="N5" s="81">
        <v>1</v>
      </c>
      <c r="O5" s="82">
        <v>3</v>
      </c>
      <c r="P5" s="80">
        <v>1</v>
      </c>
      <c r="Q5" s="80">
        <v>1</v>
      </c>
      <c r="R5" s="80">
        <v>2</v>
      </c>
      <c r="S5" s="83"/>
      <c r="T5" s="79"/>
      <c r="U5" s="80"/>
      <c r="V5" s="80"/>
      <c r="W5" s="81"/>
      <c r="X5" s="84">
        <v>1</v>
      </c>
    </row>
    <row r="6" spans="1:24" ht="15" thickBot="1">
      <c r="A6" s="243"/>
      <c r="B6" s="129" t="s">
        <v>90</v>
      </c>
      <c r="C6" s="125" t="s">
        <v>19</v>
      </c>
      <c r="D6" s="117">
        <v>2</v>
      </c>
      <c r="E6" s="118"/>
      <c r="F6" s="118"/>
      <c r="G6" s="118"/>
      <c r="H6" s="118">
        <v>3</v>
      </c>
      <c r="I6" s="119"/>
      <c r="J6" s="120"/>
      <c r="K6" s="118"/>
      <c r="L6" s="121"/>
      <c r="M6" s="117"/>
      <c r="N6" s="119"/>
      <c r="O6" s="120"/>
      <c r="P6" s="118"/>
      <c r="Q6" s="118"/>
      <c r="R6" s="118"/>
      <c r="S6" s="121"/>
      <c r="T6" s="117"/>
      <c r="U6" s="118"/>
      <c r="V6" s="118"/>
      <c r="W6" s="119">
        <v>1</v>
      </c>
      <c r="X6" s="122">
        <v>1</v>
      </c>
    </row>
    <row r="7" spans="1:24" ht="15" thickBot="1">
      <c r="A7" s="148" t="s">
        <v>92</v>
      </c>
      <c r="B7" s="130" t="s">
        <v>92</v>
      </c>
      <c r="C7" s="126" t="s">
        <v>19</v>
      </c>
      <c r="D7" s="105"/>
      <c r="E7" s="106">
        <v>1</v>
      </c>
      <c r="F7" s="106"/>
      <c r="G7" s="106"/>
      <c r="H7" s="106">
        <v>1</v>
      </c>
      <c r="I7" s="107"/>
      <c r="J7" s="108">
        <v>1</v>
      </c>
      <c r="K7" s="106">
        <v>3</v>
      </c>
      <c r="L7" s="109">
        <v>1</v>
      </c>
      <c r="M7" s="105">
        <v>1</v>
      </c>
      <c r="N7" s="107"/>
      <c r="O7" s="108">
        <v>2</v>
      </c>
      <c r="P7" s="106">
        <v>1</v>
      </c>
      <c r="Q7" s="106"/>
      <c r="R7" s="106">
        <v>3</v>
      </c>
      <c r="S7" s="109"/>
      <c r="T7" s="105"/>
      <c r="U7" s="106"/>
      <c r="V7" s="106"/>
      <c r="W7" s="107"/>
      <c r="X7" s="110">
        <v>1</v>
      </c>
    </row>
    <row r="8" spans="1:24">
      <c r="A8" s="246" t="s">
        <v>91</v>
      </c>
      <c r="B8" s="128" t="s">
        <v>91</v>
      </c>
      <c r="C8" s="76" t="s">
        <v>50</v>
      </c>
      <c r="D8" s="79">
        <v>1</v>
      </c>
      <c r="E8" s="80"/>
      <c r="F8" s="80"/>
      <c r="G8" s="80">
        <v>2</v>
      </c>
      <c r="H8" s="80"/>
      <c r="I8" s="81"/>
      <c r="J8" s="82"/>
      <c r="K8" s="80">
        <v>3</v>
      </c>
      <c r="L8" s="83"/>
      <c r="M8" s="79">
        <v>1</v>
      </c>
      <c r="N8" s="81"/>
      <c r="O8" s="82"/>
      <c r="P8" s="80"/>
      <c r="Q8" s="80"/>
      <c r="R8" s="80"/>
      <c r="S8" s="83"/>
      <c r="T8" s="79">
        <v>3</v>
      </c>
      <c r="U8" s="80">
        <v>1</v>
      </c>
      <c r="V8" s="80">
        <v>1</v>
      </c>
      <c r="W8" s="81">
        <v>1</v>
      </c>
      <c r="X8" s="84">
        <v>1</v>
      </c>
    </row>
    <row r="9" spans="1:24">
      <c r="A9" s="243"/>
      <c r="B9" s="128" t="s">
        <v>91</v>
      </c>
      <c r="C9" s="77" t="s">
        <v>51</v>
      </c>
      <c r="D9" s="85">
        <v>2</v>
      </c>
      <c r="E9" s="86"/>
      <c r="F9" s="86"/>
      <c r="G9" s="86">
        <v>1</v>
      </c>
      <c r="H9" s="86"/>
      <c r="I9" s="87"/>
      <c r="J9" s="88">
        <v>2</v>
      </c>
      <c r="K9" s="86"/>
      <c r="L9" s="89"/>
      <c r="M9" s="85">
        <v>1</v>
      </c>
      <c r="N9" s="87"/>
      <c r="O9" s="88"/>
      <c r="P9" s="86">
        <v>2</v>
      </c>
      <c r="Q9" s="86"/>
      <c r="R9" s="86"/>
      <c r="S9" s="89"/>
      <c r="T9" s="85">
        <v>1</v>
      </c>
      <c r="U9" s="86"/>
      <c r="V9" s="86"/>
      <c r="W9" s="87"/>
      <c r="X9" s="90">
        <v>1</v>
      </c>
    </row>
    <row r="10" spans="1:24">
      <c r="A10" s="243"/>
      <c r="B10" s="128" t="s">
        <v>91</v>
      </c>
      <c r="C10" s="77" t="s">
        <v>52</v>
      </c>
      <c r="D10" s="85">
        <v>2</v>
      </c>
      <c r="E10" s="86"/>
      <c r="F10" s="86"/>
      <c r="G10" s="86">
        <v>1</v>
      </c>
      <c r="H10" s="86"/>
      <c r="I10" s="87"/>
      <c r="J10" s="88"/>
      <c r="K10" s="86">
        <v>3</v>
      </c>
      <c r="L10" s="89"/>
      <c r="M10" s="85">
        <v>1</v>
      </c>
      <c r="N10" s="87"/>
      <c r="O10" s="88"/>
      <c r="P10" s="86"/>
      <c r="Q10" s="86">
        <v>1</v>
      </c>
      <c r="R10" s="86">
        <v>3</v>
      </c>
      <c r="S10" s="89"/>
      <c r="T10" s="85">
        <v>1</v>
      </c>
      <c r="U10" s="86"/>
      <c r="V10" s="86"/>
      <c r="W10" s="87"/>
      <c r="X10" s="90">
        <v>1</v>
      </c>
    </row>
    <row r="11" spans="1:24">
      <c r="A11" s="243"/>
      <c r="B11" s="128" t="s">
        <v>91</v>
      </c>
      <c r="C11" s="77" t="s">
        <v>53</v>
      </c>
      <c r="D11" s="85">
        <v>2</v>
      </c>
      <c r="E11" s="86"/>
      <c r="F11" s="86"/>
      <c r="G11" s="86">
        <v>2</v>
      </c>
      <c r="H11" s="86"/>
      <c r="I11" s="87"/>
      <c r="J11" s="88"/>
      <c r="K11" s="86"/>
      <c r="L11" s="89">
        <v>1</v>
      </c>
      <c r="M11" s="85">
        <v>1</v>
      </c>
      <c r="N11" s="87"/>
      <c r="O11" s="88"/>
      <c r="P11" s="86"/>
      <c r="Q11" s="86"/>
      <c r="R11" s="86"/>
      <c r="S11" s="89"/>
      <c r="T11" s="85">
        <v>1</v>
      </c>
      <c r="U11" s="86"/>
      <c r="V11" s="86"/>
      <c r="W11" s="87"/>
      <c r="X11" s="90">
        <v>1</v>
      </c>
    </row>
    <row r="12" spans="1:24">
      <c r="A12" s="243"/>
      <c r="B12" s="128" t="s">
        <v>91</v>
      </c>
      <c r="C12" s="77" t="s">
        <v>54</v>
      </c>
      <c r="D12" s="85"/>
      <c r="E12" s="86"/>
      <c r="F12" s="86"/>
      <c r="G12" s="86">
        <v>1</v>
      </c>
      <c r="H12" s="86"/>
      <c r="I12" s="87"/>
      <c r="J12" s="88">
        <v>2</v>
      </c>
      <c r="K12" s="86"/>
      <c r="L12" s="89">
        <v>1</v>
      </c>
      <c r="M12" s="85">
        <v>1</v>
      </c>
      <c r="N12" s="87"/>
      <c r="O12" s="88"/>
      <c r="P12" s="86"/>
      <c r="Q12" s="86"/>
      <c r="R12" s="86"/>
      <c r="S12" s="89"/>
      <c r="T12" s="85">
        <v>1</v>
      </c>
      <c r="U12" s="86">
        <v>1</v>
      </c>
      <c r="V12" s="86"/>
      <c r="W12" s="87"/>
      <c r="X12" s="90">
        <v>1</v>
      </c>
    </row>
    <row r="13" spans="1:24" ht="15" thickBot="1">
      <c r="A13" s="244"/>
      <c r="B13" s="145" t="s">
        <v>91</v>
      </c>
      <c r="C13" s="125" t="s">
        <v>9</v>
      </c>
      <c r="D13" s="117"/>
      <c r="E13" s="118"/>
      <c r="F13" s="118"/>
      <c r="G13" s="118">
        <v>1</v>
      </c>
      <c r="H13" s="118"/>
      <c r="I13" s="119"/>
      <c r="J13" s="120">
        <v>3</v>
      </c>
      <c r="K13" s="118"/>
      <c r="L13" s="121"/>
      <c r="M13" s="117">
        <v>1</v>
      </c>
      <c r="N13" s="119"/>
      <c r="O13" s="120"/>
      <c r="P13" s="118"/>
      <c r="Q13" s="118"/>
      <c r="R13" s="118">
        <v>1</v>
      </c>
      <c r="S13" s="121"/>
      <c r="T13" s="117">
        <v>1</v>
      </c>
      <c r="U13" s="118">
        <v>1</v>
      </c>
      <c r="V13" s="118"/>
      <c r="W13" s="119"/>
      <c r="X13" s="122">
        <v>1</v>
      </c>
    </row>
    <row r="14" spans="1:24">
      <c r="A14" s="245" t="s">
        <v>93</v>
      </c>
      <c r="B14" s="131" t="s">
        <v>93</v>
      </c>
      <c r="C14" s="127" t="s">
        <v>55</v>
      </c>
      <c r="D14" s="111"/>
      <c r="E14" s="112">
        <v>1</v>
      </c>
      <c r="F14" s="112"/>
      <c r="G14" s="112"/>
      <c r="H14" s="112">
        <v>1</v>
      </c>
      <c r="I14" s="113"/>
      <c r="J14" s="114"/>
      <c r="K14" s="112"/>
      <c r="L14" s="115">
        <v>3</v>
      </c>
      <c r="M14" s="111"/>
      <c r="N14" s="113"/>
      <c r="O14" s="114"/>
      <c r="P14" s="112"/>
      <c r="Q14" s="112"/>
      <c r="R14" s="112"/>
      <c r="S14" s="115"/>
      <c r="T14" s="111"/>
      <c r="U14" s="112"/>
      <c r="V14" s="112"/>
      <c r="W14" s="113">
        <v>1</v>
      </c>
      <c r="X14" s="116">
        <v>1</v>
      </c>
    </row>
    <row r="15" spans="1:24">
      <c r="A15" s="245"/>
      <c r="B15" s="146" t="s">
        <v>93</v>
      </c>
      <c r="C15" s="77" t="s">
        <v>56</v>
      </c>
      <c r="D15" s="85"/>
      <c r="E15" s="86">
        <v>1</v>
      </c>
      <c r="F15" s="86"/>
      <c r="G15" s="86"/>
      <c r="H15" s="86">
        <v>2</v>
      </c>
      <c r="I15" s="87"/>
      <c r="J15" s="88"/>
      <c r="K15" s="86"/>
      <c r="L15" s="89">
        <v>3</v>
      </c>
      <c r="M15" s="85">
        <v>1</v>
      </c>
      <c r="N15" s="87"/>
      <c r="O15" s="88"/>
      <c r="P15" s="86"/>
      <c r="Q15" s="86"/>
      <c r="R15" s="86"/>
      <c r="S15" s="89"/>
      <c r="T15" s="85"/>
      <c r="U15" s="86"/>
      <c r="V15" s="86"/>
      <c r="W15" s="87">
        <v>2</v>
      </c>
      <c r="X15" s="90">
        <v>1</v>
      </c>
    </row>
    <row r="16" spans="1:24" ht="15" thickBot="1">
      <c r="A16" s="245"/>
      <c r="B16" s="132" t="s">
        <v>93</v>
      </c>
      <c r="C16" s="78" t="s">
        <v>57</v>
      </c>
      <c r="D16" s="91"/>
      <c r="E16" s="92">
        <v>2</v>
      </c>
      <c r="F16" s="92"/>
      <c r="G16" s="92"/>
      <c r="H16" s="92">
        <v>3</v>
      </c>
      <c r="I16" s="93"/>
      <c r="J16" s="94"/>
      <c r="K16" s="92"/>
      <c r="L16" s="95">
        <v>3</v>
      </c>
      <c r="M16" s="91">
        <v>1</v>
      </c>
      <c r="N16" s="93"/>
      <c r="O16" s="94"/>
      <c r="P16" s="92"/>
      <c r="Q16" s="92"/>
      <c r="R16" s="92"/>
      <c r="S16" s="95"/>
      <c r="T16" s="91">
        <v>2</v>
      </c>
      <c r="U16" s="92">
        <v>1</v>
      </c>
      <c r="V16" s="92"/>
      <c r="W16" s="93">
        <v>2</v>
      </c>
      <c r="X16" s="96">
        <v>1</v>
      </c>
    </row>
    <row r="17" spans="1:24">
      <c r="A17" s="246" t="s">
        <v>94</v>
      </c>
      <c r="B17" s="128" t="s">
        <v>94</v>
      </c>
      <c r="C17" s="76" t="s">
        <v>8</v>
      </c>
      <c r="D17" s="79"/>
      <c r="E17" s="80">
        <v>1</v>
      </c>
      <c r="F17" s="80"/>
      <c r="G17" s="80"/>
      <c r="H17" s="80">
        <v>2</v>
      </c>
      <c r="I17" s="81"/>
      <c r="J17" s="82"/>
      <c r="K17" s="80">
        <v>3</v>
      </c>
      <c r="L17" s="83"/>
      <c r="M17" s="79">
        <v>1</v>
      </c>
      <c r="N17" s="81"/>
      <c r="O17" s="82"/>
      <c r="P17" s="80"/>
      <c r="Q17" s="80"/>
      <c r="R17" s="80"/>
      <c r="S17" s="83"/>
      <c r="T17" s="79">
        <v>3</v>
      </c>
      <c r="U17" s="80">
        <v>1</v>
      </c>
      <c r="V17" s="80">
        <v>1</v>
      </c>
      <c r="W17" s="81">
        <v>2</v>
      </c>
      <c r="X17" s="84">
        <v>1</v>
      </c>
    </row>
    <row r="18" spans="1:24">
      <c r="A18" s="243"/>
      <c r="B18" s="128" t="s">
        <v>94</v>
      </c>
      <c r="C18" s="77" t="s">
        <v>55</v>
      </c>
      <c r="D18" s="85"/>
      <c r="E18" s="86">
        <v>1</v>
      </c>
      <c r="F18" s="86"/>
      <c r="G18" s="86"/>
      <c r="H18" s="86">
        <v>1</v>
      </c>
      <c r="I18" s="87"/>
      <c r="J18" s="88"/>
      <c r="K18" s="86"/>
      <c r="L18" s="89">
        <v>3</v>
      </c>
      <c r="M18" s="85"/>
      <c r="N18" s="87"/>
      <c r="O18" s="88"/>
      <c r="P18" s="86"/>
      <c r="Q18" s="86"/>
      <c r="R18" s="86"/>
      <c r="S18" s="89"/>
      <c r="T18" s="85"/>
      <c r="U18" s="86"/>
      <c r="V18" s="86"/>
      <c r="W18" s="87">
        <v>2</v>
      </c>
      <c r="X18" s="90">
        <v>1</v>
      </c>
    </row>
    <row r="19" spans="1:24">
      <c r="A19" s="243"/>
      <c r="B19" s="128" t="s">
        <v>94</v>
      </c>
      <c r="C19" s="77" t="s">
        <v>56</v>
      </c>
      <c r="D19" s="85"/>
      <c r="E19" s="86">
        <v>1</v>
      </c>
      <c r="F19" s="86"/>
      <c r="G19" s="86"/>
      <c r="H19" s="86">
        <v>2</v>
      </c>
      <c r="I19" s="87"/>
      <c r="J19" s="88"/>
      <c r="K19" s="86"/>
      <c r="L19" s="89">
        <v>3</v>
      </c>
      <c r="M19" s="85">
        <v>1</v>
      </c>
      <c r="N19" s="87"/>
      <c r="O19" s="88"/>
      <c r="P19" s="86"/>
      <c r="Q19" s="86"/>
      <c r="R19" s="86"/>
      <c r="S19" s="89"/>
      <c r="T19" s="85"/>
      <c r="U19" s="86"/>
      <c r="V19" s="86"/>
      <c r="W19" s="87">
        <v>3</v>
      </c>
      <c r="X19" s="90">
        <v>1</v>
      </c>
    </row>
    <row r="20" spans="1:24">
      <c r="A20" s="243"/>
      <c r="B20" s="128" t="s">
        <v>94</v>
      </c>
      <c r="C20" s="77" t="s">
        <v>58</v>
      </c>
      <c r="D20" s="85"/>
      <c r="E20" s="86"/>
      <c r="F20" s="86"/>
      <c r="G20" s="86"/>
      <c r="H20" s="86"/>
      <c r="I20" s="87"/>
      <c r="J20" s="88"/>
      <c r="K20" s="86"/>
      <c r="L20" s="89"/>
      <c r="M20" s="85"/>
      <c r="N20" s="87"/>
      <c r="O20" s="88"/>
      <c r="P20" s="86"/>
      <c r="Q20" s="86"/>
      <c r="R20" s="86"/>
      <c r="S20" s="89"/>
      <c r="T20" s="85">
        <v>3</v>
      </c>
      <c r="U20" s="86"/>
      <c r="V20" s="86"/>
      <c r="W20" s="87">
        <v>2</v>
      </c>
      <c r="X20" s="90">
        <v>1</v>
      </c>
    </row>
    <row r="21" spans="1:24" ht="15" thickBot="1">
      <c r="A21" s="243"/>
      <c r="B21" s="128" t="s">
        <v>94</v>
      </c>
      <c r="C21" s="125" t="s">
        <v>57</v>
      </c>
      <c r="D21" s="117"/>
      <c r="E21" s="118">
        <v>2</v>
      </c>
      <c r="F21" s="118"/>
      <c r="G21" s="118"/>
      <c r="H21" s="118">
        <v>3</v>
      </c>
      <c r="I21" s="119"/>
      <c r="J21" s="120"/>
      <c r="K21" s="118"/>
      <c r="L21" s="121">
        <v>3</v>
      </c>
      <c r="M21" s="117">
        <v>1</v>
      </c>
      <c r="N21" s="119"/>
      <c r="O21" s="120"/>
      <c r="P21" s="118"/>
      <c r="Q21" s="118"/>
      <c r="R21" s="118"/>
      <c r="S21" s="121"/>
      <c r="T21" s="117">
        <v>2</v>
      </c>
      <c r="U21" s="118">
        <v>1</v>
      </c>
      <c r="V21" s="118"/>
      <c r="W21" s="119">
        <v>3</v>
      </c>
      <c r="X21" s="122">
        <v>1</v>
      </c>
    </row>
    <row r="22" spans="1:24" ht="15" thickBot="1">
      <c r="A22" s="148" t="s">
        <v>95</v>
      </c>
      <c r="B22" s="130" t="s">
        <v>95</v>
      </c>
      <c r="C22" s="126" t="s">
        <v>19</v>
      </c>
      <c r="D22" s="105"/>
      <c r="E22" s="106">
        <v>3</v>
      </c>
      <c r="F22" s="106">
        <v>3</v>
      </c>
      <c r="G22" s="106"/>
      <c r="H22" s="106">
        <v>3</v>
      </c>
      <c r="I22" s="107">
        <v>3</v>
      </c>
      <c r="J22" s="108"/>
      <c r="K22" s="106"/>
      <c r="L22" s="109"/>
      <c r="M22" s="105"/>
      <c r="N22" s="107"/>
      <c r="O22" s="108"/>
      <c r="P22" s="106"/>
      <c r="Q22" s="106"/>
      <c r="R22" s="106"/>
      <c r="S22" s="109"/>
      <c r="T22" s="105"/>
      <c r="U22" s="106"/>
      <c r="V22" s="106"/>
      <c r="W22" s="107">
        <v>2</v>
      </c>
      <c r="X22" s="110">
        <v>1</v>
      </c>
    </row>
    <row r="23" spans="1:24">
      <c r="A23" s="243" t="s">
        <v>105</v>
      </c>
      <c r="B23" s="128" t="s">
        <v>96</v>
      </c>
      <c r="C23" s="76" t="s">
        <v>59</v>
      </c>
      <c r="D23" s="79">
        <v>2</v>
      </c>
      <c r="E23" s="80"/>
      <c r="F23" s="80"/>
      <c r="G23" s="80">
        <v>1</v>
      </c>
      <c r="H23" s="80"/>
      <c r="I23" s="81"/>
      <c r="J23" s="82"/>
      <c r="K23" s="80">
        <v>3</v>
      </c>
      <c r="L23" s="83"/>
      <c r="M23" s="79">
        <v>1</v>
      </c>
      <c r="N23" s="81"/>
      <c r="O23" s="82"/>
      <c r="P23" s="80"/>
      <c r="Q23" s="80">
        <v>1</v>
      </c>
      <c r="R23" s="80">
        <v>3</v>
      </c>
      <c r="S23" s="83"/>
      <c r="T23" s="79">
        <v>1</v>
      </c>
      <c r="U23" s="80">
        <v>1</v>
      </c>
      <c r="V23" s="80"/>
      <c r="W23" s="81"/>
      <c r="X23" s="84">
        <v>1</v>
      </c>
    </row>
    <row r="24" spans="1:24">
      <c r="A24" s="243"/>
      <c r="B24" s="128" t="s">
        <v>96</v>
      </c>
      <c r="C24" s="77" t="s">
        <v>60</v>
      </c>
      <c r="D24" s="85">
        <v>2</v>
      </c>
      <c r="E24" s="86"/>
      <c r="F24" s="86"/>
      <c r="G24" s="86">
        <v>1</v>
      </c>
      <c r="H24" s="86"/>
      <c r="I24" s="87"/>
      <c r="J24" s="88">
        <v>2</v>
      </c>
      <c r="K24" s="86">
        <v>2</v>
      </c>
      <c r="L24" s="89">
        <v>1</v>
      </c>
      <c r="M24" s="85">
        <v>1</v>
      </c>
      <c r="N24" s="87">
        <v>1</v>
      </c>
      <c r="O24" s="88">
        <v>3</v>
      </c>
      <c r="P24" s="86">
        <v>1</v>
      </c>
      <c r="Q24" s="86">
        <v>1</v>
      </c>
      <c r="R24" s="86">
        <v>2</v>
      </c>
      <c r="S24" s="89"/>
      <c r="T24" s="85"/>
      <c r="U24" s="86"/>
      <c r="V24" s="86"/>
      <c r="W24" s="87"/>
      <c r="X24" s="90">
        <v>1</v>
      </c>
    </row>
    <row r="25" spans="1:24" ht="14" customHeight="1">
      <c r="A25" s="243"/>
      <c r="B25" s="128" t="s">
        <v>96</v>
      </c>
      <c r="C25" s="77" t="s">
        <v>7</v>
      </c>
      <c r="D25" s="85">
        <v>2</v>
      </c>
      <c r="E25" s="86"/>
      <c r="F25" s="86"/>
      <c r="G25" s="86"/>
      <c r="H25" s="86">
        <v>3</v>
      </c>
      <c r="I25" s="87"/>
      <c r="J25" s="88"/>
      <c r="K25" s="86"/>
      <c r="L25" s="89"/>
      <c r="M25" s="85"/>
      <c r="N25" s="87"/>
      <c r="O25" s="88"/>
      <c r="P25" s="86"/>
      <c r="Q25" s="86"/>
      <c r="R25" s="86"/>
      <c r="S25" s="89"/>
      <c r="T25" s="85"/>
      <c r="U25" s="86"/>
      <c r="V25" s="86"/>
      <c r="W25" s="87">
        <v>1</v>
      </c>
      <c r="X25" s="90">
        <v>1</v>
      </c>
    </row>
    <row r="26" spans="1:24">
      <c r="A26" s="243"/>
      <c r="B26" s="128" t="s">
        <v>96</v>
      </c>
      <c r="C26" s="77" t="s">
        <v>61</v>
      </c>
      <c r="D26" s="85"/>
      <c r="E26" s="86"/>
      <c r="F26" s="86"/>
      <c r="G26" s="86"/>
      <c r="H26" s="86"/>
      <c r="I26" s="87">
        <v>1</v>
      </c>
      <c r="J26" s="88"/>
      <c r="K26" s="86"/>
      <c r="L26" s="89"/>
      <c r="M26" s="85"/>
      <c r="N26" s="87"/>
      <c r="O26" s="88">
        <v>1</v>
      </c>
      <c r="P26" s="86"/>
      <c r="Q26" s="86"/>
      <c r="R26" s="86"/>
      <c r="S26" s="89"/>
      <c r="T26" s="85"/>
      <c r="U26" s="86"/>
      <c r="V26" s="86"/>
      <c r="W26" s="87"/>
      <c r="X26" s="90">
        <v>1</v>
      </c>
    </row>
    <row r="27" spans="1:24">
      <c r="A27" s="243"/>
      <c r="B27" s="128" t="s">
        <v>96</v>
      </c>
      <c r="C27" s="77" t="s">
        <v>13</v>
      </c>
      <c r="D27" s="85"/>
      <c r="E27" s="86"/>
      <c r="F27" s="86"/>
      <c r="G27" s="86"/>
      <c r="H27" s="86"/>
      <c r="I27" s="87"/>
      <c r="J27" s="88"/>
      <c r="K27" s="86"/>
      <c r="L27" s="89"/>
      <c r="M27" s="85"/>
      <c r="N27" s="87"/>
      <c r="O27" s="88"/>
      <c r="P27" s="86"/>
      <c r="Q27" s="86"/>
      <c r="R27" s="86"/>
      <c r="S27" s="89"/>
      <c r="T27" s="85"/>
      <c r="U27" s="86"/>
      <c r="V27" s="86"/>
      <c r="W27" s="87"/>
      <c r="X27" s="90"/>
    </row>
    <row r="28" spans="1:24">
      <c r="A28" s="243"/>
      <c r="B28" s="128" t="s">
        <v>96</v>
      </c>
      <c r="C28" s="77" t="s">
        <v>11</v>
      </c>
      <c r="D28" s="85">
        <v>3</v>
      </c>
      <c r="E28" s="86"/>
      <c r="F28" s="86">
        <v>3</v>
      </c>
      <c r="G28" s="86"/>
      <c r="H28" s="86">
        <v>3</v>
      </c>
      <c r="I28" s="87">
        <v>3</v>
      </c>
      <c r="J28" s="88"/>
      <c r="K28" s="86"/>
      <c r="L28" s="89"/>
      <c r="M28" s="85"/>
      <c r="N28" s="87"/>
      <c r="O28" s="88"/>
      <c r="P28" s="86"/>
      <c r="Q28" s="86"/>
      <c r="R28" s="86"/>
      <c r="S28" s="89"/>
      <c r="T28" s="85"/>
      <c r="U28" s="86"/>
      <c r="V28" s="86"/>
      <c r="W28" s="87">
        <v>2</v>
      </c>
      <c r="X28" s="90">
        <v>1</v>
      </c>
    </row>
    <row r="29" spans="1:24" ht="15" thickBot="1">
      <c r="A29" s="243"/>
      <c r="B29" s="145" t="s">
        <v>96</v>
      </c>
      <c r="C29" s="125" t="s">
        <v>62</v>
      </c>
      <c r="D29" s="117"/>
      <c r="E29" s="118"/>
      <c r="F29" s="118"/>
      <c r="G29" s="118"/>
      <c r="H29" s="118"/>
      <c r="I29" s="119"/>
      <c r="J29" s="120"/>
      <c r="K29" s="118"/>
      <c r="L29" s="121"/>
      <c r="M29" s="117"/>
      <c r="N29" s="119"/>
      <c r="O29" s="120"/>
      <c r="P29" s="118"/>
      <c r="Q29" s="118"/>
      <c r="R29" s="118"/>
      <c r="S29" s="121"/>
      <c r="T29" s="117"/>
      <c r="U29" s="118"/>
      <c r="V29" s="118"/>
      <c r="W29" s="119"/>
      <c r="X29" s="122">
        <v>1</v>
      </c>
    </row>
    <row r="30" spans="1:24">
      <c r="A30" s="243"/>
      <c r="B30" s="131" t="s">
        <v>97</v>
      </c>
      <c r="C30" s="127" t="s">
        <v>60</v>
      </c>
      <c r="D30" s="111">
        <v>2</v>
      </c>
      <c r="E30" s="112"/>
      <c r="F30" s="112"/>
      <c r="G30" s="112">
        <v>1</v>
      </c>
      <c r="H30" s="112"/>
      <c r="I30" s="113"/>
      <c r="J30" s="114">
        <v>2</v>
      </c>
      <c r="K30" s="112">
        <v>2</v>
      </c>
      <c r="L30" s="115">
        <v>1</v>
      </c>
      <c r="M30" s="111">
        <v>1</v>
      </c>
      <c r="N30" s="113">
        <v>1</v>
      </c>
      <c r="O30" s="114">
        <v>3</v>
      </c>
      <c r="P30" s="112">
        <v>1</v>
      </c>
      <c r="Q30" s="112">
        <v>1</v>
      </c>
      <c r="R30" s="112">
        <v>2</v>
      </c>
      <c r="S30" s="115"/>
      <c r="T30" s="111"/>
      <c r="U30" s="112"/>
      <c r="V30" s="112"/>
      <c r="W30" s="113"/>
      <c r="X30" s="116">
        <v>1</v>
      </c>
    </row>
    <row r="31" spans="1:24">
      <c r="A31" s="243"/>
      <c r="B31" s="146" t="s">
        <v>97</v>
      </c>
      <c r="C31" s="77" t="s">
        <v>7</v>
      </c>
      <c r="D31" s="85">
        <v>2</v>
      </c>
      <c r="E31" s="86"/>
      <c r="F31" s="86"/>
      <c r="G31" s="86"/>
      <c r="H31" s="86">
        <v>3</v>
      </c>
      <c r="I31" s="87"/>
      <c r="J31" s="88"/>
      <c r="K31" s="86"/>
      <c r="L31" s="89"/>
      <c r="M31" s="85"/>
      <c r="N31" s="87"/>
      <c r="O31" s="88"/>
      <c r="P31" s="86"/>
      <c r="Q31" s="86"/>
      <c r="R31" s="86"/>
      <c r="S31" s="89"/>
      <c r="T31" s="85"/>
      <c r="U31" s="86"/>
      <c r="V31" s="86"/>
      <c r="W31" s="87"/>
      <c r="X31" s="90">
        <v>1</v>
      </c>
    </row>
    <row r="32" spans="1:24">
      <c r="A32" s="243"/>
      <c r="B32" s="146" t="s">
        <v>97</v>
      </c>
      <c r="C32" s="77" t="s">
        <v>61</v>
      </c>
      <c r="D32" s="85"/>
      <c r="E32" s="86"/>
      <c r="F32" s="86"/>
      <c r="G32" s="86"/>
      <c r="H32" s="86"/>
      <c r="I32" s="87">
        <v>1</v>
      </c>
      <c r="J32" s="88"/>
      <c r="K32" s="86"/>
      <c r="L32" s="89"/>
      <c r="M32" s="85"/>
      <c r="N32" s="87"/>
      <c r="O32" s="88">
        <v>1</v>
      </c>
      <c r="P32" s="86"/>
      <c r="Q32" s="86"/>
      <c r="R32" s="86"/>
      <c r="S32" s="89"/>
      <c r="T32" s="85"/>
      <c r="U32" s="86"/>
      <c r="V32" s="86"/>
      <c r="W32" s="87"/>
      <c r="X32" s="90">
        <v>1</v>
      </c>
    </row>
    <row r="33" spans="1:24">
      <c r="A33" s="243"/>
      <c r="B33" s="146" t="s">
        <v>97</v>
      </c>
      <c r="C33" s="77" t="s">
        <v>13</v>
      </c>
      <c r="D33" s="85"/>
      <c r="E33" s="86"/>
      <c r="F33" s="86"/>
      <c r="G33" s="86"/>
      <c r="H33" s="86"/>
      <c r="I33" s="87"/>
      <c r="J33" s="88"/>
      <c r="K33" s="86"/>
      <c r="L33" s="89"/>
      <c r="M33" s="85"/>
      <c r="N33" s="87"/>
      <c r="O33" s="88"/>
      <c r="P33" s="86"/>
      <c r="Q33" s="86"/>
      <c r="R33" s="86"/>
      <c r="S33" s="89"/>
      <c r="T33" s="85"/>
      <c r="U33" s="86"/>
      <c r="V33" s="86"/>
      <c r="W33" s="87"/>
      <c r="X33" s="90"/>
    </row>
    <row r="34" spans="1:24">
      <c r="A34" s="243"/>
      <c r="B34" s="146" t="s">
        <v>97</v>
      </c>
      <c r="C34" s="77" t="s">
        <v>12</v>
      </c>
      <c r="D34" s="85"/>
      <c r="E34" s="86"/>
      <c r="F34" s="86"/>
      <c r="G34" s="86"/>
      <c r="H34" s="86"/>
      <c r="I34" s="87"/>
      <c r="J34" s="88"/>
      <c r="K34" s="86"/>
      <c r="L34" s="89"/>
      <c r="M34" s="85">
        <v>1</v>
      </c>
      <c r="N34" s="87"/>
      <c r="O34" s="88"/>
      <c r="P34" s="86"/>
      <c r="Q34" s="86"/>
      <c r="R34" s="86"/>
      <c r="S34" s="89"/>
      <c r="T34" s="85"/>
      <c r="U34" s="86"/>
      <c r="V34" s="86"/>
      <c r="W34" s="87">
        <v>2</v>
      </c>
      <c r="X34" s="90">
        <v>1</v>
      </c>
    </row>
    <row r="35" spans="1:24">
      <c r="A35" s="243"/>
      <c r="B35" s="146" t="s">
        <v>97</v>
      </c>
      <c r="C35" s="77" t="s">
        <v>63</v>
      </c>
      <c r="D35" s="85"/>
      <c r="E35" s="86"/>
      <c r="F35" s="86"/>
      <c r="G35" s="86"/>
      <c r="H35" s="86"/>
      <c r="I35" s="87"/>
      <c r="J35" s="88"/>
      <c r="K35" s="86"/>
      <c r="L35" s="89"/>
      <c r="M35" s="85"/>
      <c r="N35" s="87"/>
      <c r="O35" s="88"/>
      <c r="P35" s="86"/>
      <c r="Q35" s="86"/>
      <c r="R35" s="86"/>
      <c r="S35" s="89"/>
      <c r="T35" s="85"/>
      <c r="U35" s="86"/>
      <c r="V35" s="86"/>
      <c r="W35" s="87"/>
      <c r="X35" s="90">
        <v>1</v>
      </c>
    </row>
    <row r="36" spans="1:24">
      <c r="A36" s="243"/>
      <c r="B36" s="146" t="s">
        <v>97</v>
      </c>
      <c r="C36" s="77" t="s">
        <v>11</v>
      </c>
      <c r="D36" s="85">
        <v>3</v>
      </c>
      <c r="E36" s="86"/>
      <c r="F36" s="86">
        <v>3</v>
      </c>
      <c r="G36" s="86"/>
      <c r="H36" s="86">
        <v>3</v>
      </c>
      <c r="I36" s="87">
        <v>3</v>
      </c>
      <c r="J36" s="88"/>
      <c r="K36" s="86"/>
      <c r="L36" s="89"/>
      <c r="M36" s="85"/>
      <c r="N36" s="87"/>
      <c r="O36" s="88"/>
      <c r="P36" s="86"/>
      <c r="Q36" s="86"/>
      <c r="R36" s="86"/>
      <c r="S36" s="89"/>
      <c r="T36" s="85"/>
      <c r="U36" s="86"/>
      <c r="V36" s="86"/>
      <c r="W36" s="87">
        <v>2</v>
      </c>
      <c r="X36" s="90">
        <v>1</v>
      </c>
    </row>
    <row r="37" spans="1:24">
      <c r="A37" s="243"/>
      <c r="B37" s="146" t="s">
        <v>97</v>
      </c>
      <c r="C37" s="77" t="s">
        <v>64</v>
      </c>
      <c r="D37" s="85"/>
      <c r="E37" s="86"/>
      <c r="F37" s="86"/>
      <c r="G37" s="86"/>
      <c r="H37" s="86"/>
      <c r="I37" s="87"/>
      <c r="J37" s="88"/>
      <c r="K37" s="86"/>
      <c r="L37" s="89"/>
      <c r="M37" s="85">
        <v>1</v>
      </c>
      <c r="N37" s="87"/>
      <c r="O37" s="88"/>
      <c r="P37" s="86"/>
      <c r="Q37" s="86"/>
      <c r="R37" s="86"/>
      <c r="S37" s="89"/>
      <c r="T37" s="85"/>
      <c r="U37" s="86"/>
      <c r="V37" s="86"/>
      <c r="W37" s="87"/>
      <c r="X37" s="90">
        <v>1</v>
      </c>
    </row>
    <row r="38" spans="1:24" ht="15" thickBot="1">
      <c r="A38" s="244"/>
      <c r="B38" s="132" t="s">
        <v>97</v>
      </c>
      <c r="C38" s="78" t="s">
        <v>62</v>
      </c>
      <c r="D38" s="91"/>
      <c r="E38" s="92"/>
      <c r="F38" s="92"/>
      <c r="G38" s="92"/>
      <c r="H38" s="92"/>
      <c r="I38" s="93"/>
      <c r="J38" s="94"/>
      <c r="K38" s="92"/>
      <c r="L38" s="95"/>
      <c r="M38" s="91"/>
      <c r="N38" s="93"/>
      <c r="O38" s="94"/>
      <c r="P38" s="92"/>
      <c r="Q38" s="92"/>
      <c r="R38" s="92"/>
      <c r="S38" s="95"/>
      <c r="T38" s="91"/>
      <c r="U38" s="92"/>
      <c r="V38" s="92"/>
      <c r="W38" s="93"/>
      <c r="X38" s="96">
        <v>1</v>
      </c>
    </row>
    <row r="39" spans="1:24">
      <c r="A39" s="245" t="s">
        <v>106</v>
      </c>
      <c r="B39" s="128" t="s">
        <v>98</v>
      </c>
      <c r="C39" s="76" t="s">
        <v>19</v>
      </c>
      <c r="D39" s="79"/>
      <c r="E39" s="80">
        <v>3</v>
      </c>
      <c r="F39" s="80"/>
      <c r="G39" s="80"/>
      <c r="H39" s="80">
        <v>1</v>
      </c>
      <c r="I39" s="81">
        <v>1</v>
      </c>
      <c r="J39" s="82"/>
      <c r="K39" s="80">
        <v>2</v>
      </c>
      <c r="L39" s="83">
        <v>3</v>
      </c>
      <c r="M39" s="79">
        <v>1</v>
      </c>
      <c r="N39" s="81"/>
      <c r="O39" s="82">
        <v>2</v>
      </c>
      <c r="P39" s="80"/>
      <c r="Q39" s="80"/>
      <c r="R39" s="80">
        <v>2</v>
      </c>
      <c r="S39" s="83">
        <v>2</v>
      </c>
      <c r="T39" s="79">
        <v>1</v>
      </c>
      <c r="U39" s="80">
        <v>1</v>
      </c>
      <c r="V39" s="80"/>
      <c r="W39" s="81"/>
      <c r="X39" s="84">
        <v>1</v>
      </c>
    </row>
    <row r="40" spans="1:24" ht="15" thickBot="1">
      <c r="A40" s="245"/>
      <c r="B40" s="129" t="s">
        <v>99</v>
      </c>
      <c r="C40" s="125" t="s">
        <v>19</v>
      </c>
      <c r="D40" s="117"/>
      <c r="E40" s="118">
        <v>2</v>
      </c>
      <c r="F40" s="118"/>
      <c r="G40" s="118"/>
      <c r="H40" s="118">
        <v>2</v>
      </c>
      <c r="I40" s="119">
        <v>3</v>
      </c>
      <c r="J40" s="120"/>
      <c r="K40" s="118">
        <v>2</v>
      </c>
      <c r="L40" s="121">
        <v>3</v>
      </c>
      <c r="M40" s="117">
        <v>1</v>
      </c>
      <c r="N40" s="119"/>
      <c r="O40" s="120"/>
      <c r="P40" s="118"/>
      <c r="Q40" s="118"/>
      <c r="R40" s="118"/>
      <c r="S40" s="121"/>
      <c r="T40" s="117"/>
      <c r="U40" s="118"/>
      <c r="V40" s="118"/>
      <c r="W40" s="119">
        <v>1</v>
      </c>
      <c r="X40" s="122">
        <v>1</v>
      </c>
    </row>
    <row r="41" spans="1:24" ht="15" thickBot="1">
      <c r="A41" s="148" t="s">
        <v>100</v>
      </c>
      <c r="B41" s="130" t="s">
        <v>100</v>
      </c>
      <c r="C41" s="126" t="s">
        <v>19</v>
      </c>
      <c r="D41" s="105"/>
      <c r="E41" s="106">
        <v>3</v>
      </c>
      <c r="F41" s="106">
        <v>3</v>
      </c>
      <c r="G41" s="106"/>
      <c r="H41" s="106">
        <v>3</v>
      </c>
      <c r="I41" s="107">
        <v>3</v>
      </c>
      <c r="J41" s="108"/>
      <c r="K41" s="106"/>
      <c r="L41" s="109"/>
      <c r="M41" s="105"/>
      <c r="N41" s="107"/>
      <c r="O41" s="108"/>
      <c r="P41" s="106"/>
      <c r="Q41" s="106"/>
      <c r="R41" s="106"/>
      <c r="S41" s="109"/>
      <c r="T41" s="105"/>
      <c r="U41" s="106"/>
      <c r="V41" s="106"/>
      <c r="W41" s="107"/>
      <c r="X41" s="110">
        <v>1</v>
      </c>
    </row>
    <row r="42" spans="1:24">
      <c r="A42" s="246" t="s">
        <v>107</v>
      </c>
      <c r="B42" s="128" t="s">
        <v>101</v>
      </c>
      <c r="C42" s="76" t="s">
        <v>8</v>
      </c>
      <c r="D42" s="79"/>
      <c r="E42" s="80">
        <v>1</v>
      </c>
      <c r="F42" s="80"/>
      <c r="G42" s="80"/>
      <c r="H42" s="80">
        <v>2</v>
      </c>
      <c r="I42" s="81"/>
      <c r="J42" s="82"/>
      <c r="K42" s="80">
        <v>3</v>
      </c>
      <c r="L42" s="83"/>
      <c r="M42" s="79">
        <v>1</v>
      </c>
      <c r="N42" s="81"/>
      <c r="O42" s="82"/>
      <c r="P42" s="80"/>
      <c r="Q42" s="80"/>
      <c r="R42" s="80">
        <v>3</v>
      </c>
      <c r="S42" s="83"/>
      <c r="T42" s="79">
        <v>3</v>
      </c>
      <c r="U42" s="80">
        <v>1</v>
      </c>
      <c r="V42" s="80">
        <v>1</v>
      </c>
      <c r="W42" s="81"/>
      <c r="X42" s="84">
        <v>1</v>
      </c>
    </row>
    <row r="43" spans="1:24">
      <c r="A43" s="243"/>
      <c r="B43" s="128" t="s">
        <v>101</v>
      </c>
      <c r="C43" s="77" t="s">
        <v>55</v>
      </c>
      <c r="D43" s="85"/>
      <c r="E43" s="86">
        <v>1</v>
      </c>
      <c r="F43" s="86"/>
      <c r="G43" s="86"/>
      <c r="H43" s="86">
        <v>1</v>
      </c>
      <c r="I43" s="87"/>
      <c r="J43" s="88"/>
      <c r="K43" s="86"/>
      <c r="L43" s="89">
        <v>3</v>
      </c>
      <c r="M43" s="85"/>
      <c r="N43" s="87"/>
      <c r="O43" s="88"/>
      <c r="P43" s="86"/>
      <c r="Q43" s="86"/>
      <c r="R43" s="86"/>
      <c r="S43" s="89"/>
      <c r="T43" s="85"/>
      <c r="U43" s="86"/>
      <c r="V43" s="86"/>
      <c r="W43" s="87">
        <v>1</v>
      </c>
      <c r="X43" s="90">
        <v>1</v>
      </c>
    </row>
    <row r="44" spans="1:24">
      <c r="A44" s="243"/>
      <c r="B44" s="128" t="s">
        <v>101</v>
      </c>
      <c r="C44" s="77" t="s">
        <v>56</v>
      </c>
      <c r="D44" s="85"/>
      <c r="E44" s="86">
        <v>1</v>
      </c>
      <c r="F44" s="86"/>
      <c r="G44" s="86"/>
      <c r="H44" s="86">
        <v>2</v>
      </c>
      <c r="I44" s="87"/>
      <c r="J44" s="88"/>
      <c r="K44" s="86"/>
      <c r="L44" s="89">
        <v>3</v>
      </c>
      <c r="M44" s="85">
        <v>1</v>
      </c>
      <c r="N44" s="87"/>
      <c r="O44" s="88"/>
      <c r="P44" s="86"/>
      <c r="Q44" s="86"/>
      <c r="R44" s="86"/>
      <c r="S44" s="89"/>
      <c r="T44" s="85"/>
      <c r="U44" s="86"/>
      <c r="V44" s="86"/>
      <c r="W44" s="87">
        <v>2</v>
      </c>
      <c r="X44" s="90">
        <v>1</v>
      </c>
    </row>
    <row r="45" spans="1:24">
      <c r="A45" s="243"/>
      <c r="B45" s="128" t="s">
        <v>101</v>
      </c>
      <c r="C45" s="77" t="s">
        <v>65</v>
      </c>
      <c r="D45" s="85"/>
      <c r="E45" s="86"/>
      <c r="F45" s="86"/>
      <c r="G45" s="86"/>
      <c r="H45" s="86"/>
      <c r="I45" s="87"/>
      <c r="J45" s="88"/>
      <c r="K45" s="86"/>
      <c r="L45" s="89"/>
      <c r="M45" s="85"/>
      <c r="N45" s="87"/>
      <c r="O45" s="88"/>
      <c r="P45" s="86"/>
      <c r="Q45" s="86"/>
      <c r="R45" s="86"/>
      <c r="S45" s="89"/>
      <c r="T45" s="85">
        <v>3</v>
      </c>
      <c r="U45" s="86"/>
      <c r="V45" s="86"/>
      <c r="W45" s="87">
        <v>1</v>
      </c>
      <c r="X45" s="90">
        <v>1</v>
      </c>
    </row>
    <row r="46" spans="1:24">
      <c r="A46" s="243"/>
      <c r="B46" s="128" t="s">
        <v>101</v>
      </c>
      <c r="C46" s="77" t="s">
        <v>57</v>
      </c>
      <c r="D46" s="85"/>
      <c r="E46" s="86">
        <v>2</v>
      </c>
      <c r="F46" s="86"/>
      <c r="G46" s="86"/>
      <c r="H46" s="86">
        <v>3</v>
      </c>
      <c r="I46" s="87"/>
      <c r="J46" s="88"/>
      <c r="K46" s="86"/>
      <c r="L46" s="89">
        <v>3</v>
      </c>
      <c r="M46" s="85">
        <v>1</v>
      </c>
      <c r="N46" s="87"/>
      <c r="O46" s="88"/>
      <c r="P46" s="86"/>
      <c r="Q46" s="86"/>
      <c r="R46" s="86"/>
      <c r="S46" s="89"/>
      <c r="T46" s="85">
        <v>2</v>
      </c>
      <c r="U46" s="86">
        <v>1</v>
      </c>
      <c r="V46" s="86"/>
      <c r="W46" s="87">
        <v>2</v>
      </c>
      <c r="X46" s="90">
        <v>1</v>
      </c>
    </row>
    <row r="47" spans="1:24">
      <c r="A47" s="243"/>
      <c r="B47" s="128" t="s">
        <v>101</v>
      </c>
      <c r="C47" s="77" t="s">
        <v>66</v>
      </c>
      <c r="D47" s="85"/>
      <c r="E47" s="86">
        <v>2</v>
      </c>
      <c r="F47" s="86"/>
      <c r="G47" s="86"/>
      <c r="H47" s="86">
        <v>2</v>
      </c>
      <c r="I47" s="87"/>
      <c r="J47" s="88">
        <v>3</v>
      </c>
      <c r="K47" s="86"/>
      <c r="L47" s="89"/>
      <c r="M47" s="85">
        <v>1</v>
      </c>
      <c r="N47" s="87"/>
      <c r="O47" s="88">
        <v>3</v>
      </c>
      <c r="P47" s="86">
        <v>1</v>
      </c>
      <c r="Q47" s="86">
        <v>1</v>
      </c>
      <c r="R47" s="86"/>
      <c r="S47" s="89"/>
      <c r="T47" s="85"/>
      <c r="U47" s="86"/>
      <c r="V47" s="86"/>
      <c r="W47" s="87"/>
      <c r="X47" s="90">
        <v>1</v>
      </c>
    </row>
    <row r="48" spans="1:24" ht="15" thickBot="1">
      <c r="A48" s="244"/>
      <c r="B48" s="132" t="s">
        <v>102</v>
      </c>
      <c r="C48" s="78" t="s">
        <v>19</v>
      </c>
      <c r="D48" s="91">
        <v>2</v>
      </c>
      <c r="E48" s="92"/>
      <c r="F48" s="92"/>
      <c r="G48" s="92">
        <v>3</v>
      </c>
      <c r="H48" s="92"/>
      <c r="I48" s="93">
        <v>1</v>
      </c>
      <c r="J48" s="94">
        <v>3</v>
      </c>
      <c r="K48" s="92">
        <v>2</v>
      </c>
      <c r="L48" s="95">
        <v>2</v>
      </c>
      <c r="M48" s="91">
        <v>1</v>
      </c>
      <c r="N48" s="93">
        <v>1</v>
      </c>
      <c r="O48" s="94">
        <v>3</v>
      </c>
      <c r="P48" s="92">
        <v>1</v>
      </c>
      <c r="Q48" s="92">
        <v>1</v>
      </c>
      <c r="R48" s="92">
        <v>2</v>
      </c>
      <c r="S48" s="95"/>
      <c r="T48" s="91">
        <v>1</v>
      </c>
      <c r="U48" s="92">
        <v>1</v>
      </c>
      <c r="V48" s="92">
        <v>1</v>
      </c>
      <c r="W48" s="93"/>
      <c r="X48" s="96">
        <v>1</v>
      </c>
    </row>
  </sheetData>
  <mergeCells count="16">
    <mergeCell ref="D1:X1"/>
    <mergeCell ref="A23:A38"/>
    <mergeCell ref="A39:A40"/>
    <mergeCell ref="A42:A48"/>
    <mergeCell ref="A3:A4"/>
    <mergeCell ref="B3:B4"/>
    <mergeCell ref="D2:W2"/>
    <mergeCell ref="A5:A6"/>
    <mergeCell ref="A8:A13"/>
    <mergeCell ref="A14:A16"/>
    <mergeCell ref="A17:A21"/>
    <mergeCell ref="D3:I3"/>
    <mergeCell ref="J3:L3"/>
    <mergeCell ref="M3:N3"/>
    <mergeCell ref="O3:S3"/>
    <mergeCell ref="T3:W3"/>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Equations</vt:lpstr>
      <vt:lpstr>Ex1 CW</vt:lpstr>
      <vt:lpstr>Ex2 TR</vt:lpstr>
      <vt:lpstr>Ex3 AO</vt:lpstr>
      <vt:lpstr>Ex4 FP</vt:lpstr>
      <vt:lpstr>pressures_matrix2013</vt:lpstr>
    </vt:vector>
  </TitlesOfParts>
  <Company>NCEAS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Stewart</dc:creator>
  <cp:lastModifiedBy>Julia Stewart</cp:lastModifiedBy>
  <dcterms:created xsi:type="dcterms:W3CDTF">2014-01-08T23:31:47Z</dcterms:created>
  <dcterms:modified xsi:type="dcterms:W3CDTF">2014-04-01T17:53:17Z</dcterms:modified>
</cp:coreProperties>
</file>