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2460" yWindow="1540" windowWidth="35940" windowHeight="17640" tabRatio="500"/>
  </bookViews>
  <sheets>
    <sheet name="Assumptions-Cost &amp; IP by Comorb" sheetId="1" r:id="rId1"/>
    <sheet name="Assumptions - Breakdown by Srv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J4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<sst xmlns="http://schemas.openxmlformats.org/spreadsheetml/2006/main" count="27" uniqueCount="27">
  <si>
    <t>% of 
All CHF Patients</t>
  </si>
  <si>
    <t>Comorbidity Type</t>
  </si>
  <si>
    <t>All CHF Patient</t>
  </si>
  <si>
    <t>No Comorbidity</t>
  </si>
  <si>
    <t>CHF + Hypertension</t>
  </si>
  <si>
    <t>CHF + Coronary Heart Disease</t>
  </si>
  <si>
    <t>CHF + Chronic Pulmonary Disease</t>
  </si>
  <si>
    <t>CHF + Renal Disease</t>
  </si>
  <si>
    <t>CHF + Atril Fibrillation</t>
  </si>
  <si>
    <t>CHF + Diabetes</t>
  </si>
  <si>
    <t>CHF + Cerebrovascular Disease</t>
  </si>
  <si>
    <t>CHF PATIENT COST BREAKDOWN BY SERVICE CATEGORY</t>
  </si>
  <si>
    <t>Service Category</t>
  </si>
  <si>
    <t>Inpatient</t>
  </si>
  <si>
    <t>Outpatient Others (Non ER)</t>
  </si>
  <si>
    <t>Outpatient ER</t>
  </si>
  <si>
    <t>Professional Services</t>
  </si>
  <si>
    <t>Drug</t>
  </si>
  <si>
    <t>Skilled Nursing Facilit</t>
  </si>
  <si>
    <t>Home Health</t>
  </si>
  <si>
    <t>Hospice</t>
  </si>
  <si>
    <t>CHF Related Cost PPPY Baseline</t>
  </si>
  <si>
    <t>CHF Related IP Admissions/Pt/Year</t>
  </si>
  <si>
    <t>CHF PATIENT BASELINE COST AND UTILIZATION ASSUMPTIONS BY COMORBIDITY TYPE</t>
  </si>
  <si>
    <t xml:space="preserve">CHF Related Cost PPPY 
(Per Patient Per Year) </t>
  </si>
  <si>
    <t xml:space="preserve">CHF Related Cost 
PPPY Trend </t>
  </si>
  <si>
    <t xml:space="preserve">CHF Related IP Admissions 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</si>
</sst>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2" borderId="1" xfId="0" applyFill="1" applyBorder="1"/>
    <xf numFmtId="9" fontId="0" fillId="2" borderId="1" xfId="3" applyFont="1" applyFill="1" applyBorder="1" applyAlignment="1">
      <alignment horizontal="center"/>
    </xf>
    <xf numFmtId="9" fontId="0" fillId="2" borderId="1" xfId="3" applyFont="1" applyFill="1" applyBorder="1" applyAlignment="1">
      <alignment horizontal="center" vertical="center"/>
    </xf>
    <xf numFmtId="164" fontId="0" fillId="2" borderId="1" xfId="2" applyNumberFormat="1" applyFont="1" applyFill="1" applyBorder="1"/>
    <xf numFmtId="9" fontId="0" fillId="2" borderId="1" xfId="0" applyNumberFormat="1" applyFill="1" applyBorder="1" applyAlignment="1">
      <alignment horizontal="center"/>
    </xf>
    <xf numFmtId="0" fontId="4" fillId="0" borderId="0" xfId="0" applyFont="1"/>
    <xf numFmtId="164" fontId="0" fillId="2" borderId="1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43" fontId="0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F12"/>
  <sheetViews>
    <sheetView tabSelected="1" workbookViewId="0">
      <selection activeCell="E10" sqref="E10"/>
    </sheetView>
  </sheetViews>
  <sheetFormatPr baseColWidth="10" defaultRowHeight="16" x14ac:dyDescent="0.2"/>
  <cols>
    <col min="1" max="1" width="27" customWidth="1"/>
    <col min="2" max="2" width="25.33203125" customWidth="1"/>
    <col min="3" max="3" width="30.5" customWidth="1"/>
    <col min="4" max="4" width="27" customWidth="1"/>
    <col min="5" max="5" width="26" customWidth="1"/>
    <col min="6" max="6" width="24.5" customWidth="1"/>
  </cols>
  <sheetData>
    <row r="1" spans="1:6" ht="24" x14ac:dyDescent="0.3">
      <c r="A1" s="8" t="s">
        <v>23</v>
      </c>
    </row>
    <row r="3" spans="1:6" s="1" customFormat="1" ht="42" x14ac:dyDescent="0.2">
      <c r="A3" s="2" t="s">
        <v>1</v>
      </c>
      <c r="B3" s="2" t="s">
        <v>0</v>
      </c>
      <c r="C3" s="2" t="s">
        <v>24</v>
      </c>
      <c r="D3" s="2" t="s">
        <v>25</v>
      </c>
      <c r="E3" s="2" t="s">
        <v>22</v>
      </c>
      <c r="F3" s="2" t="s">
        <v>26</v>
      </c>
    </row>
    <row r="4" spans="1:6" x14ac:dyDescent="0.2">
      <c r="A4" s="3" t="s">
        <v>2</v>
      </c>
      <c r="B4" s="5">
        <v>1</v>
      </c>
      <c r="C4" s="6">
        <v>25000</v>
      </c>
      <c r="D4" s="7">
        <v>7.0000000000000007E-2</v>
      </c>
      <c r="E4" s="13">
        <v>0.89</v>
      </c>
      <c r="F4" s="7">
        <f>D4+1%</f>
        <v>0.08</v>
      </c>
    </row>
    <row r="5" spans="1:6" x14ac:dyDescent="0.2">
      <c r="A5" s="3" t="s">
        <v>3</v>
      </c>
      <c r="B5" s="5">
        <v>0.1</v>
      </c>
      <c r="C5" s="6">
        <v>22680</v>
      </c>
      <c r="D5" s="4">
        <v>0.06</v>
      </c>
      <c r="E5" s="13">
        <v>0.81818181818181834</v>
      </c>
      <c r="F5" s="7">
        <f t="shared" ref="F5:F12" si="0">D5+1%</f>
        <v>6.9999999999999993E-2</v>
      </c>
    </row>
    <row r="6" spans="1:6" x14ac:dyDescent="0.2">
      <c r="A6" s="3" t="s">
        <v>4</v>
      </c>
      <c r="B6" s="5">
        <v>0.75</v>
      </c>
      <c r="C6" s="6">
        <v>25200</v>
      </c>
      <c r="D6" s="4">
        <v>0.08</v>
      </c>
      <c r="E6" s="13">
        <v>0.90909090909090917</v>
      </c>
      <c r="F6" s="7">
        <f t="shared" si="0"/>
        <v>0.09</v>
      </c>
    </row>
    <row r="7" spans="1:6" x14ac:dyDescent="0.2">
      <c r="A7" s="3" t="s">
        <v>5</v>
      </c>
      <c r="B7" s="5">
        <v>0.68</v>
      </c>
      <c r="C7" s="6">
        <v>27720.000000000004</v>
      </c>
      <c r="D7" s="4">
        <v>0.08</v>
      </c>
      <c r="E7" s="13">
        <v>1.0000000000000002</v>
      </c>
      <c r="F7" s="7">
        <f t="shared" si="0"/>
        <v>0.09</v>
      </c>
    </row>
    <row r="8" spans="1:6" x14ac:dyDescent="0.2">
      <c r="A8" s="3" t="s">
        <v>6</v>
      </c>
      <c r="B8" s="5">
        <v>0.64</v>
      </c>
      <c r="C8" s="6">
        <v>33264</v>
      </c>
      <c r="D8" s="4">
        <v>0.04</v>
      </c>
      <c r="E8" s="13">
        <v>1.2000000000000002</v>
      </c>
      <c r="F8" s="7">
        <f t="shared" si="0"/>
        <v>0.05</v>
      </c>
    </row>
    <row r="9" spans="1:6" x14ac:dyDescent="0.2">
      <c r="A9" s="3" t="s">
        <v>7</v>
      </c>
      <c r="B9" s="5">
        <v>0.54</v>
      </c>
      <c r="C9" s="6">
        <v>39312</v>
      </c>
      <c r="D9" s="4">
        <v>0.09</v>
      </c>
      <c r="E9" s="13">
        <v>1.4181818181818184</v>
      </c>
      <c r="F9" s="7">
        <f t="shared" si="0"/>
        <v>9.9999999999999992E-2</v>
      </c>
    </row>
    <row r="10" spans="1:6" x14ac:dyDescent="0.2">
      <c r="A10" s="3" t="s">
        <v>8</v>
      </c>
      <c r="B10" s="5">
        <v>0.53</v>
      </c>
      <c r="C10" s="6">
        <v>30492</v>
      </c>
      <c r="D10" s="4">
        <v>0.06</v>
      </c>
      <c r="E10" s="13">
        <v>1.1000000000000001</v>
      </c>
      <c r="F10" s="7">
        <f t="shared" si="0"/>
        <v>6.9999999999999993E-2</v>
      </c>
    </row>
    <row r="11" spans="1:6" x14ac:dyDescent="0.2">
      <c r="A11" s="3" t="s">
        <v>9</v>
      </c>
      <c r="B11" s="5">
        <v>0.48</v>
      </c>
      <c r="C11" s="6">
        <v>30240</v>
      </c>
      <c r="D11" s="4">
        <v>0.04</v>
      </c>
      <c r="E11" s="13">
        <v>1.0909090909090911</v>
      </c>
      <c r="F11" s="7">
        <f t="shared" si="0"/>
        <v>0.05</v>
      </c>
    </row>
    <row r="12" spans="1:6" x14ac:dyDescent="0.2">
      <c r="A12" s="3" t="s">
        <v>10</v>
      </c>
      <c r="B12" s="5">
        <v>0.37</v>
      </c>
      <c r="C12" s="6">
        <v>33516</v>
      </c>
      <c r="D12" s="4">
        <v>7.0000000000000007E-2</v>
      </c>
      <c r="E12" s="13">
        <v>1.2090909090909094</v>
      </c>
      <c r="F12" s="7">
        <f t="shared" si="0"/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J12"/>
  <sheetViews>
    <sheetView workbookViewId="0">
      <selection activeCell="D16" sqref="D16"/>
    </sheetView>
  </sheetViews>
  <sheetFormatPr baseColWidth="10" defaultRowHeight="16" x14ac:dyDescent="0.2"/>
  <cols>
    <col min="1" max="1" width="38.5" customWidth="1"/>
    <col min="2" max="10" width="20.1640625" style="10" customWidth="1"/>
  </cols>
  <sheetData>
    <row r="1" spans="1:10" ht="24" x14ac:dyDescent="0.3">
      <c r="A1" s="8" t="s">
        <v>11</v>
      </c>
    </row>
    <row r="3" spans="1:10" ht="21" x14ac:dyDescent="0.2">
      <c r="A3" s="14" t="s">
        <v>12</v>
      </c>
      <c r="B3" s="14" t="s">
        <v>21</v>
      </c>
      <c r="C3" s="14"/>
      <c r="D3" s="14"/>
      <c r="E3" s="14"/>
      <c r="F3" s="14"/>
      <c r="G3" s="14"/>
      <c r="H3" s="14"/>
      <c r="I3" s="14"/>
      <c r="J3" s="14"/>
    </row>
    <row r="4" spans="1:10" ht="38" customHeight="1" x14ac:dyDescent="0.2">
      <c r="A4" s="14"/>
      <c r="B4" s="11" t="str">
        <f ca="1">OFFSET('Assumptions-Cost &amp; IP by Comorb'!$A$4,COLUMN()-2,0)</f>
        <v>All CHF Patient</v>
      </c>
      <c r="C4" s="11" t="str">
        <f ca="1">OFFSET('Assumptions-Cost &amp; IP by Comorb'!$A$4,COLUMN()-2,0)</f>
        <v>No Comorbidity</v>
      </c>
      <c r="D4" s="11" t="str">
        <f ca="1">OFFSET('Assumptions-Cost &amp; IP by Comorb'!$A$4,COLUMN()-2,0)</f>
        <v>CHF + Hypertension</v>
      </c>
      <c r="E4" s="11" t="str">
        <f ca="1">OFFSET('Assumptions-Cost &amp; IP by Comorb'!$A$4,COLUMN()-2,0)</f>
        <v>CHF + Coronary Heart Disease</v>
      </c>
      <c r="F4" s="11" t="str">
        <f ca="1">OFFSET('Assumptions-Cost &amp; IP by Comorb'!$A$4,COLUMN()-2,0)</f>
        <v>CHF + Chronic Pulmonary Disease</v>
      </c>
      <c r="G4" s="11" t="str">
        <f ca="1">OFFSET('Assumptions-Cost &amp; IP by Comorb'!$A$4,COLUMN()-2,0)</f>
        <v>CHF + Renal Disease</v>
      </c>
      <c r="H4" s="11" t="str">
        <f ca="1">OFFSET('Assumptions-Cost &amp; IP by Comorb'!$A$4,COLUMN()-2,0)</f>
        <v>CHF + Atril Fibrillation</v>
      </c>
      <c r="I4" s="11" t="str">
        <f ca="1">OFFSET('Assumptions-Cost &amp; IP by Comorb'!$A$4,COLUMN()-2,0)</f>
        <v>CHF + Diabetes</v>
      </c>
      <c r="J4" s="11" t="str">
        <f ca="1">OFFSET('Assumptions-Cost &amp; IP by Comorb'!$A$4,COLUMN()-2,0)</f>
        <v>CHF + Cerebrovascular Disease</v>
      </c>
    </row>
    <row r="5" spans="1:10" x14ac:dyDescent="0.2">
      <c r="A5" s="12" t="s">
        <v>13</v>
      </c>
      <c r="B5" s="9">
        <v>13850.000000000002</v>
      </c>
      <c r="C5" s="9">
        <v>12564.720000000001</v>
      </c>
      <c r="D5" s="9">
        <v>13960.800000000001</v>
      </c>
      <c r="E5" s="9">
        <v>15356.880000000005</v>
      </c>
      <c r="F5" s="9">
        <v>18428.256000000001</v>
      </c>
      <c r="G5" s="9">
        <v>21778.848000000005</v>
      </c>
      <c r="H5" s="9">
        <v>16892.568000000003</v>
      </c>
      <c r="I5" s="9">
        <v>16752.960000000003</v>
      </c>
      <c r="J5" s="9">
        <v>18567.864000000001</v>
      </c>
    </row>
    <row r="6" spans="1:10" x14ac:dyDescent="0.2">
      <c r="A6" s="12" t="s">
        <v>14</v>
      </c>
      <c r="B6" s="9">
        <v>3800</v>
      </c>
      <c r="C6" s="9">
        <v>3447.36</v>
      </c>
      <c r="D6" s="9">
        <v>3830.4</v>
      </c>
      <c r="E6" s="9">
        <v>4213.4400000000005</v>
      </c>
      <c r="F6" s="9">
        <v>5056.1279999999997</v>
      </c>
      <c r="G6" s="9">
        <v>5975.424</v>
      </c>
      <c r="H6" s="9">
        <v>4634.7840000000006</v>
      </c>
      <c r="I6" s="9">
        <v>4596.4800000000005</v>
      </c>
      <c r="J6" s="9">
        <v>5094.4319999999998</v>
      </c>
    </row>
    <row r="7" spans="1:10" x14ac:dyDescent="0.2">
      <c r="A7" s="12" t="s">
        <v>15</v>
      </c>
      <c r="B7" s="9">
        <v>1312.1224199778135</v>
      </c>
      <c r="C7" s="9">
        <v>1190.3574594038723</v>
      </c>
      <c r="D7" s="9">
        <v>1322.619399337636</v>
      </c>
      <c r="E7" s="9">
        <v>1454.8813392713998</v>
      </c>
      <c r="F7" s="9">
        <v>1745.8576071256794</v>
      </c>
      <c r="G7" s="9">
        <v>2063.2862629667125</v>
      </c>
      <c r="H7" s="9">
        <v>1600.3694731985397</v>
      </c>
      <c r="I7" s="9">
        <v>1587.1432792051633</v>
      </c>
      <c r="J7" s="9">
        <v>1759.083801119056</v>
      </c>
    </row>
    <row r="8" spans="1:10" x14ac:dyDescent="0.2">
      <c r="A8" s="12" t="s">
        <v>16</v>
      </c>
      <c r="B8" s="9">
        <v>2875</v>
      </c>
      <c r="C8" s="9">
        <v>2608.1999999999998</v>
      </c>
      <c r="D8" s="9">
        <v>2898</v>
      </c>
      <c r="E8" s="9">
        <v>3187.8000000000006</v>
      </c>
      <c r="F8" s="9">
        <v>3825.3599999999997</v>
      </c>
      <c r="G8" s="9">
        <v>4520.88</v>
      </c>
      <c r="H8" s="9">
        <v>3506.5800000000004</v>
      </c>
      <c r="I8" s="9">
        <v>3477.6</v>
      </c>
      <c r="J8" s="9">
        <v>3854.34</v>
      </c>
    </row>
    <row r="9" spans="1:10" x14ac:dyDescent="0.2">
      <c r="A9" s="12" t="s">
        <v>17</v>
      </c>
      <c r="B9" s="9">
        <v>2557.5644467093225</v>
      </c>
      <c r="C9" s="9">
        <v>2320.2224660546972</v>
      </c>
      <c r="D9" s="9">
        <v>2578.024962282997</v>
      </c>
      <c r="E9" s="9">
        <v>2835.8274585112972</v>
      </c>
      <c r="F9" s="9">
        <v>3402.992950213556</v>
      </c>
      <c r="G9" s="9">
        <v>4021.7189411614759</v>
      </c>
      <c r="H9" s="9">
        <v>3119.4102043624266</v>
      </c>
      <c r="I9" s="9">
        <v>3093.6299547395965</v>
      </c>
      <c r="J9" s="9">
        <v>3428.7731998363861</v>
      </c>
    </row>
    <row r="10" spans="1:10" x14ac:dyDescent="0.2">
      <c r="A10" s="12" t="s">
        <v>18</v>
      </c>
      <c r="B10" s="9">
        <v>346.83235180359839</v>
      </c>
      <c r="C10" s="9">
        <v>314.64630955622448</v>
      </c>
      <c r="D10" s="9">
        <v>349.60701061802718</v>
      </c>
      <c r="E10" s="9">
        <v>384.56771167982998</v>
      </c>
      <c r="F10" s="9">
        <v>461.48125401579586</v>
      </c>
      <c r="G10" s="9">
        <v>545.38693656412238</v>
      </c>
      <c r="H10" s="9">
        <v>423.02448284781292</v>
      </c>
      <c r="I10" s="9">
        <v>419.52841274163262</v>
      </c>
      <c r="J10" s="9">
        <v>464.97732412197615</v>
      </c>
    </row>
    <row r="11" spans="1:10" x14ac:dyDescent="0.2">
      <c r="A11" s="12" t="s">
        <v>19</v>
      </c>
      <c r="B11" s="9">
        <v>158.05750439535385</v>
      </c>
      <c r="C11" s="9">
        <v>143.38976798746501</v>
      </c>
      <c r="D11" s="9">
        <v>159.32196443051669</v>
      </c>
      <c r="E11" s="9">
        <v>175.25416087356837</v>
      </c>
      <c r="F11" s="9">
        <v>210.304993048282</v>
      </c>
      <c r="G11" s="9">
        <v>248.54226451160602</v>
      </c>
      <c r="H11" s="9">
        <v>192.7795769609252</v>
      </c>
      <c r="I11" s="9">
        <v>191.18635731662002</v>
      </c>
      <c r="J11" s="9">
        <v>211.89821269258718</v>
      </c>
    </row>
    <row r="12" spans="1:10" x14ac:dyDescent="0.2">
      <c r="A12" s="12" t="s">
        <v>20</v>
      </c>
      <c r="B12" s="9">
        <v>100.42327711391103</v>
      </c>
      <c r="C12" s="9">
        <v>91.103996997740083</v>
      </c>
      <c r="D12" s="9">
        <v>101.22666333082232</v>
      </c>
      <c r="E12" s="9">
        <v>111.34932966390457</v>
      </c>
      <c r="F12" s="9">
        <v>133.61919559668544</v>
      </c>
      <c r="G12" s="9">
        <v>157.91359479608283</v>
      </c>
      <c r="H12" s="9">
        <v>122.48426263029501</v>
      </c>
      <c r="I12" s="9">
        <v>121.47199599698678</v>
      </c>
      <c r="J12" s="9">
        <v>134.63146222999367</v>
      </c>
    </row>
  </sheetData>
  <mergeCells count="2">
    <mergeCell ref="A3:A4"/>
    <mergeCell ref="B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Assumptions-Cost &amp; IP by Comorb</vt:lpstr>
      <vt:lpstr>Assumptions - Breakdown by Srv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2020-05-27T07:14:05Z</dcterms:created>
  <dcterms:modified xsi:type="dcterms:W3CDTF">2020-05-27T10:09:59Z</dcterms:modified>
</cp:coreProperties>
</file>