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2460" yWindow="1540" windowWidth="35940" windowHeight="17640" tabRatio="500" activeTab="1"/>
  </bookViews>
  <sheets>
    <sheet name="Assumptions-Cost &amp; IP by Comorb" sheetId="1" r:id="rId1"/>
    <sheet name="Assumptions - Breakdown by Srv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4" i="2"/>
  <c r="I18" i="2"/>
  <c r="I19" i="2"/>
  <c r="I20" i="2"/>
  <c r="I21" i="2"/>
  <c r="I22" i="2"/>
  <c r="I23" i="2"/>
  <c r="I24" i="2"/>
  <c r="H18" i="2"/>
  <c r="H19" i="2"/>
  <c r="H20" i="2"/>
  <c r="H21" i="2"/>
  <c r="H22" i="2"/>
  <c r="H23" i="2"/>
  <c r="H24" i="2"/>
  <c r="G18" i="2"/>
  <c r="G19" i="2"/>
  <c r="G20" i="2"/>
  <c r="G21" i="2"/>
  <c r="G22" i="2"/>
  <c r="G23" i="2"/>
  <c r="G24" i="2"/>
  <c r="F18" i="2"/>
  <c r="F19" i="2"/>
  <c r="F20" i="2"/>
  <c r="F21" i="2"/>
  <c r="F22" i="2"/>
  <c r="F23" i="2"/>
  <c r="F24" i="2"/>
  <c r="E18" i="2"/>
  <c r="E19" i="2"/>
  <c r="E20" i="2"/>
  <c r="E21" i="2"/>
  <c r="E22" i="2"/>
  <c r="E23" i="2"/>
  <c r="E24" i="2"/>
  <c r="D18" i="2"/>
  <c r="D19" i="2"/>
  <c r="D20" i="2"/>
  <c r="D21" i="2"/>
  <c r="D22" i="2"/>
  <c r="D23" i="2"/>
  <c r="D24" i="2"/>
  <c r="C18" i="2"/>
  <c r="C19" i="2"/>
  <c r="C20" i="2"/>
  <c r="C21" i="2"/>
  <c r="C22" i="2"/>
  <c r="C23" i="2"/>
  <c r="C24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16" i="2"/>
  <c r="J29" i="2"/>
  <c r="I16" i="2"/>
  <c r="I29" i="2"/>
  <c r="H16" i="2"/>
  <c r="H29" i="2"/>
  <c r="G16" i="2"/>
  <c r="G29" i="2"/>
  <c r="F16" i="2"/>
  <c r="F29" i="2"/>
  <c r="E16" i="2"/>
  <c r="E29" i="2"/>
  <c r="D16" i="2"/>
  <c r="D29" i="2"/>
  <c r="C16" i="2"/>
  <c r="C29" i="2"/>
  <c r="B16" i="2"/>
  <c r="B29" i="2"/>
  <c r="J28" i="2"/>
  <c r="I28" i="2"/>
  <c r="H28" i="2"/>
  <c r="G28" i="2"/>
  <c r="F28" i="2"/>
  <c r="E28" i="2"/>
  <c r="D28" i="2"/>
  <c r="C28" i="2"/>
  <c r="B28" i="2"/>
  <c r="J4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<sst xmlns="http://schemas.openxmlformats.org/spreadsheetml/2006/main" count="45" uniqueCount="27">
  <si>
    <t>% of 
All CHF Patients</t>
  </si>
  <si>
    <t>Comorbidity Type</t>
  </si>
  <si>
    <t>All CHF Patient</t>
  </si>
  <si>
    <t>No Comorbidity</t>
  </si>
  <si>
    <t>CHF + Hypertension</t>
  </si>
  <si>
    <t>CHF + Coronary Heart Disease</t>
  </si>
  <si>
    <t>CHF + Chronic Pulmonary Disease</t>
  </si>
  <si>
    <t>CHF + Renal Disease</t>
  </si>
  <si>
    <t>CHF + Atril Fibrillation</t>
  </si>
  <si>
    <t>CHF + Diabetes</t>
  </si>
  <si>
    <t>CHF + Cerebrovascular Disease</t>
  </si>
  <si>
    <t>Service Category</t>
  </si>
  <si>
    <t>Inpatient</t>
  </si>
  <si>
    <t>Outpatient Others (Non ER)</t>
  </si>
  <si>
    <t>Outpatient ER</t>
  </si>
  <si>
    <t>Professional Services</t>
  </si>
  <si>
    <t>Drug</t>
  </si>
  <si>
    <t>Home Health</t>
  </si>
  <si>
    <t>Hospice</t>
  </si>
  <si>
    <t>CHF Related Cost PPPY Baseline</t>
  </si>
  <si>
    <t>CHF PATIENT BASELINE COST AND UTILIZATION ASSUMPTIONS BY COMORBIDITY TYPE</t>
  </si>
  <si>
    <t xml:space="preserve">CHF Related Cost PPPY 
(Per Patient Per Year) </t>
  </si>
  <si>
    <t xml:space="preserve">CHF Related Cost 
PPPY Trend </t>
  </si>
  <si>
    <t>CHF Related Utilization Baseline (per 1,000)</t>
  </si>
  <si>
    <t>CHF Related Unit Cost Baseline</t>
  </si>
  <si>
    <t>Skilled Nursing Facility</t>
  </si>
  <si>
    <t>CHF PATIENT BASELINE COST AND UTILIZATION BREAKDOWN BY SERVICE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</si>
</sst>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2" borderId="1" xfId="0" applyFill="1" applyBorder="1"/>
    <xf numFmtId="9" fontId="0" fillId="2" borderId="1" xfId="3" applyFont="1" applyFill="1" applyBorder="1" applyAlignment="1">
      <alignment horizontal="center"/>
    </xf>
    <xf numFmtId="9" fontId="0" fillId="2" borderId="1" xfId="3" applyFont="1" applyFill="1" applyBorder="1" applyAlignment="1">
      <alignment horizontal="center" vertical="center"/>
    </xf>
    <xf numFmtId="164" fontId="0" fillId="2" borderId="1" xfId="2" applyNumberFormat="1" applyFont="1" applyFill="1" applyBorder="1"/>
    <xf numFmtId="9" fontId="0" fillId="2" borderId="1" xfId="0" applyNumberFormat="1" applyFill="1" applyBorder="1" applyAlignment="1">
      <alignment horizontal="center"/>
    </xf>
    <xf numFmtId="0" fontId="4" fillId="0" borderId="0" xfId="0" applyFont="1"/>
    <xf numFmtId="164" fontId="0" fillId="2" borderId="1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0" borderId="1" xfId="0" applyFont="1" applyBorder="1" applyAlignment="1">
      <alignment horizontal="center" vertical="center" wrapText="1"/>
    </xf>
    <xf numFmtId="165" fontId="0" fillId="2" borderId="1" xfId="1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D12"/>
  <sheetViews>
    <sheetView zoomScale="116" workbookViewId="0">
      <selection activeCell="D20" sqref="D20"/>
    </sheetView>
  </sheetViews>
  <sheetFormatPr baseColWidth="10" defaultRowHeight="16" x14ac:dyDescent="0.2"/>
  <cols>
    <col min="1" max="1" width="27" customWidth="1"/>
    <col min="2" max="2" width="25.33203125" customWidth="1"/>
    <col min="3" max="3" width="30.5" customWidth="1"/>
    <col min="4" max="4" width="27" customWidth="1"/>
  </cols>
  <sheetData>
    <row r="1" spans="1:4" ht="24" x14ac:dyDescent="0.3">
      <c r="A1" s="8" t="s">
        <v>20</v>
      </c>
    </row>
    <row r="3" spans="1:4" s="1" customFormat="1" ht="42" x14ac:dyDescent="0.2">
      <c r="A3" s="2" t="s">
        <v>1</v>
      </c>
      <c r="B3" s="2" t="s">
        <v>0</v>
      </c>
      <c r="C3" s="2" t="s">
        <v>21</v>
      </c>
      <c r="D3" s="2" t="s">
        <v>22</v>
      </c>
    </row>
    <row r="4" spans="1:4" x14ac:dyDescent="0.2">
      <c r="A4" s="3" t="s">
        <v>2</v>
      </c>
      <c r="B4" s="5">
        <v>1</v>
      </c>
      <c r="C4" s="6">
        <v>25000</v>
      </c>
      <c r="D4" s="7">
        <v>7.0000000000000007E-2</v>
      </c>
    </row>
    <row r="5" spans="1:4" x14ac:dyDescent="0.2">
      <c r="A5" s="3" t="s">
        <v>3</v>
      </c>
      <c r="B5" s="5">
        <v>0.1</v>
      </c>
      <c r="C5" s="6">
        <v>22680</v>
      </c>
      <c r="D5" s="4">
        <v>0.06</v>
      </c>
    </row>
    <row r="6" spans="1:4" x14ac:dyDescent="0.2">
      <c r="A6" s="3" t="s">
        <v>4</v>
      </c>
      <c r="B6" s="5">
        <v>0.75</v>
      </c>
      <c r="C6" s="6">
        <v>25200</v>
      </c>
      <c r="D6" s="4">
        <v>0.08</v>
      </c>
    </row>
    <row r="7" spans="1:4" x14ac:dyDescent="0.2">
      <c r="A7" s="3" t="s">
        <v>5</v>
      </c>
      <c r="B7" s="5">
        <v>0.68</v>
      </c>
      <c r="C7" s="6">
        <v>27720.000000000004</v>
      </c>
      <c r="D7" s="4">
        <v>0.08</v>
      </c>
    </row>
    <row r="8" spans="1:4" x14ac:dyDescent="0.2">
      <c r="A8" s="3" t="s">
        <v>6</v>
      </c>
      <c r="B8" s="5">
        <v>0.64</v>
      </c>
      <c r="C8" s="6">
        <v>33264</v>
      </c>
      <c r="D8" s="4">
        <v>0.04</v>
      </c>
    </row>
    <row r="9" spans="1:4" x14ac:dyDescent="0.2">
      <c r="A9" s="3" t="s">
        <v>7</v>
      </c>
      <c r="B9" s="5">
        <v>0.54</v>
      </c>
      <c r="C9" s="6">
        <v>39312</v>
      </c>
      <c r="D9" s="4">
        <v>0.09</v>
      </c>
    </row>
    <row r="10" spans="1:4" x14ac:dyDescent="0.2">
      <c r="A10" s="3" t="s">
        <v>8</v>
      </c>
      <c r="B10" s="5">
        <v>0.53</v>
      </c>
      <c r="C10" s="6">
        <v>30492</v>
      </c>
      <c r="D10" s="4">
        <v>0.06</v>
      </c>
    </row>
    <row r="11" spans="1:4" x14ac:dyDescent="0.2">
      <c r="A11" s="3" t="s">
        <v>9</v>
      </c>
      <c r="B11" s="5">
        <v>0.48</v>
      </c>
      <c r="C11" s="6">
        <v>30240</v>
      </c>
      <c r="D11" s="4">
        <v>0.04</v>
      </c>
    </row>
    <row r="12" spans="1:4" x14ac:dyDescent="0.2">
      <c r="A12" s="3" t="s">
        <v>10</v>
      </c>
      <c r="B12" s="5">
        <v>0.37</v>
      </c>
      <c r="C12" s="6">
        <v>33516</v>
      </c>
      <c r="D12" s="4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J36"/>
  <sheetViews>
    <sheetView tabSelected="1" zoomScale="116" workbookViewId="0"/>
  </sheetViews>
  <sheetFormatPr baseColWidth="10" defaultRowHeight="16" x14ac:dyDescent="0.2"/>
  <cols>
    <col min="1" max="1" width="38.5" customWidth="1"/>
    <col min="2" max="10" width="20.1640625" style="10" customWidth="1"/>
  </cols>
  <sheetData>
    <row r="1" spans="1:10" ht="24" x14ac:dyDescent="0.3">
      <c r="A1" s="8" t="s">
        <v>26</v>
      </c>
    </row>
    <row r="3" spans="1:10" ht="21" x14ac:dyDescent="0.2">
      <c r="A3" s="13" t="s">
        <v>11</v>
      </c>
      <c r="B3" s="13" t="s">
        <v>19</v>
      </c>
      <c r="C3" s="13"/>
      <c r="D3" s="13"/>
      <c r="E3" s="13"/>
      <c r="F3" s="13"/>
      <c r="G3" s="13"/>
      <c r="H3" s="13"/>
      <c r="I3" s="13"/>
      <c r="J3" s="13"/>
    </row>
    <row r="4" spans="1:10" ht="38" customHeight="1" x14ac:dyDescent="0.2">
      <c r="A4" s="13"/>
      <c r="B4" s="11" t="str">
        <f ca="1">OFFSET('Assumptions-Cost &amp; IP by Comorb'!$A$4,COLUMN()-2,0)</f>
        <v>All CHF Patient</v>
      </c>
      <c r="C4" s="11" t="str">
        <f ca="1">OFFSET('Assumptions-Cost &amp; IP by Comorb'!$A$4,COLUMN()-2,0)</f>
        <v>No Comorbidity</v>
      </c>
      <c r="D4" s="11" t="str">
        <f ca="1">OFFSET('Assumptions-Cost &amp; IP by Comorb'!$A$4,COLUMN()-2,0)</f>
        <v>CHF + Hypertension</v>
      </c>
      <c r="E4" s="11" t="str">
        <f ca="1">OFFSET('Assumptions-Cost &amp; IP by Comorb'!$A$4,COLUMN()-2,0)</f>
        <v>CHF + Coronary Heart Disease</v>
      </c>
      <c r="F4" s="11" t="str">
        <f ca="1">OFFSET('Assumptions-Cost &amp; IP by Comorb'!$A$4,COLUMN()-2,0)</f>
        <v>CHF + Chronic Pulmonary Disease</v>
      </c>
      <c r="G4" s="11" t="str">
        <f ca="1">OFFSET('Assumptions-Cost &amp; IP by Comorb'!$A$4,COLUMN()-2,0)</f>
        <v>CHF + Renal Disease</v>
      </c>
      <c r="H4" s="11" t="str">
        <f ca="1">OFFSET('Assumptions-Cost &amp; IP by Comorb'!$A$4,COLUMN()-2,0)</f>
        <v>CHF + Atril Fibrillation</v>
      </c>
      <c r="I4" s="11" t="str">
        <f ca="1">OFFSET('Assumptions-Cost &amp; IP by Comorb'!$A$4,COLUMN()-2,0)</f>
        <v>CHF + Diabetes</v>
      </c>
      <c r="J4" s="11" t="str">
        <f ca="1">OFFSET('Assumptions-Cost &amp; IP by Comorb'!$A$4,COLUMN()-2,0)</f>
        <v>CHF + Cerebrovascular Disease</v>
      </c>
    </row>
    <row r="5" spans="1:10" x14ac:dyDescent="0.2">
      <c r="A5" s="12" t="s">
        <v>12</v>
      </c>
      <c r="B5" s="9">
        <v>13850.000000000002</v>
      </c>
      <c r="C5" s="9">
        <v>12564.720000000001</v>
      </c>
      <c r="D5" s="9">
        <v>13960.800000000001</v>
      </c>
      <c r="E5" s="9">
        <v>15356.880000000005</v>
      </c>
      <c r="F5" s="9">
        <v>18428.256000000001</v>
      </c>
      <c r="G5" s="9">
        <v>21778.848000000005</v>
      </c>
      <c r="H5" s="9">
        <v>16892.568000000003</v>
      </c>
      <c r="I5" s="9">
        <v>16752.960000000003</v>
      </c>
      <c r="J5" s="9">
        <v>18567.864000000001</v>
      </c>
    </row>
    <row r="6" spans="1:10" x14ac:dyDescent="0.2">
      <c r="A6" s="12" t="s">
        <v>13</v>
      </c>
      <c r="B6" s="9">
        <v>3800</v>
      </c>
      <c r="C6" s="9">
        <v>3447.36</v>
      </c>
      <c r="D6" s="9">
        <v>3830.4</v>
      </c>
      <c r="E6" s="9">
        <v>4213.4400000000005</v>
      </c>
      <c r="F6" s="9">
        <v>5056.1279999999997</v>
      </c>
      <c r="G6" s="9">
        <v>5975.424</v>
      </c>
      <c r="H6" s="9">
        <v>4634.7840000000006</v>
      </c>
      <c r="I6" s="9">
        <v>4596.4800000000005</v>
      </c>
      <c r="J6" s="9">
        <v>5094.4319999999998</v>
      </c>
    </row>
    <row r="7" spans="1:10" x14ac:dyDescent="0.2">
      <c r="A7" s="12" t="s">
        <v>14</v>
      </c>
      <c r="B7" s="9">
        <v>1312.1224199778135</v>
      </c>
      <c r="C7" s="9">
        <v>1190.3574594038723</v>
      </c>
      <c r="D7" s="9">
        <v>1322.619399337636</v>
      </c>
      <c r="E7" s="9">
        <v>1454.8813392713998</v>
      </c>
      <c r="F7" s="9">
        <v>1745.8576071256794</v>
      </c>
      <c r="G7" s="9">
        <v>2063.2862629667125</v>
      </c>
      <c r="H7" s="9">
        <v>1600.3694731985397</v>
      </c>
      <c r="I7" s="9">
        <v>1587.1432792051633</v>
      </c>
      <c r="J7" s="9">
        <v>1759.083801119056</v>
      </c>
    </row>
    <row r="8" spans="1:10" x14ac:dyDescent="0.2">
      <c r="A8" s="12" t="s">
        <v>15</v>
      </c>
      <c r="B8" s="9">
        <v>2875</v>
      </c>
      <c r="C8" s="9">
        <v>2608.1999999999998</v>
      </c>
      <c r="D8" s="9">
        <v>2898</v>
      </c>
      <c r="E8" s="9">
        <v>3187.8000000000006</v>
      </c>
      <c r="F8" s="9">
        <v>3825.3599999999997</v>
      </c>
      <c r="G8" s="9">
        <v>4520.88</v>
      </c>
      <c r="H8" s="9">
        <v>3506.5800000000004</v>
      </c>
      <c r="I8" s="9">
        <v>3477.6</v>
      </c>
      <c r="J8" s="9">
        <v>3854.34</v>
      </c>
    </row>
    <row r="9" spans="1:10" x14ac:dyDescent="0.2">
      <c r="A9" s="12" t="s">
        <v>16</v>
      </c>
      <c r="B9" s="9">
        <v>2557.5644467093225</v>
      </c>
      <c r="C9" s="9">
        <v>2320.2224660546972</v>
      </c>
      <c r="D9" s="9">
        <v>2578.024962282997</v>
      </c>
      <c r="E9" s="9">
        <v>2835.8274585112972</v>
      </c>
      <c r="F9" s="9">
        <v>3402.992950213556</v>
      </c>
      <c r="G9" s="9">
        <v>4021.7189411614759</v>
      </c>
      <c r="H9" s="9">
        <v>3119.4102043624266</v>
      </c>
      <c r="I9" s="9">
        <v>3093.6299547395965</v>
      </c>
      <c r="J9" s="9">
        <v>3428.7731998363861</v>
      </c>
    </row>
    <row r="10" spans="1:10" x14ac:dyDescent="0.2">
      <c r="A10" s="12" t="s">
        <v>25</v>
      </c>
      <c r="B10" s="9">
        <v>346.83235180359839</v>
      </c>
      <c r="C10" s="9">
        <v>314.64630955622448</v>
      </c>
      <c r="D10" s="9">
        <v>349.60701061802718</v>
      </c>
      <c r="E10" s="9">
        <v>384.56771167982998</v>
      </c>
      <c r="F10" s="9">
        <v>461.48125401579586</v>
      </c>
      <c r="G10" s="9">
        <v>545.38693656412238</v>
      </c>
      <c r="H10" s="9">
        <v>423.02448284781292</v>
      </c>
      <c r="I10" s="9">
        <v>419.52841274163262</v>
      </c>
      <c r="J10" s="9">
        <v>464.97732412197615</v>
      </c>
    </row>
    <row r="11" spans="1:10" x14ac:dyDescent="0.2">
      <c r="A11" s="12" t="s">
        <v>17</v>
      </c>
      <c r="B11" s="9">
        <v>158.05750439535385</v>
      </c>
      <c r="C11" s="9">
        <v>143.38976798746501</v>
      </c>
      <c r="D11" s="9">
        <v>159.32196443051669</v>
      </c>
      <c r="E11" s="9">
        <v>175.25416087356837</v>
      </c>
      <c r="F11" s="9">
        <v>210.304993048282</v>
      </c>
      <c r="G11" s="9">
        <v>248.54226451160602</v>
      </c>
      <c r="H11" s="9">
        <v>192.7795769609252</v>
      </c>
      <c r="I11" s="9">
        <v>191.18635731662002</v>
      </c>
      <c r="J11" s="9">
        <v>211.89821269258718</v>
      </c>
    </row>
    <row r="12" spans="1:10" x14ac:dyDescent="0.2">
      <c r="A12" s="12" t="s">
        <v>18</v>
      </c>
      <c r="B12" s="9">
        <v>100.42327711391103</v>
      </c>
      <c r="C12" s="9">
        <v>91.103996997740083</v>
      </c>
      <c r="D12" s="9">
        <v>101.22666333082232</v>
      </c>
      <c r="E12" s="9">
        <v>111.34932966390457</v>
      </c>
      <c r="F12" s="9">
        <v>133.61919559668544</v>
      </c>
      <c r="G12" s="9">
        <v>157.91359479608283</v>
      </c>
      <c r="H12" s="9">
        <v>122.48426263029501</v>
      </c>
      <c r="I12" s="9">
        <v>121.47199599698678</v>
      </c>
      <c r="J12" s="9">
        <v>134.63146222999367</v>
      </c>
    </row>
    <row r="15" spans="1:10" ht="21" x14ac:dyDescent="0.2">
      <c r="A15" s="13" t="s">
        <v>11</v>
      </c>
      <c r="B15" s="13" t="s">
        <v>23</v>
      </c>
      <c r="C15" s="13"/>
      <c r="D15" s="13"/>
      <c r="E15" s="13"/>
      <c r="F15" s="13"/>
      <c r="G15" s="13"/>
      <c r="H15" s="13"/>
      <c r="I15" s="13"/>
      <c r="J15" s="13"/>
    </row>
    <row r="16" spans="1:10" ht="32" x14ac:dyDescent="0.2">
      <c r="A16" s="13"/>
      <c r="B16" s="11" t="str">
        <f ca="1">OFFSET('Assumptions-Cost &amp; IP by Comorb'!$A$4,COLUMN()-2,0)</f>
        <v>All CHF Patient</v>
      </c>
      <c r="C16" s="11" t="str">
        <f ca="1">OFFSET('Assumptions-Cost &amp; IP by Comorb'!$A$4,COLUMN()-2,0)</f>
        <v>No Comorbidity</v>
      </c>
      <c r="D16" s="11" t="str">
        <f ca="1">OFFSET('Assumptions-Cost &amp; IP by Comorb'!$A$4,COLUMN()-2,0)</f>
        <v>CHF + Hypertension</v>
      </c>
      <c r="E16" s="11" t="str">
        <f ca="1">OFFSET('Assumptions-Cost &amp; IP by Comorb'!$A$4,COLUMN()-2,0)</f>
        <v>CHF + Coronary Heart Disease</v>
      </c>
      <c r="F16" s="11" t="str">
        <f ca="1">OFFSET('Assumptions-Cost &amp; IP by Comorb'!$A$4,COLUMN()-2,0)</f>
        <v>CHF + Chronic Pulmonary Disease</v>
      </c>
      <c r="G16" s="11" t="str">
        <f ca="1">OFFSET('Assumptions-Cost &amp; IP by Comorb'!$A$4,COLUMN()-2,0)</f>
        <v>CHF + Renal Disease</v>
      </c>
      <c r="H16" s="11" t="str">
        <f ca="1">OFFSET('Assumptions-Cost &amp; IP by Comorb'!$A$4,COLUMN()-2,0)</f>
        <v>CHF + Atril Fibrillation</v>
      </c>
      <c r="I16" s="11" t="str">
        <f ca="1">OFFSET('Assumptions-Cost &amp; IP by Comorb'!$A$4,COLUMN()-2,0)</f>
        <v>CHF + Diabetes</v>
      </c>
      <c r="J16" s="11" t="str">
        <f ca="1">OFFSET('Assumptions-Cost &amp; IP by Comorb'!$A$4,COLUMN()-2,0)</f>
        <v>CHF + Cerebrovascular Disease</v>
      </c>
    </row>
    <row r="17" spans="1:10" x14ac:dyDescent="0.2">
      <c r="A17" s="12" t="s">
        <v>12</v>
      </c>
      <c r="B17" s="14">
        <v>890</v>
      </c>
      <c r="C17" s="14">
        <v>830</v>
      </c>
      <c r="D17" s="14">
        <v>900</v>
      </c>
      <c r="E17" s="14">
        <v>950</v>
      </c>
      <c r="F17" s="14">
        <v>1100</v>
      </c>
      <c r="G17" s="14">
        <v>1250</v>
      </c>
      <c r="H17" s="14">
        <v>1050</v>
      </c>
      <c r="I17" s="14">
        <v>1000</v>
      </c>
      <c r="J17" s="14">
        <v>1100</v>
      </c>
    </row>
    <row r="18" spans="1:10" x14ac:dyDescent="0.2">
      <c r="A18" s="12" t="s">
        <v>13</v>
      </c>
      <c r="B18" s="14">
        <v>20810</v>
      </c>
      <c r="C18" s="14">
        <f ca="1">$B18*C17/$B17*(0.98+RAND()*0.04)</f>
        <v>19160.234941929488</v>
      </c>
      <c r="D18" s="14">
        <f t="shared" ref="D18:D24" ca="1" si="0">$B18*D17/$B17*(0.98+RAND()*0.04)</f>
        <v>21328.399644957673</v>
      </c>
      <c r="E18" s="14">
        <f t="shared" ref="E18:E24" ca="1" si="1">$B18*E17/$B17*(0.98+RAND()*0.04)</f>
        <v>22076.358155995706</v>
      </c>
      <c r="F18" s="14">
        <f t="shared" ref="F18:F24" ca="1" si="2">$B18*F17/$B17*(0.98+RAND()*0.04)</f>
        <v>25693.536744009329</v>
      </c>
      <c r="G18" s="14">
        <f t="shared" ref="G18:G24" ca="1" si="3">$B18*G17/$B17*(0.98+RAND()*0.04)</f>
        <v>29264.997749387981</v>
      </c>
      <c r="H18" s="14">
        <f t="shared" ref="H18:H24" ca="1" si="4">$B18*H17/$B17*(0.98+RAND()*0.04)</f>
        <v>24496.050759699934</v>
      </c>
      <c r="I18" s="14">
        <f t="shared" ref="I18:I24" ca="1" si="5">$B18*I17/$B17*(0.98+RAND()*0.04)</f>
        <v>23726.824542311366</v>
      </c>
      <c r="J18" s="14">
        <f t="shared" ref="J18:J24" ca="1" si="6">$B18*J17/$B17*(0.98+RAND()*0.04)</f>
        <v>25785.67402244293</v>
      </c>
    </row>
    <row r="19" spans="1:10" x14ac:dyDescent="0.2">
      <c r="A19" s="12" t="s">
        <v>14</v>
      </c>
      <c r="B19" s="14">
        <v>540</v>
      </c>
      <c r="C19" s="14">
        <f t="shared" ref="C19:C24" ca="1" si="7">$B19*C18/$B18*(0.98+RAND()*0.04)</f>
        <v>492.22583154461569</v>
      </c>
      <c r="D19" s="14">
        <f t="shared" ca="1" si="0"/>
        <v>546.61403870472145</v>
      </c>
      <c r="E19" s="14">
        <f t="shared" ca="1" si="1"/>
        <v>580.53694923406817</v>
      </c>
      <c r="F19" s="14">
        <f t="shared" ca="1" si="2"/>
        <v>672.39676423746153</v>
      </c>
      <c r="G19" s="14">
        <f t="shared" ca="1" si="3"/>
        <v>753.21860322278201</v>
      </c>
      <c r="H19" s="14">
        <f t="shared" ca="1" si="4"/>
        <v>624.24239373656326</v>
      </c>
      <c r="I19" s="14">
        <f t="shared" ca="1" si="5"/>
        <v>615.74287291254507</v>
      </c>
      <c r="J19" s="14">
        <f t="shared" ca="1" si="6"/>
        <v>669.6994275703222</v>
      </c>
    </row>
    <row r="20" spans="1:10" x14ac:dyDescent="0.2">
      <c r="A20" s="12" t="s">
        <v>15</v>
      </c>
      <c r="B20" s="14">
        <v>70100</v>
      </c>
      <c r="C20" s="14">
        <f t="shared" ca="1" si="7"/>
        <v>64844.065657562074</v>
      </c>
      <c r="D20" s="14">
        <f t="shared" ca="1" si="0"/>
        <v>71760.875912787989</v>
      </c>
      <c r="E20" s="14">
        <f t="shared" ca="1" si="1"/>
        <v>74257.864657560975</v>
      </c>
      <c r="F20" s="14">
        <f t="shared" ca="1" si="2"/>
        <v>87922.618989508992</v>
      </c>
      <c r="G20" s="14">
        <f t="shared" ca="1" si="3"/>
        <v>99638.470955948273</v>
      </c>
      <c r="H20" s="14">
        <f t="shared" ca="1" si="4"/>
        <v>81935.378462117762</v>
      </c>
      <c r="I20" s="14">
        <f t="shared" ca="1" si="5"/>
        <v>80193.4892812381</v>
      </c>
      <c r="J20" s="14">
        <f t="shared" ca="1" si="6"/>
        <v>87509.633745041996</v>
      </c>
    </row>
    <row r="21" spans="1:10" x14ac:dyDescent="0.2">
      <c r="A21" s="12" t="s">
        <v>16</v>
      </c>
      <c r="B21" s="14">
        <v>23780</v>
      </c>
      <c r="C21" s="14">
        <f t="shared" ca="1" si="7"/>
        <v>22121.353307652014</v>
      </c>
      <c r="D21" s="14">
        <f t="shared" ca="1" si="0"/>
        <v>24110.386265224988</v>
      </c>
      <c r="E21" s="14">
        <f t="shared" ca="1" si="1"/>
        <v>25286.333693381283</v>
      </c>
      <c r="F21" s="14">
        <f t="shared" ca="1" si="2"/>
        <v>30332.292701259285</v>
      </c>
      <c r="G21" s="14">
        <f t="shared" ca="1" si="3"/>
        <v>34180.949928604859</v>
      </c>
      <c r="H21" s="14">
        <f t="shared" ca="1" si="4"/>
        <v>28343.365701089919</v>
      </c>
      <c r="I21" s="14">
        <f t="shared" ca="1" si="5"/>
        <v>26907.208611032103</v>
      </c>
      <c r="J21" s="14">
        <f t="shared" ca="1" si="6"/>
        <v>30212.217814343971</v>
      </c>
    </row>
    <row r="22" spans="1:10" x14ac:dyDescent="0.2">
      <c r="A22" s="12" t="s">
        <v>25</v>
      </c>
      <c r="B22" s="14">
        <v>560</v>
      </c>
      <c r="C22" s="14">
        <f t="shared" ca="1" si="7"/>
        <v>517.96084898340155</v>
      </c>
      <c r="D22" s="14">
        <f t="shared" ca="1" si="0"/>
        <v>577.29098548933734</v>
      </c>
      <c r="E22" s="14">
        <f t="shared" ca="1" si="1"/>
        <v>595.13616521698293</v>
      </c>
      <c r="F22" s="14">
        <f t="shared" ca="1" si="2"/>
        <v>722.84512921386033</v>
      </c>
      <c r="G22" s="14">
        <f t="shared" ca="1" si="3"/>
        <v>813.776035169019</v>
      </c>
      <c r="H22" s="14">
        <f t="shared" ca="1" si="4"/>
        <v>665.1409195694323</v>
      </c>
      <c r="I22" s="14">
        <f t="shared" ca="1" si="5"/>
        <v>641.01775568408573</v>
      </c>
      <c r="J22" s="14">
        <f t="shared" ca="1" si="6"/>
        <v>719.9518283160636</v>
      </c>
    </row>
    <row r="23" spans="1:10" x14ac:dyDescent="0.2">
      <c r="A23" s="12" t="s">
        <v>17</v>
      </c>
      <c r="B23" s="14">
        <v>620</v>
      </c>
      <c r="C23" s="14">
        <f t="shared" ca="1" si="7"/>
        <v>565.80152826302208</v>
      </c>
      <c r="D23" s="14">
        <f t="shared" ca="1" si="0"/>
        <v>638.12622552864332</v>
      </c>
      <c r="E23" s="14">
        <f t="shared" ca="1" si="1"/>
        <v>660.1223684489056</v>
      </c>
      <c r="F23" s="14">
        <f t="shared" ca="1" si="2"/>
        <v>794.46541369320016</v>
      </c>
      <c r="G23" s="14">
        <f t="shared" ca="1" si="3"/>
        <v>905.70255175341629</v>
      </c>
      <c r="H23" s="14">
        <f t="shared" ca="1" si="4"/>
        <v>725.30243856955826</v>
      </c>
      <c r="I23" s="14">
        <f t="shared" ca="1" si="5"/>
        <v>707.48257165291341</v>
      </c>
      <c r="J23" s="14">
        <f t="shared" ca="1" si="6"/>
        <v>809.67982227938239</v>
      </c>
    </row>
    <row r="24" spans="1:10" x14ac:dyDescent="0.2">
      <c r="A24" s="12" t="s">
        <v>18</v>
      </c>
      <c r="B24" s="14">
        <v>160</v>
      </c>
      <c r="C24" s="14">
        <f t="shared" ca="1" si="7"/>
        <v>147.28095812006177</v>
      </c>
      <c r="D24" s="14">
        <f t="shared" ca="1" si="0"/>
        <v>164.11264688232669</v>
      </c>
      <c r="E24" s="14">
        <f t="shared" ca="1" si="1"/>
        <v>166.97637522577637</v>
      </c>
      <c r="F24" s="14">
        <f t="shared" ca="1" si="2"/>
        <v>208.25183599238107</v>
      </c>
      <c r="G24" s="14">
        <f t="shared" ca="1" si="3"/>
        <v>229.65111271441685</v>
      </c>
      <c r="H24" s="14">
        <f t="shared" ca="1" si="4"/>
        <v>188.4840124519863</v>
      </c>
      <c r="I24" s="14">
        <f t="shared" ca="1" si="5"/>
        <v>185.72454595859315</v>
      </c>
      <c r="J24" s="14">
        <f t="shared" ca="1" si="6"/>
        <v>209.92293056838471</v>
      </c>
    </row>
    <row r="27" spans="1:10" ht="21" customHeight="1" x14ac:dyDescent="0.2">
      <c r="A27" s="13" t="s">
        <v>11</v>
      </c>
      <c r="B27" s="13" t="s">
        <v>24</v>
      </c>
      <c r="C27" s="13"/>
      <c r="D27" s="13"/>
      <c r="E27" s="13"/>
      <c r="F27" s="13"/>
      <c r="G27" s="13"/>
      <c r="H27" s="13"/>
      <c r="I27" s="13"/>
      <c r="J27" s="13"/>
    </row>
    <row r="28" spans="1:10" ht="32" x14ac:dyDescent="0.2">
      <c r="A28" s="13"/>
      <c r="B28" s="11" t="str">
        <f ca="1">OFFSET('Assumptions-Cost &amp; IP by Comorb'!$A$4,COLUMN()-2,0)</f>
        <v>All CHF Patient</v>
      </c>
      <c r="C28" s="11" t="str">
        <f ca="1">OFFSET('Assumptions-Cost &amp; IP by Comorb'!$A$4,COLUMN()-2,0)</f>
        <v>No Comorbidity</v>
      </c>
      <c r="D28" s="11" t="str">
        <f ca="1">OFFSET('Assumptions-Cost &amp; IP by Comorb'!$A$4,COLUMN()-2,0)</f>
        <v>CHF + Hypertension</v>
      </c>
      <c r="E28" s="11" t="str">
        <f ca="1">OFFSET('Assumptions-Cost &amp; IP by Comorb'!$A$4,COLUMN()-2,0)</f>
        <v>CHF + Coronary Heart Disease</v>
      </c>
      <c r="F28" s="11" t="str">
        <f ca="1">OFFSET('Assumptions-Cost &amp; IP by Comorb'!$A$4,COLUMN()-2,0)</f>
        <v>CHF + Chronic Pulmonary Disease</v>
      </c>
      <c r="G28" s="11" t="str">
        <f ca="1">OFFSET('Assumptions-Cost &amp; IP by Comorb'!$A$4,COLUMN()-2,0)</f>
        <v>CHF + Renal Disease</v>
      </c>
      <c r="H28" s="11" t="str">
        <f ca="1">OFFSET('Assumptions-Cost &amp; IP by Comorb'!$A$4,COLUMN()-2,0)</f>
        <v>CHF + Atril Fibrillation</v>
      </c>
      <c r="I28" s="11" t="str">
        <f ca="1">OFFSET('Assumptions-Cost &amp; IP by Comorb'!$A$4,COLUMN()-2,0)</f>
        <v>CHF + Diabetes</v>
      </c>
      <c r="J28" s="11" t="str">
        <f ca="1">OFFSET('Assumptions-Cost &amp; IP by Comorb'!$A$4,COLUMN()-2,0)</f>
        <v>CHF + Cerebrovascular Disease</v>
      </c>
    </row>
    <row r="29" spans="1:10" x14ac:dyDescent="0.2">
      <c r="A29" s="12" t="s">
        <v>12</v>
      </c>
      <c r="B29" s="9">
        <f>B5/B17*1000</f>
        <v>15561.79775280899</v>
      </c>
      <c r="C29" s="9">
        <f t="shared" ref="C29:J29" si="8">C5/C17*1000</f>
        <v>15138.216867469881</v>
      </c>
      <c r="D29" s="9">
        <f t="shared" si="8"/>
        <v>15512</v>
      </c>
      <c r="E29" s="9">
        <f t="shared" si="8"/>
        <v>16165.13684210527</v>
      </c>
      <c r="F29" s="9">
        <f t="shared" si="8"/>
        <v>16752.960000000003</v>
      </c>
      <c r="G29" s="9">
        <f t="shared" si="8"/>
        <v>17423.078400000006</v>
      </c>
      <c r="H29" s="9">
        <f t="shared" si="8"/>
        <v>16088.160000000002</v>
      </c>
      <c r="I29" s="9">
        <f t="shared" si="8"/>
        <v>16752.960000000003</v>
      </c>
      <c r="J29" s="9">
        <f t="shared" si="8"/>
        <v>16879.876363636366</v>
      </c>
    </row>
    <row r="30" spans="1:10" x14ac:dyDescent="0.2">
      <c r="A30" s="12" t="s">
        <v>13</v>
      </c>
      <c r="B30" s="9">
        <f t="shared" ref="B30:J30" si="9">B6/B18*1000</f>
        <v>182.60451705910617</v>
      </c>
      <c r="C30" s="9">
        <f t="shared" ca="1" si="9"/>
        <v>179.92263719355216</v>
      </c>
      <c r="D30" s="9">
        <f t="shared" ca="1" si="9"/>
        <v>179.59153353100075</v>
      </c>
      <c r="E30" s="9">
        <f t="shared" ca="1" si="9"/>
        <v>190.85756673392592</v>
      </c>
      <c r="F30" s="9">
        <f t="shared" ca="1" si="9"/>
        <v>196.78598747908381</v>
      </c>
      <c r="G30" s="9">
        <f t="shared" ca="1" si="9"/>
        <v>204.18330632282257</v>
      </c>
      <c r="H30" s="9">
        <f t="shared" ca="1" si="9"/>
        <v>189.20535581290471</v>
      </c>
      <c r="I30" s="9">
        <f t="shared" ca="1" si="9"/>
        <v>193.7250385867367</v>
      </c>
      <c r="J30" s="9">
        <f t="shared" ca="1" si="9"/>
        <v>197.56830849432083</v>
      </c>
    </row>
    <row r="31" spans="1:10" x14ac:dyDescent="0.2">
      <c r="A31" s="12" t="s">
        <v>14</v>
      </c>
      <c r="B31" s="9">
        <f t="shared" ref="B31:J31" si="10">B7/B19*1000</f>
        <v>2429.8563332922472</v>
      </c>
      <c r="C31" s="9">
        <f t="shared" ca="1" si="10"/>
        <v>2418.3157061637821</v>
      </c>
      <c r="D31" s="9">
        <f t="shared" ca="1" si="10"/>
        <v>2419.6586726381342</v>
      </c>
      <c r="E31" s="9">
        <f t="shared" ca="1" si="10"/>
        <v>2506.0960222960803</v>
      </c>
      <c r="F31" s="9">
        <f t="shared" ca="1" si="10"/>
        <v>2596.4693763890832</v>
      </c>
      <c r="G31" s="9">
        <f t="shared" ca="1" si="10"/>
        <v>2739.2927553018062</v>
      </c>
      <c r="H31" s="9">
        <f t="shared" ca="1" si="10"/>
        <v>2563.6987959422577</v>
      </c>
      <c r="I31" s="9">
        <f t="shared" ca="1" si="10"/>
        <v>2577.6072270195609</v>
      </c>
      <c r="J31" s="9">
        <f t="shared" ca="1" si="10"/>
        <v>2626.6765786272713</v>
      </c>
    </row>
    <row r="32" spans="1:10" x14ac:dyDescent="0.2">
      <c r="A32" s="12" t="s">
        <v>15</v>
      </c>
      <c r="B32" s="9">
        <f t="shared" ref="B32:J32" si="11">B8/B20*1000</f>
        <v>41.012838801711837</v>
      </c>
      <c r="C32" s="9">
        <f t="shared" ca="1" si="11"/>
        <v>40.222647570770164</v>
      </c>
      <c r="D32" s="9">
        <f t="shared" ca="1" si="11"/>
        <v>40.38412245026079</v>
      </c>
      <c r="E32" s="9">
        <f t="shared" ca="1" si="11"/>
        <v>42.928786259886309</v>
      </c>
      <c r="F32" s="9">
        <f t="shared" ca="1" si="11"/>
        <v>43.50825810200724</v>
      </c>
      <c r="G32" s="9">
        <f t="shared" ca="1" si="11"/>
        <v>45.372835980178301</v>
      </c>
      <c r="H32" s="9">
        <f t="shared" ca="1" si="11"/>
        <v>42.796897577293095</v>
      </c>
      <c r="I32" s="9">
        <f t="shared" ca="1" si="11"/>
        <v>43.365116434877606</v>
      </c>
      <c r="J32" s="9">
        <f t="shared" ca="1" si="11"/>
        <v>44.044750675446338</v>
      </c>
    </row>
    <row r="33" spans="1:10" x14ac:dyDescent="0.2">
      <c r="A33" s="12" t="s">
        <v>16</v>
      </c>
      <c r="B33" s="9">
        <f t="shared" ref="B33:J33" si="12">B9/B21*1000</f>
        <v>107.55107008870154</v>
      </c>
      <c r="C33" s="9">
        <f t="shared" ca="1" si="12"/>
        <v>104.88609958831529</v>
      </c>
      <c r="D33" s="9">
        <f t="shared" ca="1" si="12"/>
        <v>106.9259087732388</v>
      </c>
      <c r="E33" s="9">
        <f t="shared" ca="1" si="12"/>
        <v>112.14862118400254</v>
      </c>
      <c r="F33" s="9">
        <f t="shared" ca="1" si="12"/>
        <v>112.19042964306739</v>
      </c>
      <c r="G33" s="9">
        <f t="shared" ca="1" si="12"/>
        <v>117.65965982694465</v>
      </c>
      <c r="H33" s="9">
        <f t="shared" ca="1" si="12"/>
        <v>110.05786106208525</v>
      </c>
      <c r="I33" s="9">
        <f t="shared" ca="1" si="12"/>
        <v>114.97402051103849</v>
      </c>
      <c r="J33" s="9">
        <f t="shared" ca="1" si="12"/>
        <v>113.48962267207322</v>
      </c>
    </row>
    <row r="34" spans="1:10" x14ac:dyDescent="0.2">
      <c r="A34" s="12" t="s">
        <v>25</v>
      </c>
      <c r="B34" s="9">
        <f t="shared" ref="B34:J34" si="13">B10/B22*1000</f>
        <v>619.34348536356856</v>
      </c>
      <c r="C34" s="9">
        <f t="shared" ca="1" si="13"/>
        <v>607.47122137470194</v>
      </c>
      <c r="D34" s="9">
        <f t="shared" ca="1" si="13"/>
        <v>605.59928944964361</v>
      </c>
      <c r="E34" s="9">
        <f t="shared" ca="1" si="13"/>
        <v>646.18440981421293</v>
      </c>
      <c r="F34" s="9">
        <f t="shared" ca="1" si="13"/>
        <v>638.42341238113602</v>
      </c>
      <c r="G34" s="9">
        <f t="shared" ca="1" si="13"/>
        <v>670.19291917443479</v>
      </c>
      <c r="H34" s="9">
        <f t="shared" ca="1" si="13"/>
        <v>635.99226930986401</v>
      </c>
      <c r="I34" s="9">
        <f t="shared" ca="1" si="13"/>
        <v>654.47237462855833</v>
      </c>
      <c r="J34" s="9">
        <f t="shared" ca="1" si="13"/>
        <v>645.84504939662168</v>
      </c>
    </row>
    <row r="35" spans="1:10" x14ac:dyDescent="0.2">
      <c r="A35" s="12" t="s">
        <v>17</v>
      </c>
      <c r="B35" s="9">
        <f t="shared" ref="B35:J35" si="14">B11/B23*1000</f>
        <v>254.93145870218365</v>
      </c>
      <c r="C35" s="9">
        <f t="shared" ca="1" si="14"/>
        <v>253.42767883229882</v>
      </c>
      <c r="D35" s="9">
        <f t="shared" ca="1" si="14"/>
        <v>249.67155095142735</v>
      </c>
      <c r="E35" s="9">
        <f t="shared" ca="1" si="14"/>
        <v>265.48738423356929</v>
      </c>
      <c r="F35" s="9">
        <f t="shared" ca="1" si="14"/>
        <v>264.71258461793252</v>
      </c>
      <c r="G35" s="9">
        <f t="shared" ca="1" si="14"/>
        <v>274.41930469383658</v>
      </c>
      <c r="H35" s="9">
        <f t="shared" ca="1" si="14"/>
        <v>265.79198787904966</v>
      </c>
      <c r="I35" s="9">
        <f t="shared" ca="1" si="14"/>
        <v>270.23472376138596</v>
      </c>
      <c r="J35" s="9">
        <f t="shared" ca="1" si="14"/>
        <v>261.70617923521763</v>
      </c>
    </row>
    <row r="36" spans="1:10" x14ac:dyDescent="0.2">
      <c r="A36" s="12" t="s">
        <v>18</v>
      </c>
      <c r="B36" s="9">
        <f t="shared" ref="B36:J36" si="15">B12/B24*1000</f>
        <v>627.64548196194391</v>
      </c>
      <c r="C36" s="9">
        <f t="shared" ca="1" si="15"/>
        <v>618.57281593370089</v>
      </c>
      <c r="D36" s="9">
        <f t="shared" ca="1" si="15"/>
        <v>616.81208154180001</v>
      </c>
      <c r="E36" s="9">
        <f t="shared" ca="1" si="15"/>
        <v>666.85679044921221</v>
      </c>
      <c r="F36" s="9">
        <f t="shared" ca="1" si="15"/>
        <v>641.62313364466047</v>
      </c>
      <c r="G36" s="9">
        <f t="shared" ca="1" si="15"/>
        <v>687.62390449401664</v>
      </c>
      <c r="H36" s="9">
        <f t="shared" ca="1" si="15"/>
        <v>649.83900245383506</v>
      </c>
      <c r="I36" s="9">
        <f t="shared" ca="1" si="15"/>
        <v>654.04384417808012</v>
      </c>
      <c r="J36" s="9">
        <f t="shared" ca="1" si="15"/>
        <v>641.3375702476485</v>
      </c>
    </row>
  </sheetData>
  <mergeCells count="6">
    <mergeCell ref="A3:A4"/>
    <mergeCell ref="B3:J3"/>
    <mergeCell ref="A15:A16"/>
    <mergeCell ref="B15:J15"/>
    <mergeCell ref="A27:A28"/>
    <mergeCell ref="B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Assumptions-Cost &amp; IP by Comorb</vt:lpstr>
      <vt:lpstr>Assumptions - Breakdown by Srv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2020-05-27T07:14:05Z</dcterms:created>
  <dcterms:modified xsi:type="dcterms:W3CDTF">2020-05-28T07:51:46Z</dcterms:modified>
</cp:coreProperties>
</file>