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polo\Desktop\"/>
    </mc:Choice>
  </mc:AlternateContent>
  <xr:revisionPtr revIDLastSave="0" documentId="13_ncr:1_{7A9E9CEF-E259-4139-BF4C-31F2E54B1D3E}" xr6:coauthVersionLast="47" xr6:coauthVersionMax="47" xr10:uidLastSave="{00000000-0000-0000-0000-000000000000}"/>
  <bookViews>
    <workbookView xWindow="-110" yWindow="-110" windowWidth="21820" windowHeight="14020" activeTab="3" xr2:uid="{8B04FC63-E088-44DA-B49D-9FFE17733BD5}"/>
  </bookViews>
  <sheets>
    <sheet name=" Rectangulos" sheetId="2" r:id="rId1"/>
    <sheet name="Metodo de trapecios" sheetId="1" r:id="rId2"/>
    <sheet name="Simpson 1.3" sheetId="3" r:id="rId3"/>
    <sheet name="Simpson 3.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28" i="1"/>
  <c r="B38" i="1"/>
  <c r="C27" i="3"/>
  <c r="E13" i="3"/>
  <c r="C38" i="1"/>
  <c r="B20" i="2"/>
  <c r="B50" i="2"/>
  <c r="C48" i="2"/>
  <c r="B46" i="2"/>
  <c r="B45" i="2"/>
  <c r="B47" i="2" s="1"/>
  <c r="B44" i="2"/>
  <c r="B43" i="2"/>
  <c r="B42" i="2"/>
  <c r="B41" i="2"/>
  <c r="B40" i="2"/>
  <c r="B39" i="2"/>
  <c r="B39" i="1"/>
  <c r="B40" i="1" s="1"/>
  <c r="C39" i="1"/>
  <c r="B37" i="1"/>
  <c r="F42" i="1"/>
  <c r="C40" i="1" l="1"/>
  <c r="B41" i="1"/>
  <c r="C40" i="2"/>
  <c r="C39" i="2"/>
  <c r="B39" i="4"/>
  <c r="B26" i="4"/>
  <c r="C34" i="4"/>
  <c r="C33" i="4"/>
  <c r="B35" i="4"/>
  <c r="C35" i="4" s="1"/>
  <c r="B34" i="4"/>
  <c r="B33" i="4"/>
  <c r="C32" i="4"/>
  <c r="B32" i="4"/>
  <c r="C23" i="4"/>
  <c r="C21" i="4"/>
  <c r="C20" i="4"/>
  <c r="C22" i="4"/>
  <c r="C19" i="4"/>
  <c r="B22" i="4"/>
  <c r="B21" i="4"/>
  <c r="B20" i="4"/>
  <c r="B15" i="4"/>
  <c r="B30" i="2"/>
  <c r="E20" i="2" s="1"/>
  <c r="B21" i="2"/>
  <c r="B22" i="2"/>
  <c r="B23" i="2"/>
  <c r="B24" i="2"/>
  <c r="B25" i="2"/>
  <c r="B26" i="2"/>
  <c r="B27" i="2"/>
  <c r="B28" i="2"/>
  <c r="B29" i="2"/>
  <c r="B19" i="4"/>
  <c r="B18" i="3"/>
  <c r="B19" i="3"/>
  <c r="B15" i="3"/>
  <c r="B21" i="3" s="1"/>
  <c r="G19" i="1"/>
  <c r="B17" i="1" s="1"/>
  <c r="C15" i="1"/>
  <c r="C14" i="1"/>
  <c r="B42" i="1" l="1"/>
  <c r="C41" i="1"/>
  <c r="B36" i="3"/>
  <c r="B37" i="3" s="1"/>
  <c r="B38" i="3" s="1"/>
  <c r="C38" i="3" s="1"/>
  <c r="B22" i="3"/>
  <c r="B23" i="3" s="1"/>
  <c r="C21" i="3"/>
  <c r="C41" i="2"/>
  <c r="C36" i="4"/>
  <c r="B18" i="1"/>
  <c r="B19" i="1" s="1"/>
  <c r="B20" i="1" s="1"/>
  <c r="B21" i="1" s="1"/>
  <c r="B22" i="1" s="1"/>
  <c r="B23" i="1" s="1"/>
  <c r="B24" i="1" s="1"/>
  <c r="B25" i="1" s="1"/>
  <c r="C17" i="1"/>
  <c r="C18" i="1"/>
  <c r="B43" i="1" l="1"/>
  <c r="C42" i="1"/>
  <c r="B39" i="3"/>
  <c r="B40" i="3" s="1"/>
  <c r="C40" i="3" s="1"/>
  <c r="C37" i="3"/>
  <c r="C36" i="3"/>
  <c r="C22" i="3"/>
  <c r="C42" i="2"/>
  <c r="B41" i="3"/>
  <c r="B42" i="3" s="1"/>
  <c r="C23" i="3"/>
  <c r="B24" i="3"/>
  <c r="C19" i="1"/>
  <c r="B44" i="1" l="1"/>
  <c r="C43" i="1"/>
  <c r="C43" i="2"/>
  <c r="B25" i="3"/>
  <c r="C24" i="3"/>
  <c r="C42" i="3"/>
  <c r="B43" i="3"/>
  <c r="C39" i="3"/>
  <c r="C20" i="1"/>
  <c r="B45" i="1" l="1"/>
  <c r="C44" i="1"/>
  <c r="C44" i="2"/>
  <c r="B26" i="3"/>
  <c r="C25" i="3"/>
  <c r="C21" i="1"/>
  <c r="B46" i="1" l="1"/>
  <c r="C46" i="1" s="1"/>
  <c r="C45" i="1"/>
  <c r="C45" i="2"/>
  <c r="C26" i="3"/>
  <c r="B27" i="3"/>
  <c r="C41" i="3"/>
  <c r="C22" i="1"/>
  <c r="C47" i="1" l="1"/>
  <c r="F46" i="1" s="1"/>
  <c r="C46" i="2"/>
  <c r="C47" i="2"/>
  <c r="B28" i="3"/>
  <c r="C28" i="3" s="1"/>
  <c r="C43" i="3"/>
  <c r="C44" i="3" s="1"/>
  <c r="C47" i="3" s="1"/>
  <c r="C23" i="1"/>
  <c r="C29" i="3" l="1"/>
  <c r="C32" i="3" s="1"/>
  <c r="C25" i="1"/>
  <c r="C24" i="1"/>
  <c r="C26" i="1" l="1"/>
</calcChain>
</file>

<file path=xl/sharedStrings.xml><?xml version="1.0" encoding="utf-8"?>
<sst xmlns="http://schemas.openxmlformats.org/spreadsheetml/2006/main" count="92" uniqueCount="55">
  <si>
    <t xml:space="preserve">     </t>
  </si>
  <si>
    <t>a=</t>
  </si>
  <si>
    <t>b=</t>
  </si>
  <si>
    <t>n=</t>
  </si>
  <si>
    <t>h=</t>
  </si>
  <si>
    <t>f(0)=</t>
  </si>
  <si>
    <t>f(30)=</t>
  </si>
  <si>
    <t>f(3)</t>
  </si>
  <si>
    <t>f(6)</t>
  </si>
  <si>
    <t>f(9)</t>
  </si>
  <si>
    <t>f(12)</t>
  </si>
  <si>
    <t>f(15)</t>
  </si>
  <si>
    <t>f(18)</t>
  </si>
  <si>
    <t>f(21)</t>
  </si>
  <si>
    <t>f(24)</t>
  </si>
  <si>
    <t>f(27)</t>
  </si>
  <si>
    <t>INT=</t>
  </si>
  <si>
    <t>Segmentos=</t>
  </si>
  <si>
    <t>subseg=</t>
  </si>
  <si>
    <t>f(7.5)</t>
  </si>
  <si>
    <t>f(11.25)</t>
  </si>
  <si>
    <t>f(18.75)</t>
  </si>
  <si>
    <t>f(22.5)</t>
  </si>
  <si>
    <t>f(26.25)</t>
  </si>
  <si>
    <t>f(30)</t>
  </si>
  <si>
    <t>2*f(3.75)</t>
  </si>
  <si>
    <t>INS1/3=</t>
  </si>
  <si>
    <t>2*f(11.25)</t>
  </si>
  <si>
    <t>2*f(18.75)</t>
  </si>
  <si>
    <t>2*f(26.25)</t>
  </si>
  <si>
    <t>f(3.75)</t>
  </si>
  <si>
    <t>velocidad (km/h)</t>
  </si>
  <si>
    <t>Rendimiento(km/l)</t>
  </si>
  <si>
    <t>f(x0)=</t>
  </si>
  <si>
    <t>f(x1)=</t>
  </si>
  <si>
    <t>f(x2)=</t>
  </si>
  <si>
    <t>f(x3)=</t>
  </si>
  <si>
    <t>x</t>
  </si>
  <si>
    <t>f(x)</t>
  </si>
  <si>
    <t>Area Tot=</t>
  </si>
  <si>
    <t xml:space="preserve">partes= </t>
  </si>
  <si>
    <t>3f(x1)=</t>
  </si>
  <si>
    <t>3f(x2)=</t>
  </si>
  <si>
    <t>Ins=</t>
  </si>
  <si>
    <t>f(10)</t>
  </si>
  <si>
    <t>INT</t>
  </si>
  <si>
    <t>f(19)</t>
  </si>
  <si>
    <t>f(28)</t>
  </si>
  <si>
    <t>f(37)</t>
  </si>
  <si>
    <t>f(46)</t>
  </si>
  <si>
    <t>f(55)</t>
  </si>
  <si>
    <t>f(64)</t>
  </si>
  <si>
    <t>f(73)</t>
  </si>
  <si>
    <t>f(82)</t>
  </si>
  <si>
    <t>f(91)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</si>
</sst>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1" applyFill="1" applyBorder="1"/>
    <xf numFmtId="0" fontId="2" fillId="3" borderId="1" xfId="1" applyFill="1" applyBorder="1"/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right" vertical="center"/>
    </xf>
    <xf numFmtId="0" fontId="2" fillId="2" borderId="1" xfId="1" applyFill="1" applyBorder="1" applyAlignment="1">
      <alignment horizontal="right" vertical="center"/>
    </xf>
    <xf numFmtId="0" fontId="2" fillId="3" borderId="1" xfId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</cellXfs>
  <cellStyles count="2">
    <cellStyle name="40% - Énfasis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Rectangulos'!$B$15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17169728783901"/>
                  <c:y val="-0.1936132983377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 Rectangulos'!$C$14:$L$14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 Rectangulos'!$C$15:$L$15</c:f>
              <c:numCache>
                <c:formatCode>General</c:formatCode>
                <c:ptCount val="10"/>
                <c:pt idx="0">
                  <c:v>5.5</c:v>
                </c:pt>
                <c:pt idx="1">
                  <c:v>6.2</c:v>
                </c:pt>
                <c:pt idx="2">
                  <c:v>6.5</c:v>
                </c:pt>
                <c:pt idx="3">
                  <c:v>4</c:v>
                </c:pt>
                <c:pt idx="4">
                  <c:v>7.1</c:v>
                </c:pt>
                <c:pt idx="5">
                  <c:v>7.6</c:v>
                </c:pt>
                <c:pt idx="6">
                  <c:v>8.5</c:v>
                </c:pt>
                <c:pt idx="7">
                  <c:v>8.1999999999999993</c:v>
                </c:pt>
                <c:pt idx="8">
                  <c:v>7.9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344-BCE0-3CED036A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8608"/>
        <c:axId val="186527168"/>
      </c:scatterChart>
      <c:valAx>
        <c:axId val="1865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527168"/>
        <c:crosses val="autoZero"/>
        <c:crossBetween val="midCat"/>
      </c:valAx>
      <c:valAx>
        <c:axId val="1865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5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 Rectangulos'!$B$39:$B$47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' Rectangulos'!$C$39:$C$47</c:f>
              <c:numCache>
                <c:formatCode>General</c:formatCode>
                <c:ptCount val="9"/>
                <c:pt idx="0">
                  <c:v>27.897083245871883</c:v>
                </c:pt>
                <c:pt idx="1">
                  <c:v>33.41787972845723</c:v>
                </c:pt>
                <c:pt idx="2">
                  <c:v>34.510438170266269</c:v>
                </c:pt>
                <c:pt idx="3">
                  <c:v>34.726654064573097</c:v>
                </c:pt>
                <c:pt idx="4">
                  <c:v>34.76944290877762</c:v>
                </c:pt>
                <c:pt idx="5">
                  <c:v>34.777910765380987</c:v>
                </c:pt>
                <c:pt idx="6">
                  <c:v>34.779586543186817</c:v>
                </c:pt>
                <c:pt idx="7">
                  <c:v>34.779918177434546</c:v>
                </c:pt>
                <c:pt idx="8">
                  <c:v>34.779983807420741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1-4393-B3DA-D43A8B1A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8575"/>
        <c:axId val="112181455"/>
      </c:scatterChart>
      <c:valAx>
        <c:axId val="1121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181455"/>
        <c:crosses val="autoZero"/>
        <c:crossBetween val="midCat"/>
      </c:valAx>
      <c:valAx>
        <c:axId val="1121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1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TRAPECIOS</a:t>
            </a:r>
          </a:p>
        </c:rich>
      </c:tx>
      <c:layout>
        <c:manualLayout>
          <c:xMode val="edge"/>
          <c:yMode val="edge"/>
          <c:x val="0.30251596300737665"/>
          <c:y val="2.9877909920218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'Metodo de trapecios'!$B$17:$B$25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'Metodo de trapecios'!$C$17:$C$25</c:f>
              <c:numCache>
                <c:formatCode>General</c:formatCode>
                <c:ptCount val="9"/>
                <c:pt idx="0">
                  <c:v>27.897083245871883</c:v>
                </c:pt>
                <c:pt idx="1">
                  <c:v>33.41787972845723</c:v>
                </c:pt>
                <c:pt idx="2">
                  <c:v>34.510438170266269</c:v>
                </c:pt>
                <c:pt idx="3">
                  <c:v>34.726654064573097</c:v>
                </c:pt>
                <c:pt idx="4">
                  <c:v>34.76944290877762</c:v>
                </c:pt>
                <c:pt idx="5">
                  <c:v>34.777910765380987</c:v>
                </c:pt>
                <c:pt idx="6">
                  <c:v>34.779586543186817</c:v>
                </c:pt>
                <c:pt idx="7">
                  <c:v>34.779918177434546</c:v>
                </c:pt>
                <c:pt idx="8">
                  <c:v>34.779983807420741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B-44D6-9FCE-4E5A51CC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47552"/>
        <c:axId val="943440480"/>
      </c:scatterChart>
      <c:valAx>
        <c:axId val="9434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3440480"/>
        <c:crosses val="autoZero"/>
        <c:crossBetween val="midCat"/>
      </c:valAx>
      <c:valAx>
        <c:axId val="943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34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'Metodo de trapecios'!$B$37:$B$46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</c:numCache>
            </c:numRef>
          </c:xVal>
          <c:yVal>
            <c:numRef>
              <c:f>'Metodo de trapecios'!$C$37:$C$46</c:f>
              <c:numCache>
                <c:formatCode>General</c:formatCode>
                <c:ptCount val="10"/>
                <c:pt idx="0">
                  <c:v>5.5</c:v>
                </c:pt>
                <c:pt idx="1">
                  <c:v>6.13</c:v>
                </c:pt>
                <c:pt idx="2">
                  <c:v>6.44</c:v>
                </c:pt>
                <c:pt idx="3">
                  <c:v>4.75</c:v>
                </c:pt>
                <c:pt idx="4">
                  <c:v>5.8599999999999994</c:v>
                </c:pt>
                <c:pt idx="5">
                  <c:v>7.35</c:v>
                </c:pt>
                <c:pt idx="6">
                  <c:v>7.96</c:v>
                </c:pt>
                <c:pt idx="7">
                  <c:v>8.4099999999999984</c:v>
                </c:pt>
                <c:pt idx="8">
                  <c:v>8.14</c:v>
                </c:pt>
                <c:pt idx="9">
                  <c:v>7.7100000000000009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0-48F7-BD17-9C09ED00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43663"/>
        <c:axId val="1462844623"/>
      </c:scatterChart>
      <c:valAx>
        <c:axId val="146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2844623"/>
        <c:crosses val="autoZero"/>
        <c:crossBetween val="midCat"/>
      </c:valAx>
      <c:valAx>
        <c:axId val="14628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28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de la funcion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'Simpson 1.3'!$B$21:$B$28</c:f>
              <c:numCache>
                <c:formatCode>General</c:formatCode>
                <c:ptCount val="8"/>
                <c:pt idx="0">
                  <c:v>3.75</c:v>
                </c:pt>
                <c:pt idx="1">
                  <c:v>7.5</c:v>
                </c:pt>
                <c:pt idx="2">
                  <c:v>11.25</c:v>
                </c:pt>
                <c:pt idx="3">
                  <c:v>15</c:v>
                </c:pt>
                <c:pt idx="4">
                  <c:v>18.75</c:v>
                </c:pt>
                <c:pt idx="5">
                  <c:v>22.5</c:v>
                </c:pt>
                <c:pt idx="6">
                  <c:v>26.25</c:v>
                </c:pt>
                <c:pt idx="7">
                  <c:v>30</c:v>
                </c:pt>
              </c:numCache>
            </c:numRef>
          </c:xVal>
          <c:yVal>
            <c:numRef>
              <c:f>'Simpson 1.3'!$C$21:$C$28</c:f>
              <c:numCache>
                <c:formatCode>General</c:formatCode>
                <c:ptCount val="8"/>
                <c:pt idx="0">
                  <c:v>60.378508267854535</c:v>
                </c:pt>
                <c:pt idx="1">
                  <c:v>34.174049810038419</c:v>
                </c:pt>
                <c:pt idx="2">
                  <c:v>69.40003661129316</c:v>
                </c:pt>
                <c:pt idx="3">
                  <c:v>34.76944290877762</c:v>
                </c:pt>
                <c:pt idx="4">
                  <c:v>69.557213057913344</c:v>
                </c:pt>
                <c:pt idx="5">
                  <c:v>34.779816070401623</c:v>
                </c:pt>
                <c:pt idx="6">
                  <c:v>69.559951444850867</c:v>
                </c:pt>
                <c:pt idx="7">
                  <c:v>34.779996795509632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B-4EE4-87EA-005D4B79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60319"/>
        <c:axId val="637356159"/>
      </c:scatterChart>
      <c:valAx>
        <c:axId val="6373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356159"/>
        <c:crosses val="autoZero"/>
        <c:crossBetween val="midCat"/>
      </c:valAx>
      <c:valAx>
        <c:axId val="6373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3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de la particula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'Simpson 1.3'!$B$36:$B$43</c:f>
              <c:numCache>
                <c:formatCode>General</c:formatCode>
                <c:ptCount val="8"/>
                <c:pt idx="0">
                  <c:v>3.75</c:v>
                </c:pt>
                <c:pt idx="1">
                  <c:v>7.5</c:v>
                </c:pt>
                <c:pt idx="2">
                  <c:v>11.25</c:v>
                </c:pt>
                <c:pt idx="3">
                  <c:v>15</c:v>
                </c:pt>
                <c:pt idx="4">
                  <c:v>18.75</c:v>
                </c:pt>
                <c:pt idx="5">
                  <c:v>22.5</c:v>
                </c:pt>
                <c:pt idx="6">
                  <c:v>26.25</c:v>
                </c:pt>
                <c:pt idx="7">
                  <c:v>30</c:v>
                </c:pt>
              </c:numCache>
            </c:numRef>
          </c:xVal>
          <c:yVal>
            <c:numRef>
              <c:f>'Simpson 1.3'!$C$36:$C$43</c:f>
              <c:numCache>
                <c:formatCode>General</c:formatCode>
                <c:ptCount val="8"/>
                <c:pt idx="0">
                  <c:v>30.189254133927268</c:v>
                </c:pt>
                <c:pt idx="1">
                  <c:v>34.174049810038419</c:v>
                </c:pt>
                <c:pt idx="2">
                  <c:v>34.70001830564658</c:v>
                </c:pt>
                <c:pt idx="3">
                  <c:v>34.76944290877762</c:v>
                </c:pt>
                <c:pt idx="4">
                  <c:v>34.778606528956672</c:v>
                </c:pt>
                <c:pt idx="5">
                  <c:v>34.779816070401623</c:v>
                </c:pt>
                <c:pt idx="6">
                  <c:v>34.779975722425434</c:v>
                </c:pt>
                <c:pt idx="7">
                  <c:v>34.779996795509632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C31-B3C5-ED0EA317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0416"/>
        <c:axId val="21870832"/>
      </c:scatterChart>
      <c:valAx>
        <c:axId val="21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70832"/>
        <c:crosses val="autoZero"/>
        <c:crossBetween val="midCat"/>
      </c:valAx>
      <c:valAx>
        <c:axId val="21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'Simpson 3.8'!$B$19:$B$22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'Simpson 3.8'!$C$19:$C$22</c:f>
              <c:numCache>
                <c:formatCode>General</c:formatCode>
                <c:ptCount val="4"/>
                <c:pt idx="0">
                  <c:v>0</c:v>
                </c:pt>
                <c:pt idx="1">
                  <c:v>103.8687399444478</c:v>
                </c:pt>
                <c:pt idx="2">
                  <c:v>104.33787151581409</c:v>
                </c:pt>
                <c:pt idx="3">
                  <c:v>34.779996795509632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A-4326-A698-9CA728E5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83632"/>
        <c:axId val="930385552"/>
      </c:scatterChart>
      <c:valAx>
        <c:axId val="9303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385552"/>
        <c:crosses val="autoZero"/>
        <c:crossBetween val="midCat"/>
      </c:valAx>
      <c:valAx>
        <c:axId val="930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3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'Simpson 3.8'!$B$32:$B$35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'Simpson 3.8'!$C$32:$C$35</c:f>
              <c:numCache>
                <c:formatCode>General</c:formatCode>
                <c:ptCount val="4"/>
                <c:pt idx="0">
                  <c:v>0</c:v>
                </c:pt>
                <c:pt idx="1">
                  <c:v>34.622913314815932</c:v>
                </c:pt>
                <c:pt idx="2">
                  <c:v>34.779290505271362</c:v>
                </c:pt>
                <c:pt idx="3">
                  <c:v>34.779996795509632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0-43AD-9F91-997BFD02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99408"/>
        <c:axId val="1293997488"/>
      </c:scatterChart>
      <c:valAx>
        <c:axId val="12939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3997488"/>
        <c:crosses val="autoZero"/>
        <c:crossBetween val="midCat"/>
      </c:valAx>
      <c:valAx>
        <c:axId val="12939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39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12</xdr:row>
      <xdr:rowOff>9526</xdr:rowOff>
    </xdr:from>
    <xdr:to>
      <xdr:col>16</xdr:col>
      <xdr:colOff>6350</xdr:colOff>
      <xdr:row>18</xdr:row>
      <xdr:rowOff>6350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CEED755-8DDB-496E-8DD3-2F0DAE77D6CF}"/>
            </a:ext>
          </a:extLst>
        </xdr:cNvPr>
        <xdr:cNvSpPr txBox="1"/>
      </xdr:nvSpPr>
      <xdr:spPr>
        <a:xfrm>
          <a:off x="9918700" y="2219326"/>
          <a:ext cx="2279650" cy="1101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suponga el envio de una carga de la CDMX a la ciudad de monterrey como referencia toma el rendimiento a una determinada velocidad</a:t>
          </a:r>
          <a:r>
            <a:rPr lang="es-MX"/>
            <a:t> </a:t>
          </a:r>
          <a:endParaRPr lang="es-MX" sz="1100"/>
        </a:p>
      </xdr:txBody>
    </xdr:sp>
    <xdr:clientData/>
  </xdr:twoCellAnchor>
  <xdr:twoCellAnchor>
    <xdr:from>
      <xdr:col>6</xdr:col>
      <xdr:colOff>15875</xdr:colOff>
      <xdr:row>16</xdr:row>
      <xdr:rowOff>25400</xdr:rowOff>
    </xdr:from>
    <xdr:to>
      <xdr:col>12</xdr:col>
      <xdr:colOff>15875</xdr:colOff>
      <xdr:row>31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036CB-8FA6-5655-D963-51A7F4CD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6351</xdr:colOff>
      <xdr:row>0</xdr:row>
      <xdr:rowOff>177800</xdr:rowOff>
    </xdr:from>
    <xdr:to>
      <xdr:col>12</xdr:col>
      <xdr:colOff>755651</xdr:colOff>
      <xdr:row>10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8581925-A36E-47DB-8591-45438DC3CE5C}"/>
            </a:ext>
          </a:extLst>
        </xdr:cNvPr>
        <xdr:cNvSpPr txBox="1"/>
      </xdr:nvSpPr>
      <xdr:spPr>
        <a:xfrm>
          <a:off x="768351" y="177800"/>
          <a:ext cx="9131300" cy="183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Instituto</a:t>
          </a:r>
          <a:r>
            <a:rPr lang="es-MX" sz="1600" b="1" baseline="0"/>
            <a:t> Politecnico Nacional</a:t>
          </a:r>
        </a:p>
        <a:p>
          <a:pPr algn="ctr"/>
          <a:r>
            <a:rPr lang="es-MX" sz="1600" b="1" baseline="0"/>
            <a:t>Escuela Superior de Ingenieria Mecanica y Electrica</a:t>
          </a:r>
        </a:p>
        <a:p>
          <a:pPr algn="ctr"/>
          <a:r>
            <a:rPr lang="es-MX" sz="1600" b="1" baseline="0"/>
            <a:t>Ingenieria en Comunicaciones y Electronica</a:t>
          </a:r>
        </a:p>
        <a:p>
          <a:pPr algn="ctr"/>
          <a:r>
            <a:rPr lang="es-MX" sz="1600" b="1" baseline="0"/>
            <a:t>Análisis Numerico </a:t>
          </a:r>
        </a:p>
        <a:p>
          <a:pPr algn="ctr"/>
          <a:r>
            <a:rPr lang="es-MX" sz="1600" b="1" baseline="0"/>
            <a:t>Profesor Jose Antonio Bernal Mendoza</a:t>
          </a:r>
        </a:p>
        <a:p>
          <a:pPr algn="ctr"/>
          <a:r>
            <a:rPr lang="es-MX" sz="1600" b="1" baseline="0"/>
            <a:t>Alumno Marcopolo Silva Hernandez</a:t>
          </a:r>
        </a:p>
      </xdr:txBody>
    </xdr:sp>
    <xdr:clientData/>
  </xdr:twoCellAnchor>
  <xdr:twoCellAnchor editAs="oneCell">
    <xdr:from>
      <xdr:col>10</xdr:col>
      <xdr:colOff>556684</xdr:colOff>
      <xdr:row>2</xdr:row>
      <xdr:rowOff>50801</xdr:rowOff>
    </xdr:from>
    <xdr:to>
      <xdr:col>12</xdr:col>
      <xdr:colOff>311047</xdr:colOff>
      <xdr:row>9</xdr:row>
      <xdr:rowOff>8207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286EF4-681A-4166-BC5A-E602DD1C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0" b="99357" l="1234" r="98931">
                      <a14:foregroundMark x1="5592" y1="31710" x2="20313" y2="40809"/>
                      <a14:foregroundMark x1="43257" y1="15809" x2="44901" y2="7353"/>
                      <a14:foregroundMark x1="57977" y1="7353" x2="57977" y2="3033"/>
                      <a14:foregroundMark x1="41612" y1="4871" x2="42681" y2="643"/>
                      <a14:foregroundMark x1="42681" y1="91452" x2="42681" y2="95772"/>
                      <a14:foregroundMark x1="58553" y1="91452" x2="57977" y2="98162"/>
                      <a14:foregroundMark x1="42681" y1="96967" x2="42681" y2="99357"/>
                      <a14:foregroundMark x1="88569" y1="32904" x2="95641" y2="32904"/>
                      <a14:foregroundMark x1="96711" y1="40809" x2="98931" y2="40809"/>
                      <a14:foregroundMark x1="5592" y1="39614" x2="1234" y2="39614"/>
                      <a14:foregroundMark x1="23602" y1="70772" x2="29112" y2="79228"/>
                      <a14:foregroundMark x1="65049" y1="78676" x2="27961" y2="74724"/>
                      <a14:foregroundMark x1="27961" y1="74724" x2="27467" y2="74357"/>
                      <a14:foregroundMark x1="65049" y1="76195" x2="77632" y2="7077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76684" y="410634"/>
          <a:ext cx="1278363" cy="1216823"/>
        </a:xfrm>
        <a:prstGeom prst="rect">
          <a:avLst/>
        </a:prstGeom>
      </xdr:spPr>
    </xdr:pic>
    <xdr:clientData/>
  </xdr:twoCellAnchor>
  <xdr:twoCellAnchor editAs="oneCell">
    <xdr:from>
      <xdr:col>1</xdr:col>
      <xdr:colOff>599017</xdr:colOff>
      <xdr:row>2</xdr:row>
      <xdr:rowOff>63501</xdr:rowOff>
    </xdr:from>
    <xdr:to>
      <xdr:col>3</xdr:col>
      <xdr:colOff>91017</xdr:colOff>
      <xdr:row>9</xdr:row>
      <xdr:rowOff>74140</xdr:rowOff>
    </xdr:to>
    <xdr:pic>
      <xdr:nvPicPr>
        <xdr:cNvPr id="6" name="Imagen 5" descr="IPN Logo PNG Vector (EPS) Free Download">
          <a:extLst>
            <a:ext uri="{FF2B5EF4-FFF2-40B4-BE49-F238E27FC236}">
              <a16:creationId xmlns:a16="http://schemas.microsoft.com/office/drawing/2014/main" id="{A62E4A21-47F7-43C4-924F-26E1191DB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017" y="423334"/>
          <a:ext cx="1016000" cy="1270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7409</xdr:colOff>
      <xdr:row>37</xdr:row>
      <xdr:rowOff>19051</xdr:rowOff>
    </xdr:from>
    <xdr:to>
      <xdr:col>16</xdr:col>
      <xdr:colOff>1</xdr:colOff>
      <xdr:row>45</xdr:row>
      <xdr:rowOff>6350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C6FECB1-ADF1-4180-94D4-024F377B84E5}"/>
            </a:ext>
          </a:extLst>
        </xdr:cNvPr>
        <xdr:cNvSpPr txBox="1"/>
      </xdr:nvSpPr>
      <xdr:spPr>
        <a:xfrm>
          <a:off x="9913409" y="6832601"/>
          <a:ext cx="2278592" cy="1460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/>
            <a:t>Una particula se mueve de tal forma que la ecuacion de su velocidad esta dada por </a:t>
          </a:r>
          <a:r>
            <a:rPr lang="es-MX" sz="1000">
              <a:solidFill>
                <a:srgbClr val="FF0000"/>
              </a:solidFill>
            </a:rPr>
            <a:t>V(t)=</a:t>
          </a:r>
          <a:r>
            <a:rPr lang="es-MX" sz="1000" baseline="0">
              <a:solidFill>
                <a:srgbClr val="FF0000"/>
              </a:solidFill>
            </a:rPr>
            <a:t> 34.78(1-e-0.54t) </a:t>
          </a:r>
          <a:r>
            <a:rPr lang="es-MX" sz="1000" baseline="0"/>
            <a:t>aproxima la distancia recorrida por la particula desde el reposo hasta un </a:t>
          </a:r>
          <a:r>
            <a:rPr lang="es-MX" sz="1000" baseline="0">
              <a:solidFill>
                <a:srgbClr val="FF0000"/>
              </a:solidFill>
            </a:rPr>
            <a:t>t=30s</a:t>
          </a:r>
          <a:r>
            <a:rPr lang="es-MX" sz="1000" baseline="0"/>
            <a:t>.</a:t>
          </a:r>
        </a:p>
        <a:p>
          <a:r>
            <a:rPr lang="es-MX" sz="1000" baseline="0"/>
            <a:t>Considera un total de </a:t>
          </a:r>
          <a:r>
            <a:rPr lang="es-MX" sz="1000" baseline="0">
              <a:solidFill>
                <a:srgbClr val="FF0000"/>
              </a:solidFill>
            </a:rPr>
            <a:t>10 segmentos</a:t>
          </a:r>
          <a:endParaRPr lang="es-MX" sz="10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756708</xdr:colOff>
      <xdr:row>35</xdr:row>
      <xdr:rowOff>23284</xdr:rowOff>
    </xdr:from>
    <xdr:to>
      <xdr:col>11</xdr:col>
      <xdr:colOff>756708</xdr:colOff>
      <xdr:row>50</xdr:row>
      <xdr:rowOff>4234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60F5AC-4F2A-83B2-B1BD-05D60446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5291</xdr:colOff>
      <xdr:row>13</xdr:row>
      <xdr:rowOff>1</xdr:rowOff>
    </xdr:from>
    <xdr:to>
      <xdr:col>12</xdr:col>
      <xdr:colOff>0</xdr:colOff>
      <xdr:row>19</xdr:row>
      <xdr:rowOff>5292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194702-8F0F-4557-B0E0-E82C8A83A72F}"/>
            </a:ext>
          </a:extLst>
        </xdr:cNvPr>
        <xdr:cNvSpPr txBox="1"/>
      </xdr:nvSpPr>
      <xdr:spPr>
        <a:xfrm>
          <a:off x="6101291" y="2407709"/>
          <a:ext cx="3042709" cy="1116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/>
            <a:t>Una particula se mueve de tal forma que la ecuacion de su velocidad esta dada por </a:t>
          </a:r>
          <a:r>
            <a:rPr lang="es-MX" sz="1000">
              <a:solidFill>
                <a:srgbClr val="FF0000"/>
              </a:solidFill>
            </a:rPr>
            <a:t>V(t)=</a:t>
          </a:r>
          <a:r>
            <a:rPr lang="es-MX" sz="1000" baseline="0">
              <a:solidFill>
                <a:srgbClr val="FF0000"/>
              </a:solidFill>
            </a:rPr>
            <a:t> 34.78(1-e-0.54t) </a:t>
          </a:r>
          <a:r>
            <a:rPr lang="es-MX" sz="1000" baseline="0"/>
            <a:t>aproxima la distancia recorrida por la particula desde el reposo hasta un </a:t>
          </a:r>
          <a:r>
            <a:rPr lang="es-MX" sz="1000" baseline="0">
              <a:solidFill>
                <a:srgbClr val="FF0000"/>
              </a:solidFill>
            </a:rPr>
            <a:t>t=30s</a:t>
          </a:r>
          <a:r>
            <a:rPr lang="es-MX" sz="1000" baseline="0"/>
            <a:t>.</a:t>
          </a:r>
        </a:p>
        <a:p>
          <a:r>
            <a:rPr lang="es-MX" sz="1000" baseline="0"/>
            <a:t>Considera un total de </a:t>
          </a:r>
          <a:r>
            <a:rPr lang="es-MX" sz="1000" baseline="0">
              <a:solidFill>
                <a:srgbClr val="FF0000"/>
              </a:solidFill>
            </a:rPr>
            <a:t>10 segmentos</a:t>
          </a:r>
          <a:endParaRPr lang="es-MX" sz="1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20409</xdr:colOff>
      <xdr:row>20</xdr:row>
      <xdr:rowOff>1382</xdr:rowOff>
    </xdr:from>
    <xdr:to>
      <xdr:col>8</xdr:col>
      <xdr:colOff>755650</xdr:colOff>
      <xdr:row>31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B060F-F55C-4752-B282-6A8DE326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0</xdr:row>
      <xdr:rowOff>177800</xdr:rowOff>
    </xdr:from>
    <xdr:to>
      <xdr:col>13</xdr:col>
      <xdr:colOff>5292</xdr:colOff>
      <xdr:row>9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7EF1262-9FB2-44B4-8A90-A873A415DE1C}"/>
            </a:ext>
          </a:extLst>
        </xdr:cNvPr>
        <xdr:cNvSpPr txBox="1"/>
      </xdr:nvSpPr>
      <xdr:spPr>
        <a:xfrm>
          <a:off x="768350" y="177800"/>
          <a:ext cx="9142942" cy="166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Instituto</a:t>
          </a:r>
          <a:r>
            <a:rPr lang="es-MX" sz="1600" b="1" baseline="0"/>
            <a:t> Politecnico Nacional</a:t>
          </a:r>
        </a:p>
        <a:p>
          <a:pPr algn="ctr"/>
          <a:r>
            <a:rPr lang="es-MX" sz="1600" b="1" baseline="0"/>
            <a:t>Escuela Superior de Ingenieria Mecanica y Electrica</a:t>
          </a:r>
        </a:p>
        <a:p>
          <a:pPr algn="ctr"/>
          <a:r>
            <a:rPr lang="es-MX" sz="1600" b="1" baseline="0"/>
            <a:t>Ingenieria en Comunicaciones y Electronica</a:t>
          </a:r>
        </a:p>
        <a:p>
          <a:pPr algn="ctr"/>
          <a:r>
            <a:rPr lang="es-MX" sz="1600" b="1" baseline="0"/>
            <a:t>Análisis Numerico </a:t>
          </a:r>
        </a:p>
        <a:p>
          <a:pPr algn="ctr"/>
          <a:r>
            <a:rPr lang="es-MX" sz="1600" b="1" baseline="0"/>
            <a:t>Profesor Jose Antonio Bernal Mendoza</a:t>
          </a:r>
        </a:p>
        <a:p>
          <a:pPr algn="ctr"/>
          <a:r>
            <a:rPr lang="es-MX" sz="1600" b="1" baseline="0"/>
            <a:t>Alumno Marcopolo Silva Hernandez</a:t>
          </a:r>
        </a:p>
      </xdr:txBody>
    </xdr:sp>
    <xdr:clientData/>
  </xdr:twoCellAnchor>
  <xdr:oneCellAnchor>
    <xdr:from>
      <xdr:col>10</xdr:col>
      <xdr:colOff>524933</xdr:colOff>
      <xdr:row>1</xdr:row>
      <xdr:rowOff>156633</xdr:rowOff>
    </xdr:from>
    <xdr:ext cx="1278363" cy="1248573"/>
    <xdr:pic>
      <xdr:nvPicPr>
        <xdr:cNvPr id="5" name="Imagen 4">
          <a:extLst>
            <a:ext uri="{FF2B5EF4-FFF2-40B4-BE49-F238E27FC236}">
              <a16:creationId xmlns:a16="http://schemas.microsoft.com/office/drawing/2014/main" id="{053C6AD5-EF5C-4551-BCEE-BAD30C8D0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0" b="99357" l="1234" r="98931">
                      <a14:foregroundMark x1="5592" y1="31710" x2="20313" y2="40809"/>
                      <a14:foregroundMark x1="43257" y1="15809" x2="44901" y2="7353"/>
                      <a14:foregroundMark x1="57977" y1="7353" x2="57977" y2="3033"/>
                      <a14:foregroundMark x1="41612" y1="4871" x2="42681" y2="643"/>
                      <a14:foregroundMark x1="42681" y1="91452" x2="42681" y2="95772"/>
                      <a14:foregroundMark x1="58553" y1="91452" x2="57977" y2="98162"/>
                      <a14:foregroundMark x1="42681" y1="96967" x2="42681" y2="99357"/>
                      <a14:foregroundMark x1="88569" y1="32904" x2="95641" y2="32904"/>
                      <a14:foregroundMark x1="96711" y1="40809" x2="98931" y2="40809"/>
                      <a14:foregroundMark x1="5592" y1="39614" x2="1234" y2="39614"/>
                      <a14:foregroundMark x1="23602" y1="70772" x2="29112" y2="79228"/>
                      <a14:foregroundMark x1="65049" y1="78676" x2="27961" y2="74724"/>
                      <a14:foregroundMark x1="27961" y1="74724" x2="27467" y2="74357"/>
                      <a14:foregroundMark x1="65049" y1="76195" x2="77632" y2="7077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4933" y="336550"/>
          <a:ext cx="1278363" cy="1248573"/>
        </a:xfrm>
        <a:prstGeom prst="rect">
          <a:avLst/>
        </a:prstGeom>
      </xdr:spPr>
    </xdr:pic>
    <xdr:clientData/>
  </xdr:oneCellAnchor>
  <xdr:oneCellAnchor>
    <xdr:from>
      <xdr:col>1</xdr:col>
      <xdr:colOff>630766</xdr:colOff>
      <xdr:row>1</xdr:row>
      <xdr:rowOff>142875</xdr:rowOff>
    </xdr:from>
    <xdr:ext cx="1016000" cy="1307098"/>
    <xdr:pic>
      <xdr:nvPicPr>
        <xdr:cNvPr id="6" name="Imagen 5" descr="IPN Logo PNG Vector (EPS) Free Download">
          <a:extLst>
            <a:ext uri="{FF2B5EF4-FFF2-40B4-BE49-F238E27FC236}">
              <a16:creationId xmlns:a16="http://schemas.microsoft.com/office/drawing/2014/main" id="{D98E78E3-2184-4EE8-BC07-59F3B32A8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766" y="328083"/>
          <a:ext cx="1016000" cy="1307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720725</xdr:colOff>
      <xdr:row>35</xdr:row>
      <xdr:rowOff>165100</xdr:rowOff>
    </xdr:from>
    <xdr:to>
      <xdr:col>12</xdr:col>
      <xdr:colOff>0</xdr:colOff>
      <xdr:row>49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848589-D3AE-7887-3345-D25527AD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2443</xdr:colOff>
      <xdr:row>11</xdr:row>
      <xdr:rowOff>11723</xdr:rowOff>
    </xdr:from>
    <xdr:to>
      <xdr:col>11</xdr:col>
      <xdr:colOff>754918</xdr:colOff>
      <xdr:row>17</xdr:row>
      <xdr:rowOff>13187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92C075-AAAC-45FD-B2F3-C79B573197B6}"/>
            </a:ext>
          </a:extLst>
        </xdr:cNvPr>
        <xdr:cNvSpPr txBox="1"/>
      </xdr:nvSpPr>
      <xdr:spPr>
        <a:xfrm>
          <a:off x="4574443" y="2053492"/>
          <a:ext cx="4562475" cy="1115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particula se mueve de tal forma que la ecuacion de su velocidad esta dada por V(t)=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34.78(1-e-0.54t) aproxima la distancia recorrida por la particula desde el reposo hasta un t=30s.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6</xdr:col>
      <xdr:colOff>11234</xdr:colOff>
      <xdr:row>19</xdr:row>
      <xdr:rowOff>8425</xdr:rowOff>
    </xdr:from>
    <xdr:to>
      <xdr:col>11</xdr:col>
      <xdr:colOff>2441</xdr:colOff>
      <xdr:row>32</xdr:row>
      <xdr:rowOff>24423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560326-2A67-4198-84C3-7EE3B04A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1222</xdr:colOff>
      <xdr:row>35</xdr:row>
      <xdr:rowOff>4886</xdr:rowOff>
    </xdr:from>
    <xdr:to>
      <xdr:col>11</xdr:col>
      <xdr:colOff>19539</xdr:colOff>
      <xdr:row>48</xdr:row>
      <xdr:rowOff>19539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2C3100-1B47-4A73-A63C-422CB0BA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0</xdr:row>
      <xdr:rowOff>177800</xdr:rowOff>
    </xdr:from>
    <xdr:to>
      <xdr:col>13</xdr:col>
      <xdr:colOff>5292</xdr:colOff>
      <xdr:row>9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07D4C50-F93A-4F4F-9C96-ED7977839B5A}"/>
            </a:ext>
          </a:extLst>
        </xdr:cNvPr>
        <xdr:cNvSpPr txBox="1"/>
      </xdr:nvSpPr>
      <xdr:spPr>
        <a:xfrm>
          <a:off x="768350" y="177800"/>
          <a:ext cx="9142942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Instituto</a:t>
          </a:r>
          <a:r>
            <a:rPr lang="es-MX" sz="1600" b="1" baseline="0"/>
            <a:t> Politecnico Nacional</a:t>
          </a:r>
        </a:p>
        <a:p>
          <a:pPr algn="ctr"/>
          <a:r>
            <a:rPr lang="es-MX" sz="1600" b="1" baseline="0"/>
            <a:t>Escuela Superior de Ingenieria Mecanica y Electrica</a:t>
          </a:r>
        </a:p>
        <a:p>
          <a:pPr algn="ctr"/>
          <a:r>
            <a:rPr lang="es-MX" sz="1600" b="1" baseline="0"/>
            <a:t>Ingenieria en Comunicaciones y Electronica</a:t>
          </a:r>
        </a:p>
        <a:p>
          <a:pPr algn="ctr"/>
          <a:r>
            <a:rPr lang="es-MX" sz="1600" b="1" baseline="0"/>
            <a:t>Análisis Numerico </a:t>
          </a:r>
        </a:p>
        <a:p>
          <a:pPr algn="ctr"/>
          <a:r>
            <a:rPr lang="es-MX" sz="1600" b="1" baseline="0"/>
            <a:t>Profesor Jose Antonio Bernal Mendoza</a:t>
          </a:r>
        </a:p>
        <a:p>
          <a:pPr algn="ctr"/>
          <a:r>
            <a:rPr lang="es-MX" sz="1600" b="1" baseline="0"/>
            <a:t>Alumno Marcopolo Silva Hernandez</a:t>
          </a:r>
        </a:p>
      </xdr:txBody>
    </xdr:sp>
    <xdr:clientData/>
  </xdr:twoCellAnchor>
  <xdr:oneCellAnchor>
    <xdr:from>
      <xdr:col>10</xdr:col>
      <xdr:colOff>524933</xdr:colOff>
      <xdr:row>1</xdr:row>
      <xdr:rowOff>156633</xdr:rowOff>
    </xdr:from>
    <xdr:ext cx="1278363" cy="1248573"/>
    <xdr:pic>
      <xdr:nvPicPr>
        <xdr:cNvPr id="5" name="Imagen 4">
          <a:extLst>
            <a:ext uri="{FF2B5EF4-FFF2-40B4-BE49-F238E27FC236}">
              <a16:creationId xmlns:a16="http://schemas.microsoft.com/office/drawing/2014/main" id="{1ADD9783-9328-4FA3-9E53-FD2578F8F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60" b="99357" l="1234" r="98931">
                      <a14:foregroundMark x1="5592" y1="31710" x2="20313" y2="40809"/>
                      <a14:foregroundMark x1="43257" y1="15809" x2="44901" y2="7353"/>
                      <a14:foregroundMark x1="57977" y1="7353" x2="57977" y2="3033"/>
                      <a14:foregroundMark x1="41612" y1="4871" x2="42681" y2="643"/>
                      <a14:foregroundMark x1="42681" y1="91452" x2="42681" y2="95772"/>
                      <a14:foregroundMark x1="58553" y1="91452" x2="57977" y2="98162"/>
                      <a14:foregroundMark x1="42681" y1="96967" x2="42681" y2="99357"/>
                      <a14:foregroundMark x1="88569" y1="32904" x2="95641" y2="32904"/>
                      <a14:foregroundMark x1="96711" y1="40809" x2="98931" y2="40809"/>
                      <a14:foregroundMark x1="5592" y1="39614" x2="1234" y2="39614"/>
                      <a14:foregroundMark x1="23602" y1="70772" x2="29112" y2="79228"/>
                      <a14:foregroundMark x1="65049" y1="78676" x2="27961" y2="74724"/>
                      <a14:foregroundMark x1="27961" y1="74724" x2="27467" y2="74357"/>
                      <a14:foregroundMark x1="65049" y1="76195" x2="77632" y2="7077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4933" y="340783"/>
          <a:ext cx="1278363" cy="1248573"/>
        </a:xfrm>
        <a:prstGeom prst="rect">
          <a:avLst/>
        </a:prstGeom>
      </xdr:spPr>
    </xdr:pic>
    <xdr:clientData/>
  </xdr:oneCellAnchor>
  <xdr:oneCellAnchor>
    <xdr:from>
      <xdr:col>1</xdr:col>
      <xdr:colOff>630766</xdr:colOff>
      <xdr:row>1</xdr:row>
      <xdr:rowOff>142875</xdr:rowOff>
    </xdr:from>
    <xdr:ext cx="1016000" cy="1307098"/>
    <xdr:pic>
      <xdr:nvPicPr>
        <xdr:cNvPr id="7" name="Imagen 6" descr="IPN Logo PNG Vector (EPS) Free Download">
          <a:extLst>
            <a:ext uri="{FF2B5EF4-FFF2-40B4-BE49-F238E27FC236}">
              <a16:creationId xmlns:a16="http://schemas.microsoft.com/office/drawing/2014/main" id="{D26D0196-751A-458C-BB7F-D21B510D7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766" y="327025"/>
          <a:ext cx="1016000" cy="1307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11</xdr:row>
      <xdr:rowOff>19050</xdr:rowOff>
    </xdr:from>
    <xdr:to>
      <xdr:col>13</xdr:col>
      <xdr:colOff>0</xdr:colOff>
      <xdr:row>20</xdr:row>
      <xdr:rowOff>177800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71E1A8-0528-4DB3-A470-BA5C2415A0E6}"/>
            </a:ext>
          </a:extLst>
        </xdr:cNvPr>
        <xdr:cNvSpPr txBox="1"/>
      </xdr:nvSpPr>
      <xdr:spPr>
        <a:xfrm>
          <a:off x="8401051" y="2044700"/>
          <a:ext cx="1504949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particula se mueve de tal forma que la ecuacion de su velocidad esta dada por </a:t>
          </a:r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V(t)=</a:t>
          </a:r>
          <a:r>
            <a:rPr lang="es-MX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34.78(1-e-0.54t)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aproxima la distancia recorrida por la particula desde el reposo hasta un </a:t>
          </a:r>
          <a:r>
            <a:rPr lang="es-MX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t=30s.</a:t>
          </a:r>
          <a:endParaRPr lang="es-MX">
            <a:solidFill>
              <a:srgbClr val="FF0000"/>
            </a:solidFill>
            <a:effectLst/>
          </a:endParaRPr>
        </a:p>
        <a:p>
          <a:endParaRPr lang="es-MX" sz="1100"/>
        </a:p>
      </xdr:txBody>
    </xdr:sp>
    <xdr:clientData/>
  </xdr:twoCellAnchor>
  <xdr:twoCellAnchor>
    <xdr:from>
      <xdr:col>4</xdr:col>
      <xdr:colOff>15875</xdr:colOff>
      <xdr:row>14</xdr:row>
      <xdr:rowOff>6350</xdr:rowOff>
    </xdr:from>
    <xdr:to>
      <xdr:col>10</xdr:col>
      <xdr:colOff>15875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3CD68A-0B44-B1D3-879F-F4D21A35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31</xdr:row>
      <xdr:rowOff>19050</xdr:rowOff>
    </xdr:from>
    <xdr:to>
      <xdr:col>9</xdr:col>
      <xdr:colOff>752475</xdr:colOff>
      <xdr:row>46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9F7D90-7820-50EE-748A-2F6C1AAA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0</xdr:row>
      <xdr:rowOff>177800</xdr:rowOff>
    </xdr:from>
    <xdr:to>
      <xdr:col>13</xdr:col>
      <xdr:colOff>5292</xdr:colOff>
      <xdr:row>9</xdr:row>
      <xdr:rowOff>171450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64DD59D-E935-46CB-8A95-6DED8EBA18A5}"/>
            </a:ext>
          </a:extLst>
        </xdr:cNvPr>
        <xdr:cNvSpPr txBox="1"/>
      </xdr:nvSpPr>
      <xdr:spPr>
        <a:xfrm>
          <a:off x="768350" y="177800"/>
          <a:ext cx="9142942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Instituto</a:t>
          </a:r>
          <a:r>
            <a:rPr lang="es-MX" sz="1600" b="1" baseline="0"/>
            <a:t> Politecnico Nacional</a:t>
          </a:r>
        </a:p>
        <a:p>
          <a:pPr algn="ctr"/>
          <a:r>
            <a:rPr lang="es-MX" sz="1600" b="1" baseline="0"/>
            <a:t>Escuela Superior de Ingenieria Mecanica y Electrica</a:t>
          </a:r>
        </a:p>
        <a:p>
          <a:pPr algn="ctr"/>
          <a:r>
            <a:rPr lang="es-MX" sz="1600" b="1" baseline="0"/>
            <a:t>Ingenieria en Comunicaciones y Electronica</a:t>
          </a:r>
        </a:p>
        <a:p>
          <a:pPr algn="ctr"/>
          <a:r>
            <a:rPr lang="es-MX" sz="1600" b="1" baseline="0"/>
            <a:t>Análisis Numerico </a:t>
          </a:r>
        </a:p>
        <a:p>
          <a:pPr algn="ctr"/>
          <a:r>
            <a:rPr lang="es-MX" sz="1600" b="1" baseline="0"/>
            <a:t>Profesor Jose Antonio Bernal Mendoza</a:t>
          </a:r>
        </a:p>
        <a:p>
          <a:pPr algn="ctr"/>
          <a:r>
            <a:rPr lang="es-MX" sz="1600" b="1" baseline="0"/>
            <a:t>Alumno Marcopolo Silva Hernandez</a:t>
          </a:r>
        </a:p>
      </xdr:txBody>
    </xdr:sp>
    <xdr:clientData/>
  </xdr:twoCellAnchor>
  <xdr:oneCellAnchor>
    <xdr:from>
      <xdr:col>10</xdr:col>
      <xdr:colOff>524933</xdr:colOff>
      <xdr:row>1</xdr:row>
      <xdr:rowOff>156633</xdr:rowOff>
    </xdr:from>
    <xdr:ext cx="1278363" cy="1248573"/>
    <xdr:pic>
      <xdr:nvPicPr>
        <xdr:cNvPr id="6" name="Imagen 5">
          <a:extLst>
            <a:ext uri="{FF2B5EF4-FFF2-40B4-BE49-F238E27FC236}">
              <a16:creationId xmlns:a16="http://schemas.microsoft.com/office/drawing/2014/main" id="{B0AFEA68-5ED4-45EB-857F-A7E976EE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60" b="99357" l="1234" r="98931">
                      <a14:foregroundMark x1="5592" y1="31710" x2="20313" y2="40809"/>
                      <a14:foregroundMark x1="43257" y1="15809" x2="44901" y2="7353"/>
                      <a14:foregroundMark x1="57977" y1="7353" x2="57977" y2="3033"/>
                      <a14:foregroundMark x1="41612" y1="4871" x2="42681" y2="643"/>
                      <a14:foregroundMark x1="42681" y1="91452" x2="42681" y2="95772"/>
                      <a14:foregroundMark x1="58553" y1="91452" x2="57977" y2="98162"/>
                      <a14:foregroundMark x1="42681" y1="96967" x2="42681" y2="99357"/>
                      <a14:foregroundMark x1="88569" y1="32904" x2="95641" y2="32904"/>
                      <a14:foregroundMark x1="96711" y1="40809" x2="98931" y2="40809"/>
                      <a14:foregroundMark x1="5592" y1="39614" x2="1234" y2="39614"/>
                      <a14:foregroundMark x1="23602" y1="70772" x2="29112" y2="79228"/>
                      <a14:foregroundMark x1="65049" y1="78676" x2="27961" y2="74724"/>
                      <a14:foregroundMark x1="27961" y1="74724" x2="27467" y2="74357"/>
                      <a14:foregroundMark x1="65049" y1="76195" x2="77632" y2="7077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4933" y="340783"/>
          <a:ext cx="1278363" cy="1248573"/>
        </a:xfrm>
        <a:prstGeom prst="rect">
          <a:avLst/>
        </a:prstGeom>
      </xdr:spPr>
    </xdr:pic>
    <xdr:clientData/>
  </xdr:oneCellAnchor>
  <xdr:oneCellAnchor>
    <xdr:from>
      <xdr:col>1</xdr:col>
      <xdr:colOff>630766</xdr:colOff>
      <xdr:row>1</xdr:row>
      <xdr:rowOff>142875</xdr:rowOff>
    </xdr:from>
    <xdr:ext cx="1016000" cy="1307098"/>
    <xdr:pic>
      <xdr:nvPicPr>
        <xdr:cNvPr id="7" name="Imagen 6" descr="IPN Logo PNG Vector (EPS) Free Download">
          <a:extLst>
            <a:ext uri="{FF2B5EF4-FFF2-40B4-BE49-F238E27FC236}">
              <a16:creationId xmlns:a16="http://schemas.microsoft.com/office/drawing/2014/main" id="{017DFF3C-CE0B-4234-B986-7C2C7874C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766" y="327025"/>
          <a:ext cx="1016000" cy="1307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045D-1018-4E62-8D2C-0B1BB2C40243}">
  <sheetPr>
    <pageSetUpPr fitToPage="1"/>
  </sheetPr>
  <dimension ref="A14:L70"/>
  <sheetViews>
    <sheetView view="pageBreakPreview" zoomScale="60" zoomScaleNormal="100" workbookViewId="0">
      <selection activeCell="Q51" sqref="Q51"/>
    </sheetView>
  </sheetViews>
  <sheetFormatPr baseColWidth="10" defaultRowHeight="14.5" x14ac:dyDescent="0.35"/>
  <sheetData>
    <row r="14" spans="1:12" x14ac:dyDescent="0.35">
      <c r="A14" s="9" t="s">
        <v>31</v>
      </c>
      <c r="B14" s="9"/>
      <c r="C14" s="9">
        <v>10</v>
      </c>
      <c r="D14" s="9">
        <v>20</v>
      </c>
      <c r="E14" s="9">
        <v>30</v>
      </c>
      <c r="F14" s="9">
        <v>40</v>
      </c>
      <c r="G14" s="9">
        <v>50</v>
      </c>
      <c r="H14" s="9">
        <v>60</v>
      </c>
      <c r="I14" s="9">
        <v>70</v>
      </c>
      <c r="J14" s="9">
        <v>80</v>
      </c>
      <c r="K14" s="9">
        <v>90</v>
      </c>
      <c r="L14" s="9">
        <v>100</v>
      </c>
    </row>
    <row r="15" spans="1:12" x14ac:dyDescent="0.35">
      <c r="A15" s="10" t="s">
        <v>32</v>
      </c>
      <c r="B15" s="10"/>
      <c r="C15" s="10">
        <v>5.5</v>
      </c>
      <c r="D15" s="10">
        <v>6.2</v>
      </c>
      <c r="E15" s="10">
        <v>6.5</v>
      </c>
      <c r="F15" s="10">
        <v>4</v>
      </c>
      <c r="G15" s="10">
        <v>7.1</v>
      </c>
      <c r="H15" s="10">
        <v>7.6</v>
      </c>
      <c r="I15" s="10">
        <v>8.5</v>
      </c>
      <c r="J15" s="10">
        <v>8.1999999999999993</v>
      </c>
      <c r="K15" s="10">
        <v>7.9</v>
      </c>
      <c r="L15" s="10">
        <v>6</v>
      </c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4" t="s">
        <v>37</v>
      </c>
      <c r="B19" s="2" t="s">
        <v>38</v>
      </c>
      <c r="C19" s="1"/>
      <c r="D19" s="1"/>
      <c r="E19" s="1"/>
      <c r="F19" s="1"/>
    </row>
    <row r="20" spans="1:6" x14ac:dyDescent="0.35">
      <c r="A20" s="4">
        <v>10</v>
      </c>
      <c r="B20" s="2">
        <f>1.0005*LN(A20) + 2.9349</f>
        <v>5.2386363855405431</v>
      </c>
      <c r="C20" s="1"/>
      <c r="D20" s="3" t="s">
        <v>39</v>
      </c>
      <c r="E20" s="8">
        <f>9*B30</f>
        <v>600.84664988551322</v>
      </c>
      <c r="F20" s="1"/>
    </row>
    <row r="21" spans="1:6" x14ac:dyDescent="0.35">
      <c r="A21" s="4">
        <v>19</v>
      </c>
      <c r="B21" s="2">
        <f t="shared" ref="B21:B29" si="0">1.0005*LN(A21) + 2.9349</f>
        <v>5.8808111986560228</v>
      </c>
      <c r="C21" s="1"/>
      <c r="D21" s="3"/>
      <c r="E21" s="21"/>
      <c r="F21" s="1"/>
    </row>
    <row r="22" spans="1:6" x14ac:dyDescent="0.35">
      <c r="A22" s="4">
        <v>28</v>
      </c>
      <c r="B22" s="2">
        <f t="shared" si="0"/>
        <v>6.2687706124302913</v>
      </c>
      <c r="C22" s="1"/>
      <c r="D22" s="1"/>
      <c r="E22" s="1"/>
      <c r="F22" s="1"/>
    </row>
    <row r="23" spans="1:6" x14ac:dyDescent="0.35">
      <c r="A23" s="4">
        <v>37</v>
      </c>
      <c r="B23" s="2">
        <f t="shared" si="0"/>
        <v>6.5476233716005456</v>
      </c>
      <c r="C23" s="1"/>
      <c r="D23" s="1"/>
      <c r="E23" s="1"/>
      <c r="F23" s="1"/>
    </row>
    <row r="24" spans="1:6" x14ac:dyDescent="0.35">
      <c r="A24" s="4">
        <v>46</v>
      </c>
      <c r="B24" s="2">
        <f t="shared" si="0"/>
        <v>6.7654557171873391</v>
      </c>
      <c r="C24" s="1"/>
      <c r="D24" s="1"/>
      <c r="E24" s="1"/>
      <c r="F24" s="1"/>
    </row>
    <row r="25" spans="1:6" x14ac:dyDescent="0.35">
      <c r="A25" s="4">
        <v>55</v>
      </c>
      <c r="B25" s="2">
        <f t="shared" si="0"/>
        <v>6.944236851825087</v>
      </c>
      <c r="C25" s="1"/>
      <c r="D25" s="1"/>
      <c r="E25" s="1"/>
      <c r="F25" s="1"/>
    </row>
    <row r="26" spans="1:6" x14ac:dyDescent="0.35">
      <c r="A26" s="4">
        <v>64</v>
      </c>
      <c r="B26" s="2">
        <f t="shared" si="0"/>
        <v>7.0958625249013512</v>
      </c>
      <c r="C26" s="1"/>
      <c r="D26" s="1"/>
      <c r="E26" s="1"/>
      <c r="F26" s="1"/>
    </row>
    <row r="27" spans="1:6" x14ac:dyDescent="0.35">
      <c r="A27" s="4">
        <v>73</v>
      </c>
      <c r="B27" s="2">
        <f t="shared" si="0"/>
        <v>7.2275046708689645</v>
      </c>
      <c r="C27" s="1"/>
      <c r="D27" s="1"/>
      <c r="E27" s="1"/>
      <c r="F27" s="1"/>
    </row>
    <row r="28" spans="1:6" x14ac:dyDescent="0.35">
      <c r="A28" s="4">
        <v>82</v>
      </c>
      <c r="B28" s="2">
        <f t="shared" si="0"/>
        <v>7.3438226068878851</v>
      </c>
      <c r="C28" s="1"/>
      <c r="D28" s="1"/>
      <c r="E28" s="1"/>
      <c r="F28" s="1"/>
    </row>
    <row r="29" spans="1:6" x14ac:dyDescent="0.35">
      <c r="A29" s="4">
        <v>91</v>
      </c>
      <c r="B29" s="2">
        <f t="shared" si="0"/>
        <v>7.4480149362701074</v>
      </c>
      <c r="C29" s="1"/>
      <c r="D29" s="1"/>
      <c r="E29" s="1"/>
      <c r="F29" s="1"/>
    </row>
    <row r="30" spans="1:6" x14ac:dyDescent="0.35">
      <c r="A30" s="1"/>
      <c r="B30" s="6">
        <f>SUM(B20:B29)</f>
        <v>66.760738876168134</v>
      </c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3" spans="1:8" x14ac:dyDescent="0.35">
      <c r="A33" s="1"/>
      <c r="B33" s="11"/>
      <c r="C33" s="1"/>
      <c r="D33" s="1"/>
      <c r="E33" s="1"/>
      <c r="F33" s="1"/>
    </row>
    <row r="34" spans="1:8" x14ac:dyDescent="0.35">
      <c r="A34" s="1"/>
      <c r="B34" s="1"/>
      <c r="C34" s="1"/>
      <c r="D34" s="1"/>
      <c r="E34" s="1"/>
      <c r="F34" s="1"/>
    </row>
    <row r="35" spans="1:8" x14ac:dyDescent="0.35">
      <c r="A35" s="1"/>
      <c r="B35" s="1"/>
      <c r="C35" s="1"/>
      <c r="D35" s="1"/>
      <c r="E35" s="1"/>
      <c r="F35" s="1"/>
      <c r="G35" s="1"/>
      <c r="H35" s="1"/>
    </row>
    <row r="36" spans="1:8" x14ac:dyDescent="0.35">
      <c r="A36" s="2" t="s">
        <v>1</v>
      </c>
      <c r="B36" s="3">
        <v>0</v>
      </c>
      <c r="C36" s="1"/>
      <c r="D36" s="2" t="s">
        <v>3</v>
      </c>
      <c r="E36" s="3">
        <v>3</v>
      </c>
      <c r="F36" s="1"/>
      <c r="G36" s="1"/>
      <c r="H36" s="1"/>
    </row>
    <row r="37" spans="1:8" x14ac:dyDescent="0.35">
      <c r="A37" s="2" t="s">
        <v>2</v>
      </c>
      <c r="B37" s="3">
        <v>30</v>
      </c>
      <c r="C37" s="1"/>
      <c r="D37" s="1"/>
      <c r="E37" s="1"/>
      <c r="F37" s="1"/>
      <c r="G37" s="1"/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2" t="s">
        <v>7</v>
      </c>
      <c r="B39" s="4">
        <f>E36</f>
        <v>3</v>
      </c>
      <c r="C39" s="5">
        <f>34.78*(1-EXP(-0.54*B39))</f>
        <v>27.897083245871883</v>
      </c>
      <c r="D39" s="1"/>
      <c r="E39" s="1"/>
      <c r="F39" s="1"/>
      <c r="G39" s="1"/>
      <c r="H39" s="1"/>
    </row>
    <row r="40" spans="1:8" x14ac:dyDescent="0.35">
      <c r="A40" s="2" t="s">
        <v>8</v>
      </c>
      <c r="B40" s="4">
        <f>B39+E36</f>
        <v>6</v>
      </c>
      <c r="C40" s="5">
        <f>34.78*(1-EXP(-0.54*B40))</f>
        <v>33.41787972845723</v>
      </c>
      <c r="D40" s="1"/>
      <c r="E40" s="1"/>
      <c r="F40" s="1"/>
      <c r="G40" s="1"/>
      <c r="H40" s="1"/>
    </row>
    <row r="41" spans="1:8" x14ac:dyDescent="0.35">
      <c r="A41" s="2" t="s">
        <v>9</v>
      </c>
      <c r="B41" s="4">
        <f>B40+E36</f>
        <v>9</v>
      </c>
      <c r="C41" s="5">
        <f>34.78*(1-EXP(-0.54*B41))</f>
        <v>34.510438170266269</v>
      </c>
      <c r="D41" s="1"/>
      <c r="E41" s="1"/>
      <c r="F41" s="1"/>
      <c r="G41" s="1"/>
      <c r="H41" s="1"/>
    </row>
    <row r="42" spans="1:8" x14ac:dyDescent="0.35">
      <c r="A42" s="2" t="s">
        <v>10</v>
      </c>
      <c r="B42" s="4">
        <f>B41+E36</f>
        <v>12</v>
      </c>
      <c r="C42" s="5">
        <f t="shared" ref="C42:C47" si="1">34.78*(1-EXP(-0.54*B42))</f>
        <v>34.726654064573097</v>
      </c>
      <c r="D42" s="1"/>
      <c r="E42" s="1"/>
      <c r="F42" s="1"/>
      <c r="G42" s="1"/>
      <c r="H42" s="1"/>
    </row>
    <row r="43" spans="1:8" x14ac:dyDescent="0.35">
      <c r="A43" s="2" t="s">
        <v>11</v>
      </c>
      <c r="B43" s="4">
        <f>B42+E36</f>
        <v>15</v>
      </c>
      <c r="C43" s="5">
        <f t="shared" si="1"/>
        <v>34.76944290877762</v>
      </c>
      <c r="D43" s="1"/>
      <c r="E43" s="1"/>
      <c r="F43" s="1"/>
      <c r="G43" s="1"/>
      <c r="H43" s="1"/>
    </row>
    <row r="44" spans="1:8" x14ac:dyDescent="0.35">
      <c r="A44" s="2" t="s">
        <v>12</v>
      </c>
      <c r="B44" s="4">
        <f>B43+E36</f>
        <v>18</v>
      </c>
      <c r="C44" s="5">
        <f t="shared" si="1"/>
        <v>34.777910765380987</v>
      </c>
      <c r="D44" s="1"/>
      <c r="E44" s="1"/>
      <c r="F44" s="1"/>
      <c r="G44" s="1"/>
      <c r="H44" s="1"/>
    </row>
    <row r="45" spans="1:8" x14ac:dyDescent="0.35">
      <c r="A45" s="2" t="s">
        <v>13</v>
      </c>
      <c r="B45" s="4">
        <f>B44+E36</f>
        <v>21</v>
      </c>
      <c r="C45" s="5">
        <f t="shared" si="1"/>
        <v>34.779586543186817</v>
      </c>
      <c r="D45" s="1"/>
      <c r="E45" s="1"/>
      <c r="F45" s="1"/>
      <c r="G45" s="1"/>
      <c r="H45" s="1"/>
    </row>
    <row r="46" spans="1:8" x14ac:dyDescent="0.35">
      <c r="A46" s="2" t="s">
        <v>14</v>
      </c>
      <c r="B46" s="4">
        <f>B45+E36</f>
        <v>24</v>
      </c>
      <c r="C46" s="5">
        <f t="shared" si="1"/>
        <v>34.779918177434546</v>
      </c>
      <c r="D46" s="1"/>
      <c r="E46" s="1"/>
      <c r="F46" s="1"/>
      <c r="G46" s="1"/>
      <c r="H46" s="1"/>
    </row>
    <row r="47" spans="1:8" x14ac:dyDescent="0.35">
      <c r="A47" s="2" t="s">
        <v>15</v>
      </c>
      <c r="B47" s="4">
        <f>B46+E36</f>
        <v>27</v>
      </c>
      <c r="C47" s="5">
        <f t="shared" si="1"/>
        <v>34.779983807420741</v>
      </c>
      <c r="D47" s="1"/>
      <c r="E47" s="1"/>
      <c r="F47" s="1"/>
      <c r="G47" s="1"/>
      <c r="H47" s="1"/>
    </row>
    <row r="48" spans="1:8" x14ac:dyDescent="0.35">
      <c r="A48" s="1"/>
      <c r="B48" s="1"/>
      <c r="C48" s="6">
        <f>SUM(C39:C47)</f>
        <v>304.43889741136923</v>
      </c>
      <c r="D48" s="1"/>
      <c r="E48" s="1"/>
      <c r="F48" s="1"/>
      <c r="G48" s="1"/>
      <c r="H48" s="1"/>
    </row>
    <row r="49" spans="1:8" x14ac:dyDescent="0.35">
      <c r="A49" s="1"/>
      <c r="B49" s="1"/>
      <c r="C49" s="1"/>
      <c r="D49" s="1"/>
      <c r="E49" s="1"/>
      <c r="F49" s="1"/>
      <c r="G49" s="1"/>
      <c r="H49" s="1"/>
    </row>
    <row r="50" spans="1:8" x14ac:dyDescent="0.35">
      <c r="A50" s="3" t="s">
        <v>16</v>
      </c>
      <c r="B50" s="8">
        <f>3*C48</f>
        <v>913.31669223410768</v>
      </c>
      <c r="C50" s="1"/>
      <c r="D50" s="1"/>
      <c r="E50" s="1"/>
      <c r="F50" s="1"/>
      <c r="G50" s="1"/>
      <c r="H50" s="1"/>
    </row>
    <row r="51" spans="1:8" x14ac:dyDescent="0.35">
      <c r="A51" s="1"/>
      <c r="B51" s="1"/>
      <c r="C51" s="1"/>
      <c r="D51" s="1"/>
      <c r="E51" s="1"/>
      <c r="F51" s="1"/>
      <c r="G51" s="1"/>
      <c r="H51" s="1"/>
    </row>
    <row r="52" spans="1:8" x14ac:dyDescent="0.35">
      <c r="A52" s="1"/>
      <c r="B52" s="1"/>
      <c r="C52" s="1"/>
      <c r="D52" s="1"/>
      <c r="E52" s="1"/>
      <c r="F52" s="1"/>
      <c r="G52" s="1"/>
      <c r="H52" s="1"/>
    </row>
    <row r="53" spans="1:8" x14ac:dyDescent="0.35">
      <c r="A53" s="1"/>
      <c r="B53" s="1"/>
      <c r="C53" s="1"/>
      <c r="D53" s="1"/>
      <c r="E53" s="1"/>
      <c r="F53" s="1"/>
      <c r="G53" s="1"/>
      <c r="H53" s="1"/>
    </row>
    <row r="54" spans="1:8" x14ac:dyDescent="0.35">
      <c r="A54" s="1"/>
      <c r="B54" s="1"/>
      <c r="C54" s="1"/>
      <c r="D54" s="1"/>
      <c r="E54" s="1"/>
      <c r="F54" s="1"/>
      <c r="G54" s="1"/>
      <c r="H54" s="1"/>
    </row>
    <row r="55" spans="1:8" x14ac:dyDescent="0.35">
      <c r="A55" s="1"/>
      <c r="B55" s="1"/>
      <c r="C55" s="1"/>
      <c r="D55" s="1"/>
      <c r="E55" s="1"/>
      <c r="F55" s="1"/>
      <c r="G55" s="1"/>
      <c r="H55" s="1"/>
    </row>
    <row r="56" spans="1:8" x14ac:dyDescent="0.35">
      <c r="A56" s="1"/>
      <c r="B56" s="1"/>
      <c r="C56" s="1"/>
      <c r="D56" s="1"/>
      <c r="E56" s="1"/>
      <c r="F56" s="1"/>
      <c r="G56" s="1"/>
      <c r="H56" s="1"/>
    </row>
    <row r="57" spans="1:8" x14ac:dyDescent="0.35">
      <c r="A57" s="1"/>
      <c r="B57" s="1"/>
      <c r="C57" s="1"/>
      <c r="D57" s="1"/>
      <c r="E57" s="1"/>
      <c r="F57" s="1"/>
    </row>
    <row r="58" spans="1:8" x14ac:dyDescent="0.35">
      <c r="A58" s="1"/>
      <c r="B58" s="1"/>
      <c r="C58" s="1"/>
      <c r="D58" s="1"/>
      <c r="E58" s="1"/>
      <c r="F58" s="1"/>
    </row>
    <row r="59" spans="1:8" x14ac:dyDescent="0.35">
      <c r="A59" s="1"/>
      <c r="B59" s="1"/>
      <c r="C59" s="1"/>
      <c r="D59" s="1"/>
      <c r="E59" s="1"/>
      <c r="F59" s="1"/>
    </row>
    <row r="60" spans="1:8" x14ac:dyDescent="0.35">
      <c r="A60" s="1"/>
      <c r="B60" s="1"/>
      <c r="C60" s="1"/>
      <c r="D60" s="1"/>
      <c r="E60" s="1"/>
      <c r="F60" s="1"/>
    </row>
    <row r="61" spans="1:8" x14ac:dyDescent="0.35">
      <c r="A61" s="1"/>
      <c r="B61" s="1"/>
      <c r="C61" s="1"/>
      <c r="D61" s="1"/>
      <c r="E61" s="1"/>
      <c r="F61" s="1"/>
    </row>
    <row r="62" spans="1:8" x14ac:dyDescent="0.35">
      <c r="A62" s="1"/>
      <c r="B62" s="1"/>
      <c r="C62" s="1"/>
      <c r="D62" s="1"/>
      <c r="E62" s="1"/>
      <c r="F62" s="1"/>
    </row>
    <row r="63" spans="1:8" x14ac:dyDescent="0.35">
      <c r="A63" s="1"/>
      <c r="B63" s="1"/>
      <c r="C63" s="1"/>
      <c r="D63" s="1"/>
      <c r="E63" s="1"/>
      <c r="F63" s="1"/>
    </row>
    <row r="64" spans="1:8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  <row r="68" spans="1:6" x14ac:dyDescent="0.35">
      <c r="A68" s="1"/>
      <c r="B68" s="1"/>
      <c r="C68" s="1"/>
      <c r="D68" s="1"/>
      <c r="E68" s="1"/>
      <c r="F68" s="1"/>
    </row>
    <row r="69" spans="1:6" x14ac:dyDescent="0.35">
      <c r="A69" s="1"/>
      <c r="B69" s="1"/>
      <c r="C69" s="1"/>
      <c r="D69" s="1"/>
      <c r="E69" s="1"/>
      <c r="F69" s="1"/>
    </row>
    <row r="70" spans="1:6" x14ac:dyDescent="0.35">
      <c r="A70" s="1"/>
      <c r="B70" s="1"/>
      <c r="C70" s="1"/>
      <c r="D70" s="1"/>
      <c r="E70" s="1"/>
      <c r="F70" s="1"/>
    </row>
  </sheetData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0762-D6C2-4B19-A7EE-D1CCA182B15E}">
  <sheetPr>
    <pageSetUpPr fitToPage="1"/>
  </sheetPr>
  <dimension ref="A12:M75"/>
  <sheetViews>
    <sheetView view="pageBreakPreview" zoomScale="60" zoomScaleNormal="110" workbookViewId="0">
      <selection activeCell="N50" sqref="N50"/>
    </sheetView>
  </sheetViews>
  <sheetFormatPr baseColWidth="10" defaultRowHeight="14.5" x14ac:dyDescent="0.35"/>
  <sheetData>
    <row r="12" spans="1:7" x14ac:dyDescent="0.35">
      <c r="B12" t="s">
        <v>0</v>
      </c>
    </row>
    <row r="13" spans="1:7" x14ac:dyDescent="0.35">
      <c r="A13" s="1"/>
      <c r="B13" s="1"/>
      <c r="C13" s="1"/>
      <c r="D13" s="1"/>
    </row>
    <row r="14" spans="1:7" x14ac:dyDescent="0.35">
      <c r="A14" s="1"/>
      <c r="B14" s="4" t="s">
        <v>5</v>
      </c>
      <c r="C14" s="5">
        <f>34.78*(1-EXP(-0.54*0))</f>
        <v>0</v>
      </c>
      <c r="D14" s="1"/>
      <c r="F14" s="2" t="s">
        <v>1</v>
      </c>
      <c r="G14" s="3">
        <v>0</v>
      </c>
    </row>
    <row r="15" spans="1:7" x14ac:dyDescent="0.35">
      <c r="A15" s="1"/>
      <c r="B15" s="4" t="s">
        <v>6</v>
      </c>
      <c r="C15" s="5">
        <f>34.78*(1-EXP(-0.54*30))</f>
        <v>34.779996795509632</v>
      </c>
      <c r="D15" s="1"/>
      <c r="F15" s="2" t="s">
        <v>2</v>
      </c>
      <c r="G15" s="3">
        <v>30</v>
      </c>
    </row>
    <row r="16" spans="1:7" x14ac:dyDescent="0.35">
      <c r="A16" s="1"/>
      <c r="B16" s="1"/>
      <c r="C16" s="1"/>
      <c r="D16" s="1"/>
      <c r="F16" s="1"/>
      <c r="G16" s="1"/>
    </row>
    <row r="17" spans="1:11" x14ac:dyDescent="0.35">
      <c r="A17" s="2" t="s">
        <v>7</v>
      </c>
      <c r="B17" s="4">
        <f>G19</f>
        <v>3</v>
      </c>
      <c r="C17" s="5">
        <f>34.78*(1-EXP(-0.54*B17))</f>
        <v>27.897083245871883</v>
      </c>
      <c r="D17" s="1"/>
      <c r="F17" s="2" t="s">
        <v>3</v>
      </c>
      <c r="G17" s="3">
        <v>10</v>
      </c>
    </row>
    <row r="18" spans="1:11" x14ac:dyDescent="0.35">
      <c r="A18" s="2" t="s">
        <v>8</v>
      </c>
      <c r="B18" s="4">
        <f>B17+G19</f>
        <v>6</v>
      </c>
      <c r="C18" s="5">
        <f>34.78*(1-EXP(-0.54*B18))</f>
        <v>33.41787972845723</v>
      </c>
      <c r="D18" s="1"/>
    </row>
    <row r="19" spans="1:11" x14ac:dyDescent="0.35">
      <c r="A19" s="2" t="s">
        <v>9</v>
      </c>
      <c r="B19" s="4">
        <f>B18+G19</f>
        <v>9</v>
      </c>
      <c r="C19" s="5">
        <f>34.78*(1-EXP(-0.54*B19))</f>
        <v>34.510438170266269</v>
      </c>
      <c r="D19" s="1"/>
      <c r="F19" s="2" t="s">
        <v>4</v>
      </c>
      <c r="G19" s="3">
        <f>(G15-G14)/G17</f>
        <v>3</v>
      </c>
    </row>
    <row r="20" spans="1:11" x14ac:dyDescent="0.35">
      <c r="A20" s="2" t="s">
        <v>10</v>
      </c>
      <c r="B20" s="4">
        <f>B19+G19</f>
        <v>12</v>
      </c>
      <c r="C20" s="5">
        <f t="shared" ref="C20:C25" si="0">34.78*(1-EXP(-0.54*B20))</f>
        <v>34.726654064573097</v>
      </c>
      <c r="D20" s="1"/>
    </row>
    <row r="21" spans="1:11" x14ac:dyDescent="0.35">
      <c r="A21" s="2" t="s">
        <v>11</v>
      </c>
      <c r="B21" s="4">
        <f>B20+G19</f>
        <v>15</v>
      </c>
      <c r="C21" s="5">
        <f t="shared" si="0"/>
        <v>34.76944290877762</v>
      </c>
      <c r="D21" s="1"/>
    </row>
    <row r="22" spans="1:11" x14ac:dyDescent="0.35">
      <c r="A22" s="2" t="s">
        <v>12</v>
      </c>
      <c r="B22" s="4">
        <f>B21+G19</f>
        <v>18</v>
      </c>
      <c r="C22" s="5">
        <f t="shared" si="0"/>
        <v>34.777910765380987</v>
      </c>
      <c r="D22" s="1"/>
    </row>
    <row r="23" spans="1:11" x14ac:dyDescent="0.35">
      <c r="A23" s="2" t="s">
        <v>13</v>
      </c>
      <c r="B23" s="4">
        <f>B22+G19</f>
        <v>21</v>
      </c>
      <c r="C23" s="5">
        <f t="shared" si="0"/>
        <v>34.779586543186817</v>
      </c>
      <c r="D23" s="1"/>
    </row>
    <row r="24" spans="1:11" x14ac:dyDescent="0.35">
      <c r="A24" s="2" t="s">
        <v>14</v>
      </c>
      <c r="B24" s="4">
        <f>B23+G19</f>
        <v>24</v>
      </c>
      <c r="C24" s="5">
        <f t="shared" si="0"/>
        <v>34.779918177434546</v>
      </c>
      <c r="D24" s="1"/>
    </row>
    <row r="25" spans="1:11" x14ac:dyDescent="0.35">
      <c r="A25" s="2" t="s">
        <v>15</v>
      </c>
      <c r="B25" s="4">
        <f>B24+G19</f>
        <v>27</v>
      </c>
      <c r="C25" s="5">
        <f t="shared" si="0"/>
        <v>34.779983807420741</v>
      </c>
      <c r="D25" s="1"/>
    </row>
    <row r="26" spans="1:11" x14ac:dyDescent="0.35">
      <c r="A26" s="1"/>
      <c r="B26" s="1"/>
      <c r="C26" s="6">
        <f>SUM(C17:C25)</f>
        <v>304.43889741136923</v>
      </c>
      <c r="D26" s="1"/>
    </row>
    <row r="27" spans="1:11" x14ac:dyDescent="0.35">
      <c r="A27" s="1"/>
      <c r="B27" s="1"/>
      <c r="C27" s="1"/>
      <c r="D27" s="1"/>
    </row>
    <row r="28" spans="1:11" x14ac:dyDescent="0.35">
      <c r="A28" s="3" t="s">
        <v>16</v>
      </c>
      <c r="B28" s="8">
        <f>(3/2)*(C14+C15+2*C26)</f>
        <v>965.48668742737209</v>
      </c>
      <c r="C28" s="1"/>
      <c r="D28" s="1"/>
    </row>
    <row r="29" spans="1:11" x14ac:dyDescent="0.35">
      <c r="A29" s="1"/>
      <c r="B29" s="1"/>
      <c r="C29" s="1"/>
      <c r="D29" s="1"/>
    </row>
    <row r="30" spans="1:11" x14ac:dyDescent="0.35">
      <c r="A30" s="1"/>
      <c r="B30" s="1"/>
      <c r="C30" s="1"/>
      <c r="D30" s="1"/>
    </row>
    <row r="31" spans="1:11" x14ac:dyDescent="0.35">
      <c r="A31" s="1"/>
      <c r="B31" s="1"/>
      <c r="C31" s="1"/>
      <c r="D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5"/>
      <c r="M33" s="15"/>
    </row>
    <row r="34" spans="1:13" x14ac:dyDescent="0.35">
      <c r="A34" s="18" t="s">
        <v>31</v>
      </c>
      <c r="B34" s="19"/>
      <c r="C34" s="13">
        <v>10</v>
      </c>
      <c r="D34" s="13">
        <v>20</v>
      </c>
      <c r="E34" s="13">
        <v>30</v>
      </c>
      <c r="F34" s="13">
        <v>40</v>
      </c>
      <c r="G34" s="13">
        <v>50</v>
      </c>
      <c r="H34" s="13">
        <v>60</v>
      </c>
      <c r="I34" s="13">
        <v>70</v>
      </c>
      <c r="J34" s="13">
        <v>80</v>
      </c>
      <c r="K34" s="13">
        <v>90</v>
      </c>
      <c r="L34" s="16">
        <v>100</v>
      </c>
      <c r="M34" s="15"/>
    </row>
    <row r="35" spans="1:13" x14ac:dyDescent="0.35">
      <c r="A35" s="20" t="s">
        <v>32</v>
      </c>
      <c r="B35" s="20"/>
      <c r="C35" s="14">
        <v>5.5</v>
      </c>
      <c r="D35" s="14">
        <v>6.2</v>
      </c>
      <c r="E35" s="14">
        <v>6.5</v>
      </c>
      <c r="F35" s="14">
        <v>4</v>
      </c>
      <c r="G35" s="14">
        <v>7.1</v>
      </c>
      <c r="H35" s="14">
        <v>7.6</v>
      </c>
      <c r="I35" s="14">
        <v>8.5</v>
      </c>
      <c r="J35" s="14">
        <v>8.1999999999999993</v>
      </c>
      <c r="K35" s="14">
        <v>7.9</v>
      </c>
      <c r="L35" s="17">
        <v>6</v>
      </c>
      <c r="M35" s="15"/>
    </row>
    <row r="36" spans="1:13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5"/>
      <c r="M36" s="15"/>
    </row>
    <row r="37" spans="1:13" x14ac:dyDescent="0.35">
      <c r="A37" s="2" t="s">
        <v>44</v>
      </c>
      <c r="B37" s="4">
        <f>F42</f>
        <v>10</v>
      </c>
      <c r="C37" s="5">
        <v>5.5</v>
      </c>
      <c r="D37" s="1"/>
      <c r="E37" s="2" t="s">
        <v>1</v>
      </c>
      <c r="F37" s="3">
        <v>0</v>
      </c>
      <c r="G37" s="1"/>
      <c r="H37" s="1"/>
      <c r="I37" s="1"/>
      <c r="J37" s="1"/>
      <c r="K37" s="1"/>
      <c r="L37" s="15"/>
      <c r="M37" s="15"/>
    </row>
    <row r="38" spans="1:13" x14ac:dyDescent="0.35">
      <c r="A38" s="2" t="s">
        <v>46</v>
      </c>
      <c r="B38" s="4">
        <f>B37+9</f>
        <v>19</v>
      </c>
      <c r="C38" s="5">
        <f>((B38-D34)/(C34-D34))*C35+((B38-C34)/(D34-C34))*D35</f>
        <v>6.13</v>
      </c>
      <c r="D38" s="1"/>
      <c r="E38" s="2" t="s">
        <v>2</v>
      </c>
      <c r="F38" s="3">
        <v>100</v>
      </c>
      <c r="G38" s="1"/>
      <c r="H38" s="1"/>
      <c r="I38" s="1"/>
      <c r="J38" s="1"/>
      <c r="K38" s="1"/>
      <c r="L38" s="15"/>
      <c r="M38" s="15"/>
    </row>
    <row r="39" spans="1:13" x14ac:dyDescent="0.35">
      <c r="A39" s="2" t="s">
        <v>47</v>
      </c>
      <c r="B39" s="4">
        <f>B38+9</f>
        <v>28</v>
      </c>
      <c r="C39" s="5">
        <f>((B39-E34)/(D34-E34))*D35+((B39-D34)/(E34-D34))*E35</f>
        <v>6.44</v>
      </c>
      <c r="D39" s="1"/>
      <c r="E39" s="1"/>
      <c r="F39" s="1"/>
      <c r="G39" s="1"/>
      <c r="H39" s="1"/>
      <c r="I39" s="1"/>
      <c r="J39" s="1"/>
      <c r="K39" s="1"/>
      <c r="L39" s="15"/>
      <c r="M39" s="15"/>
    </row>
    <row r="40" spans="1:13" x14ac:dyDescent="0.35">
      <c r="A40" s="2" t="s">
        <v>48</v>
      </c>
      <c r="B40" s="4">
        <f>B39+9</f>
        <v>37</v>
      </c>
      <c r="C40" s="5">
        <f>((B40-F34)/(E34-F34))*E35+((B40-E34)/(F34-E34))*F35</f>
        <v>4.75</v>
      </c>
      <c r="D40" s="1"/>
      <c r="E40" s="2" t="s">
        <v>3</v>
      </c>
      <c r="F40" s="3">
        <v>10</v>
      </c>
      <c r="G40" s="1"/>
      <c r="H40" s="1"/>
      <c r="I40" s="1"/>
      <c r="J40" s="1"/>
      <c r="K40" s="1"/>
      <c r="L40" s="15"/>
      <c r="M40" s="15"/>
    </row>
    <row r="41" spans="1:13" x14ac:dyDescent="0.35">
      <c r="A41" s="2" t="s">
        <v>49</v>
      </c>
      <c r="B41" s="4">
        <f>B40+9</f>
        <v>46</v>
      </c>
      <c r="C41" s="5">
        <f>((B41-G34)/(F34-G34))*F35+((B41-F34)/(G34-F34))*G35</f>
        <v>5.8599999999999994</v>
      </c>
      <c r="D41" s="1"/>
      <c r="E41" s="1"/>
      <c r="F41" s="1"/>
      <c r="G41" s="1"/>
      <c r="H41" s="1"/>
      <c r="I41" s="1"/>
      <c r="J41" s="1"/>
      <c r="K41" s="1"/>
      <c r="L41" s="15"/>
      <c r="M41" s="15"/>
    </row>
    <row r="42" spans="1:13" x14ac:dyDescent="0.35">
      <c r="A42" s="2" t="s">
        <v>50</v>
      </c>
      <c r="B42" s="4">
        <f t="shared" ref="B42:B45" si="1">B41+9</f>
        <v>55</v>
      </c>
      <c r="C42" s="5">
        <f>((B42-H34)/(G34-H34))*G35+((B42-G34)/(H34-G34))*H35</f>
        <v>7.35</v>
      </c>
      <c r="D42" s="1"/>
      <c r="E42" s="2" t="s">
        <v>4</v>
      </c>
      <c r="F42" s="3">
        <f>(F38-F37)/F40</f>
        <v>10</v>
      </c>
      <c r="G42" s="1"/>
      <c r="H42" s="1"/>
      <c r="I42" s="1"/>
      <c r="J42" s="1"/>
      <c r="K42" s="1"/>
      <c r="L42" s="15"/>
      <c r="M42" s="15"/>
    </row>
    <row r="43" spans="1:13" x14ac:dyDescent="0.35">
      <c r="A43" s="2" t="s">
        <v>51</v>
      </c>
      <c r="B43" s="4">
        <f t="shared" si="1"/>
        <v>64</v>
      </c>
      <c r="C43" s="5">
        <f>((B43-I34)/(H34-I34))*H35+((B43-H34)/(I34-H34))*I35</f>
        <v>7.96</v>
      </c>
      <c r="D43" s="1"/>
      <c r="E43" s="1"/>
      <c r="F43" s="1"/>
      <c r="G43" s="1"/>
      <c r="H43" s="1"/>
      <c r="I43" s="1"/>
      <c r="J43" s="1"/>
      <c r="K43" s="1"/>
      <c r="L43" s="15"/>
      <c r="M43" s="15"/>
    </row>
    <row r="44" spans="1:13" x14ac:dyDescent="0.35">
      <c r="A44" s="2" t="s">
        <v>52</v>
      </c>
      <c r="B44" s="4">
        <f t="shared" si="1"/>
        <v>73</v>
      </c>
      <c r="C44" s="5">
        <f>((B44-J34)/(I34-J34))*I35+((B44-I34)/(J34-I34))*J35</f>
        <v>8.4099999999999984</v>
      </c>
      <c r="D44" s="1"/>
      <c r="E44" s="1"/>
      <c r="F44" s="1"/>
      <c r="G44" s="1"/>
      <c r="H44" s="1"/>
      <c r="I44" s="1"/>
      <c r="J44" s="1"/>
      <c r="K44" s="1"/>
      <c r="L44" s="15"/>
      <c r="M44" s="15"/>
    </row>
    <row r="45" spans="1:13" x14ac:dyDescent="0.35">
      <c r="A45" s="2" t="s">
        <v>53</v>
      </c>
      <c r="B45" s="4">
        <f t="shared" si="1"/>
        <v>82</v>
      </c>
      <c r="C45" s="5">
        <f>((B45-K34)/(J34-K34))*J35+((B45-J34)/(K34-J34))*K35</f>
        <v>8.14</v>
      </c>
      <c r="D45" s="1"/>
      <c r="E45" s="1"/>
      <c r="F45" s="1"/>
      <c r="G45" s="1"/>
      <c r="H45" s="1"/>
      <c r="I45" s="1"/>
      <c r="J45" s="1"/>
      <c r="K45" s="1"/>
      <c r="L45" s="15"/>
      <c r="M45" s="15"/>
    </row>
    <row r="46" spans="1:13" x14ac:dyDescent="0.35">
      <c r="A46" s="2" t="s">
        <v>54</v>
      </c>
      <c r="B46" s="4">
        <f>B45+9</f>
        <v>91</v>
      </c>
      <c r="C46" s="5">
        <f>((B46-L34)/(K34-L34))*K35+((B46-K34)/(L34-K34))*L35</f>
        <v>7.7100000000000009</v>
      </c>
      <c r="D46" s="1"/>
      <c r="E46" s="3" t="s">
        <v>45</v>
      </c>
      <c r="F46" s="8">
        <f>9*C47</f>
        <v>614.25</v>
      </c>
      <c r="G46" s="1"/>
      <c r="H46" s="1"/>
      <c r="I46" s="1"/>
      <c r="J46" s="1"/>
      <c r="K46" s="1"/>
      <c r="L46" s="15"/>
      <c r="M46" s="15"/>
    </row>
    <row r="47" spans="1:13" x14ac:dyDescent="0.35">
      <c r="A47" s="1"/>
      <c r="B47" s="1"/>
      <c r="C47" s="6">
        <f>SUM(C37:C46)</f>
        <v>68.25</v>
      </c>
      <c r="D47" s="1"/>
      <c r="E47" s="1"/>
      <c r="F47" s="1"/>
      <c r="G47" s="1"/>
      <c r="H47" s="1"/>
      <c r="I47" s="1"/>
      <c r="J47" s="1"/>
      <c r="K47" s="1"/>
      <c r="L47" s="15"/>
      <c r="M47" s="15"/>
    </row>
    <row r="48" spans="1:13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5"/>
      <c r="M48" s="15"/>
    </row>
    <row r="49" spans="1:13" x14ac:dyDescent="0.35">
      <c r="A49" s="1" t="s">
        <v>16</v>
      </c>
      <c r="B49" s="1">
        <f>(3/2)*(F37+L35+2*C47)</f>
        <v>213.75</v>
      </c>
      <c r="C49" s="1"/>
      <c r="D49" s="1"/>
      <c r="E49" s="1"/>
      <c r="F49" s="1"/>
      <c r="G49" s="1"/>
      <c r="H49" s="1"/>
      <c r="I49" s="1"/>
      <c r="J49" s="1"/>
      <c r="K49" s="1"/>
      <c r="L49" s="15"/>
      <c r="M49" s="15"/>
    </row>
    <row r="50" spans="1:1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5"/>
      <c r="M50" s="15"/>
    </row>
    <row r="51" spans="1:1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5"/>
      <c r="M51" s="15"/>
    </row>
    <row r="52" spans="1:1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5"/>
      <c r="M52" s="15"/>
    </row>
    <row r="53" spans="1:13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5"/>
      <c r="M53" s="15"/>
    </row>
    <row r="54" spans="1:13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5"/>
      <c r="M54" s="15"/>
    </row>
    <row r="55" spans="1:13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3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3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3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3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</sheetData>
  <pageMargins left="0.70866141732283472" right="0.70866141732283472" top="0.74803149606299213" bottom="0.74803149606299213" header="0.31496062992125984" footer="0.31496062992125984"/>
  <pageSetup scale="69" orientation="landscape" r:id="rId1"/>
  <headerFooter>
    <oddHeader>&amp;CMETODO DE TRAPECIOS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6401-961D-41E0-BD31-F6E813A43006}">
  <sheetPr>
    <pageSetUpPr fitToPage="1"/>
  </sheetPr>
  <dimension ref="A11:G48"/>
  <sheetViews>
    <sheetView view="pageBreakPreview" zoomScale="60" zoomScaleNormal="130" workbookViewId="0">
      <selection activeCell="N49" sqref="N49"/>
    </sheetView>
  </sheetViews>
  <sheetFormatPr baseColWidth="10" defaultRowHeight="14.5" x14ac:dyDescent="0.35"/>
  <sheetData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2" t="s">
        <v>1</v>
      </c>
      <c r="B12" s="21">
        <v>0</v>
      </c>
      <c r="C12" s="1"/>
      <c r="D12" s="2" t="s">
        <v>17</v>
      </c>
      <c r="E12" s="3">
        <v>4</v>
      </c>
      <c r="F12" s="1"/>
      <c r="G12" s="1"/>
    </row>
    <row r="13" spans="1:7" x14ac:dyDescent="0.35">
      <c r="A13" s="2" t="s">
        <v>2</v>
      </c>
      <c r="B13" s="21">
        <v>30</v>
      </c>
      <c r="C13" s="1"/>
      <c r="D13" s="2" t="s">
        <v>18</v>
      </c>
      <c r="E13" s="3">
        <f>2*E12</f>
        <v>8</v>
      </c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2" t="s">
        <v>4</v>
      </c>
      <c r="B15" s="21">
        <f>(B13-B12)/(2*E12)</f>
        <v>3.75</v>
      </c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2" t="s">
        <v>5</v>
      </c>
      <c r="B18" s="3">
        <f>34.78*(1-EXP(-0.54*B12))</f>
        <v>0</v>
      </c>
      <c r="C18" s="1"/>
      <c r="D18" s="1"/>
      <c r="E18" s="1"/>
      <c r="F18" s="1"/>
      <c r="G18" s="1"/>
    </row>
    <row r="19" spans="1:7" x14ac:dyDescent="0.35">
      <c r="A19" s="2" t="s">
        <v>6</v>
      </c>
      <c r="B19" s="3">
        <f>34.78*(1-EXP(-0.54*B13))</f>
        <v>34.779996795509632</v>
      </c>
      <c r="C19" s="1"/>
      <c r="D19" s="1"/>
      <c r="E19" s="1"/>
      <c r="F19" s="1"/>
      <c r="G19" s="1"/>
    </row>
    <row r="20" spans="1:7" x14ac:dyDescent="0.35">
      <c r="A20" s="1"/>
      <c r="B20" s="1"/>
      <c r="C20" s="1"/>
      <c r="D20" s="1"/>
      <c r="E20" s="1"/>
      <c r="F20" s="1"/>
      <c r="G20" s="1"/>
    </row>
    <row r="21" spans="1:7" x14ac:dyDescent="0.35">
      <c r="A21" s="2" t="s">
        <v>25</v>
      </c>
      <c r="B21" s="4">
        <f>B15</f>
        <v>3.75</v>
      </c>
      <c r="C21" s="5">
        <f>2*34.78*(1-EXP(-0.54*B21))</f>
        <v>60.378508267854535</v>
      </c>
      <c r="D21" s="1"/>
      <c r="E21" s="1"/>
      <c r="F21" s="1"/>
      <c r="G21" s="1"/>
    </row>
    <row r="22" spans="1:7" x14ac:dyDescent="0.35">
      <c r="A22" s="2" t="s">
        <v>19</v>
      </c>
      <c r="B22" s="4">
        <f>B21+B15</f>
        <v>7.5</v>
      </c>
      <c r="C22" s="5">
        <f>34.78*(1-EXP(-0.54*B22))</f>
        <v>34.174049810038419</v>
      </c>
      <c r="D22" s="1"/>
      <c r="E22" s="1"/>
      <c r="F22" s="1"/>
      <c r="G22" s="1"/>
    </row>
    <row r="23" spans="1:7" x14ac:dyDescent="0.35">
      <c r="A23" s="2" t="s">
        <v>27</v>
      </c>
      <c r="B23" s="4">
        <f>B22+B15</f>
        <v>11.25</v>
      </c>
      <c r="C23" s="5">
        <f t="shared" ref="C23:C25" si="0">2*34.78*(1-EXP(-0.54*B23))</f>
        <v>69.40003661129316</v>
      </c>
      <c r="D23" s="1"/>
      <c r="E23" s="1"/>
      <c r="F23" s="1"/>
      <c r="G23" s="1"/>
    </row>
    <row r="24" spans="1:7" x14ac:dyDescent="0.35">
      <c r="A24" s="2" t="s">
        <v>11</v>
      </c>
      <c r="B24" s="4">
        <f>B23+B15</f>
        <v>15</v>
      </c>
      <c r="C24" s="5">
        <f>34.78*(1-EXP(-0.54*B24))</f>
        <v>34.76944290877762</v>
      </c>
      <c r="D24" s="1"/>
      <c r="E24" s="1"/>
      <c r="F24" s="1"/>
      <c r="G24" s="1"/>
    </row>
    <row r="25" spans="1:7" x14ac:dyDescent="0.35">
      <c r="A25" s="2" t="s">
        <v>28</v>
      </c>
      <c r="B25" s="4">
        <f>B24+B15</f>
        <v>18.75</v>
      </c>
      <c r="C25" s="5">
        <f t="shared" si="0"/>
        <v>69.557213057913344</v>
      </c>
      <c r="D25" s="1"/>
      <c r="E25" s="1"/>
      <c r="F25" s="1"/>
      <c r="G25" s="1"/>
    </row>
    <row r="26" spans="1:7" x14ac:dyDescent="0.35">
      <c r="A26" s="2" t="s">
        <v>22</v>
      </c>
      <c r="B26" s="4">
        <f>B25+B15</f>
        <v>22.5</v>
      </c>
      <c r="C26" s="5">
        <f>34.78*(1-EXP(-0.54*B26))</f>
        <v>34.779816070401623</v>
      </c>
      <c r="D26" s="1"/>
      <c r="E26" s="1"/>
      <c r="F26" s="1"/>
      <c r="G26" s="1"/>
    </row>
    <row r="27" spans="1:7" x14ac:dyDescent="0.35">
      <c r="A27" s="2" t="s">
        <v>29</v>
      </c>
      <c r="B27" s="4">
        <f>B26+B15</f>
        <v>26.25</v>
      </c>
      <c r="C27" s="5">
        <f>2*34.78*(1-EXP(-0.54*B27))</f>
        <v>69.559951444850867</v>
      </c>
      <c r="D27" s="1"/>
      <c r="E27" s="1"/>
      <c r="F27" s="1"/>
      <c r="G27" s="1"/>
    </row>
    <row r="28" spans="1:7" x14ac:dyDescent="0.35">
      <c r="A28" s="2" t="s">
        <v>24</v>
      </c>
      <c r="B28" s="4">
        <f>B27+B15</f>
        <v>30</v>
      </c>
      <c r="C28" s="5">
        <f>34.78*(1-EXP(-0.54*B28))</f>
        <v>34.779996795509632</v>
      </c>
      <c r="D28" s="1"/>
      <c r="E28" s="1"/>
      <c r="F28" s="1"/>
      <c r="G28" s="1"/>
    </row>
    <row r="29" spans="1:7" x14ac:dyDescent="0.35">
      <c r="A29" s="1"/>
      <c r="B29" s="1"/>
      <c r="C29" s="7">
        <f>SUM(C21:C28)</f>
        <v>407.39901496663924</v>
      </c>
      <c r="D29" s="1"/>
      <c r="E29" s="1"/>
      <c r="F29" s="1"/>
      <c r="G29" s="1"/>
    </row>
    <row r="30" spans="1:7" x14ac:dyDescent="0.35">
      <c r="A30" s="1"/>
      <c r="B30" s="1"/>
      <c r="C30" s="1"/>
      <c r="D30" s="1"/>
      <c r="E30" s="1"/>
      <c r="F30" s="1"/>
      <c r="G30" s="1"/>
    </row>
    <row r="31" spans="1:7" x14ac:dyDescent="0.35">
      <c r="A31" s="1"/>
      <c r="B31" s="1"/>
      <c r="C31" s="1"/>
      <c r="D31" s="1"/>
      <c r="E31" s="1"/>
      <c r="F31" s="1"/>
      <c r="G31" s="1"/>
    </row>
    <row r="32" spans="1:7" x14ac:dyDescent="0.35">
      <c r="A32" s="1"/>
      <c r="B32" s="3" t="s">
        <v>26</v>
      </c>
      <c r="C32" s="8">
        <f>(B15/3)*(-B19+2*(C29))</f>
        <v>975.02254142221102</v>
      </c>
      <c r="D32" s="1"/>
      <c r="E32" s="1"/>
      <c r="F32" s="1"/>
      <c r="G32" s="1"/>
    </row>
    <row r="33" spans="1:7" x14ac:dyDescent="0.35">
      <c r="A33" s="1"/>
      <c r="B33" s="1"/>
      <c r="C33" s="1"/>
      <c r="D33" s="1"/>
      <c r="E33" s="1"/>
      <c r="F33" s="1"/>
      <c r="G33" s="1"/>
    </row>
    <row r="34" spans="1:7" x14ac:dyDescent="0.35">
      <c r="A34" s="1"/>
      <c r="B34" s="1"/>
      <c r="C34" s="1"/>
      <c r="D34" s="1"/>
      <c r="E34" s="1"/>
      <c r="F34" s="1"/>
      <c r="G34" s="1"/>
    </row>
    <row r="35" spans="1:7" x14ac:dyDescent="0.35">
      <c r="A35" s="1"/>
      <c r="B35" s="1"/>
      <c r="C35" s="1"/>
      <c r="D35" s="1"/>
      <c r="E35" s="1"/>
      <c r="F35" s="1"/>
      <c r="G35" s="1"/>
    </row>
    <row r="36" spans="1:7" x14ac:dyDescent="0.35">
      <c r="A36" s="2" t="s">
        <v>30</v>
      </c>
      <c r="B36" s="4">
        <f>B15</f>
        <v>3.75</v>
      </c>
      <c r="C36" s="5">
        <f t="shared" ref="C36:C43" si="1">34.78*(1-EXP(-0.54*B36))</f>
        <v>30.189254133927268</v>
      </c>
      <c r="D36" s="1"/>
      <c r="E36" s="1"/>
      <c r="F36" s="1"/>
      <c r="G36" s="1"/>
    </row>
    <row r="37" spans="1:7" x14ac:dyDescent="0.35">
      <c r="A37" s="2" t="s">
        <v>19</v>
      </c>
      <c r="B37" s="4">
        <f>B36+B15</f>
        <v>7.5</v>
      </c>
      <c r="C37" s="5">
        <f t="shared" si="1"/>
        <v>34.174049810038419</v>
      </c>
      <c r="D37" s="1"/>
      <c r="E37" s="1"/>
      <c r="F37" s="1"/>
      <c r="G37" s="1"/>
    </row>
    <row r="38" spans="1:7" x14ac:dyDescent="0.35">
      <c r="A38" s="2" t="s">
        <v>20</v>
      </c>
      <c r="B38" s="4">
        <f>B37+B15</f>
        <v>11.25</v>
      </c>
      <c r="C38" s="5">
        <f t="shared" si="1"/>
        <v>34.70001830564658</v>
      </c>
      <c r="D38" s="1"/>
      <c r="E38" s="1"/>
      <c r="F38" s="1"/>
      <c r="G38" s="1"/>
    </row>
    <row r="39" spans="1:7" x14ac:dyDescent="0.35">
      <c r="A39" s="2" t="s">
        <v>11</v>
      </c>
      <c r="B39" s="4">
        <f>B38+B15</f>
        <v>15</v>
      </c>
      <c r="C39" s="5">
        <f t="shared" si="1"/>
        <v>34.76944290877762</v>
      </c>
      <c r="D39" s="1"/>
      <c r="E39" s="1"/>
      <c r="F39" s="1"/>
      <c r="G39" s="1"/>
    </row>
    <row r="40" spans="1:7" x14ac:dyDescent="0.35">
      <c r="A40" s="2" t="s">
        <v>21</v>
      </c>
      <c r="B40" s="4">
        <f>B39+B15</f>
        <v>18.75</v>
      </c>
      <c r="C40" s="5">
        <f t="shared" si="1"/>
        <v>34.778606528956672</v>
      </c>
      <c r="D40" s="1"/>
      <c r="E40" s="1"/>
      <c r="F40" s="1"/>
      <c r="G40" s="1"/>
    </row>
    <row r="41" spans="1:7" x14ac:dyDescent="0.35">
      <c r="A41" s="2" t="s">
        <v>22</v>
      </c>
      <c r="B41" s="4">
        <f>B40+B15</f>
        <v>22.5</v>
      </c>
      <c r="C41" s="5">
        <f t="shared" si="1"/>
        <v>34.779816070401623</v>
      </c>
      <c r="D41" s="1"/>
      <c r="E41" s="1"/>
      <c r="F41" s="1"/>
      <c r="G41" s="1"/>
    </row>
    <row r="42" spans="1:7" x14ac:dyDescent="0.35">
      <c r="A42" s="2" t="s">
        <v>23</v>
      </c>
      <c r="B42" s="4">
        <f>B41+B15</f>
        <v>26.25</v>
      </c>
      <c r="C42" s="5">
        <f t="shared" si="1"/>
        <v>34.779975722425434</v>
      </c>
      <c r="D42" s="1"/>
      <c r="E42" s="1"/>
      <c r="F42" s="1"/>
      <c r="G42" s="1"/>
    </row>
    <row r="43" spans="1:7" x14ac:dyDescent="0.35">
      <c r="A43" s="2" t="s">
        <v>24</v>
      </c>
      <c r="B43" s="4">
        <f>B42+B15</f>
        <v>30</v>
      </c>
      <c r="C43" s="5">
        <f t="shared" si="1"/>
        <v>34.779996795509632</v>
      </c>
      <c r="D43" s="1"/>
      <c r="E43" s="1"/>
      <c r="F43" s="1"/>
      <c r="G43" s="1"/>
    </row>
    <row r="44" spans="1:7" x14ac:dyDescent="0.35">
      <c r="A44" s="1"/>
      <c r="B44" s="1"/>
      <c r="C44" s="7">
        <f>SUM(C36:C43)</f>
        <v>272.95116027568326</v>
      </c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3" t="s">
        <v>26</v>
      </c>
      <c r="C47" s="8">
        <f>(B15/3)*(-B19+2*(C44))</f>
        <v>638.90290469482113</v>
      </c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</sheetData>
  <pageMargins left="0.70866141732283472" right="0.70866141732283472" top="0.74803149606299213" bottom="0.74803149606299213" header="0.31496062992125984" footer="0.31496062992125984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80-E923-4D4A-9B99-683432E3AA57}">
  <sheetPr>
    <pageSetUpPr fitToPage="1"/>
  </sheetPr>
  <dimension ref="A8:Q43"/>
  <sheetViews>
    <sheetView tabSelected="1" view="pageBreakPreview" zoomScale="60" zoomScaleNormal="100" workbookViewId="0">
      <selection activeCell="N46" sqref="N46"/>
    </sheetView>
  </sheetViews>
  <sheetFormatPr baseColWidth="10" defaultRowHeight="14.5" x14ac:dyDescent="0.35"/>
  <sheetData>
    <row r="8" spans="1:17" x14ac:dyDescent="0.35">
      <c r="N8" s="1"/>
      <c r="O8" s="1"/>
      <c r="P8" s="1"/>
      <c r="Q8" s="1"/>
    </row>
    <row r="9" spans="1:17" x14ac:dyDescent="0.35">
      <c r="N9" s="1"/>
      <c r="O9" s="1"/>
      <c r="P9" s="1"/>
      <c r="Q9" s="1"/>
    </row>
    <row r="10" spans="1:17" x14ac:dyDescent="0.35">
      <c r="N10" s="1"/>
      <c r="O10" s="1"/>
      <c r="P10" s="1"/>
      <c r="Q10" s="1"/>
    </row>
    <row r="11" spans="1:17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s="2" t="s">
        <v>1</v>
      </c>
      <c r="B12" s="3">
        <v>0</v>
      </c>
      <c r="C12" s="1"/>
      <c r="D12" s="2" t="s">
        <v>40</v>
      </c>
      <c r="E12" s="3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s="2" t="s">
        <v>2</v>
      </c>
      <c r="B13" s="3">
        <v>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5">
      <c r="A14" s="1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5">
      <c r="A15" s="2" t="s">
        <v>4</v>
      </c>
      <c r="B15" s="3">
        <f>(B13-B12)/E12</f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2" t="s">
        <v>33</v>
      </c>
      <c r="B19" s="2">
        <f>B12</f>
        <v>0</v>
      </c>
      <c r="C19" s="4">
        <f>34.78*(1-EXP(-0.54*B19))</f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5">
      <c r="A20" s="2" t="s">
        <v>41</v>
      </c>
      <c r="B20" s="2">
        <f>B15</f>
        <v>10</v>
      </c>
      <c r="C20" s="4">
        <f>3*(34.78*(1-EXP(-0.54*B20)))</f>
        <v>103.8687399444478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2" t="s">
        <v>42</v>
      </c>
      <c r="B21" s="2">
        <f>2*B15</f>
        <v>20</v>
      </c>
      <c r="C21" s="4">
        <f>3*(34.78*(1-EXP(-0.54*B21)))</f>
        <v>104.33787151581409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5">
      <c r="A22" s="2" t="s">
        <v>36</v>
      </c>
      <c r="B22" s="2">
        <f>B13</f>
        <v>30</v>
      </c>
      <c r="C22" s="4">
        <f>34.78*(1-EXP(-0.54*B22))</f>
        <v>34.779996795509632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5">
      <c r="A23" s="1"/>
      <c r="B23" s="1"/>
      <c r="C23" s="11">
        <f>SUM(C19:C22)</f>
        <v>242.9866082557715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5">
      <c r="A26" s="3" t="s">
        <v>43</v>
      </c>
      <c r="B26" s="8">
        <f>(3*B15/8)*C23</f>
        <v>911.19978095914314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2" t="s">
        <v>33</v>
      </c>
      <c r="B32" s="2">
        <f>B25</f>
        <v>0</v>
      </c>
      <c r="C32" s="4">
        <f>34.78*(1-EXP(-0.54*B32))</f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2" t="s">
        <v>34</v>
      </c>
      <c r="B33" s="2">
        <f>B15</f>
        <v>10</v>
      </c>
      <c r="C33" s="4">
        <f>34.78*(1-EXP(-0.54*B33))</f>
        <v>34.622913314815932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5">
      <c r="A34" s="2" t="s">
        <v>35</v>
      </c>
      <c r="B34" s="2">
        <f>2*B33</f>
        <v>20</v>
      </c>
      <c r="C34" s="4">
        <f>34.78*(1-EXP(-0.54*B34))</f>
        <v>34.779290505271362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s="2" t="s">
        <v>36</v>
      </c>
      <c r="B35" s="2">
        <f>B13</f>
        <v>30</v>
      </c>
      <c r="C35" s="4">
        <f>34.78*(1-EXP(-0.54*B35))</f>
        <v>34.779996795509632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A36" s="1"/>
      <c r="B36" s="1"/>
      <c r="C36" s="11">
        <f>SUM(C32:C35)</f>
        <v>104.18220061559693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5">
      <c r="A39" s="3" t="s">
        <v>43</v>
      </c>
      <c r="B39" s="8">
        <f>(3*B15/8)*C36</f>
        <v>390.68325230848848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0866141732283472" right="0.70866141732283472" top="0.74803149606299213" bottom="0.74803149606299213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Rectangulos</vt:lpstr>
      <vt:lpstr>Metodo de trapecios</vt:lpstr>
      <vt:lpstr>Simpson 1.3</vt:lpstr>
      <vt:lpstr>Simpson 3.8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</dc:creator>
  <cp:lastModifiedBy>marcopolo silva hernandez</cp:lastModifiedBy>
  <cp:lastPrinted>2024-06-05T22:50:54Z</cp:lastPrinted>
  <dcterms:created xsi:type="dcterms:W3CDTF">2024-05-27T22:16:15Z</dcterms:created>
  <dcterms:modified xsi:type="dcterms:W3CDTF">2024-06-11T17:26:22Z</dcterms:modified>
</cp:coreProperties>
</file>