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<sst xmlns="http://schemas.openxmlformats.org/spreadsheetml/2006/main" count="92" uniqueCount="23">
  <si>
    <t>f(x) = x^3 − 10x + 20</t>
  </si>
  <si>
    <t>ε=</t>
  </si>
  <si>
    <t>f(x) = x^3 − 4x − 10</t>
  </si>
  <si>
    <t>сайт, x =</t>
  </si>
  <si>
    <t>метод бисекций, x=</t>
  </si>
  <si>
    <t>-3.89102015</t>
  </si>
  <si>
    <t>метод бисекций, х=</t>
  </si>
  <si>
    <t>2.76081802</t>
  </si>
  <si>
    <t>Итераций: 22</t>
  </si>
  <si>
    <t>Метод Ньютона</t>
  </si>
  <si>
    <t>n</t>
  </si>
  <si>
    <t>Xn</t>
  </si>
  <si>
    <t>f(Xn)</t>
  </si>
  <si>
    <t>δXn</t>
  </si>
  <si>
    <t>δXn&lt;ε</t>
  </si>
  <si>
    <t>δn</t>
  </si>
  <si>
    <t>δn&lt;ε</t>
  </si>
  <si>
    <t>|f(Xn)|&lt;ε</t>
  </si>
  <si>
    <t>δ(n) &lt; (δn-1)^2</t>
  </si>
  <si>
    <t>//////////////////////////</t>
  </si>
  <si>
    <t>Упрощенный метод Ньютона</t>
  </si>
  <si>
    <t>f'(X0)=</t>
  </si>
  <si>
    <t>Метод секущих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</si>
</sst>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000"/>
    <numFmt numFmtId="165" formatCode="#,##0.0000000"/>
    <numFmt numFmtId="166" formatCode="#,##0.00000000"/>
  </numFmts>
  <fonts count="5">
    <font>
      <sz val="10.0"/>
      <color rgb="FF000000"/>
      <name val="Arial"/>
      <scheme val="minor"/>
    </font>
    <font>
      <sz val="10.0"/>
      <color theme="1"/>
      <name val="Arial"/>
      <scheme val="minor"/>
    </font>
    <font>
      <sz val="10.0"/>
      <color rgb="FF1F1F1F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left" readingOrder="0"/>
    </xf>
    <xf borderId="0" fillId="2" fontId="2" numFmtId="0" xfId="0" applyAlignment="1" applyFill="1" applyFont="1">
      <alignment horizontal="left" readingOrder="0"/>
    </xf>
    <xf borderId="0" fillId="2" fontId="2" numFmtId="0" xfId="0" applyAlignment="1" applyFont="1">
      <alignment horizontal="right" readingOrder="0"/>
    </xf>
    <xf borderId="1" fillId="0" fontId="1" numFmtId="0" xfId="0" applyAlignment="1" applyBorder="1" applyFont="1">
      <alignment horizontal="right" readingOrder="0"/>
    </xf>
    <xf borderId="1" fillId="2" fontId="2" numFmtId="0" xfId="0" applyAlignment="1" applyBorder="1" applyFont="1">
      <alignment horizontal="right" readingOrder="0"/>
    </xf>
    <xf borderId="1" fillId="0" fontId="1" numFmtId="164" xfId="0" applyAlignment="1" applyBorder="1" applyFont="1" applyNumberFormat="1">
      <alignment horizontal="right" readingOrder="0"/>
    </xf>
    <xf borderId="1" fillId="0" fontId="1" numFmtId="0" xfId="0" applyAlignment="1" applyBorder="1" applyFont="1">
      <alignment horizontal="right"/>
    </xf>
    <xf borderId="1" fillId="0" fontId="0" numFmtId="0" xfId="0" applyAlignment="1" applyBorder="1" applyFont="1">
      <alignment horizontal="right"/>
    </xf>
    <xf borderId="1" fillId="0" fontId="1" numFmtId="164" xfId="0" applyAlignment="1" applyBorder="1" applyFont="1" applyNumberFormat="1">
      <alignment horizontal="right"/>
    </xf>
    <xf borderId="0" fillId="0" fontId="1" numFmtId="0" xfId="0" applyAlignment="1" applyFont="1">
      <alignment horizontal="right"/>
    </xf>
    <xf borderId="2" fillId="0" fontId="1" numFmtId="0" xfId="0" applyAlignment="1" applyBorder="1" applyFont="1">
      <alignment horizontal="right" readingOrder="0"/>
    </xf>
    <xf borderId="2" fillId="0" fontId="1" numFmtId="164" xfId="0" applyAlignment="1" applyBorder="1" applyFont="1" applyNumberFormat="1">
      <alignment horizontal="right"/>
    </xf>
    <xf borderId="2" fillId="0" fontId="1" numFmtId="0" xfId="0" applyAlignment="1" applyBorder="1" applyFont="1">
      <alignment horizontal="right"/>
    </xf>
    <xf borderId="2" fillId="0" fontId="0" numFmtId="0" xfId="0" applyAlignment="1" applyBorder="1" applyFont="1">
      <alignment horizontal="right"/>
    </xf>
    <xf borderId="3" fillId="0" fontId="1" numFmtId="0" xfId="0" applyAlignment="1" applyBorder="1" applyFont="1">
      <alignment horizontal="right" readingOrder="0"/>
    </xf>
    <xf borderId="3" fillId="0" fontId="1" numFmtId="0" xfId="0" applyAlignment="1" applyBorder="1" applyFont="1">
      <alignment horizontal="right"/>
    </xf>
    <xf borderId="3" fillId="0" fontId="0" numFmtId="0" xfId="0" applyAlignment="1" applyBorder="1" applyFont="1">
      <alignment horizontal="right"/>
    </xf>
    <xf borderId="0" fillId="0" fontId="3" numFmtId="0" xfId="0" applyAlignment="1" applyFont="1">
      <alignment horizontal="right" readingOrder="0"/>
    </xf>
    <xf borderId="0" fillId="0" fontId="1" numFmtId="0" xfId="0" applyAlignment="1" applyFont="1">
      <alignment horizontal="right" vertical="bottom"/>
    </xf>
    <xf borderId="4" fillId="0" fontId="1" numFmtId="0" xfId="0" applyAlignment="1" applyBorder="1" applyFont="1">
      <alignment horizontal="right" vertical="bottom"/>
    </xf>
    <xf borderId="4" fillId="2" fontId="2" numFmtId="0" xfId="0" applyAlignment="1" applyBorder="1" applyFont="1">
      <alignment horizontal="right" shrinkToFit="0" vertical="bottom" wrapText="0"/>
    </xf>
    <xf borderId="4" fillId="2" fontId="1" numFmtId="0" xfId="0" applyAlignment="1" applyBorder="1" applyFont="1">
      <alignment horizontal="right" vertical="bottom"/>
    </xf>
    <xf borderId="5" fillId="0" fontId="1" numFmtId="0" xfId="0" applyAlignment="1" applyBorder="1" applyFont="1">
      <alignment horizontal="right" vertical="bottom"/>
    </xf>
    <xf borderId="6" fillId="0" fontId="1" numFmtId="0" xfId="0" applyAlignment="1" applyBorder="1" applyFont="1">
      <alignment horizontal="right" vertical="bottom"/>
    </xf>
    <xf borderId="6" fillId="2" fontId="2" numFmtId="0" xfId="0" applyAlignment="1" applyBorder="1" applyFont="1">
      <alignment horizontal="right" vertical="bottom"/>
    </xf>
    <xf borderId="6" fillId="0" fontId="1" numFmtId="0" xfId="0" applyAlignment="1" applyBorder="1" applyFont="1">
      <alignment horizontal="right" readingOrder="0" vertical="bottom"/>
    </xf>
    <xf borderId="6" fillId="0" fontId="1" numFmtId="164" xfId="0" applyAlignment="1" applyBorder="1" applyFont="1" applyNumberFormat="1">
      <alignment horizontal="right" readingOrder="0" vertical="bottom"/>
    </xf>
    <xf borderId="5" fillId="0" fontId="1" numFmtId="0" xfId="0" applyAlignment="1" applyBorder="1" applyFont="1">
      <alignment horizontal="right" vertical="bottom"/>
    </xf>
    <xf borderId="6" fillId="0" fontId="1" numFmtId="164" xfId="0" applyAlignment="1" applyBorder="1" applyFont="1" applyNumberFormat="1">
      <alignment horizontal="right" vertical="bottom"/>
    </xf>
    <xf borderId="6" fillId="0" fontId="1" numFmtId="0" xfId="0" applyAlignment="1" applyBorder="1" applyFont="1">
      <alignment horizontal="right" vertical="bottom"/>
    </xf>
    <xf borderId="1" fillId="0" fontId="1" numFmtId="165" xfId="0" applyAlignment="1" applyBorder="1" applyFont="1" applyNumberFormat="1">
      <alignment horizontal="right" readingOrder="0"/>
    </xf>
    <xf borderId="1" fillId="0" fontId="1" numFmtId="165" xfId="0" applyAlignment="1" applyBorder="1" applyFont="1" applyNumberFormat="1">
      <alignment horizontal="right"/>
    </xf>
    <xf borderId="7" fillId="0" fontId="1" numFmtId="0" xfId="0" applyAlignment="1" applyBorder="1" applyFont="1">
      <alignment horizontal="right" vertical="bottom"/>
    </xf>
    <xf borderId="8" fillId="0" fontId="1" numFmtId="164" xfId="0" applyAlignment="1" applyBorder="1" applyFont="1" applyNumberFormat="1">
      <alignment horizontal="right" vertical="bottom"/>
    </xf>
    <xf borderId="8" fillId="0" fontId="1" numFmtId="0" xfId="0" applyAlignment="1" applyBorder="1" applyFont="1">
      <alignment horizontal="right" vertical="bottom"/>
    </xf>
    <xf borderId="3" fillId="0" fontId="1" numFmtId="0" xfId="0" applyAlignment="1" applyBorder="1" applyFont="1">
      <alignment horizontal="right" vertical="bottom"/>
    </xf>
    <xf borderId="3" fillId="0" fontId="1" numFmtId="4" xfId="0" applyAlignment="1" applyBorder="1" applyFont="1" applyNumberFormat="1">
      <alignment horizontal="right" vertical="bottom"/>
    </xf>
    <xf borderId="1" fillId="0" fontId="1" numFmtId="166" xfId="0" applyAlignment="1" applyBorder="1" applyFont="1" applyNumberFormat="1">
      <alignment horizontal="right" readingOrder="0"/>
    </xf>
    <xf borderId="1" fillId="0" fontId="1" numFmtId="166" xfId="0" applyAlignment="1" applyBorder="1" applyFont="1" applyNumberFormat="1">
      <alignment horizontal="right"/>
    </xf>
    <xf borderId="2" fillId="0" fontId="1" numFmtId="166" xfId="0" applyAlignment="1" applyBorder="1" applyFont="1" applyNumberFormat="1">
      <alignment horizontal="right"/>
    </xf>
    <xf borderId="3" fillId="0" fontId="3" numFmtId="0" xfId="0" applyAlignment="1" applyBorder="1" applyFont="1">
      <alignment readingOrder="0"/>
    </xf>
    <xf borderId="3" fillId="0" fontId="3" numFmtId="0" xfId="0" applyBorder="1" applyFont="1"/>
    <xf borderId="3" fillId="0" fontId="4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5"/>
    <col customWidth="1" min="11" max="11" width="9.63"/>
    <col customWidth="1" min="12" max="12" width="15.75"/>
  </cols>
  <sheetData>
    <row r="2">
      <c r="A2" s="1"/>
      <c r="B2" s="2" t="s">
        <v>0</v>
      </c>
      <c r="C2" s="2" t="s">
        <v>1</v>
      </c>
      <c r="D2" s="3">
        <v>1.0E-5</v>
      </c>
      <c r="E2" s="1"/>
      <c r="F2" s="1"/>
      <c r="G2" s="1"/>
      <c r="H2" s="1"/>
      <c r="I2" s="1"/>
      <c r="K2" s="1"/>
      <c r="L2" s="2" t="s">
        <v>2</v>
      </c>
      <c r="M2" s="2" t="s">
        <v>1</v>
      </c>
      <c r="N2" s="3">
        <v>1.0E-5</v>
      </c>
      <c r="O2" s="1"/>
      <c r="P2" s="1"/>
      <c r="Q2" s="1"/>
      <c r="R2" s="1"/>
      <c r="S2" s="1"/>
    </row>
    <row r="3">
      <c r="A3" s="1"/>
      <c r="B3" s="2" t="s">
        <v>3</v>
      </c>
      <c r="C3" s="4">
        <v>-3.89102041</v>
      </c>
      <c r="D3" s="1"/>
      <c r="E3" s="1"/>
      <c r="F3" s="1"/>
      <c r="G3" s="1"/>
      <c r="H3" s="1"/>
      <c r="I3" s="1"/>
      <c r="K3" s="1"/>
      <c r="L3" s="2" t="s">
        <v>3</v>
      </c>
      <c r="M3" s="4">
        <v>2.76081783</v>
      </c>
      <c r="N3" s="1"/>
      <c r="O3" s="1"/>
      <c r="P3" s="1"/>
      <c r="Q3" s="1"/>
      <c r="R3" s="1"/>
      <c r="S3" s="1"/>
    </row>
    <row r="4">
      <c r="A4" s="1"/>
      <c r="B4" s="2" t="s">
        <v>4</v>
      </c>
      <c r="C4" s="3" t="s">
        <v>5</v>
      </c>
      <c r="D4" s="1"/>
      <c r="E4" s="1"/>
      <c r="F4" s="1"/>
      <c r="G4" s="1"/>
      <c r="H4" s="1"/>
      <c r="I4" s="1"/>
      <c r="K4" s="1"/>
      <c r="L4" s="2" t="s">
        <v>6</v>
      </c>
      <c r="M4" s="3" t="s">
        <v>7</v>
      </c>
      <c r="N4" s="1"/>
      <c r="O4" s="1"/>
      <c r="P4" s="1"/>
      <c r="Q4" s="1"/>
      <c r="R4" s="1"/>
      <c r="S4" s="1"/>
    </row>
    <row r="5">
      <c r="A5" s="1"/>
      <c r="B5" s="5" t="s">
        <v>8</v>
      </c>
      <c r="C5" s="1"/>
      <c r="D5" s="1"/>
      <c r="E5" s="1"/>
      <c r="F5" s="1"/>
      <c r="G5" s="1"/>
      <c r="H5" s="1"/>
      <c r="I5" s="1"/>
      <c r="K5" s="1"/>
      <c r="L5" s="5" t="s">
        <v>8</v>
      </c>
      <c r="M5" s="1"/>
      <c r="N5" s="1"/>
      <c r="O5" s="1"/>
      <c r="P5" s="1"/>
      <c r="Q5" s="1"/>
      <c r="R5" s="1"/>
      <c r="S5" s="1"/>
    </row>
    <row r="6">
      <c r="A6" s="1"/>
      <c r="B6" s="2" t="s">
        <v>9</v>
      </c>
      <c r="C6" s="1"/>
      <c r="D6" s="1"/>
      <c r="E6" s="1"/>
      <c r="F6" s="1"/>
      <c r="G6" s="1"/>
      <c r="H6" s="1"/>
      <c r="I6" s="1"/>
      <c r="K6" s="1"/>
      <c r="L6" s="2" t="s">
        <v>9</v>
      </c>
      <c r="M6" s="1"/>
      <c r="N6" s="1"/>
      <c r="O6" s="1"/>
      <c r="P6" s="1"/>
      <c r="Q6" s="1"/>
      <c r="R6" s="1"/>
      <c r="S6" s="1"/>
    </row>
    <row r="7">
      <c r="A7" s="6" t="s">
        <v>10</v>
      </c>
      <c r="B7" s="6" t="s">
        <v>11</v>
      </c>
      <c r="C7" s="6" t="s">
        <v>12</v>
      </c>
      <c r="D7" s="6" t="s">
        <v>13</v>
      </c>
      <c r="E7" s="7" t="s">
        <v>14</v>
      </c>
      <c r="F7" s="7" t="s">
        <v>15</v>
      </c>
      <c r="G7" s="7" t="s">
        <v>16</v>
      </c>
      <c r="H7" s="6" t="s">
        <v>17</v>
      </c>
      <c r="I7" s="6" t="s">
        <v>18</v>
      </c>
      <c r="K7" s="6" t="s">
        <v>10</v>
      </c>
      <c r="L7" s="6" t="s">
        <v>11</v>
      </c>
      <c r="M7" s="6" t="s">
        <v>12</v>
      </c>
      <c r="N7" s="6" t="s">
        <v>13</v>
      </c>
      <c r="O7" s="7" t="s">
        <v>14</v>
      </c>
      <c r="P7" s="7" t="s">
        <v>15</v>
      </c>
      <c r="Q7" s="7" t="s">
        <v>16</v>
      </c>
      <c r="R7" s="6" t="s">
        <v>17</v>
      </c>
      <c r="S7" s="6" t="s">
        <v>18</v>
      </c>
    </row>
    <row r="8">
      <c r="A8" s="6">
        <v>0.0</v>
      </c>
      <c r="B8" s="8">
        <v>-3.6</v>
      </c>
      <c r="C8" s="9">
        <f t="shared" ref="C8:C12" si="1">B8*B8*B8-10*B8+20</f>
        <v>9.344</v>
      </c>
      <c r="D8" s="6" t="s">
        <v>19</v>
      </c>
      <c r="E8" s="6" t="s">
        <v>19</v>
      </c>
      <c r="F8" s="9">
        <f t="shared" ref="F8:F12" si="2">ABS(B8-C$3)</f>
        <v>0.29102041</v>
      </c>
      <c r="G8" s="9" t="str">
        <f t="shared" ref="G8:G12" si="3">IF(F8&lt;D$2,"Да","Нет")</f>
        <v>Нет</v>
      </c>
      <c r="H8" s="10" t="str">
        <f t="shared" ref="H8:H12" si="4">IF(ABS(C8)&lt;D$2,"Да","Нет")</f>
        <v>Нет</v>
      </c>
      <c r="I8" s="6" t="s">
        <v>19</v>
      </c>
      <c r="K8" s="6">
        <v>0.0</v>
      </c>
      <c r="L8" s="8">
        <v>2.0</v>
      </c>
      <c r="M8" s="9">
        <f t="shared" ref="M8:M13" si="5">L8*L8*L8-4*L8-10</f>
        <v>-10</v>
      </c>
      <c r="N8" s="6" t="s">
        <v>19</v>
      </c>
      <c r="O8" s="6" t="s">
        <v>19</v>
      </c>
      <c r="P8" s="9">
        <f t="shared" ref="P8:P13" si="6">ABS(L8-M$3)</f>
        <v>0.76081783</v>
      </c>
      <c r="Q8" s="9" t="str">
        <f t="shared" ref="Q8:Q13" si="7">IF(P8&lt;N$2,"Да","Нет")</f>
        <v>Нет</v>
      </c>
      <c r="R8" s="10" t="str">
        <f t="shared" ref="R8:R13" si="8">IF(ABS(M8)&lt;N$2,"Да","Нет")</f>
        <v>Нет</v>
      </c>
      <c r="S8" s="6" t="s">
        <v>19</v>
      </c>
    </row>
    <row r="9">
      <c r="A9" s="6">
        <v>1.0</v>
      </c>
      <c r="B9" s="11">
        <f t="shared" ref="B9:B12" si="9">B8-C8/(3*B8*B8-10)</f>
        <v>-3.923545706</v>
      </c>
      <c r="C9" s="9">
        <f t="shared" si="1"/>
        <v>-1.164433055</v>
      </c>
      <c r="D9" s="9">
        <f t="shared" ref="D9:D12" si="10">ABS(B8-B9)</f>
        <v>0.3235457064</v>
      </c>
      <c r="E9" s="10" t="str">
        <f t="shared" ref="E9:E12" si="11">IF(D9&lt;D$2,"Да","Нет")</f>
        <v>Нет</v>
      </c>
      <c r="F9" s="9">
        <f t="shared" si="2"/>
        <v>0.03252529637</v>
      </c>
      <c r="G9" s="9" t="str">
        <f t="shared" si="3"/>
        <v>Нет</v>
      </c>
      <c r="H9" s="10" t="str">
        <f t="shared" si="4"/>
        <v>Нет</v>
      </c>
      <c r="I9" s="10" t="str">
        <f t="shared" ref="I9:I12" si="12">IF(F9&lt;F8*F8,"Да","Нет")</f>
        <v>Да</v>
      </c>
      <c r="K9" s="6">
        <v>1.0</v>
      </c>
      <c r="L9" s="11">
        <f t="shared" ref="L9:L13" si="13">L8-M8/(3*L8*L8-4)</f>
        <v>3.25</v>
      </c>
      <c r="M9" s="9">
        <f t="shared" si="5"/>
        <v>11.328125</v>
      </c>
      <c r="N9" s="9">
        <f t="shared" ref="N9:N13" si="14">ABS(L8-L9)</f>
        <v>1.25</v>
      </c>
      <c r="O9" s="10" t="str">
        <f t="shared" ref="O9:O13" si="15">IF(N9&lt;N$2,"Да","Нет")</f>
        <v>Нет</v>
      </c>
      <c r="P9" s="9">
        <f t="shared" si="6"/>
        <v>0.48918217</v>
      </c>
      <c r="Q9" s="9" t="str">
        <f t="shared" si="7"/>
        <v>Нет</v>
      </c>
      <c r="R9" s="10" t="str">
        <f t="shared" si="8"/>
        <v>Нет</v>
      </c>
      <c r="S9" s="10" t="str">
        <f t="shared" ref="S9:S13" si="16">IF(P9&lt;P8*P8,"Да","Нет")</f>
        <v>Да</v>
      </c>
    </row>
    <row r="10">
      <c r="A10" s="6">
        <v>2.0</v>
      </c>
      <c r="B10" s="11">
        <f t="shared" si="9"/>
        <v>-3.891363608</v>
      </c>
      <c r="C10" s="9">
        <f t="shared" si="1"/>
        <v>-0.01215737081</v>
      </c>
      <c r="D10" s="9">
        <f t="shared" si="10"/>
        <v>0.03218209863</v>
      </c>
      <c r="E10" s="10" t="str">
        <f t="shared" si="11"/>
        <v>Нет</v>
      </c>
      <c r="F10" s="9">
        <f t="shared" si="2"/>
        <v>0.0003431977434</v>
      </c>
      <c r="G10" s="9" t="str">
        <f t="shared" si="3"/>
        <v>Нет</v>
      </c>
      <c r="H10" s="10" t="str">
        <f t="shared" si="4"/>
        <v>Нет</v>
      </c>
      <c r="I10" s="10" t="str">
        <f t="shared" si="12"/>
        <v>Да</v>
      </c>
      <c r="K10" s="6">
        <v>2.0</v>
      </c>
      <c r="L10" s="11">
        <f t="shared" si="13"/>
        <v>2.840857788</v>
      </c>
      <c r="M10" s="9">
        <f t="shared" si="5"/>
        <v>1.563634838</v>
      </c>
      <c r="N10" s="9">
        <f t="shared" si="14"/>
        <v>0.4091422122</v>
      </c>
      <c r="O10" s="10" t="str">
        <f t="shared" si="15"/>
        <v>Нет</v>
      </c>
      <c r="P10" s="9">
        <f t="shared" si="6"/>
        <v>0.08003995781</v>
      </c>
      <c r="Q10" s="9" t="str">
        <f t="shared" si="7"/>
        <v>Нет</v>
      </c>
      <c r="R10" s="10" t="str">
        <f t="shared" si="8"/>
        <v>Нет</v>
      </c>
      <c r="S10" s="10" t="str">
        <f t="shared" si="16"/>
        <v>Да</v>
      </c>
    </row>
    <row r="11">
      <c r="A11" s="6">
        <v>3.0</v>
      </c>
      <c r="B11" s="11">
        <f t="shared" si="9"/>
        <v>-3.891020452</v>
      </c>
      <c r="C11" s="9">
        <f t="shared" si="1"/>
        <v>-0.000001374653095</v>
      </c>
      <c r="D11" s="9">
        <f t="shared" si="10"/>
        <v>0.0003431558498</v>
      </c>
      <c r="E11" s="10" t="str">
        <f t="shared" si="11"/>
        <v>Нет</v>
      </c>
      <c r="F11" s="9">
        <f t="shared" si="2"/>
        <v>0.0000000418936148</v>
      </c>
      <c r="G11" s="9" t="str">
        <f t="shared" si="3"/>
        <v>Да</v>
      </c>
      <c r="H11" s="10" t="str">
        <f t="shared" si="4"/>
        <v>Да</v>
      </c>
      <c r="I11" s="10" t="str">
        <f t="shared" si="12"/>
        <v>Да</v>
      </c>
      <c r="K11" s="6">
        <v>3.0</v>
      </c>
      <c r="L11" s="11">
        <f t="shared" si="13"/>
        <v>2.763493856</v>
      </c>
      <c r="M11" s="9">
        <f t="shared" si="5"/>
        <v>0.05054608149</v>
      </c>
      <c r="N11" s="9">
        <f t="shared" si="14"/>
        <v>0.07736393201</v>
      </c>
      <c r="O11" s="10" t="str">
        <f t="shared" si="15"/>
        <v>Нет</v>
      </c>
      <c r="P11" s="9">
        <f t="shared" si="6"/>
        <v>0.002676025801</v>
      </c>
      <c r="Q11" s="9" t="str">
        <f t="shared" si="7"/>
        <v>Нет</v>
      </c>
      <c r="R11" s="10" t="str">
        <f t="shared" si="8"/>
        <v>Нет</v>
      </c>
      <c r="S11" s="10" t="str">
        <f t="shared" si="16"/>
        <v>Да</v>
      </c>
    </row>
    <row r="12">
      <c r="A12" s="6">
        <v>4.0</v>
      </c>
      <c r="B12" s="11">
        <f t="shared" si="9"/>
        <v>-3.891020413</v>
      </c>
      <c r="C12" s="9">
        <f t="shared" si="1"/>
        <v>0</v>
      </c>
      <c r="D12" s="9">
        <f t="shared" si="10"/>
        <v>0.00000003880994992</v>
      </c>
      <c r="E12" s="10" t="str">
        <f t="shared" si="11"/>
        <v>Да</v>
      </c>
      <c r="F12" s="9">
        <f t="shared" si="2"/>
        <v>0.000000003083664879</v>
      </c>
      <c r="G12" s="9" t="str">
        <f t="shared" si="3"/>
        <v>Да</v>
      </c>
      <c r="H12" s="10" t="str">
        <f t="shared" si="4"/>
        <v>Да</v>
      </c>
      <c r="I12" s="10" t="str">
        <f t="shared" si="12"/>
        <v>Нет</v>
      </c>
      <c r="K12" s="6">
        <v>4.0</v>
      </c>
      <c r="L12" s="11">
        <f t="shared" si="13"/>
        <v>2.760820972</v>
      </c>
      <c r="M12" s="9">
        <f t="shared" si="5"/>
        <v>0.00005921063642</v>
      </c>
      <c r="N12" s="9">
        <f t="shared" si="14"/>
        <v>0.002672883351</v>
      </c>
      <c r="O12" s="10" t="str">
        <f t="shared" si="15"/>
        <v>Нет</v>
      </c>
      <c r="P12" s="9">
        <f t="shared" si="6"/>
        <v>0.000003142449619</v>
      </c>
      <c r="Q12" s="9" t="str">
        <f t="shared" si="7"/>
        <v>Да</v>
      </c>
      <c r="R12" s="10" t="str">
        <f t="shared" si="8"/>
        <v>Нет</v>
      </c>
      <c r="S12" s="10" t="str">
        <f t="shared" si="16"/>
        <v>Да</v>
      </c>
    </row>
    <row r="13">
      <c r="A13" s="12"/>
      <c r="B13" s="2"/>
      <c r="C13" s="12"/>
      <c r="D13" s="12"/>
      <c r="E13" s="12"/>
      <c r="F13" s="12"/>
      <c r="G13" s="12"/>
      <c r="H13" s="12"/>
      <c r="I13" s="12"/>
      <c r="K13" s="13">
        <v>5.0</v>
      </c>
      <c r="L13" s="14">
        <f t="shared" si="13"/>
        <v>2.760817834</v>
      </c>
      <c r="M13" s="15">
        <f t="shared" si="5"/>
        <v>0</v>
      </c>
      <c r="N13" s="15">
        <f t="shared" si="14"/>
        <v>0.000003138417759</v>
      </c>
      <c r="O13" s="16" t="str">
        <f t="shared" si="15"/>
        <v>Да</v>
      </c>
      <c r="P13" s="15">
        <f t="shared" si="6"/>
        <v>0.000000004031859291</v>
      </c>
      <c r="Q13" s="15" t="str">
        <f t="shared" si="7"/>
        <v>Да</v>
      </c>
      <c r="R13" s="16" t="str">
        <f t="shared" si="8"/>
        <v>Да</v>
      </c>
      <c r="S13" s="10" t="str">
        <f t="shared" si="16"/>
        <v>Нет</v>
      </c>
    </row>
    <row r="14">
      <c r="A14" s="2"/>
      <c r="B14" s="5" t="s">
        <v>20</v>
      </c>
      <c r="C14" s="2"/>
      <c r="D14" s="2"/>
      <c r="E14" s="5"/>
      <c r="F14" s="2"/>
      <c r="G14" s="1"/>
      <c r="H14" s="2" t="s">
        <v>21</v>
      </c>
      <c r="I14" s="1">
        <f>3*B16*B16-10</f>
        <v>28.88</v>
      </c>
      <c r="K14" s="17"/>
      <c r="L14" s="18"/>
      <c r="M14" s="18"/>
      <c r="N14" s="18"/>
      <c r="O14" s="19"/>
      <c r="P14" s="18"/>
      <c r="Q14" s="18"/>
      <c r="R14" s="19"/>
      <c r="S14" s="19"/>
    </row>
    <row r="15">
      <c r="A15" s="6" t="s">
        <v>10</v>
      </c>
      <c r="B15" s="6" t="s">
        <v>11</v>
      </c>
      <c r="C15" s="6" t="s">
        <v>12</v>
      </c>
      <c r="D15" s="6" t="s">
        <v>13</v>
      </c>
      <c r="E15" s="7" t="s">
        <v>14</v>
      </c>
      <c r="F15" s="7" t="s">
        <v>15</v>
      </c>
      <c r="G15" s="7" t="s">
        <v>16</v>
      </c>
      <c r="H15" s="6" t="s">
        <v>17</v>
      </c>
      <c r="I15" s="6" t="s">
        <v>18</v>
      </c>
      <c r="J15" s="20"/>
      <c r="K15" s="21"/>
      <c r="L15" s="21"/>
      <c r="M15" s="21"/>
      <c r="N15" s="21"/>
      <c r="O15" s="21"/>
      <c r="P15" s="21"/>
      <c r="Q15" s="21"/>
      <c r="R15" s="21"/>
      <c r="S15" s="21"/>
    </row>
    <row r="16">
      <c r="A16" s="6">
        <v>0.0</v>
      </c>
      <c r="B16" s="8">
        <v>-3.6</v>
      </c>
      <c r="C16" s="9">
        <f t="shared" ref="C16:C24" si="17">B16*B16*B16-10*B16+20</f>
        <v>9.344</v>
      </c>
      <c r="D16" s="6" t="s">
        <v>19</v>
      </c>
      <c r="E16" s="6" t="s">
        <v>19</v>
      </c>
      <c r="F16" s="9">
        <f t="shared" ref="F16:F24" si="18">ABS(B16-C$3)</f>
        <v>0.29102041</v>
      </c>
      <c r="G16" s="9" t="str">
        <f t="shared" ref="G16:G24" si="19">IF(F16&lt;D$2,"Да","Нет")</f>
        <v>Нет</v>
      </c>
      <c r="H16" s="10" t="str">
        <f t="shared" ref="H16:H24" si="20">IF(ABS(C16)&lt;D$2,"Да","Нет")</f>
        <v>Нет</v>
      </c>
      <c r="I16" s="6" t="s">
        <v>19</v>
      </c>
      <c r="K16" s="22"/>
      <c r="L16" s="23" t="s">
        <v>20</v>
      </c>
      <c r="M16" s="22"/>
      <c r="N16" s="22"/>
      <c r="O16" s="24"/>
      <c r="P16" s="22"/>
      <c r="Q16" s="22"/>
      <c r="R16" s="22" t="s">
        <v>21</v>
      </c>
      <c r="S16" s="22">
        <f>3*L18*L18-4</f>
        <v>8</v>
      </c>
    </row>
    <row r="17">
      <c r="A17" s="6">
        <v>1.0</v>
      </c>
      <c r="B17" s="11">
        <f t="shared" ref="B17:B24" si="21">B16-C16/I$14</f>
        <v>-3.923545706</v>
      </c>
      <c r="C17" s="9">
        <f t="shared" si="17"/>
        <v>-1.164433055</v>
      </c>
      <c r="D17" s="9">
        <f t="shared" ref="D17:D24" si="22">ABS(B16-B17)</f>
        <v>0.3235457064</v>
      </c>
      <c r="E17" s="10" t="str">
        <f t="shared" ref="E17:E24" si="23">IF(D17&lt;D$2,"Да","Нет")</f>
        <v>Нет</v>
      </c>
      <c r="F17" s="9">
        <f t="shared" si="18"/>
        <v>0.03252529637</v>
      </c>
      <c r="G17" s="9" t="str">
        <f t="shared" si="19"/>
        <v>Нет</v>
      </c>
      <c r="H17" s="10" t="str">
        <f t="shared" si="20"/>
        <v>Нет</v>
      </c>
      <c r="I17" s="10" t="str">
        <f t="shared" ref="I17:I24" si="24">IF(F17&lt;F16*F16,"Да","Нет")</f>
        <v>Да</v>
      </c>
      <c r="K17" s="25" t="s">
        <v>10</v>
      </c>
      <c r="L17" s="26" t="s">
        <v>11</v>
      </c>
      <c r="M17" s="26" t="s">
        <v>12</v>
      </c>
      <c r="N17" s="26" t="s">
        <v>13</v>
      </c>
      <c r="O17" s="27" t="s">
        <v>14</v>
      </c>
      <c r="P17" s="27" t="s">
        <v>15</v>
      </c>
      <c r="Q17" s="27" t="s">
        <v>16</v>
      </c>
      <c r="R17" s="26" t="s">
        <v>17</v>
      </c>
      <c r="S17" s="28" t="s">
        <v>18</v>
      </c>
    </row>
    <row r="18">
      <c r="A18" s="6">
        <v>2.0</v>
      </c>
      <c r="B18" s="11">
        <f t="shared" si="21"/>
        <v>-3.883226002</v>
      </c>
      <c r="C18" s="9">
        <f t="shared" si="17"/>
        <v>0.2753702657</v>
      </c>
      <c r="D18" s="9">
        <f t="shared" si="22"/>
        <v>0.04031970412</v>
      </c>
      <c r="E18" s="10" t="str">
        <f t="shared" si="23"/>
        <v>Нет</v>
      </c>
      <c r="F18" s="9">
        <f t="shared" si="18"/>
        <v>0.007794407754</v>
      </c>
      <c r="G18" s="9" t="str">
        <f t="shared" si="19"/>
        <v>Нет</v>
      </c>
      <c r="H18" s="10" t="str">
        <f t="shared" si="20"/>
        <v>Нет</v>
      </c>
      <c r="I18" s="10" t="str">
        <f t="shared" si="24"/>
        <v>Нет</v>
      </c>
      <c r="K18" s="25">
        <v>0.0</v>
      </c>
      <c r="L18" s="29">
        <v>2.0</v>
      </c>
      <c r="M18" s="26">
        <f t="shared" ref="M18:M32" si="25">L18*L18*L18-4*L18-10</f>
        <v>-10</v>
      </c>
      <c r="N18" s="26" t="s">
        <v>19</v>
      </c>
      <c r="O18" s="26" t="s">
        <v>19</v>
      </c>
      <c r="P18" s="26">
        <f t="shared" ref="P18:P32" si="26">ABS(L18-M$3)</f>
        <v>0.76081783</v>
      </c>
      <c r="Q18" s="26" t="str">
        <f t="shared" ref="Q18:Q32" si="27">IF(P18&lt;N$2,"Да","Нет")</f>
        <v>Нет</v>
      </c>
      <c r="R18" s="26" t="str">
        <f t="shared" ref="R18:R32" si="28">IF(ABS(M18)&lt;N$2,"Да","Нет")</f>
        <v>Нет</v>
      </c>
      <c r="S18" s="26" t="s">
        <v>19</v>
      </c>
    </row>
    <row r="19">
      <c r="A19" s="6">
        <v>3.0</v>
      </c>
      <c r="B19" s="11">
        <f t="shared" si="21"/>
        <v>-3.892760984</v>
      </c>
      <c r="C19" s="9">
        <f t="shared" si="17"/>
        <v>-0.06168659078</v>
      </c>
      <c r="D19" s="9">
        <f t="shared" si="22"/>
        <v>0.0095349815</v>
      </c>
      <c r="E19" s="10" t="str">
        <f t="shared" si="23"/>
        <v>Нет</v>
      </c>
      <c r="F19" s="9">
        <f t="shared" si="18"/>
        <v>0.001740573746</v>
      </c>
      <c r="G19" s="9" t="str">
        <f t="shared" si="19"/>
        <v>Нет</v>
      </c>
      <c r="H19" s="10" t="str">
        <f t="shared" si="20"/>
        <v>Нет</v>
      </c>
      <c r="I19" s="10" t="str">
        <f t="shared" si="24"/>
        <v>Нет</v>
      </c>
      <c r="K19" s="30">
        <v>1.0</v>
      </c>
      <c r="L19" s="31">
        <f t="shared" ref="L19:L32" si="29">L18-M18/S$16</f>
        <v>3.25</v>
      </c>
      <c r="M19" s="26">
        <f t="shared" si="25"/>
        <v>11.328125</v>
      </c>
      <c r="N19" s="32">
        <f t="shared" ref="N19:N32" si="30">ABS(L18-L19)</f>
        <v>1.25</v>
      </c>
      <c r="O19" s="26" t="str">
        <f t="shared" ref="O19:O32" si="31">IF(N19&lt;N$2,"Да","Нет")</f>
        <v>Нет</v>
      </c>
      <c r="P19" s="32">
        <f t="shared" si="26"/>
        <v>0.48918217</v>
      </c>
      <c r="Q19" s="32" t="str">
        <f t="shared" si="27"/>
        <v>Нет</v>
      </c>
      <c r="R19" s="26" t="str">
        <f t="shared" si="28"/>
        <v>Нет</v>
      </c>
      <c r="S19" s="26" t="str">
        <f t="shared" ref="S19:S32" si="32">IF(P19&lt;P18*P18,"Да","Нет")</f>
        <v>Да</v>
      </c>
    </row>
    <row r="20">
      <c r="A20" s="6">
        <v>4.0</v>
      </c>
      <c r="B20" s="11">
        <f t="shared" si="21"/>
        <v>-3.890625021</v>
      </c>
      <c r="C20" s="9">
        <f t="shared" si="17"/>
        <v>0.01400299371</v>
      </c>
      <c r="D20" s="9">
        <f t="shared" si="22"/>
        <v>0.002135962285</v>
      </c>
      <c r="E20" s="10" t="str">
        <f t="shared" si="23"/>
        <v>Нет</v>
      </c>
      <c r="F20" s="9">
        <f t="shared" si="18"/>
        <v>0.0003953885389</v>
      </c>
      <c r="G20" s="9" t="str">
        <f t="shared" si="19"/>
        <v>Нет</v>
      </c>
      <c r="H20" s="10" t="str">
        <f t="shared" si="20"/>
        <v>Нет</v>
      </c>
      <c r="I20" s="10" t="str">
        <f t="shared" si="24"/>
        <v>Нет</v>
      </c>
      <c r="K20" s="30">
        <v>2.0</v>
      </c>
      <c r="L20" s="31">
        <f t="shared" si="29"/>
        <v>1.833984375</v>
      </c>
      <c r="M20" s="26">
        <f t="shared" si="25"/>
        <v>-11.16733346</v>
      </c>
      <c r="N20" s="32">
        <f t="shared" si="30"/>
        <v>1.416015625</v>
      </c>
      <c r="O20" s="26" t="str">
        <f t="shared" si="31"/>
        <v>Нет</v>
      </c>
      <c r="P20" s="26">
        <f t="shared" si="26"/>
        <v>0.926833455</v>
      </c>
      <c r="Q20" s="32" t="str">
        <f t="shared" si="27"/>
        <v>Нет</v>
      </c>
      <c r="R20" s="26" t="str">
        <f t="shared" si="28"/>
        <v>Нет</v>
      </c>
      <c r="S20" s="26" t="str">
        <f t="shared" si="32"/>
        <v>Нет</v>
      </c>
    </row>
    <row r="21">
      <c r="A21" s="6">
        <v>5.0</v>
      </c>
      <c r="B21" s="11">
        <f t="shared" si="21"/>
        <v>-3.89110989</v>
      </c>
      <c r="C21" s="9">
        <f t="shared" si="17"/>
        <v>-0.003169364637</v>
      </c>
      <c r="D21" s="9">
        <f t="shared" si="22"/>
        <v>0.0004848682031</v>
      </c>
      <c r="E21" s="10" t="str">
        <f t="shared" si="23"/>
        <v>Нет</v>
      </c>
      <c r="F21" s="9">
        <f t="shared" si="18"/>
        <v>0.00008947966421</v>
      </c>
      <c r="G21" s="9" t="str">
        <f t="shared" si="19"/>
        <v>Нет</v>
      </c>
      <c r="H21" s="10" t="str">
        <f t="shared" si="20"/>
        <v>Нет</v>
      </c>
      <c r="I21" s="10" t="str">
        <f t="shared" si="24"/>
        <v>Нет</v>
      </c>
      <c r="K21" s="25">
        <v>3.0</v>
      </c>
      <c r="L21" s="31">
        <f t="shared" si="29"/>
        <v>3.229901058</v>
      </c>
      <c r="M21" s="26">
        <f t="shared" si="25"/>
        <v>10.7755661</v>
      </c>
      <c r="N21" s="26">
        <f t="shared" si="30"/>
        <v>1.395916683</v>
      </c>
      <c r="O21" s="26" t="str">
        <f t="shared" si="31"/>
        <v>Нет</v>
      </c>
      <c r="P21" s="26">
        <f t="shared" si="26"/>
        <v>0.4690832277</v>
      </c>
      <c r="Q21" s="26" t="str">
        <f t="shared" si="27"/>
        <v>Нет</v>
      </c>
      <c r="R21" s="26" t="str">
        <f t="shared" si="28"/>
        <v>Нет</v>
      </c>
      <c r="S21" s="26" t="str">
        <f t="shared" si="32"/>
        <v>Да</v>
      </c>
    </row>
    <row r="22">
      <c r="A22" s="6">
        <v>6.0</v>
      </c>
      <c r="B22" s="11">
        <f t="shared" si="21"/>
        <v>-3.891000147</v>
      </c>
      <c r="C22" s="9">
        <f t="shared" si="17"/>
        <v>0.0007178180132</v>
      </c>
      <c r="D22" s="9">
        <f t="shared" si="22"/>
        <v>0.0001097425428</v>
      </c>
      <c r="E22" s="10" t="str">
        <f t="shared" si="23"/>
        <v>Нет</v>
      </c>
      <c r="F22" s="9">
        <f t="shared" si="18"/>
        <v>0.00002026287863</v>
      </c>
      <c r="G22" s="9" t="str">
        <f t="shared" si="19"/>
        <v>Нет</v>
      </c>
      <c r="H22" s="10" t="str">
        <f t="shared" si="20"/>
        <v>Нет</v>
      </c>
      <c r="I22" s="10" t="str">
        <f t="shared" si="24"/>
        <v>Нет</v>
      </c>
      <c r="K22" s="25">
        <v>4.0</v>
      </c>
      <c r="L22" s="31">
        <f t="shared" si="29"/>
        <v>1.882955295</v>
      </c>
      <c r="M22" s="26">
        <f t="shared" si="25"/>
        <v>-10.85576431</v>
      </c>
      <c r="N22" s="26">
        <f t="shared" si="30"/>
        <v>1.346945762</v>
      </c>
      <c r="O22" s="26" t="str">
        <f t="shared" si="31"/>
        <v>Нет</v>
      </c>
      <c r="P22" s="26">
        <f t="shared" si="26"/>
        <v>0.8778625346</v>
      </c>
      <c r="Q22" s="26" t="str">
        <f t="shared" si="27"/>
        <v>Нет</v>
      </c>
      <c r="R22" s="26" t="str">
        <f t="shared" si="28"/>
        <v>Нет</v>
      </c>
      <c r="S22" s="26" t="str">
        <f t="shared" si="32"/>
        <v>Нет</v>
      </c>
    </row>
    <row r="23">
      <c r="A23" s="6">
        <v>7.0</v>
      </c>
      <c r="B23" s="11">
        <f t="shared" si="21"/>
        <v>-3.891025002</v>
      </c>
      <c r="C23" s="9">
        <f t="shared" si="17"/>
        <v>-0.0001625513946</v>
      </c>
      <c r="D23" s="9">
        <f t="shared" si="22"/>
        <v>0.00002485519436</v>
      </c>
      <c r="E23" s="10" t="str">
        <f t="shared" si="23"/>
        <v>Нет</v>
      </c>
      <c r="F23" s="9">
        <f t="shared" si="18"/>
        <v>0.000004592315737</v>
      </c>
      <c r="G23" s="9" t="str">
        <f t="shared" si="19"/>
        <v>Да</v>
      </c>
      <c r="H23" s="10" t="str">
        <f t="shared" si="20"/>
        <v>Нет</v>
      </c>
      <c r="I23" s="10" t="str">
        <f t="shared" si="24"/>
        <v>Нет</v>
      </c>
      <c r="K23" s="25">
        <v>5.0</v>
      </c>
      <c r="L23" s="31">
        <f t="shared" si="29"/>
        <v>3.239925834</v>
      </c>
      <c r="M23" s="26">
        <f t="shared" si="25"/>
        <v>11.05018502</v>
      </c>
      <c r="N23" s="26">
        <f t="shared" si="30"/>
        <v>1.356970539</v>
      </c>
      <c r="O23" s="26" t="str">
        <f t="shared" si="31"/>
        <v>Нет</v>
      </c>
      <c r="P23" s="26">
        <f t="shared" si="26"/>
        <v>0.479108004</v>
      </c>
      <c r="Q23" s="26" t="str">
        <f t="shared" si="27"/>
        <v>Нет</v>
      </c>
      <c r="R23" s="26" t="str">
        <f t="shared" si="28"/>
        <v>Нет</v>
      </c>
      <c r="S23" s="26" t="str">
        <f t="shared" si="32"/>
        <v>Да</v>
      </c>
    </row>
    <row r="24">
      <c r="A24" s="6">
        <v>8.0</v>
      </c>
      <c r="B24" s="11">
        <f t="shared" si="21"/>
        <v>-3.891019374</v>
      </c>
      <c r="C24" s="9">
        <f t="shared" si="17"/>
        <v>0.00003681136746</v>
      </c>
      <c r="D24" s="9">
        <f t="shared" si="22"/>
        <v>0.000005628510893</v>
      </c>
      <c r="E24" s="10" t="str">
        <f t="shared" si="23"/>
        <v>Да</v>
      </c>
      <c r="F24" s="9">
        <f t="shared" si="18"/>
        <v>0.000001036195155</v>
      </c>
      <c r="G24" s="9" t="str">
        <f t="shared" si="19"/>
        <v>Да</v>
      </c>
      <c r="H24" s="10" t="str">
        <f t="shared" si="20"/>
        <v>Нет</v>
      </c>
      <c r="I24" s="10" t="str">
        <f t="shared" si="24"/>
        <v>Нет</v>
      </c>
      <c r="K24" s="25">
        <v>6.0</v>
      </c>
      <c r="L24" s="31">
        <f t="shared" si="29"/>
        <v>1.858652706</v>
      </c>
      <c r="M24" s="26">
        <f t="shared" si="25"/>
        <v>-11.01372799</v>
      </c>
      <c r="N24" s="26">
        <f t="shared" si="30"/>
        <v>1.381273128</v>
      </c>
      <c r="O24" s="26" t="str">
        <f t="shared" si="31"/>
        <v>Нет</v>
      </c>
      <c r="P24" s="26">
        <f t="shared" si="26"/>
        <v>0.9021651239</v>
      </c>
      <c r="Q24" s="26" t="str">
        <f t="shared" si="27"/>
        <v>Нет</v>
      </c>
      <c r="R24" s="26" t="str">
        <f t="shared" si="28"/>
        <v>Нет</v>
      </c>
      <c r="S24" s="26" t="str">
        <f t="shared" si="32"/>
        <v>Нет</v>
      </c>
    </row>
    <row r="25">
      <c r="A25" s="1"/>
      <c r="B25" s="1"/>
      <c r="C25" s="1"/>
      <c r="D25" s="1"/>
      <c r="E25" s="1"/>
      <c r="F25" s="1"/>
      <c r="G25" s="1"/>
      <c r="H25" s="1"/>
      <c r="I25" s="1"/>
      <c r="K25" s="25">
        <v>7.0</v>
      </c>
      <c r="L25" s="31">
        <f t="shared" si="29"/>
        <v>3.235368705</v>
      </c>
      <c r="M25" s="26">
        <f t="shared" si="25"/>
        <v>10.92510512</v>
      </c>
      <c r="N25" s="26">
        <f t="shared" si="30"/>
        <v>1.376715999</v>
      </c>
      <c r="O25" s="26" t="str">
        <f t="shared" si="31"/>
        <v>Нет</v>
      </c>
      <c r="P25" s="26">
        <f t="shared" si="26"/>
        <v>0.4745508751</v>
      </c>
      <c r="Q25" s="26" t="str">
        <f t="shared" si="27"/>
        <v>Нет</v>
      </c>
      <c r="R25" s="26" t="str">
        <f t="shared" si="28"/>
        <v>Нет</v>
      </c>
      <c r="S25" s="26" t="str">
        <f t="shared" si="32"/>
        <v>Да</v>
      </c>
    </row>
    <row r="26">
      <c r="A26" s="1"/>
      <c r="B26" s="2" t="s">
        <v>22</v>
      </c>
      <c r="C26" s="1"/>
      <c r="D26" s="1"/>
      <c r="E26" s="1"/>
      <c r="F26" s="1"/>
      <c r="G26" s="1"/>
      <c r="H26" s="1"/>
      <c r="I26" s="1"/>
      <c r="K26" s="25">
        <v>8.0</v>
      </c>
      <c r="L26" s="31">
        <f t="shared" si="29"/>
        <v>1.869730565</v>
      </c>
      <c r="M26" s="26">
        <f t="shared" si="25"/>
        <v>-10.94254541</v>
      </c>
      <c r="N26" s="26">
        <f t="shared" si="30"/>
        <v>1.36563814</v>
      </c>
      <c r="O26" s="26" t="str">
        <f t="shared" si="31"/>
        <v>Нет</v>
      </c>
      <c r="P26" s="26">
        <f t="shared" si="26"/>
        <v>0.8910872648</v>
      </c>
      <c r="Q26" s="26" t="str">
        <f t="shared" si="27"/>
        <v>Нет</v>
      </c>
      <c r="R26" s="26" t="str">
        <f t="shared" si="28"/>
        <v>Нет</v>
      </c>
      <c r="S26" s="26" t="str">
        <f t="shared" si="32"/>
        <v>Нет</v>
      </c>
    </row>
    <row r="27">
      <c r="A27" s="6" t="s">
        <v>10</v>
      </c>
      <c r="B27" s="6" t="s">
        <v>11</v>
      </c>
      <c r="C27" s="6" t="s">
        <v>12</v>
      </c>
      <c r="D27" s="6" t="s">
        <v>13</v>
      </c>
      <c r="E27" s="7" t="s">
        <v>14</v>
      </c>
      <c r="F27" s="7" t="s">
        <v>15</v>
      </c>
      <c r="G27" s="7" t="s">
        <v>16</v>
      </c>
      <c r="H27" s="6" t="s">
        <v>17</v>
      </c>
      <c r="I27" s="6" t="s">
        <v>18</v>
      </c>
      <c r="K27" s="25">
        <v>9.0</v>
      </c>
      <c r="L27" s="31">
        <f t="shared" si="29"/>
        <v>3.237548742</v>
      </c>
      <c r="M27" s="26">
        <f t="shared" si="25"/>
        <v>10.98489044</v>
      </c>
      <c r="N27" s="26">
        <f t="shared" si="30"/>
        <v>1.367818177</v>
      </c>
      <c r="O27" s="26" t="str">
        <f t="shared" si="31"/>
        <v>Нет</v>
      </c>
      <c r="P27" s="26">
        <f t="shared" si="26"/>
        <v>0.4767309119</v>
      </c>
      <c r="Q27" s="26" t="str">
        <f t="shared" si="27"/>
        <v>Нет</v>
      </c>
      <c r="R27" s="26" t="str">
        <f t="shared" si="28"/>
        <v>Нет</v>
      </c>
      <c r="S27" s="26" t="str">
        <f t="shared" si="32"/>
        <v>Да</v>
      </c>
    </row>
    <row r="28">
      <c r="A28" s="6">
        <v>0.0</v>
      </c>
      <c r="B28" s="33">
        <v>-3.6</v>
      </c>
      <c r="C28" s="9">
        <f t="shared" ref="C28:C33" si="33">B28*B28*B28-10*B28+20</f>
        <v>9.344</v>
      </c>
      <c r="D28" s="6" t="s">
        <v>19</v>
      </c>
      <c r="E28" s="6" t="s">
        <v>19</v>
      </c>
      <c r="F28" s="9">
        <f t="shared" ref="F28:F33" si="34">ABS(B28-C$3)</f>
        <v>0.29102041</v>
      </c>
      <c r="G28" s="9" t="str">
        <f t="shared" ref="G28:G33" si="35">IF(F28&lt;D$2,"Да","Нет")</f>
        <v>Нет</v>
      </c>
      <c r="H28" s="10" t="str">
        <f t="shared" ref="H28:H33" si="36">IF(ABS(C28)&lt;D$2,"Да","Нет")</f>
        <v>Нет</v>
      </c>
      <c r="I28" s="6" t="s">
        <v>19</v>
      </c>
      <c r="K28" s="25">
        <v>10.0</v>
      </c>
      <c r="L28" s="31">
        <f t="shared" si="29"/>
        <v>1.864437437</v>
      </c>
      <c r="M28" s="26">
        <f t="shared" si="25"/>
        <v>-10.97672852</v>
      </c>
      <c r="N28" s="26">
        <f t="shared" si="30"/>
        <v>1.373111305</v>
      </c>
      <c r="O28" s="26" t="str">
        <f t="shared" si="31"/>
        <v>Нет</v>
      </c>
      <c r="P28" s="26">
        <f t="shared" si="26"/>
        <v>0.8963803931</v>
      </c>
      <c r="Q28" s="26" t="str">
        <f t="shared" si="27"/>
        <v>Нет</v>
      </c>
      <c r="R28" s="26" t="str">
        <f t="shared" si="28"/>
        <v>Нет</v>
      </c>
      <c r="S28" s="26" t="str">
        <f t="shared" si="32"/>
        <v>Нет</v>
      </c>
    </row>
    <row r="29">
      <c r="A29" s="6">
        <v>1.0</v>
      </c>
      <c r="B29" s="34">
        <f>B28-C28/(3*B28*B28-10)</f>
        <v>-3.923545706</v>
      </c>
      <c r="C29" s="9">
        <f t="shared" si="33"/>
        <v>-1.164433055</v>
      </c>
      <c r="D29" s="9">
        <f t="shared" ref="D29:D33" si="37">ABS(B28-B29)</f>
        <v>0.3235457064</v>
      </c>
      <c r="E29" s="10" t="str">
        <f t="shared" ref="E29:E33" si="38">IF(D29&lt;D$2,"Да","Нет")</f>
        <v>Нет</v>
      </c>
      <c r="F29" s="9">
        <f t="shared" si="34"/>
        <v>0.03252529637</v>
      </c>
      <c r="G29" s="9" t="str">
        <f t="shared" si="35"/>
        <v>Нет</v>
      </c>
      <c r="H29" s="10" t="str">
        <f t="shared" si="36"/>
        <v>Нет</v>
      </c>
      <c r="I29" s="10" t="str">
        <f t="shared" ref="I29:I33" si="39">IF(F29&lt;F28*F28,"Да","Нет")</f>
        <v>Да</v>
      </c>
      <c r="K29" s="25">
        <v>11.0</v>
      </c>
      <c r="L29" s="31">
        <f t="shared" si="29"/>
        <v>3.236528501</v>
      </c>
      <c r="M29" s="26">
        <f t="shared" si="25"/>
        <v>10.95689988</v>
      </c>
      <c r="N29" s="26">
        <f t="shared" si="30"/>
        <v>1.372091064</v>
      </c>
      <c r="O29" s="26" t="str">
        <f t="shared" si="31"/>
        <v>Нет</v>
      </c>
      <c r="P29" s="26">
        <f t="shared" si="26"/>
        <v>0.4757106713</v>
      </c>
      <c r="Q29" s="26" t="str">
        <f t="shared" si="27"/>
        <v>Нет</v>
      </c>
      <c r="R29" s="26" t="str">
        <f t="shared" si="28"/>
        <v>Нет</v>
      </c>
      <c r="S29" s="26" t="str">
        <f t="shared" si="32"/>
        <v>Да</v>
      </c>
    </row>
    <row r="30">
      <c r="A30" s="6">
        <v>2.0</v>
      </c>
      <c r="B30" s="34">
        <f t="shared" ref="B30:B33" si="40">B29-C29*(B29-B28)/(C29-C28)</f>
        <v>-3.887693804</v>
      </c>
      <c r="C30" s="9">
        <f t="shared" si="33"/>
        <v>0.1176997483</v>
      </c>
      <c r="D30" s="9">
        <f t="shared" si="37"/>
        <v>0.03585190231</v>
      </c>
      <c r="E30" s="10" t="str">
        <f t="shared" si="38"/>
        <v>Нет</v>
      </c>
      <c r="F30" s="9">
        <f t="shared" si="34"/>
        <v>0.003326605941</v>
      </c>
      <c r="G30" s="9" t="str">
        <f t="shared" si="35"/>
        <v>Нет</v>
      </c>
      <c r="H30" s="10" t="str">
        <f t="shared" si="36"/>
        <v>Нет</v>
      </c>
      <c r="I30" s="10" t="str">
        <f t="shared" si="39"/>
        <v>Нет</v>
      </c>
      <c r="K30" s="25">
        <v>12.0</v>
      </c>
      <c r="L30" s="31">
        <f t="shared" si="29"/>
        <v>1.866916017</v>
      </c>
      <c r="M30" s="26">
        <f t="shared" si="25"/>
        <v>-10.96076088</v>
      </c>
      <c r="N30" s="26">
        <f t="shared" si="30"/>
        <v>1.369612485</v>
      </c>
      <c r="O30" s="26" t="str">
        <f t="shared" si="31"/>
        <v>Нет</v>
      </c>
      <c r="P30" s="26">
        <f t="shared" si="26"/>
        <v>0.8939018134</v>
      </c>
      <c r="Q30" s="26" t="str">
        <f t="shared" si="27"/>
        <v>Нет</v>
      </c>
      <c r="R30" s="26" t="str">
        <f t="shared" si="28"/>
        <v>Нет</v>
      </c>
      <c r="S30" s="26" t="str">
        <f t="shared" si="32"/>
        <v>Нет</v>
      </c>
    </row>
    <row r="31">
      <c r="A31" s="6">
        <v>3.0</v>
      </c>
      <c r="B31" s="34">
        <f t="shared" si="40"/>
        <v>-3.890985007</v>
      </c>
      <c r="C31" s="9">
        <f t="shared" si="33"/>
        <v>0.001254055828</v>
      </c>
      <c r="D31" s="9">
        <f t="shared" si="37"/>
        <v>0.003291203428</v>
      </c>
      <c r="E31" s="10" t="str">
        <f t="shared" si="38"/>
        <v>Нет</v>
      </c>
      <c r="F31" s="9">
        <f t="shared" si="34"/>
        <v>0.00003540251283</v>
      </c>
      <c r="G31" s="9" t="str">
        <f t="shared" si="35"/>
        <v>Нет</v>
      </c>
      <c r="H31" s="10" t="str">
        <f t="shared" si="36"/>
        <v>Нет</v>
      </c>
      <c r="I31" s="10" t="str">
        <f t="shared" si="39"/>
        <v>Нет</v>
      </c>
      <c r="K31" s="25">
        <v>13.0</v>
      </c>
      <c r="L31" s="31">
        <f t="shared" si="29"/>
        <v>3.237011127</v>
      </c>
      <c r="M31" s="26">
        <f t="shared" si="25"/>
        <v>10.97013832</v>
      </c>
      <c r="N31" s="26">
        <f t="shared" si="30"/>
        <v>1.37009511</v>
      </c>
      <c r="O31" s="26" t="str">
        <f t="shared" si="31"/>
        <v>Нет</v>
      </c>
      <c r="P31" s="26">
        <f t="shared" si="26"/>
        <v>0.4761932971</v>
      </c>
      <c r="Q31" s="26" t="str">
        <f t="shared" si="27"/>
        <v>Нет</v>
      </c>
      <c r="R31" s="26" t="str">
        <f t="shared" si="28"/>
        <v>Нет</v>
      </c>
      <c r="S31" s="26" t="str">
        <f t="shared" si="32"/>
        <v>Да</v>
      </c>
    </row>
    <row r="32">
      <c r="A32" s="6">
        <v>4.0</v>
      </c>
      <c r="B32" s="34">
        <f t="shared" si="40"/>
        <v>-3.891020452</v>
      </c>
      <c r="C32" s="9">
        <f t="shared" si="33"/>
        <v>-0.000001375988056</v>
      </c>
      <c r="D32" s="9">
        <f t="shared" si="37"/>
        <v>0.00003544444413</v>
      </c>
      <c r="E32" s="10" t="str">
        <f t="shared" si="38"/>
        <v>Нет</v>
      </c>
      <c r="F32" s="9">
        <f t="shared" si="34"/>
        <v>0.00000004193130421</v>
      </c>
      <c r="G32" s="9" t="str">
        <f t="shared" si="35"/>
        <v>Да</v>
      </c>
      <c r="H32" s="10" t="str">
        <f t="shared" si="36"/>
        <v>Да</v>
      </c>
      <c r="I32" s="10" t="str">
        <f t="shared" si="39"/>
        <v>Нет</v>
      </c>
      <c r="K32" s="35">
        <v>14.0</v>
      </c>
      <c r="L32" s="36">
        <f t="shared" si="29"/>
        <v>1.865743837</v>
      </c>
      <c r="M32" s="37">
        <f t="shared" si="25"/>
        <v>-10.96832093</v>
      </c>
      <c r="N32" s="37">
        <f t="shared" si="30"/>
        <v>1.37126729</v>
      </c>
      <c r="O32" s="37" t="str">
        <f t="shared" si="31"/>
        <v>Нет</v>
      </c>
      <c r="P32" s="37">
        <f t="shared" si="26"/>
        <v>0.895073993</v>
      </c>
      <c r="Q32" s="37" t="str">
        <f t="shared" si="27"/>
        <v>Нет</v>
      </c>
      <c r="R32" s="37" t="str">
        <f t="shared" si="28"/>
        <v>Нет</v>
      </c>
      <c r="S32" s="26" t="str">
        <f t="shared" si="32"/>
        <v>Нет</v>
      </c>
    </row>
    <row r="33">
      <c r="A33" s="6">
        <v>5.0</v>
      </c>
      <c r="B33" s="34">
        <f t="shared" si="40"/>
        <v>-3.891020413</v>
      </c>
      <c r="C33" s="9">
        <f t="shared" si="33"/>
        <v>0</v>
      </c>
      <c r="D33" s="9">
        <f t="shared" si="37"/>
        <v>0.00000003884809274</v>
      </c>
      <c r="E33" s="10" t="str">
        <f t="shared" si="38"/>
        <v>Да</v>
      </c>
      <c r="F33" s="9">
        <f t="shared" si="34"/>
        <v>0.000000003083211464</v>
      </c>
      <c r="G33" s="9" t="str">
        <f t="shared" si="35"/>
        <v>Да</v>
      </c>
      <c r="H33" s="10" t="str">
        <f t="shared" si="36"/>
        <v>Да</v>
      </c>
      <c r="I33" s="10" t="str">
        <f t="shared" si="39"/>
        <v>Нет</v>
      </c>
      <c r="K33" s="38"/>
      <c r="L33" s="39"/>
      <c r="M33" s="38"/>
      <c r="N33" s="38"/>
      <c r="O33" s="38"/>
      <c r="P33" s="38"/>
      <c r="Q33" s="38"/>
      <c r="R33" s="38"/>
      <c r="S33" s="38"/>
    </row>
    <row r="34">
      <c r="K34" s="1"/>
      <c r="L34" s="2" t="s">
        <v>22</v>
      </c>
      <c r="M34" s="1"/>
      <c r="N34" s="1"/>
      <c r="O34" s="1"/>
      <c r="P34" s="1"/>
      <c r="Q34" s="1"/>
      <c r="R34" s="1"/>
      <c r="S34" s="1"/>
    </row>
    <row r="35">
      <c r="K35" s="6" t="s">
        <v>10</v>
      </c>
      <c r="L35" s="6" t="s">
        <v>11</v>
      </c>
      <c r="M35" s="6" t="s">
        <v>12</v>
      </c>
      <c r="N35" s="6" t="s">
        <v>13</v>
      </c>
      <c r="O35" s="7" t="s">
        <v>14</v>
      </c>
      <c r="P35" s="7" t="s">
        <v>15</v>
      </c>
      <c r="Q35" s="7" t="s">
        <v>16</v>
      </c>
      <c r="R35" s="6" t="s">
        <v>17</v>
      </c>
      <c r="S35" s="6" t="s">
        <v>18</v>
      </c>
    </row>
    <row r="36">
      <c r="K36" s="6">
        <v>0.0</v>
      </c>
      <c r="L36" s="40">
        <v>2.0</v>
      </c>
      <c r="M36" s="9">
        <f t="shared" ref="M36:M43" si="41">L36*L36*L36-4*L36-10</f>
        <v>-10</v>
      </c>
      <c r="N36" s="6" t="s">
        <v>19</v>
      </c>
      <c r="O36" s="6" t="s">
        <v>19</v>
      </c>
      <c r="P36" s="9">
        <f t="shared" ref="P36:P43" si="42">ABS(L36-M$3)</f>
        <v>0.76081783</v>
      </c>
      <c r="Q36" s="9" t="str">
        <f t="shared" ref="Q36:Q43" si="43">IF(P36&lt;N$2,"Да","Нет")</f>
        <v>Нет</v>
      </c>
      <c r="R36" s="10" t="str">
        <f t="shared" ref="R36:R43" si="44">IF(ABS(M36)&lt;N$2,"Да","Нет")</f>
        <v>Нет</v>
      </c>
      <c r="S36" s="6" t="s">
        <v>19</v>
      </c>
    </row>
    <row r="37">
      <c r="K37" s="6">
        <v>1.0</v>
      </c>
      <c r="L37" s="41">
        <f>L36-M36/(3*L36*L36-4)</f>
        <v>3.25</v>
      </c>
      <c r="M37" s="9">
        <f t="shared" si="41"/>
        <v>11.328125</v>
      </c>
      <c r="N37" s="9">
        <f t="shared" ref="N37:N43" si="45">ABS(L36-L37)</f>
        <v>1.25</v>
      </c>
      <c r="O37" s="10" t="str">
        <f t="shared" ref="O37:O43" si="46">IF(N37&lt;N$2,"Да","Нет")</f>
        <v>Нет</v>
      </c>
      <c r="P37" s="9">
        <f t="shared" si="42"/>
        <v>0.48918217</v>
      </c>
      <c r="Q37" s="9" t="str">
        <f t="shared" si="43"/>
        <v>Нет</v>
      </c>
      <c r="R37" s="10" t="str">
        <f t="shared" si="44"/>
        <v>Нет</v>
      </c>
      <c r="S37" s="10" t="str">
        <f t="shared" ref="S37:S43" si="47">IF(P37&lt;P36*P36,"Да","Нет")</f>
        <v>Да</v>
      </c>
    </row>
    <row r="38">
      <c r="K38" s="6">
        <v>2.0</v>
      </c>
      <c r="L38" s="41">
        <f t="shared" ref="L38:L43" si="48">L37-M37*(L37-L36)/(M37-M36)</f>
        <v>2.586080586</v>
      </c>
      <c r="M38" s="9">
        <f t="shared" si="41"/>
        <v>-3.049099505</v>
      </c>
      <c r="N38" s="9">
        <f t="shared" si="45"/>
        <v>0.6639194139</v>
      </c>
      <c r="O38" s="10" t="str">
        <f t="shared" si="46"/>
        <v>Нет</v>
      </c>
      <c r="P38" s="9">
        <f t="shared" si="42"/>
        <v>0.1747372439</v>
      </c>
      <c r="Q38" s="9" t="str">
        <f t="shared" si="43"/>
        <v>Нет</v>
      </c>
      <c r="R38" s="10" t="str">
        <f t="shared" si="44"/>
        <v>Нет</v>
      </c>
      <c r="S38" s="10" t="str">
        <f t="shared" si="47"/>
        <v>Да</v>
      </c>
    </row>
    <row r="39">
      <c r="K39" s="6">
        <v>3.0</v>
      </c>
      <c r="L39" s="41">
        <f t="shared" si="48"/>
        <v>2.726883587</v>
      </c>
      <c r="M39" s="9">
        <f t="shared" si="41"/>
        <v>-0.6307167787</v>
      </c>
      <c r="N39" s="9">
        <f t="shared" si="45"/>
        <v>0.140803001</v>
      </c>
      <c r="O39" s="10" t="str">
        <f t="shared" si="46"/>
        <v>Нет</v>
      </c>
      <c r="P39" s="9">
        <f t="shared" si="42"/>
        <v>0.03393424293</v>
      </c>
      <c r="Q39" s="9" t="str">
        <f t="shared" si="43"/>
        <v>Нет</v>
      </c>
      <c r="R39" s="10" t="str">
        <f t="shared" si="44"/>
        <v>Нет</v>
      </c>
      <c r="S39" s="10" t="str">
        <f t="shared" si="47"/>
        <v>Нет</v>
      </c>
    </row>
    <row r="40">
      <c r="K40" s="6">
        <v>4.0</v>
      </c>
      <c r="L40" s="41">
        <f t="shared" si="48"/>
        <v>2.763605159</v>
      </c>
      <c r="M40" s="9">
        <f t="shared" si="41"/>
        <v>0.05265100504</v>
      </c>
      <c r="N40" s="9">
        <f t="shared" si="45"/>
        <v>0.03672157193</v>
      </c>
      <c r="O40" s="10" t="str">
        <f t="shared" si="46"/>
        <v>Нет</v>
      </c>
      <c r="P40" s="9">
        <f t="shared" si="42"/>
        <v>0.002787329</v>
      </c>
      <c r="Q40" s="9" t="str">
        <f t="shared" si="43"/>
        <v>Нет</v>
      </c>
      <c r="R40" s="10" t="str">
        <f t="shared" si="44"/>
        <v>Нет</v>
      </c>
      <c r="S40" s="10" t="str">
        <f t="shared" si="47"/>
        <v>Нет</v>
      </c>
    </row>
    <row r="41">
      <c r="K41" s="6">
        <v>5.0</v>
      </c>
      <c r="L41" s="41">
        <f t="shared" si="48"/>
        <v>2.760775895</v>
      </c>
      <c r="M41" s="9">
        <f t="shared" si="41"/>
        <v>-0.0007912160567</v>
      </c>
      <c r="N41" s="9">
        <f t="shared" si="45"/>
        <v>0.002829263706</v>
      </c>
      <c r="O41" s="10" t="str">
        <f t="shared" si="46"/>
        <v>Нет</v>
      </c>
      <c r="P41" s="9">
        <f t="shared" si="42"/>
        <v>0.0000419347057</v>
      </c>
      <c r="Q41" s="9" t="str">
        <f t="shared" si="43"/>
        <v>Нет</v>
      </c>
      <c r="R41" s="10" t="str">
        <f t="shared" si="44"/>
        <v>Нет</v>
      </c>
      <c r="S41" s="10" t="str">
        <f t="shared" si="47"/>
        <v>Нет</v>
      </c>
    </row>
    <row r="42">
      <c r="K42" s="6">
        <v>6.0</v>
      </c>
      <c r="L42" s="41">
        <f t="shared" si="48"/>
        <v>2.760817783</v>
      </c>
      <c r="M42" s="9">
        <f t="shared" si="41"/>
        <v>-0.0000009673475834</v>
      </c>
      <c r="N42" s="9">
        <f t="shared" si="45"/>
        <v>0.00004188745952</v>
      </c>
      <c r="O42" s="10" t="str">
        <f t="shared" si="46"/>
        <v>Нет</v>
      </c>
      <c r="P42" s="9">
        <f t="shared" si="42"/>
        <v>0.00000004724617941</v>
      </c>
      <c r="Q42" s="9" t="str">
        <f t="shared" si="43"/>
        <v>Да</v>
      </c>
      <c r="R42" s="10" t="str">
        <f t="shared" si="44"/>
        <v>Да</v>
      </c>
      <c r="S42" s="10" t="str">
        <f t="shared" si="47"/>
        <v>Нет</v>
      </c>
    </row>
    <row r="43">
      <c r="K43" s="13">
        <v>7.0</v>
      </c>
      <c r="L43" s="42">
        <f t="shared" si="48"/>
        <v>2.760817834</v>
      </c>
      <c r="M43" s="15">
        <f t="shared" si="41"/>
        <v>0</v>
      </c>
      <c r="N43" s="15">
        <f t="shared" si="45"/>
        <v>0.00000005127465874</v>
      </c>
      <c r="O43" s="16" t="str">
        <f t="shared" si="46"/>
        <v>Да</v>
      </c>
      <c r="P43" s="15">
        <f t="shared" si="42"/>
        <v>0.000000004028479328</v>
      </c>
      <c r="Q43" s="15" t="str">
        <f t="shared" si="43"/>
        <v>Да</v>
      </c>
      <c r="R43" s="16" t="str">
        <f t="shared" si="44"/>
        <v>Да</v>
      </c>
      <c r="S43" s="10" t="str">
        <f t="shared" si="47"/>
        <v>Нет</v>
      </c>
    </row>
    <row r="44">
      <c r="K44" s="43"/>
      <c r="L44" s="44"/>
      <c r="M44" s="44"/>
      <c r="N44" s="44"/>
      <c r="O44" s="45"/>
      <c r="P44" s="44"/>
      <c r="Q44" s="44"/>
      <c r="R44" s="45"/>
      <c r="S44" s="45"/>
    </row>
    <row r="45">
      <c r="K45" s="46"/>
      <c r="L45" s="47"/>
      <c r="M45" s="47"/>
      <c r="N45" s="47"/>
      <c r="O45" s="48"/>
      <c r="P45" s="47"/>
      <c r="Q45" s="47"/>
      <c r="R45" s="48"/>
      <c r="S45" s="48"/>
    </row>
    <row r="46">
      <c r="K46" s="46"/>
      <c r="L46" s="47"/>
      <c r="M46" s="47"/>
      <c r="N46" s="47"/>
      <c r="O46" s="48"/>
      <c r="P46" s="47"/>
      <c r="Q46" s="47"/>
      <c r="R46" s="48"/>
      <c r="S46" s="48"/>
    </row>
  </sheetData>
  <drawing r:id="rId1"/>
</worksheet>
</file>