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60" yWindow="0" windowWidth="23840" windowHeight="15740" tabRatio="500"/>
  </bookViews>
  <sheets>
    <sheet name="Data summary" sheetId="1" r:id="rId1"/>
    <sheet name="Semantic correctness" sheetId="2" r:id="rId2"/>
    <sheet name="Syntactic correctness" sheetId="4" r:id="rId3"/>
    <sheet name="Overall correctness" sheetId="5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3" i="1"/>
  <c r="G4" i="1"/>
  <c r="G5" i="1"/>
  <c r="G7" i="1"/>
  <c r="F3" i="1"/>
  <c r="F4" i="1"/>
  <c r="F5" i="1"/>
  <c r="F7" i="1"/>
  <c r="H7" i="1"/>
  <c r="E4" i="1"/>
  <c r="C4" i="4"/>
  <c r="K4" i="1"/>
  <c r="B4" i="4"/>
  <c r="E4" i="4"/>
  <c r="F20" i="1"/>
  <c r="B16" i="1"/>
  <c r="C4" i="2"/>
  <c r="B12" i="1"/>
  <c r="B15" i="1"/>
  <c r="B4" i="2"/>
  <c r="D4" i="2"/>
  <c r="E4" i="2"/>
  <c r="C12" i="2"/>
  <c r="E3" i="1"/>
  <c r="H19" i="1"/>
  <c r="H20" i="1"/>
  <c r="E5" i="1"/>
  <c r="H21" i="1"/>
  <c r="H22" i="1"/>
  <c r="J3" i="1"/>
  <c r="K3" i="1"/>
  <c r="O3" i="1"/>
  <c r="G19" i="1"/>
  <c r="J4" i="1"/>
  <c r="O4" i="1"/>
  <c r="G20" i="1"/>
  <c r="J5" i="1"/>
  <c r="K5" i="1"/>
  <c r="O5" i="1"/>
  <c r="G21" i="1"/>
  <c r="G22" i="1"/>
  <c r="C3" i="4"/>
  <c r="C5" i="4"/>
  <c r="C6" i="4"/>
  <c r="B3" i="4"/>
  <c r="B5" i="4"/>
  <c r="B6" i="4"/>
  <c r="E6" i="4"/>
  <c r="F22" i="1"/>
  <c r="E5" i="4"/>
  <c r="F21" i="1"/>
  <c r="E3" i="4"/>
  <c r="F19" i="1"/>
  <c r="I3" i="1"/>
  <c r="E19" i="1"/>
  <c r="I4" i="1"/>
  <c r="E20" i="1"/>
  <c r="I5" i="1"/>
  <c r="E21" i="1"/>
  <c r="E22" i="1"/>
  <c r="O7" i="1"/>
  <c r="E7" i="1"/>
  <c r="G14" i="1"/>
  <c r="G13" i="1"/>
  <c r="G12" i="1"/>
  <c r="F6" i="4"/>
  <c r="F15" i="1"/>
  <c r="F4" i="4"/>
  <c r="F13" i="1"/>
  <c r="F5" i="4"/>
  <c r="F14" i="1"/>
  <c r="F3" i="4"/>
  <c r="F12" i="1"/>
  <c r="B4" i="1"/>
  <c r="B8" i="1"/>
  <c r="B7" i="1"/>
  <c r="B3" i="2"/>
  <c r="B20" i="1"/>
  <c r="B24" i="1"/>
  <c r="B23" i="1"/>
  <c r="B5" i="2"/>
  <c r="B7" i="2"/>
  <c r="D3" i="2"/>
  <c r="D5" i="2"/>
  <c r="D7" i="2"/>
  <c r="E7" i="2"/>
  <c r="E15" i="1"/>
  <c r="E13" i="1"/>
  <c r="E5" i="2"/>
  <c r="E14" i="1"/>
  <c r="E3" i="2"/>
  <c r="E12" i="1"/>
  <c r="M3" i="1"/>
  <c r="J7" i="1"/>
  <c r="K7" i="1"/>
  <c r="M7" i="1"/>
  <c r="N7" i="1"/>
  <c r="M5" i="1"/>
  <c r="N5" i="1"/>
  <c r="M4" i="1"/>
  <c r="N4" i="1"/>
  <c r="N3" i="1"/>
  <c r="L7" i="1"/>
  <c r="L5" i="1"/>
  <c r="L4" i="1"/>
  <c r="L3" i="1"/>
  <c r="C5" i="2"/>
  <c r="F5" i="2"/>
  <c r="D13" i="2"/>
  <c r="F4" i="2"/>
  <c r="D12" i="2"/>
  <c r="C3" i="2"/>
  <c r="F3" i="2"/>
  <c r="D11" i="2"/>
  <c r="D7" i="5"/>
  <c r="E7" i="5"/>
  <c r="F7" i="5"/>
  <c r="B7" i="5"/>
  <c r="G7" i="5"/>
  <c r="C2" i="5"/>
  <c r="D5" i="5"/>
  <c r="E5" i="5"/>
  <c r="F5" i="5"/>
  <c r="B5" i="5"/>
  <c r="G5" i="5"/>
  <c r="D4" i="5"/>
  <c r="E4" i="5"/>
  <c r="F4" i="5"/>
  <c r="B4" i="5"/>
  <c r="G4" i="5"/>
  <c r="D3" i="5"/>
  <c r="E3" i="5"/>
  <c r="F3" i="5"/>
  <c r="B3" i="5"/>
  <c r="G3" i="5"/>
  <c r="I7" i="1"/>
  <c r="C7" i="5"/>
  <c r="C5" i="5"/>
  <c r="C4" i="5"/>
  <c r="C3" i="5"/>
  <c r="E2" i="5"/>
  <c r="D2" i="5"/>
  <c r="B2" i="5"/>
  <c r="A7" i="5"/>
  <c r="A5" i="5"/>
  <c r="A4" i="5"/>
  <c r="A3" i="5"/>
  <c r="D6" i="4"/>
  <c r="D5" i="4"/>
  <c r="D4" i="4"/>
  <c r="D3" i="4"/>
  <c r="H5" i="1"/>
  <c r="H4" i="1"/>
  <c r="H3" i="1"/>
  <c r="C13" i="2"/>
  <c r="C11" i="2"/>
  <c r="B13" i="2"/>
  <c r="B12" i="2"/>
  <c r="B11" i="2"/>
  <c r="C14" i="2"/>
  <c r="B14" i="2"/>
  <c r="C7" i="2"/>
  <c r="F7" i="2"/>
  <c r="B25" i="1"/>
  <c r="B22" i="1"/>
  <c r="B21" i="1"/>
  <c r="B17" i="1"/>
  <c r="B14" i="1"/>
  <c r="B13" i="1"/>
  <c r="B9" i="1"/>
  <c r="B6" i="1"/>
  <c r="B5" i="1"/>
</calcChain>
</file>

<file path=xl/sharedStrings.xml><?xml version="1.0" encoding="utf-8"?>
<sst xmlns="http://schemas.openxmlformats.org/spreadsheetml/2006/main" count="86" uniqueCount="51">
  <si>
    <t>Total count</t>
  </si>
  <si>
    <t>Antibodies with RRID</t>
  </si>
  <si>
    <t>Antibodies</t>
  </si>
  <si>
    <t>FN antibodies</t>
  </si>
  <si>
    <t># correct</t>
  </si>
  <si>
    <t># incorrect</t>
  </si>
  <si>
    <t xml:space="preserve">minor correction </t>
  </si>
  <si>
    <t>Antibodies- total</t>
  </si>
  <si>
    <t>Organisms</t>
  </si>
  <si>
    <t>Organisms with RRID</t>
  </si>
  <si>
    <t>Organisms- total</t>
  </si>
  <si>
    <t>FN organisms</t>
  </si>
  <si>
    <t>Software with RRID</t>
  </si>
  <si>
    <t>Software- total</t>
  </si>
  <si>
    <t>FN software</t>
  </si>
  <si>
    <t>Semantic correctness</t>
  </si>
  <si>
    <t>Antibody</t>
  </si>
  <si>
    <t>Software</t>
  </si>
  <si>
    <t>Total</t>
  </si>
  <si>
    <t>Percent correct</t>
  </si>
  <si>
    <t>total # w/ RRID</t>
  </si>
  <si>
    <t>Percent incorrect (error rate)</t>
  </si>
  <si>
    <t>Table 3</t>
  </si>
  <si>
    <t>Error rate</t>
  </si>
  <si>
    <t>Resources with RRID</t>
  </si>
  <si>
    <t>Resources- total</t>
  </si>
  <si>
    <t xml:space="preserve">FN </t>
  </si>
  <si>
    <t># incorrect (semantic correctness)</t>
  </si>
  <si>
    <t>minor correction (syntactic correctness)</t>
  </si>
  <si>
    <t>FN rate</t>
  </si>
  <si>
    <t>minor correction PERCENT</t>
  </si>
  <si>
    <t xml:space="preserve">Table </t>
  </si>
  <si>
    <t># minor correction</t>
  </si>
  <si>
    <t>note- the three tables below are the same as the table to the right</t>
  </si>
  <si>
    <t>This is the summary data:</t>
  </si>
  <si>
    <t>total incorrect</t>
  </si>
  <si>
    <t>perent incorrect</t>
  </si>
  <si>
    <t># correct (semantic correctness)</t>
  </si>
  <si>
    <t>Summary data for figure</t>
  </si>
  <si>
    <t>Correct resource (percent)</t>
  </si>
  <si>
    <t>Correct syntax PERCENT</t>
  </si>
  <si>
    <t>Correct syntax</t>
  </si>
  <si>
    <t>Percentage with correct syntax</t>
  </si>
  <si>
    <t>Overall percent incorrect</t>
  </si>
  <si>
    <t>Total correct</t>
  </si>
  <si>
    <t>Summary Table</t>
  </si>
  <si>
    <t>Total number of Resources with RRID</t>
  </si>
  <si>
    <t>Number of Resources with Correct RRID</t>
  </si>
  <si>
    <t>Number of Resource with Correct Syntax</t>
  </si>
  <si>
    <t>Total number of Correct Resources - Overall</t>
  </si>
  <si>
    <t>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</si>
</sst>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8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wrapText="1"/>
    </xf>
    <xf numFmtId="9" fontId="0" fillId="0" borderId="0" xfId="1" applyNumberFormat="1" applyFont="1"/>
    <xf numFmtId="0" fontId="0" fillId="0" borderId="1" xfId="0" applyBorder="1"/>
    <xf numFmtId="0" fontId="0" fillId="0" borderId="3" xfId="0" applyBorder="1"/>
    <xf numFmtId="9" fontId="0" fillId="0" borderId="3" xfId="1" applyFont="1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9" fontId="0" fillId="2" borderId="7" xfId="1" applyFont="1" applyFill="1" applyBorder="1"/>
    <xf numFmtId="0" fontId="2" fillId="2" borderId="2" xfId="0" applyFont="1" applyFill="1" applyBorder="1"/>
    <xf numFmtId="9" fontId="2" fillId="2" borderId="2" xfId="1" applyFont="1" applyFill="1" applyBorder="1"/>
    <xf numFmtId="0" fontId="2" fillId="2" borderId="2" xfId="0" applyFont="1" applyFill="1" applyBorder="1" applyAlignment="1">
      <alignment wrapText="1"/>
    </xf>
    <xf numFmtId="0" fontId="0" fillId="0" borderId="8" xfId="0" applyBorder="1"/>
    <xf numFmtId="9" fontId="0" fillId="0" borderId="8" xfId="1" applyFont="1" applyBorder="1"/>
    <xf numFmtId="0" fontId="0" fillId="2" borderId="0" xfId="0" applyFill="1"/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9" fontId="2" fillId="2" borderId="0" xfId="1" applyFont="1" applyFill="1"/>
    <xf numFmtId="0" fontId="2" fillId="0" borderId="9" xfId="0" applyFont="1" applyBorder="1"/>
    <xf numFmtId="0" fontId="0" fillId="0" borderId="10" xfId="0" applyFont="1" applyBorder="1"/>
    <xf numFmtId="0" fontId="0" fillId="0" borderId="9" xfId="0" applyFont="1" applyFill="1" applyBorder="1" applyAlignment="1">
      <alignment wrapText="1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5" fillId="0" borderId="0" xfId="0" applyFont="1"/>
    <xf numFmtId="9" fontId="0" fillId="2" borderId="0" xfId="1" applyFont="1" applyFill="1"/>
    <xf numFmtId="9" fontId="0" fillId="0" borderId="0" xfId="0" applyNumberFormat="1"/>
    <xf numFmtId="9" fontId="0" fillId="2" borderId="0" xfId="0" applyNumberFormat="1" applyFill="1"/>
  </cellXfs>
  <cellStyles count="1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summary'!$D$12</c:f>
              <c:strCache>
                <c:ptCount val="1"/>
                <c:pt idx="0">
                  <c:v>Antibodies</c:v>
                </c:pt>
              </c:strCache>
            </c:strRef>
          </c:tx>
          <c:invertIfNegative val="0"/>
          <c:val>
            <c:numRef>
              <c:f>'Data summary'!$E$12:$G$12</c:f>
              <c:numCache>
                <c:formatCode>0%</c:formatCode>
                <c:ptCount val="3"/>
                <c:pt idx="0">
                  <c:v>0.959287531806616</c:v>
                </c:pt>
                <c:pt idx="1">
                  <c:v>0.575063613231552</c:v>
                </c:pt>
                <c:pt idx="2">
                  <c:v>0.534351145038168</c:v>
                </c:pt>
              </c:numCache>
            </c:numRef>
          </c:val>
        </c:ser>
        <c:ser>
          <c:idx val="1"/>
          <c:order val="1"/>
          <c:tx>
            <c:strRef>
              <c:f>'Data summary'!$D$13</c:f>
              <c:strCache>
                <c:ptCount val="1"/>
                <c:pt idx="0">
                  <c:v>Organisms</c:v>
                </c:pt>
              </c:strCache>
            </c:strRef>
          </c:tx>
          <c:invertIfNegative val="0"/>
          <c:val>
            <c:numRef>
              <c:f>'Data summary'!$E$13:$G$13</c:f>
              <c:numCache>
                <c:formatCode>0%</c:formatCode>
                <c:ptCount val="3"/>
                <c:pt idx="0">
                  <c:v>0.872727272727273</c:v>
                </c:pt>
                <c:pt idx="1">
                  <c:v>0.854545454545454</c:v>
                </c:pt>
                <c:pt idx="2">
                  <c:v>0.727272727272727</c:v>
                </c:pt>
              </c:numCache>
            </c:numRef>
          </c:val>
        </c:ser>
        <c:ser>
          <c:idx val="2"/>
          <c:order val="2"/>
          <c:tx>
            <c:strRef>
              <c:f>'Data summary'!$D$14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val>
            <c:numRef>
              <c:f>'Data summary'!$E$14:$G$14</c:f>
              <c:numCache>
                <c:formatCode>0%</c:formatCode>
                <c:ptCount val="3"/>
                <c:pt idx="0">
                  <c:v>0.987179487179487</c:v>
                </c:pt>
                <c:pt idx="1">
                  <c:v>0.666666666666667</c:v>
                </c:pt>
                <c:pt idx="2">
                  <c:v>0.653846153846154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69784"/>
        <c:axId val="2143734376"/>
      </c:barChart>
      <c:catAx>
        <c:axId val="2143669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43734376"/>
        <c:crosses val="autoZero"/>
        <c:auto val="1"/>
        <c:lblAlgn val="ctr"/>
        <c:lblOffset val="100"/>
        <c:noMultiLvlLbl val="0"/>
      </c:catAx>
      <c:valAx>
        <c:axId val="214373437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214366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8</xdr:row>
      <xdr:rowOff>114300</xdr:rowOff>
    </xdr:from>
    <xdr:to>
      <xdr:col>15</xdr:col>
      <xdr:colOff>495300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Analysis_Dataset_v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tibodies-PRE"/>
      <sheetName val="Antibody-POST"/>
      <sheetName val="Organisms-PRE"/>
      <sheetName val="Organisms- POST"/>
      <sheetName val="Software-PRE"/>
      <sheetName val="Software- POST C v NC"/>
      <sheetName val="Figure 4"/>
      <sheetName val="binary significance test"/>
      <sheetName val="Correct usage"/>
      <sheetName val="Minor Correction"/>
    </sheetNames>
    <sheetDataSet>
      <sheetData sheetId="0"/>
      <sheetData sheetId="1">
        <row r="471">
          <cell r="H471">
            <v>393</v>
          </cell>
          <cell r="J471">
            <v>16</v>
          </cell>
        </row>
        <row r="475">
          <cell r="H475">
            <v>36</v>
          </cell>
          <cell r="J475">
            <v>167</v>
          </cell>
        </row>
        <row r="478">
          <cell r="H478">
            <v>465</v>
          </cell>
        </row>
      </sheetData>
      <sheetData sheetId="2"/>
      <sheetData sheetId="3">
        <row r="145">
          <cell r="H145">
            <v>55</v>
          </cell>
          <cell r="J145">
            <v>7</v>
          </cell>
        </row>
        <row r="149">
          <cell r="H149">
            <v>84</v>
          </cell>
          <cell r="J149">
            <v>8</v>
          </cell>
        </row>
        <row r="152">
          <cell r="H152">
            <v>139</v>
          </cell>
        </row>
      </sheetData>
      <sheetData sheetId="4"/>
      <sheetData sheetId="5">
        <row r="106">
          <cell r="H106">
            <v>78</v>
          </cell>
          <cell r="J106">
            <v>1</v>
          </cell>
        </row>
        <row r="110">
          <cell r="H110">
            <v>22</v>
          </cell>
          <cell r="J110">
            <v>26</v>
          </cell>
        </row>
        <row r="113">
          <cell r="H113">
            <v>101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C1" workbookViewId="0">
      <selection activeCell="G15" sqref="G15"/>
    </sheetView>
  </sheetViews>
  <sheetFormatPr baseColWidth="10" defaultRowHeight="15" x14ac:dyDescent="0"/>
  <cols>
    <col min="1" max="1" width="27.5" customWidth="1"/>
    <col min="9" max="9" width="13.1640625" customWidth="1"/>
    <col min="10" max="10" width="14.5" customWidth="1"/>
    <col min="11" max="11" width="17.1640625" customWidth="1"/>
  </cols>
  <sheetData>
    <row r="1" spans="1:15" ht="47" thickBot="1">
      <c r="A1" s="4" t="s">
        <v>33</v>
      </c>
      <c r="D1" s="34" t="s">
        <v>34</v>
      </c>
    </row>
    <row r="2" spans="1:15" ht="46" thickBot="1">
      <c r="A2" s="32" t="s">
        <v>0</v>
      </c>
      <c r="B2" s="33"/>
      <c r="D2" s="20"/>
      <c r="E2" s="21" t="s">
        <v>24</v>
      </c>
      <c r="F2" s="22" t="s">
        <v>25</v>
      </c>
      <c r="G2" s="22" t="s">
        <v>26</v>
      </c>
      <c r="H2" s="22" t="s">
        <v>29</v>
      </c>
      <c r="I2" s="22" t="s">
        <v>37</v>
      </c>
      <c r="J2" s="22" t="s">
        <v>27</v>
      </c>
      <c r="K2" s="22" t="s">
        <v>28</v>
      </c>
      <c r="L2" s="22" t="s">
        <v>30</v>
      </c>
      <c r="M2" s="22" t="s">
        <v>35</v>
      </c>
      <c r="N2" s="22" t="s">
        <v>36</v>
      </c>
      <c r="O2" s="22" t="s">
        <v>44</v>
      </c>
    </row>
    <row r="3" spans="1:15" s="2" customFormat="1">
      <c r="A3" s="25" t="s">
        <v>2</v>
      </c>
      <c r="B3" s="26"/>
      <c r="D3" s="1" t="s">
        <v>2</v>
      </c>
      <c r="E3">
        <f>'[1]Antibody-POST'!$H$471</f>
        <v>393</v>
      </c>
      <c r="F3">
        <f>'[1]Antibody-POST'!$H$478</f>
        <v>465</v>
      </c>
      <c r="G3">
        <f>'[1]Antibody-POST'!$H$475</f>
        <v>36</v>
      </c>
      <c r="H3" s="3">
        <f>G3/F3</f>
        <v>7.7419354838709681E-2</v>
      </c>
      <c r="I3">
        <f>E3-J3</f>
        <v>377</v>
      </c>
      <c r="J3">
        <f>'[1]Antibody-POST'!$J$471</f>
        <v>16</v>
      </c>
      <c r="K3">
        <f>'[1]Antibody-POST'!$J$475</f>
        <v>167</v>
      </c>
      <c r="L3" s="3">
        <f>K3/E3</f>
        <v>0.42493638676844786</v>
      </c>
      <c r="M3">
        <f>SUM(J3:K3)</f>
        <v>183</v>
      </c>
      <c r="N3" s="3">
        <f>M3/E3</f>
        <v>0.46564885496183206</v>
      </c>
      <c r="O3" s="2">
        <f>E3-J3-K3</f>
        <v>210</v>
      </c>
    </row>
    <row r="4" spans="1:15">
      <c r="A4" s="27" t="s">
        <v>1</v>
      </c>
      <c r="B4" s="28">
        <f>'[1]Antibody-POST'!$H$471</f>
        <v>393</v>
      </c>
      <c r="D4" s="1" t="s">
        <v>8</v>
      </c>
      <c r="E4">
        <f>'[1]Organisms- POST'!$H$145</f>
        <v>55</v>
      </c>
      <c r="F4">
        <f>'[1]Organisms- POST'!$H$152</f>
        <v>139</v>
      </c>
      <c r="G4">
        <f>'[1]Organisms- POST'!$H$149</f>
        <v>84</v>
      </c>
      <c r="H4" s="3">
        <f>G4/F4</f>
        <v>0.60431654676258995</v>
      </c>
      <c r="I4">
        <f>E4-J4</f>
        <v>48</v>
      </c>
      <c r="J4">
        <f>'[1]Organisms- POST'!$J$145</f>
        <v>7</v>
      </c>
      <c r="K4">
        <f>'[1]Organisms- POST'!$J$149</f>
        <v>8</v>
      </c>
      <c r="L4" s="3">
        <f t="shared" ref="L4:L7" si="0">K4/E4</f>
        <v>0.14545454545454545</v>
      </c>
      <c r="M4">
        <f>SUM(J4:K4)</f>
        <v>15</v>
      </c>
      <c r="N4" s="3">
        <f>M4/E4</f>
        <v>0.27272727272727271</v>
      </c>
      <c r="O4" s="2">
        <f>E4-J4-K4</f>
        <v>40</v>
      </c>
    </row>
    <row r="5" spans="1:15">
      <c r="A5" s="29" t="s">
        <v>7</v>
      </c>
      <c r="B5" s="28">
        <f>'[1]Antibody-POST'!$H$478</f>
        <v>465</v>
      </c>
      <c r="D5" s="1" t="s">
        <v>17</v>
      </c>
      <c r="E5">
        <f>'[1]Software- POST C v NC'!$H$106</f>
        <v>78</v>
      </c>
      <c r="F5">
        <f>'[1]Software- POST C v NC'!$H$113</f>
        <v>101</v>
      </c>
      <c r="G5">
        <f>'[1]Software- POST C v NC'!$H$110</f>
        <v>22</v>
      </c>
      <c r="H5" s="3">
        <f>G5/F5</f>
        <v>0.21782178217821782</v>
      </c>
      <c r="I5">
        <f>E5-J5</f>
        <v>77</v>
      </c>
      <c r="J5">
        <f>'[1]Software- POST C v NC'!$J$106</f>
        <v>1</v>
      </c>
      <c r="K5">
        <f>'[1]Software- POST C v NC'!$J$110</f>
        <v>26</v>
      </c>
      <c r="L5" s="3">
        <f t="shared" si="0"/>
        <v>0.33333333333333331</v>
      </c>
      <c r="M5">
        <f>SUM(J5:K5)</f>
        <v>27</v>
      </c>
      <c r="N5" s="3">
        <f>M5/E5</f>
        <v>0.34615384615384615</v>
      </c>
      <c r="O5" s="2">
        <f>E5-J5-K5</f>
        <v>51</v>
      </c>
    </row>
    <row r="6" spans="1:15">
      <c r="A6" s="29" t="s">
        <v>3</v>
      </c>
      <c r="B6" s="28">
        <f>'[1]Antibody-POST'!$H$475</f>
        <v>36</v>
      </c>
      <c r="D6" s="1"/>
      <c r="H6" s="3"/>
      <c r="L6" s="3"/>
    </row>
    <row r="7" spans="1:15">
      <c r="A7" s="29" t="s">
        <v>4</v>
      </c>
      <c r="B7" s="28">
        <f>B4-B8</f>
        <v>377</v>
      </c>
      <c r="D7" s="23" t="s">
        <v>18</v>
      </c>
      <c r="E7" s="23">
        <f>SUM(E3:E5)</f>
        <v>526</v>
      </c>
      <c r="F7" s="23">
        <f>SUM(F3:F5)</f>
        <v>705</v>
      </c>
      <c r="G7" s="23">
        <f>SUM(G3:G5)</f>
        <v>142</v>
      </c>
      <c r="H7" s="24">
        <f>G7/F7</f>
        <v>0.20141843971631207</v>
      </c>
      <c r="I7" s="23">
        <f>SUM(I3:I5)</f>
        <v>502</v>
      </c>
      <c r="J7" s="23">
        <f>SUM(J3:J5)</f>
        <v>24</v>
      </c>
      <c r="K7" s="23">
        <f>SUM(K3:K5)</f>
        <v>201</v>
      </c>
      <c r="L7" s="24">
        <f t="shared" si="0"/>
        <v>0.38212927756653992</v>
      </c>
      <c r="M7" s="20">
        <f>SUM(J7:K7)</f>
        <v>225</v>
      </c>
      <c r="N7" s="35">
        <f>M7/E7</f>
        <v>0.42775665399239543</v>
      </c>
      <c r="O7">
        <f>SUM(O3:O5)</f>
        <v>301</v>
      </c>
    </row>
    <row r="8" spans="1:15">
      <c r="A8" s="29" t="s">
        <v>5</v>
      </c>
      <c r="B8" s="28">
        <f>'[1]Antibody-POST'!$J$471</f>
        <v>16</v>
      </c>
      <c r="I8" s="3"/>
    </row>
    <row r="9" spans="1:15" ht="16" thickBot="1">
      <c r="A9" s="30" t="s">
        <v>6</v>
      </c>
      <c r="B9" s="31">
        <f>'[1]Antibody-POST'!$J$475</f>
        <v>167</v>
      </c>
    </row>
    <row r="10" spans="1:15" ht="16" thickBot="1">
      <c r="D10" t="s">
        <v>38</v>
      </c>
    </row>
    <row r="11" spans="1:15" ht="46" thickBot="1">
      <c r="A11" s="32" t="s">
        <v>8</v>
      </c>
      <c r="B11" s="33"/>
      <c r="E11" s="22" t="s">
        <v>39</v>
      </c>
      <c r="F11" s="22" t="s">
        <v>40</v>
      </c>
      <c r="G11" s="22" t="s">
        <v>43</v>
      </c>
    </row>
    <row r="12" spans="1:15">
      <c r="A12" s="27" t="s">
        <v>9</v>
      </c>
      <c r="B12" s="28">
        <f>'[1]Organisms- POST'!$H$145</f>
        <v>55</v>
      </c>
      <c r="D12" s="1" t="s">
        <v>2</v>
      </c>
      <c r="E12" s="36">
        <f>'Semantic correctness'!E3</f>
        <v>0.95928753180661575</v>
      </c>
      <c r="F12" s="36">
        <f>'Syntactic correctness'!F3</f>
        <v>0.5750636132315522</v>
      </c>
      <c r="G12" s="36">
        <f>O3/E3</f>
        <v>0.53435114503816794</v>
      </c>
    </row>
    <row r="13" spans="1:15">
      <c r="A13" s="29" t="s">
        <v>10</v>
      </c>
      <c r="B13" s="28">
        <f>'[1]Organisms- POST'!$H$152</f>
        <v>139</v>
      </c>
      <c r="D13" s="1" t="s">
        <v>8</v>
      </c>
      <c r="E13" s="36">
        <f>'Semantic correctness'!E4</f>
        <v>0.87272727272727268</v>
      </c>
      <c r="F13" s="36">
        <f>'Syntactic correctness'!F4</f>
        <v>0.8545454545454545</v>
      </c>
      <c r="G13" s="36">
        <f>O4/E4</f>
        <v>0.72727272727272729</v>
      </c>
    </row>
    <row r="14" spans="1:15">
      <c r="A14" s="29" t="s">
        <v>11</v>
      </c>
      <c r="B14" s="28">
        <f>'[1]Organisms- POST'!$H$149</f>
        <v>84</v>
      </c>
      <c r="D14" s="1" t="s">
        <v>50</v>
      </c>
      <c r="E14" s="36">
        <f>'Semantic correctness'!E5</f>
        <v>0.98717948717948723</v>
      </c>
      <c r="F14" s="36">
        <f>'Syntactic correctness'!F5</f>
        <v>0.66666666666666663</v>
      </c>
      <c r="G14" s="36">
        <f>O5/E5</f>
        <v>0.65384615384615385</v>
      </c>
    </row>
    <row r="15" spans="1:15">
      <c r="A15" s="29" t="s">
        <v>4</v>
      </c>
      <c r="B15" s="28">
        <f>B12-B16</f>
        <v>48</v>
      </c>
      <c r="D15" s="23" t="s">
        <v>18</v>
      </c>
      <c r="E15" s="37">
        <f>'Semantic correctness'!E7</f>
        <v>0.95437262357414454</v>
      </c>
      <c r="F15" s="37">
        <f>'Syntactic correctness'!F6</f>
        <v>0.61787072243346008</v>
      </c>
      <c r="G15" s="37">
        <f>O7/E7</f>
        <v>0.57224334600760451</v>
      </c>
    </row>
    <row r="16" spans="1:15">
      <c r="A16" s="29" t="s">
        <v>5</v>
      </c>
      <c r="B16" s="28">
        <f>'[1]Organisms- POST'!$J$145</f>
        <v>7</v>
      </c>
    </row>
    <row r="17" spans="1:8" ht="31" thickBot="1">
      <c r="A17" s="30" t="s">
        <v>6</v>
      </c>
      <c r="B17" s="31">
        <f>'[1]Organisms- POST'!$J$149</f>
        <v>8</v>
      </c>
      <c r="D17" s="6" t="s">
        <v>45</v>
      </c>
    </row>
    <row r="18" spans="1:8" ht="76" thickBot="1">
      <c r="E18" s="22" t="s">
        <v>47</v>
      </c>
      <c r="F18" s="22" t="s">
        <v>48</v>
      </c>
      <c r="G18" s="22" t="s">
        <v>49</v>
      </c>
      <c r="H18" s="22" t="s">
        <v>46</v>
      </c>
    </row>
    <row r="19" spans="1:8" ht="16" thickBot="1">
      <c r="A19" s="32" t="s">
        <v>8</v>
      </c>
      <c r="B19" s="33"/>
      <c r="D19" s="1" t="s">
        <v>2</v>
      </c>
      <c r="E19">
        <f>I3</f>
        <v>377</v>
      </c>
      <c r="F19">
        <f>'Syntactic correctness'!E3</f>
        <v>226</v>
      </c>
      <c r="G19">
        <f>O3</f>
        <v>210</v>
      </c>
      <c r="H19">
        <f>E3</f>
        <v>393</v>
      </c>
    </row>
    <row r="20" spans="1:8">
      <c r="A20" s="27" t="s">
        <v>12</v>
      </c>
      <c r="B20" s="28">
        <f>'[1]Software- POST C v NC'!$H$106</f>
        <v>78</v>
      </c>
      <c r="D20" s="1" t="s">
        <v>8</v>
      </c>
      <c r="E20">
        <f>I4</f>
        <v>48</v>
      </c>
      <c r="F20">
        <f>'Syntactic correctness'!E4</f>
        <v>47</v>
      </c>
      <c r="G20">
        <f>O4</f>
        <v>40</v>
      </c>
      <c r="H20">
        <f>E4</f>
        <v>55</v>
      </c>
    </row>
    <row r="21" spans="1:8">
      <c r="A21" s="29" t="s">
        <v>13</v>
      </c>
      <c r="B21" s="28">
        <f>'[1]Software- POST C v NC'!$H$113</f>
        <v>101</v>
      </c>
      <c r="D21" s="1" t="s">
        <v>50</v>
      </c>
      <c r="E21">
        <f>I5</f>
        <v>77</v>
      </c>
      <c r="F21">
        <f>'Syntactic correctness'!E5</f>
        <v>52</v>
      </c>
      <c r="G21">
        <f>O5</f>
        <v>51</v>
      </c>
      <c r="H21">
        <f>E5</f>
        <v>78</v>
      </c>
    </row>
    <row r="22" spans="1:8">
      <c r="A22" s="29" t="s">
        <v>14</v>
      </c>
      <c r="B22" s="28">
        <f>'[1]Software- POST C v NC'!$H$110</f>
        <v>22</v>
      </c>
      <c r="D22" s="23" t="s">
        <v>18</v>
      </c>
      <c r="E22" s="23">
        <f>SUM(E19:E21)</f>
        <v>502</v>
      </c>
      <c r="F22" s="23">
        <f>'Syntactic correctness'!E6</f>
        <v>325</v>
      </c>
      <c r="G22" s="23">
        <f>SUM(G19:G21)</f>
        <v>301</v>
      </c>
      <c r="H22" s="23">
        <f>SUM(H19:H21)</f>
        <v>526</v>
      </c>
    </row>
    <row r="23" spans="1:8">
      <c r="A23" s="29" t="s">
        <v>4</v>
      </c>
      <c r="B23" s="28">
        <f>B20-B24</f>
        <v>77</v>
      </c>
      <c r="E23" s="3"/>
      <c r="F23" s="3"/>
      <c r="G23" s="3"/>
    </row>
    <row r="24" spans="1:8">
      <c r="A24" s="29" t="s">
        <v>5</v>
      </c>
      <c r="B24" s="28">
        <f>'[1]Software- POST C v NC'!$J$106</f>
        <v>1</v>
      </c>
    </row>
    <row r="25" spans="1:8" ht="16" thickBot="1">
      <c r="A25" s="30" t="s">
        <v>6</v>
      </c>
      <c r="B25" s="31">
        <f>'[1]Software- POST C v NC'!$J$110</f>
        <v>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2" zoomScale="125" zoomScaleNormal="125" zoomScalePageLayoutView="125" workbookViewId="0">
      <selection activeCell="B4" sqref="B4"/>
    </sheetView>
  </sheetViews>
  <sheetFormatPr baseColWidth="10" defaultRowHeight="15" x14ac:dyDescent="0"/>
  <sheetData>
    <row r="1" spans="1:8">
      <c r="A1" t="s">
        <v>15</v>
      </c>
    </row>
    <row r="2" spans="1:8" ht="45">
      <c r="B2" s="1" t="s">
        <v>4</v>
      </c>
      <c r="C2" s="1" t="s">
        <v>5</v>
      </c>
      <c r="D2" s="6" t="s">
        <v>20</v>
      </c>
      <c r="E2" s="6" t="s">
        <v>19</v>
      </c>
      <c r="F2" s="6" t="s">
        <v>21</v>
      </c>
    </row>
    <row r="3" spans="1:8">
      <c r="A3" t="s">
        <v>16</v>
      </c>
      <c r="B3">
        <f>'Data summary'!B7</f>
        <v>377</v>
      </c>
      <c r="C3">
        <f>'Data summary'!B8</f>
        <v>16</v>
      </c>
      <c r="D3">
        <f>'Data summary'!B4</f>
        <v>393</v>
      </c>
      <c r="E3" s="3">
        <f>B3/D3</f>
        <v>0.95928753180661575</v>
      </c>
      <c r="F3" s="3">
        <f>C3/D3</f>
        <v>4.0712468193384227E-2</v>
      </c>
    </row>
    <row r="4" spans="1:8">
      <c r="A4" t="s">
        <v>8</v>
      </c>
      <c r="B4">
        <f>'Data summary'!B15</f>
        <v>48</v>
      </c>
      <c r="C4">
        <f>'Data summary'!B16</f>
        <v>7</v>
      </c>
      <c r="D4">
        <f>'Data summary'!B12</f>
        <v>55</v>
      </c>
      <c r="E4" s="3">
        <f>B4/D4</f>
        <v>0.87272727272727268</v>
      </c>
      <c r="F4" s="3">
        <f>C4/D4</f>
        <v>0.12727272727272726</v>
      </c>
    </row>
    <row r="5" spans="1:8">
      <c r="A5" t="s">
        <v>17</v>
      </c>
      <c r="B5">
        <f>'Data summary'!B23</f>
        <v>77</v>
      </c>
      <c r="C5">
        <f>'Data summary'!B24</f>
        <v>1</v>
      </c>
      <c r="D5">
        <f>'Data summary'!B20</f>
        <v>78</v>
      </c>
      <c r="E5" s="3">
        <f t="shared" ref="E4:E5" si="0">B5/D5</f>
        <v>0.98717948717948723</v>
      </c>
      <c r="F5" s="3">
        <f>C5/D5</f>
        <v>1.282051282051282E-2</v>
      </c>
    </row>
    <row r="6" spans="1:8">
      <c r="E6" s="3"/>
      <c r="F6" s="3"/>
    </row>
    <row r="7" spans="1:8">
      <c r="A7" s="1" t="s">
        <v>18</v>
      </c>
      <c r="B7">
        <f>SUM(B3:B5)</f>
        <v>502</v>
      </c>
      <c r="C7">
        <f>SUM(C3:C5)</f>
        <v>24</v>
      </c>
      <c r="D7">
        <f>SUM(D3:D5)</f>
        <v>526</v>
      </c>
      <c r="E7" s="7">
        <f>B7/D7</f>
        <v>0.95437262357414454</v>
      </c>
      <c r="F7" s="7">
        <f>C7/D7</f>
        <v>4.5627376425855515E-2</v>
      </c>
      <c r="H7" s="5"/>
    </row>
    <row r="9" spans="1:8">
      <c r="A9" t="s">
        <v>22</v>
      </c>
    </row>
    <row r="10" spans="1:8" ht="31" thickBot="1">
      <c r="A10" s="15"/>
      <c r="B10" s="15" t="s">
        <v>5</v>
      </c>
      <c r="C10" s="17" t="s">
        <v>20</v>
      </c>
      <c r="D10" s="16" t="s">
        <v>23</v>
      </c>
    </row>
    <row r="11" spans="1:8" ht="16" thickTop="1">
      <c r="A11" s="9" t="s">
        <v>16</v>
      </c>
      <c r="B11" s="9">
        <f t="shared" ref="B11:C13" si="1">C3</f>
        <v>16</v>
      </c>
      <c r="C11" s="9">
        <f t="shared" si="1"/>
        <v>393</v>
      </c>
      <c r="D11" s="10">
        <f>F3</f>
        <v>4.0712468193384227E-2</v>
      </c>
    </row>
    <row r="12" spans="1:8">
      <c r="A12" s="8" t="s">
        <v>8</v>
      </c>
      <c r="B12" s="9">
        <f t="shared" si="1"/>
        <v>7</v>
      </c>
      <c r="C12" s="9">
        <f>D4</f>
        <v>55</v>
      </c>
      <c r="D12" s="10">
        <f>F4</f>
        <v>0.12727272727272726</v>
      </c>
    </row>
    <row r="13" spans="1:8" ht="16" thickBot="1">
      <c r="A13" s="8" t="s">
        <v>17</v>
      </c>
      <c r="B13" s="9">
        <f t="shared" si="1"/>
        <v>1</v>
      </c>
      <c r="C13" s="9">
        <f t="shared" si="1"/>
        <v>78</v>
      </c>
      <c r="D13" s="10">
        <f>F5</f>
        <v>1.282051282051282E-2</v>
      </c>
    </row>
    <row r="14" spans="1:8" ht="16" thickBot="1">
      <c r="A14" s="12" t="s">
        <v>18</v>
      </c>
      <c r="B14" s="13">
        <f>SUM(B11:B13)</f>
        <v>24</v>
      </c>
      <c r="C14" s="13">
        <f>SUM(C11:C13)</f>
        <v>526</v>
      </c>
      <c r="D14" s="14">
        <v>4.6181172291296625E-2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3:F6"/>
    </sheetView>
  </sheetViews>
  <sheetFormatPr baseColWidth="10" defaultRowHeight="15" x14ac:dyDescent="0"/>
  <sheetData>
    <row r="1" spans="1:6">
      <c r="A1" t="s">
        <v>31</v>
      </c>
    </row>
    <row r="2" spans="1:6" ht="31" thickBot="1">
      <c r="A2" s="15"/>
      <c r="B2" s="17" t="s">
        <v>32</v>
      </c>
      <c r="C2" s="17" t="s">
        <v>20</v>
      </c>
      <c r="D2" s="16" t="s">
        <v>23</v>
      </c>
      <c r="E2" s="6" t="s">
        <v>41</v>
      </c>
      <c r="F2" t="s">
        <v>42</v>
      </c>
    </row>
    <row r="3" spans="1:6" ht="16" thickTop="1">
      <c r="A3" s="9" t="s">
        <v>16</v>
      </c>
      <c r="B3" s="9">
        <f>'Data summary'!K3</f>
        <v>167</v>
      </c>
      <c r="C3" s="9">
        <f>'Data summary'!E3</f>
        <v>393</v>
      </c>
      <c r="D3" s="10">
        <f>B3/C3</f>
        <v>0.42493638676844786</v>
      </c>
      <c r="E3">
        <f>C3-B3</f>
        <v>226</v>
      </c>
      <c r="F3" s="3">
        <f>E3/C3</f>
        <v>0.5750636132315522</v>
      </c>
    </row>
    <row r="4" spans="1:6">
      <c r="A4" s="8" t="s">
        <v>8</v>
      </c>
      <c r="B4" s="9">
        <f>'Data summary'!K4</f>
        <v>8</v>
      </c>
      <c r="C4" s="9">
        <f>'Data summary'!E4</f>
        <v>55</v>
      </c>
      <c r="D4" s="10">
        <f>B4/C4</f>
        <v>0.14545454545454545</v>
      </c>
      <c r="E4">
        <f>C4-B4</f>
        <v>47</v>
      </c>
      <c r="F4" s="3">
        <f>E4/C4</f>
        <v>0.8545454545454545</v>
      </c>
    </row>
    <row r="5" spans="1:6" ht="16" thickBot="1">
      <c r="A5" s="11" t="s">
        <v>17</v>
      </c>
      <c r="B5" s="18">
        <f>'Data summary'!K5</f>
        <v>26</v>
      </c>
      <c r="C5" s="18">
        <f>'Data summary'!E5</f>
        <v>78</v>
      </c>
      <c r="D5" s="19">
        <f>B5/C5</f>
        <v>0.33333333333333331</v>
      </c>
      <c r="E5">
        <f>C5-B5</f>
        <v>52</v>
      </c>
      <c r="F5" s="3">
        <f>E5/C5</f>
        <v>0.66666666666666663</v>
      </c>
    </row>
    <row r="6" spans="1:6" ht="16" thickBot="1">
      <c r="A6" s="12" t="s">
        <v>18</v>
      </c>
      <c r="B6" s="13">
        <f>SUM(B3:B5)</f>
        <v>201</v>
      </c>
      <c r="C6" s="13">
        <f>SUM(C3:C5)</f>
        <v>526</v>
      </c>
      <c r="D6" s="14">
        <f>B6/C6</f>
        <v>0.38212927756653992</v>
      </c>
      <c r="E6">
        <f>C6-B6</f>
        <v>325</v>
      </c>
      <c r="F6" s="3">
        <f>E6/C6</f>
        <v>0.61787072243346008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H10" sqref="H10"/>
    </sheetView>
  </sheetViews>
  <sheetFormatPr baseColWidth="10" defaultRowHeight="15" x14ac:dyDescent="0"/>
  <cols>
    <col min="4" max="4" width="12.6640625" customWidth="1"/>
    <col min="5" max="5" width="15.33203125" customWidth="1"/>
  </cols>
  <sheetData>
    <row r="2" spans="1:7" s="4" customFormat="1" ht="60">
      <c r="A2" s="22"/>
      <c r="B2" s="22" t="str">
        <f>'Data summary'!E2</f>
        <v>Resources with RRID</v>
      </c>
      <c r="C2" s="22" t="str">
        <f>'Data summary'!I2</f>
        <v># correct (semantic correctness)</v>
      </c>
      <c r="D2" s="22" t="str">
        <f>'Data summary'!J2</f>
        <v># incorrect (semantic correctness)</v>
      </c>
      <c r="E2" s="22" t="str">
        <f>'Data summary'!K2</f>
        <v>minor correction (syntactic correctness)</v>
      </c>
      <c r="F2" s="22" t="s">
        <v>35</v>
      </c>
      <c r="G2" s="22" t="s">
        <v>36</v>
      </c>
    </row>
    <row r="3" spans="1:7">
      <c r="A3" s="1" t="str">
        <f>'Data summary'!D3</f>
        <v>Antibodies</v>
      </c>
      <c r="B3">
        <f>'Data summary'!E3</f>
        <v>393</v>
      </c>
      <c r="C3">
        <f>'Data summary'!I3</f>
        <v>377</v>
      </c>
      <c r="D3">
        <f>'Data summary'!J3</f>
        <v>16</v>
      </c>
      <c r="E3">
        <f>'Data summary'!K3</f>
        <v>167</v>
      </c>
      <c r="F3">
        <f>SUM(D3:E3)</f>
        <v>183</v>
      </c>
      <c r="G3" s="3">
        <f>F3/B3</f>
        <v>0.46564885496183206</v>
      </c>
    </row>
    <row r="4" spans="1:7">
      <c r="A4" s="1" t="str">
        <f>'Data summary'!D4</f>
        <v>Organisms</v>
      </c>
      <c r="B4">
        <f>'Data summary'!E4</f>
        <v>55</v>
      </c>
      <c r="C4">
        <f>'Data summary'!I4</f>
        <v>48</v>
      </c>
      <c r="D4">
        <f>'Data summary'!J4</f>
        <v>7</v>
      </c>
      <c r="E4">
        <f>'Data summary'!K4</f>
        <v>8</v>
      </c>
      <c r="F4">
        <f>SUM(D4:E4)</f>
        <v>15</v>
      </c>
      <c r="G4" s="3">
        <f>F4/B4</f>
        <v>0.27272727272727271</v>
      </c>
    </row>
    <row r="5" spans="1:7">
      <c r="A5" s="1" t="str">
        <f>'Data summary'!D5</f>
        <v>Software</v>
      </c>
      <c r="B5">
        <f>'Data summary'!E5</f>
        <v>78</v>
      </c>
      <c r="C5">
        <f>'Data summary'!I5</f>
        <v>77</v>
      </c>
      <c r="D5">
        <f>'Data summary'!J5</f>
        <v>1</v>
      </c>
      <c r="E5">
        <f>'Data summary'!K5</f>
        <v>26</v>
      </c>
      <c r="F5">
        <f>SUM(D5:E5)</f>
        <v>27</v>
      </c>
      <c r="G5" s="3">
        <f>F5/B5</f>
        <v>0.34615384615384615</v>
      </c>
    </row>
    <row r="7" spans="1:7">
      <c r="A7" s="23" t="str">
        <f>'Data summary'!D7</f>
        <v>Total</v>
      </c>
      <c r="B7" s="23">
        <f>'Data summary'!E7</f>
        <v>526</v>
      </c>
      <c r="C7" s="23">
        <f>'Data summary'!I7</f>
        <v>502</v>
      </c>
      <c r="D7" s="23">
        <f>'Data summary'!J7</f>
        <v>24</v>
      </c>
      <c r="E7" s="23">
        <f>'Data summary'!K7</f>
        <v>201</v>
      </c>
      <c r="F7" s="23">
        <f>SUM(D7:E7)</f>
        <v>225</v>
      </c>
      <c r="G7" s="24">
        <f>F7/B7</f>
        <v>0.42775665399239543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</vt:lpstr>
      <vt:lpstr>Semantic correctness</vt:lpstr>
      <vt:lpstr>Syntactic correctness</vt:lpstr>
      <vt:lpstr>Overall correctness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Vasilevsky</dc:creator>
  <cp:lastModifiedBy>Nicole Vasilevsky</cp:lastModifiedBy>
  <dcterms:created xsi:type="dcterms:W3CDTF">2015-07-14T22:09:10Z</dcterms:created>
  <dcterms:modified xsi:type="dcterms:W3CDTF">2015-07-20T17:42:27Z</dcterms:modified>
</cp:coreProperties>
</file>