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htnu18ig/specification/"/>
    </mc:Choice>
  </mc:AlternateContent>
  <xr:revisionPtr revIDLastSave="0" documentId="13_ncr:1_{6DCDDC5D-5D84-4E4C-93C6-CC9805522780}" xr6:coauthVersionLast="46" xr6:coauthVersionMax="46" xr10:uidLastSave="{00000000-0000-0000-0000-000000000000}"/>
  <bookViews>
    <workbookView xWindow="30880" yWindow="-6560" windowWidth="36320" windowHeight="23500" xr2:uid="{716111E7-3C31-40E5-980D-4E4393A27B1B}"/>
  </bookViews>
  <sheets>
    <sheet name="Monitoring_Diagnosed_Patient" sheetId="2" r:id="rId1"/>
    <sheet name="Pt BP Data and Statistics" sheetId="3" r:id="rId2"/>
    <sheet name="Scratchwo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3" l="1"/>
  <c r="B29" i="3"/>
  <c r="C29" i="3"/>
  <c r="E29" i="3"/>
  <c r="F29" i="3"/>
  <c r="B30" i="3"/>
  <c r="C30" i="3"/>
  <c r="E30" i="3"/>
  <c r="F30" i="3"/>
  <c r="B31" i="3"/>
  <c r="D31" i="3" s="1"/>
  <c r="E31" i="3"/>
  <c r="F31" i="3"/>
  <c r="B57" i="3"/>
  <c r="C57" i="3"/>
  <c r="E57" i="3"/>
  <c r="F57" i="3"/>
  <c r="B51" i="3"/>
  <c r="C51" i="3"/>
  <c r="E51" i="3"/>
  <c r="F51" i="3"/>
  <c r="B52" i="3"/>
  <c r="C52" i="3"/>
  <c r="E52" i="3"/>
  <c r="F52" i="3"/>
  <c r="B53" i="3"/>
  <c r="C53" i="3"/>
  <c r="E53" i="3"/>
  <c r="F53" i="3"/>
  <c r="B45" i="3"/>
  <c r="C45" i="3"/>
  <c r="E45" i="3"/>
  <c r="F45" i="3"/>
  <c r="B46" i="3"/>
  <c r="C46" i="3"/>
  <c r="D46" i="3"/>
  <c r="E46" i="3"/>
  <c r="F46" i="3"/>
  <c r="B47" i="3"/>
  <c r="C47" i="3"/>
  <c r="D47" i="3" s="1"/>
  <c r="E47" i="3"/>
  <c r="F47" i="3"/>
  <c r="B35" i="3"/>
  <c r="C35" i="3"/>
  <c r="E35" i="3"/>
  <c r="F35" i="3"/>
  <c r="B36" i="3"/>
  <c r="C36" i="3"/>
  <c r="D36" i="3" s="1"/>
  <c r="E36" i="3"/>
  <c r="F36" i="3"/>
  <c r="B37" i="3"/>
  <c r="C37" i="3"/>
  <c r="E37" i="3"/>
  <c r="F37" i="3"/>
  <c r="B38" i="3"/>
  <c r="C38" i="3"/>
  <c r="D38" i="3" s="1"/>
  <c r="E38" i="3"/>
  <c r="F38" i="3"/>
  <c r="B39" i="3"/>
  <c r="C39" i="3"/>
  <c r="E39" i="3"/>
  <c r="F39" i="3"/>
  <c r="B40" i="3"/>
  <c r="C40" i="3"/>
  <c r="E40" i="3"/>
  <c r="F40" i="3"/>
  <c r="B41" i="3"/>
  <c r="C41" i="3"/>
  <c r="E41" i="3"/>
  <c r="F41" i="3"/>
  <c r="B23" i="3"/>
  <c r="C23" i="3"/>
  <c r="E23" i="3"/>
  <c r="F23" i="3"/>
  <c r="B24" i="3"/>
  <c r="C24" i="3"/>
  <c r="D24" i="3"/>
  <c r="E24" i="3"/>
  <c r="F24" i="3"/>
  <c r="B25" i="3"/>
  <c r="C25" i="3"/>
  <c r="D25" i="3" s="1"/>
  <c r="E25" i="3"/>
  <c r="F25" i="3"/>
  <c r="F21" i="3"/>
  <c r="E21" i="3"/>
  <c r="C21" i="3"/>
  <c r="B21" i="3"/>
  <c r="F19" i="3"/>
  <c r="E19" i="3"/>
  <c r="C19" i="3"/>
  <c r="B19" i="3"/>
  <c r="F15" i="3"/>
  <c r="E15" i="3"/>
  <c r="C15" i="3"/>
  <c r="B15" i="3"/>
  <c r="F13" i="3"/>
  <c r="E13" i="3"/>
  <c r="C13" i="3"/>
  <c r="B13" i="3"/>
  <c r="F9" i="3"/>
  <c r="E9" i="3"/>
  <c r="C9" i="3"/>
  <c r="B9" i="3"/>
  <c r="F5" i="3"/>
  <c r="E5" i="3"/>
  <c r="C5" i="3"/>
  <c r="B5" i="3"/>
  <c r="F56" i="3"/>
  <c r="E56" i="3"/>
  <c r="C4" i="3"/>
  <c r="B4" i="3"/>
  <c r="C8" i="3"/>
  <c r="B8" i="3"/>
  <c r="D8" i="3" s="1"/>
  <c r="C14" i="3"/>
  <c r="B14" i="3"/>
  <c r="D14" i="3" s="1"/>
  <c r="C12" i="3"/>
  <c r="B12" i="3"/>
  <c r="C22" i="3"/>
  <c r="B22" i="3"/>
  <c r="C20" i="3"/>
  <c r="B20" i="3"/>
  <c r="C18" i="3"/>
  <c r="B18" i="3"/>
  <c r="C28" i="3"/>
  <c r="B28" i="3"/>
  <c r="C34" i="3"/>
  <c r="B34" i="3"/>
  <c r="C50" i="3"/>
  <c r="B50" i="3"/>
  <c r="C44" i="3"/>
  <c r="B44" i="3"/>
  <c r="F28" i="3"/>
  <c r="F4" i="3"/>
  <c r="E8" i="3"/>
  <c r="F8" i="3"/>
  <c r="E12" i="3"/>
  <c r="F12" i="3"/>
  <c r="E14" i="3"/>
  <c r="F14" i="3"/>
  <c r="E18" i="3"/>
  <c r="F18" i="3"/>
  <c r="E20" i="3"/>
  <c r="F20" i="3"/>
  <c r="E22" i="3"/>
  <c r="F22" i="3"/>
  <c r="E28" i="3"/>
  <c r="E34" i="3"/>
  <c r="F34" i="3"/>
  <c r="E44" i="3"/>
  <c r="F44" i="3"/>
  <c r="E50" i="3"/>
  <c r="F50" i="3"/>
  <c r="E4" i="3"/>
  <c r="B56" i="3"/>
  <c r="C56" i="3"/>
  <c r="D23" i="3" l="1"/>
  <c r="D40" i="3"/>
  <c r="D39" i="3"/>
  <c r="D52" i="3"/>
  <c r="D51" i="3"/>
  <c r="D30" i="3"/>
  <c r="D29" i="3"/>
  <c r="D57" i="3"/>
  <c r="D53" i="3"/>
  <c r="D45" i="3"/>
  <c r="D41" i="3"/>
  <c r="D37" i="3"/>
  <c r="D21" i="3"/>
  <c r="D50" i="3"/>
  <c r="D19" i="3"/>
  <c r="D15" i="3"/>
  <c r="D12" i="3"/>
  <c r="D13" i="3"/>
  <c r="D9" i="3"/>
  <c r="D5" i="3"/>
  <c r="D35" i="3"/>
  <c r="D56" i="3"/>
  <c r="D4" i="3"/>
  <c r="D18" i="3"/>
  <c r="D34" i="3"/>
  <c r="D44" i="3"/>
  <c r="D20" i="3"/>
  <c r="D28" i="3"/>
  <c r="D22" i="3"/>
</calcChain>
</file>

<file path=xl/sharedStrings.xml><?xml version="1.0" encoding="utf-8"?>
<sst xmlns="http://schemas.openxmlformats.org/spreadsheetml/2006/main" count="253" uniqueCount="112">
  <si>
    <t>1st</t>
  </si>
  <si>
    <t>2nd</t>
  </si>
  <si>
    <t>3rd</t>
  </si>
  <si>
    <t>4th</t>
  </si>
  <si>
    <t>Patients</t>
  </si>
  <si>
    <t>NOT pregnancy</t>
  </si>
  <si>
    <t>Comments</t>
  </si>
  <si>
    <t>NOT dialysis</t>
  </si>
  <si>
    <t>A</t>
  </si>
  <si>
    <t>B</t>
  </si>
  <si>
    <t>NOT Hypertension</t>
  </si>
  <si>
    <t>C</t>
  </si>
  <si>
    <t>Hypertension</t>
  </si>
  <si>
    <t>NOT Hospice</t>
  </si>
  <si>
    <t xml:space="preserve"> </t>
  </si>
  <si>
    <t>No exclusions (hospice, ESRD, nor pregnancy), 1 high BP reading, &gt;130/80</t>
  </si>
  <si>
    <t>D</t>
  </si>
  <si>
    <t>E</t>
  </si>
  <si>
    <t>All sub cases are given in vertically descending and alphabetical order.</t>
  </si>
  <si>
    <t>F</t>
  </si>
  <si>
    <t>G</t>
  </si>
  <si>
    <t>Endpoint</t>
  </si>
  <si>
    <t xml:space="preserve">H </t>
  </si>
  <si>
    <t>Patient Name:</t>
  </si>
  <si>
    <t>Mean BP</t>
  </si>
  <si>
    <t>Stdev BP</t>
  </si>
  <si>
    <t>CV BP</t>
  </si>
  <si>
    <t>BP #1</t>
  </si>
  <si>
    <t>BP #2</t>
  </si>
  <si>
    <t>BP #3</t>
  </si>
  <si>
    <t>BP #4</t>
  </si>
  <si>
    <t>BP #5</t>
  </si>
  <si>
    <t>BP #6</t>
  </si>
  <si>
    <t>BP #7</t>
  </si>
  <si>
    <t>BP #8</t>
  </si>
  <si>
    <t>BP #9</t>
  </si>
  <si>
    <t>BP #10</t>
  </si>
  <si>
    <t>BP #11</t>
  </si>
  <si>
    <t>BP #12</t>
  </si>
  <si>
    <t>BP #13</t>
  </si>
  <si>
    <t>Ave Last 4</t>
  </si>
  <si>
    <t>Ave Last 6</t>
  </si>
  <si>
    <t>OK</t>
  </si>
  <si>
    <t>Table Z: Monitoring_Diagnosed_Patients Endpoints and Matching Synthea Synthetic Patients</t>
  </si>
  <si>
    <t>Does not enter flowchart</t>
  </si>
  <si>
    <t>No Goal</t>
  </si>
  <si>
    <t>Goal</t>
  </si>
  <si>
    <t>No Set of BPs</t>
  </si>
  <si>
    <t xml:space="preserve">Goal </t>
  </si>
  <si>
    <t>Set of BPs</t>
  </si>
  <si>
    <t>Last OR Average &gt;140/90</t>
  </si>
  <si>
    <t>Recommend more BPs at office or home</t>
  </si>
  <si>
    <t>Discuss target blood pressure and set initial BP goal</t>
  </si>
  <si>
    <t>Not at goal: recommend treatment</t>
  </si>
  <si>
    <t>Last OR Average &lt;140/90</t>
  </si>
  <si>
    <t>Last AND Average BP &gt; goal</t>
  </si>
  <si>
    <t>Exclusions</t>
  </si>
  <si>
    <t>No pregnancy, hospice, nor ESRD</t>
  </si>
  <si>
    <t>Last AND Average BP &lt; goal</t>
  </si>
  <si>
    <t>5th</t>
  </si>
  <si>
    <t>Last OR Average &lt;130/80</t>
  </si>
  <si>
    <t>Last OR Average &gt;130/80</t>
  </si>
  <si>
    <t>6th</t>
  </si>
  <si>
    <t>Logical steps</t>
  </si>
  <si>
    <t>SBP Var &gt; 11</t>
  </si>
  <si>
    <t>SBP Var &lt; 11</t>
  </si>
  <si>
    <t>Patient at goal! No further action</t>
  </si>
  <si>
    <t>Recommend Ambulatory BP monitoring</t>
  </si>
  <si>
    <t>Recommend HBP or ABP monitoring to confirm not at goal</t>
  </si>
  <si>
    <t>Darrel772_Breitenberg711_b9253891-6240-41f2-bb48-0582d13548c7</t>
  </si>
  <si>
    <t>Armando772_Kohler843_879c29be-78f6-426a-ab1e-4a572f61a5cd</t>
  </si>
  <si>
    <t>7th</t>
  </si>
  <si>
    <t xml:space="preserve"> Al123_Rosenbaum794_3d88b877-badc-4c1d-b74a-eb2082d6070e</t>
  </si>
  <si>
    <t xml:space="preserve"> Alberto639_Delatorre612_9dedae70-e46d-4de7-becd-dfb8eeaf27e6</t>
  </si>
  <si>
    <t>Alesha810_Marks830_1e0a8bd3-3b82-4f17-b1d6-19043aa0db6b</t>
  </si>
  <si>
    <t>Alton320_Monahan736_263b8036-1539-4cca-a18a-24f5035ddc40</t>
  </si>
  <si>
    <t xml:space="preserve"> Andreas188_Hoeger474_cc146f25-f6bf-40c4-98fd-b89cc8e0a757</t>
  </si>
  <si>
    <t xml:space="preserve"> Antione404_Treutel973_959b902e-1857-4ca5-bd69-e0ccc9880214</t>
  </si>
  <si>
    <t xml:space="preserve"> Antonia30_Kilback373_2d3b21e7-11ef-4dd4-9842-ddac21402a35</t>
  </si>
  <si>
    <t xml:space="preserve"> Ariel183_Turner526_6edf069d-ebad-4c90-8192-119fb32c84c1</t>
  </si>
  <si>
    <t>Arielle168_Marvin195_c76c71f4-7193-4d78-9e36-c99011243b72</t>
  </si>
  <si>
    <t>Arnold338_Cassin499_b9b1e82a-d325-4d0f-bed6-f02cd5e4b45b</t>
  </si>
  <si>
    <t xml:space="preserve"> Brady998_Ziemann98_86717a77-0cfe-49ad-93ac-2e413faf5e56</t>
  </si>
  <si>
    <t xml:space="preserve"> Brendon298_Bednar518_36a3f725-2f68-479f-acb1-fce4bc7ef21d</t>
  </si>
  <si>
    <t>Cameron381_Hamill307_a2854ec6-28be-48cd-b0db-4d4398520c51</t>
  </si>
  <si>
    <t>Candace369_Emmerich580_2ea28da9-0367-4304-bafa-63c472340347</t>
  </si>
  <si>
    <t>6 Home measurements</t>
  </si>
  <si>
    <t>4 Office measurements</t>
  </si>
  <si>
    <t>Bud153_Lang846_83cd3265-e2b8-4a84-95fb-491738d4fd75</t>
  </si>
  <si>
    <t>Cedric746_Wyman904_ac4a73bc-90da-4e20-af0c-80469ec2b9eb.json</t>
  </si>
  <si>
    <t>value:</t>
  </si>
  <si>
    <t>diastolic</t>
  </si>
  <si>
    <t>No Hypertension - no entry</t>
  </si>
  <si>
    <t>No goal</t>
  </si>
  <si>
    <t>Not a full set of BPs</t>
  </si>
  <si>
    <t>Last AND Ave &gt; Goal (135/85)</t>
  </si>
  <si>
    <t>Buster609_King743_53d82273-242b-438d-8056-adc9dc3f3078</t>
  </si>
  <si>
    <t>Candace369_Emmerich580_2ea28da9-0367-4304-bafa-63c472340347.json-</t>
  </si>
  <si>
    <t>Home BP Measurements  (Last OR Average &gt;140/90)</t>
  </si>
  <si>
    <t>Defining BP and statistics</t>
  </si>
  <si>
    <t>Cedric746 should not enter the flowchart, need &gt;130/80 on todays's reading to enter</t>
  </si>
  <si>
    <t>Goals have been removed from the file</t>
  </si>
  <si>
    <t>Only has 3 BP reading, not a full set</t>
  </si>
  <si>
    <t>4 sub-cases: Last set SBP &gt;140, Average SBP &gt;140, Last set DBP &gt;90, Average DBP &gt;90</t>
  </si>
  <si>
    <t>2 sub-cases: Last and Average SBP &gt;140; Last and Average DBP &gt;90</t>
  </si>
  <si>
    <t>4 sub-cases: Last set SBP &gt;130, Average SBP &gt;130, Last set DBP &gt;80, Average DBP &gt;80</t>
  </si>
  <si>
    <t>2 sub cases: Coefficient of Variance  SBP &gt;11.0; DBP &gt; 13.8</t>
  </si>
  <si>
    <t>2 sub cases: Coefficient of Variance  SBP &lt;11.0; DBP &lt; 13.8</t>
  </si>
  <si>
    <t>I</t>
  </si>
  <si>
    <t>Home measurement, "HH" in the CQL code, 6 measurements</t>
  </si>
  <si>
    <r>
      <rPr>
        <b/>
        <u/>
        <sz val="11"/>
        <color theme="1"/>
        <rFont val="Calibri"/>
        <family val="2"/>
        <scheme val="minor"/>
      </rPr>
      <t>HOME "HH" test:</t>
    </r>
    <r>
      <rPr>
        <b/>
        <sz val="11"/>
        <color theme="1"/>
        <rFont val="Calibri"/>
        <family val="2"/>
        <scheme val="minor"/>
      </rPr>
      <t xml:space="preserve"> Not at goal recommend treatment</t>
    </r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</si>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</sst>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5" fillId="2" borderId="1" xfId="1" applyFont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2" fillId="0" borderId="15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8" xfId="0" applyBorder="1"/>
    <xf numFmtId="0" fontId="0" fillId="0" borderId="18" xfId="0" applyFill="1" applyBorder="1" applyAlignment="1">
      <alignment horizontal="center"/>
    </xf>
    <xf numFmtId="0" fontId="2" fillId="0" borderId="0" xfId="0" applyFont="1" applyBorder="1"/>
    <xf numFmtId="0" fontId="5" fillId="0" borderId="0" xfId="1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0" xfId="0" applyFill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18" xfId="0" applyFill="1" applyBorder="1"/>
    <xf numFmtId="0" fontId="0" fillId="4" borderId="22" xfId="0" applyFill="1" applyBorder="1"/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0" borderId="14" xfId="0" applyFont="1" applyBorder="1"/>
    <xf numFmtId="0" fontId="5" fillId="2" borderId="14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0" borderId="14" xfId="1" applyFont="1" applyFill="1" applyBorder="1" applyAlignment="1">
      <alignment horizontal="left"/>
    </xf>
    <xf numFmtId="0" fontId="5" fillId="2" borderId="20" xfId="1" applyFont="1" applyBorder="1" applyAlignment="1">
      <alignment horizontal="left"/>
    </xf>
    <xf numFmtId="0" fontId="5" fillId="2" borderId="15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2" fillId="0" borderId="14" xfId="0" applyFont="1" applyBorder="1" applyAlignment="1">
      <alignment horizontal="left" wrapText="1"/>
    </xf>
    <xf numFmtId="164" fontId="0" fillId="4" borderId="4" xfId="0" applyNumberFormat="1" applyFill="1" applyBorder="1" applyAlignment="1">
      <alignment horizontal="center"/>
    </xf>
    <xf numFmtId="0" fontId="2" fillId="4" borderId="0" xfId="0" applyFont="1" applyFill="1"/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0" fillId="0" borderId="11" xfId="0" applyBorder="1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145677</xdr:colOff>
      <xdr:row>21</xdr:row>
      <xdr:rowOff>134471</xdr:rowOff>
    </xdr:from>
    <xdr:to>
      <xdr:col>12</xdr:col>
      <xdr:colOff>280148</xdr:colOff>
      <xdr:row>44</xdr:row>
      <xdr:rowOff>39221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EC19B56-C04C-4F22-A8E3-75A99FCCF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555442" y="4179795"/>
          <a:ext cx="7620000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CB2C-BA2E-4C7B-874E-A088081FC087}">
  <dimension ref="A1:K42"/>
  <sheetViews>
    <sheetView tabSelected="1" zoomScale="85" zoomScaleNormal="85" workbookViewId="0">
      <selection activeCell="E23" sqref="E23"/>
    </sheetView>
  </sheetViews>
  <sheetFormatPr baseColWidth="10" defaultColWidth="8.83203125" defaultRowHeight="15" x14ac:dyDescent="0.2"/>
  <cols>
    <col min="1" max="1" width="18.83203125" customWidth="1"/>
    <col min="2" max="4" width="18.83203125" style="3" customWidth="1"/>
    <col min="5" max="5" width="20.83203125" style="3" customWidth="1"/>
    <col min="6" max="7" width="18.83203125" customWidth="1"/>
    <col min="8" max="10" width="18.83203125" style="3" customWidth="1"/>
  </cols>
  <sheetData>
    <row r="1" spans="1:11" s="2" customFormat="1" ht="19" x14ac:dyDescent="0.25">
      <c r="A1" s="8" t="s">
        <v>43</v>
      </c>
      <c r="B1" s="9"/>
      <c r="C1" s="9"/>
      <c r="D1" s="9"/>
      <c r="E1" s="9"/>
      <c r="H1" s="9"/>
      <c r="I1" s="9"/>
      <c r="J1" s="9"/>
    </row>
    <row r="2" spans="1:11" ht="16" x14ac:dyDescent="0.2">
      <c r="A2" t="s">
        <v>63</v>
      </c>
      <c r="B2" s="5" t="s">
        <v>87</v>
      </c>
      <c r="C2" s="5" t="s">
        <v>87</v>
      </c>
      <c r="D2" s="5" t="s">
        <v>87</v>
      </c>
      <c r="E2" s="5" t="s">
        <v>87</v>
      </c>
      <c r="F2" s="5" t="s">
        <v>87</v>
      </c>
      <c r="G2" s="5" t="s">
        <v>87</v>
      </c>
      <c r="H2" s="5" t="s">
        <v>87</v>
      </c>
      <c r="I2" s="5" t="s">
        <v>87</v>
      </c>
      <c r="J2" s="5" t="s">
        <v>86</v>
      </c>
    </row>
    <row r="3" spans="1:11" ht="32" x14ac:dyDescent="0.2">
      <c r="A3" t="s">
        <v>56</v>
      </c>
      <c r="B3" s="5" t="s">
        <v>57</v>
      </c>
      <c r="C3" s="5" t="s">
        <v>57</v>
      </c>
      <c r="D3" s="5" t="s">
        <v>57</v>
      </c>
      <c r="E3" s="5" t="s">
        <v>57</v>
      </c>
      <c r="F3" s="5" t="s">
        <v>57</v>
      </c>
      <c r="G3" s="5" t="s">
        <v>57</v>
      </c>
      <c r="H3" s="5" t="s">
        <v>57</v>
      </c>
      <c r="I3" s="5" t="s">
        <v>57</v>
      </c>
      <c r="J3" s="5" t="s">
        <v>57</v>
      </c>
    </row>
    <row r="4" spans="1:11" s="1" customFormat="1" ht="16" x14ac:dyDescent="0.2">
      <c r="A4" s="1" t="s">
        <v>0</v>
      </c>
      <c r="B4" s="10" t="s">
        <v>10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</row>
    <row r="5" spans="1:11" s="1" customFormat="1" ht="16" x14ac:dyDescent="0.2">
      <c r="A5" s="1" t="s">
        <v>1</v>
      </c>
      <c r="B5" s="5" t="s">
        <v>7</v>
      </c>
      <c r="C5" s="5" t="s">
        <v>45</v>
      </c>
      <c r="D5" s="5" t="s">
        <v>46</v>
      </c>
      <c r="E5" s="5" t="s">
        <v>48</v>
      </c>
      <c r="F5" s="5" t="s">
        <v>48</v>
      </c>
      <c r="G5" s="5" t="s">
        <v>48</v>
      </c>
      <c r="H5" s="5" t="s">
        <v>48</v>
      </c>
      <c r="I5" s="5" t="s">
        <v>48</v>
      </c>
      <c r="J5" s="5" t="s">
        <v>48</v>
      </c>
    </row>
    <row r="6" spans="1:11" s="1" customFormat="1" ht="30" customHeight="1" x14ac:dyDescent="0.2">
      <c r="A6" s="1" t="s">
        <v>2</v>
      </c>
      <c r="B6" s="5" t="s">
        <v>5</v>
      </c>
      <c r="C6" s="5"/>
      <c r="D6" s="5" t="s">
        <v>47</v>
      </c>
      <c r="E6" s="5" t="s">
        <v>49</v>
      </c>
      <c r="F6" s="5" t="s">
        <v>49</v>
      </c>
      <c r="G6" s="5" t="s">
        <v>49</v>
      </c>
      <c r="H6" s="5" t="s">
        <v>49</v>
      </c>
      <c r="I6" s="5" t="s">
        <v>49</v>
      </c>
      <c r="J6" s="5" t="s">
        <v>49</v>
      </c>
    </row>
    <row r="7" spans="1:11" s="1" customFormat="1" ht="32" x14ac:dyDescent="0.2">
      <c r="A7" s="1" t="s">
        <v>3</v>
      </c>
      <c r="B7" s="5" t="s">
        <v>13</v>
      </c>
      <c r="C7" s="5"/>
      <c r="D7" s="5"/>
      <c r="E7" s="5" t="s">
        <v>50</v>
      </c>
      <c r="F7" s="5" t="s">
        <v>54</v>
      </c>
      <c r="G7" s="5" t="s">
        <v>54</v>
      </c>
      <c r="H7" s="5" t="s">
        <v>54</v>
      </c>
      <c r="I7" s="5" t="s">
        <v>54</v>
      </c>
      <c r="J7" s="5" t="s">
        <v>54</v>
      </c>
    </row>
    <row r="8" spans="1:11" s="1" customFormat="1" ht="32" x14ac:dyDescent="0.2">
      <c r="A8" s="1" t="s">
        <v>59</v>
      </c>
      <c r="B8" s="5"/>
      <c r="C8" s="5"/>
      <c r="D8" s="5"/>
      <c r="E8" s="5"/>
      <c r="F8" s="5" t="s">
        <v>55</v>
      </c>
      <c r="G8" s="5" t="s">
        <v>58</v>
      </c>
      <c r="H8" s="5" t="s">
        <v>58</v>
      </c>
      <c r="I8" s="5" t="s">
        <v>58</v>
      </c>
      <c r="J8" s="5"/>
    </row>
    <row r="9" spans="1:11" s="1" customFormat="1" ht="32" x14ac:dyDescent="0.2">
      <c r="A9" s="1" t="s">
        <v>62</v>
      </c>
      <c r="B9" s="5"/>
      <c r="C9" s="5"/>
      <c r="D9" s="5"/>
      <c r="E9" s="5"/>
      <c r="F9" s="5"/>
      <c r="G9" s="5" t="s">
        <v>61</v>
      </c>
      <c r="H9" s="5" t="s">
        <v>60</v>
      </c>
      <c r="I9" s="5" t="s">
        <v>60</v>
      </c>
      <c r="J9" s="5"/>
    </row>
    <row r="10" spans="1:11" s="1" customFormat="1" ht="17" thickBot="1" x14ac:dyDescent="0.25">
      <c r="A10" s="1" t="s">
        <v>71</v>
      </c>
      <c r="B10" s="5"/>
      <c r="C10" s="5"/>
      <c r="D10" s="5"/>
      <c r="E10" s="5"/>
      <c r="F10" s="5"/>
      <c r="G10" s="5"/>
      <c r="H10" s="5" t="s">
        <v>64</v>
      </c>
      <c r="I10" s="5" t="s">
        <v>65</v>
      </c>
      <c r="J10" s="5"/>
    </row>
    <row r="11" spans="1:11" s="105" customFormat="1" ht="49" thickBot="1" x14ac:dyDescent="0.25">
      <c r="A11" s="102" t="s">
        <v>21</v>
      </c>
      <c r="B11" s="103" t="s">
        <v>44</v>
      </c>
      <c r="C11" s="104" t="s">
        <v>52</v>
      </c>
      <c r="D11" s="103" t="s">
        <v>51</v>
      </c>
      <c r="E11" s="103" t="s">
        <v>53</v>
      </c>
      <c r="F11" s="103" t="s">
        <v>53</v>
      </c>
      <c r="G11" s="103" t="s">
        <v>68</v>
      </c>
      <c r="H11" s="103" t="s">
        <v>67</v>
      </c>
      <c r="I11" s="103" t="s">
        <v>66</v>
      </c>
      <c r="J11" s="103" t="s">
        <v>110</v>
      </c>
    </row>
    <row r="12" spans="1:11" x14ac:dyDescent="0.2">
      <c r="B12" s="5"/>
      <c r="C12" s="5"/>
      <c r="D12" s="5"/>
      <c r="E12" s="5"/>
      <c r="F12" s="4"/>
      <c r="G12" s="5"/>
      <c r="H12" s="5"/>
      <c r="I12" s="5"/>
      <c r="J12" s="5"/>
    </row>
    <row r="13" spans="1:11" ht="16" x14ac:dyDescent="0.2">
      <c r="A13" s="1" t="s">
        <v>6</v>
      </c>
      <c r="B13" s="5" t="s">
        <v>8</v>
      </c>
      <c r="C13" s="5" t="s">
        <v>9</v>
      </c>
      <c r="D13" s="5" t="s">
        <v>11</v>
      </c>
      <c r="E13" s="5" t="s">
        <v>16</v>
      </c>
      <c r="F13" s="5" t="s">
        <v>17</v>
      </c>
      <c r="G13" s="5" t="s">
        <v>19</v>
      </c>
      <c r="H13" s="5" t="s">
        <v>20</v>
      </c>
      <c r="I13" s="5" t="s">
        <v>111</v>
      </c>
      <c r="J13" s="5" t="s">
        <v>108</v>
      </c>
    </row>
    <row r="14" spans="1:11" s="7" customFormat="1" x14ac:dyDescent="0.2">
      <c r="A14" s="12" t="s">
        <v>4</v>
      </c>
      <c r="B14" s="12" t="s">
        <v>89</v>
      </c>
      <c r="C14" s="12" t="s">
        <v>88</v>
      </c>
      <c r="D14" s="12" t="s">
        <v>70</v>
      </c>
      <c r="E14" s="12" t="s">
        <v>72</v>
      </c>
      <c r="F14" s="12" t="s">
        <v>76</v>
      </c>
      <c r="G14" s="12" t="s">
        <v>78</v>
      </c>
      <c r="H14" s="12" t="s">
        <v>82</v>
      </c>
      <c r="I14" s="12" t="s">
        <v>96</v>
      </c>
      <c r="J14" s="12" t="s">
        <v>85</v>
      </c>
      <c r="K14" s="7" t="s">
        <v>14</v>
      </c>
    </row>
    <row r="15" spans="1:11" s="7" customFormat="1" x14ac:dyDescent="0.2">
      <c r="A15" s="12"/>
      <c r="B15" s="12" t="s">
        <v>14</v>
      </c>
      <c r="C15" s="12" t="s">
        <v>14</v>
      </c>
      <c r="D15" s="12" t="s">
        <v>69</v>
      </c>
      <c r="E15" s="12" t="s">
        <v>73</v>
      </c>
      <c r="F15" s="12" t="s">
        <v>77</v>
      </c>
      <c r="G15" s="12" t="s">
        <v>79</v>
      </c>
      <c r="H15" s="12" t="s">
        <v>83</v>
      </c>
      <c r="I15" s="12" t="s">
        <v>84</v>
      </c>
      <c r="J15" s="12" t="s">
        <v>14</v>
      </c>
      <c r="K15" s="7" t="s">
        <v>14</v>
      </c>
    </row>
    <row r="16" spans="1:11" s="7" customFormat="1" x14ac:dyDescent="0.2">
      <c r="A16" s="12"/>
      <c r="B16" s="12" t="s">
        <v>14</v>
      </c>
      <c r="C16" s="12" t="s">
        <v>14</v>
      </c>
      <c r="D16" s="12"/>
      <c r="E16" s="12" t="s">
        <v>74</v>
      </c>
      <c r="F16" s="12" t="s">
        <v>14</v>
      </c>
      <c r="G16" s="12" t="s">
        <v>80</v>
      </c>
      <c r="H16" s="12" t="s">
        <v>14</v>
      </c>
      <c r="I16" s="12" t="s">
        <v>14</v>
      </c>
      <c r="J16" s="12" t="s">
        <v>14</v>
      </c>
    </row>
    <row r="17" spans="1:10" s="7" customFormat="1" x14ac:dyDescent="0.2">
      <c r="A17" s="12"/>
      <c r="B17" s="12" t="s">
        <v>14</v>
      </c>
      <c r="C17" s="12"/>
      <c r="D17" s="12"/>
      <c r="E17" s="12" t="s">
        <v>75</v>
      </c>
      <c r="F17" s="12" t="s">
        <v>14</v>
      </c>
      <c r="G17" s="12" t="s">
        <v>81</v>
      </c>
      <c r="H17" s="12" t="s">
        <v>14</v>
      </c>
      <c r="I17" s="12" t="s">
        <v>14</v>
      </c>
      <c r="J17" s="12" t="s">
        <v>14</v>
      </c>
    </row>
    <row r="18" spans="1:10" s="7" customFormat="1" x14ac:dyDescent="0.2">
      <c r="A18" s="12"/>
      <c r="B18" s="12" t="s">
        <v>14</v>
      </c>
      <c r="C18" s="12"/>
      <c r="D18" s="12"/>
      <c r="E18" s="12"/>
      <c r="F18" s="12"/>
      <c r="G18" s="12"/>
      <c r="H18" s="12"/>
      <c r="I18" s="12"/>
      <c r="J18" s="12"/>
    </row>
    <row r="19" spans="1:10" s="7" customForma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s="7" customFormat="1" x14ac:dyDescent="0.2">
      <c r="A20" s="12"/>
      <c r="B20" s="12" t="s">
        <v>14</v>
      </c>
      <c r="C20" s="12"/>
      <c r="D20" s="12"/>
      <c r="F20" s="12"/>
      <c r="G20" s="12"/>
      <c r="H20" s="12"/>
      <c r="I20" s="12"/>
      <c r="J20" s="12"/>
    </row>
    <row r="21" spans="1:10" s="7" customFormat="1" x14ac:dyDescent="0.2">
      <c r="A21" s="12"/>
      <c r="B21" s="12" t="s">
        <v>14</v>
      </c>
      <c r="C21" s="12"/>
      <c r="D21" s="12"/>
      <c r="E21" s="12"/>
      <c r="F21" s="12"/>
      <c r="G21" s="12"/>
      <c r="H21" s="12"/>
      <c r="I21" s="12"/>
      <c r="J21" s="12"/>
    </row>
    <row r="22" spans="1:10" s="6" customFormat="1" x14ac:dyDescent="0.2"/>
    <row r="23" spans="1:10" x14ac:dyDescent="0.2">
      <c r="A23" t="s">
        <v>6</v>
      </c>
      <c r="B23" s="6" t="s">
        <v>18</v>
      </c>
      <c r="E23"/>
    </row>
    <row r="24" spans="1:10" x14ac:dyDescent="0.2">
      <c r="B24" s="6" t="s">
        <v>15</v>
      </c>
      <c r="C24" s="6"/>
    </row>
    <row r="25" spans="1:10" x14ac:dyDescent="0.2">
      <c r="D25" s="6"/>
    </row>
    <row r="26" spans="1:10" x14ac:dyDescent="0.2">
      <c r="A26" t="s">
        <v>8</v>
      </c>
      <c r="B26" s="6" t="s">
        <v>100</v>
      </c>
      <c r="C26" s="6"/>
      <c r="D26" s="6"/>
    </row>
    <row r="27" spans="1:10" x14ac:dyDescent="0.2">
      <c r="A27" t="s">
        <v>9</v>
      </c>
      <c r="B27" s="6" t="s">
        <v>101</v>
      </c>
      <c r="D27" s="6"/>
    </row>
    <row r="28" spans="1:10" x14ac:dyDescent="0.2">
      <c r="A28" t="s">
        <v>11</v>
      </c>
      <c r="B28" s="6" t="s">
        <v>102</v>
      </c>
      <c r="D28" s="6"/>
    </row>
    <row r="29" spans="1:10" x14ac:dyDescent="0.2">
      <c r="A29" t="s">
        <v>16</v>
      </c>
      <c r="B29" s="6" t="s">
        <v>103</v>
      </c>
      <c r="D29" s="6"/>
    </row>
    <row r="30" spans="1:10" x14ac:dyDescent="0.2">
      <c r="A30" t="s">
        <v>17</v>
      </c>
      <c r="B30" s="6" t="s">
        <v>104</v>
      </c>
      <c r="C30" s="6"/>
      <c r="D30" s="6"/>
    </row>
    <row r="31" spans="1:10" x14ac:dyDescent="0.2">
      <c r="A31" t="s">
        <v>19</v>
      </c>
      <c r="B31" s="6" t="s">
        <v>105</v>
      </c>
      <c r="C31" s="6"/>
      <c r="D31" s="6"/>
    </row>
    <row r="32" spans="1:10" x14ac:dyDescent="0.2">
      <c r="A32" t="s">
        <v>20</v>
      </c>
      <c r="B32" s="6" t="s">
        <v>106</v>
      </c>
    </row>
    <row r="33" spans="1:4" x14ac:dyDescent="0.2">
      <c r="A33" t="s">
        <v>22</v>
      </c>
      <c r="B33" s="6" t="s">
        <v>107</v>
      </c>
    </row>
    <row r="34" spans="1:4" x14ac:dyDescent="0.2">
      <c r="A34" t="s">
        <v>108</v>
      </c>
      <c r="B34" s="6" t="s">
        <v>109</v>
      </c>
    </row>
    <row r="36" spans="1:4" x14ac:dyDescent="0.2">
      <c r="D36" s="6"/>
    </row>
    <row r="37" spans="1:4" x14ac:dyDescent="0.2">
      <c r="D37" s="6"/>
    </row>
    <row r="38" spans="1:4" x14ac:dyDescent="0.2">
      <c r="D38" s="6"/>
    </row>
    <row r="39" spans="1:4" x14ac:dyDescent="0.2">
      <c r="D39" s="6"/>
    </row>
    <row r="40" spans="1:4" x14ac:dyDescent="0.2">
      <c r="D40" s="6"/>
    </row>
    <row r="41" spans="1:4" x14ac:dyDescent="0.2">
      <c r="D41" s="6"/>
    </row>
    <row r="42" spans="1:4" x14ac:dyDescent="0.2">
      <c r="D42" s="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B03D-43C2-426D-9D44-85363D13855B}">
  <dimension ref="A1:W67"/>
  <sheetViews>
    <sheetView zoomScale="85" zoomScaleNormal="85" workbookViewId="0">
      <selection activeCell="G6" sqref="G6"/>
    </sheetView>
  </sheetViews>
  <sheetFormatPr baseColWidth="10" defaultColWidth="8.83203125" defaultRowHeight="15" x14ac:dyDescent="0.2"/>
  <cols>
    <col min="1" max="1" width="25.83203125" customWidth="1"/>
    <col min="2" max="2" width="9.1640625" style="30"/>
    <col min="3" max="3" width="9.1640625" style="31"/>
    <col min="4" max="4" width="9.1640625" style="25"/>
    <col min="5" max="5" width="9.6640625" style="32" bestFit="1" customWidth="1"/>
    <col min="6" max="6" width="9.6640625" style="33" bestFit="1" customWidth="1"/>
    <col min="7" max="7" width="3.6640625" style="44" bestFit="1" customWidth="1"/>
    <col min="8" max="22" width="9.1640625" style="21"/>
    <col min="23" max="23" width="9.1640625" style="25"/>
  </cols>
  <sheetData>
    <row r="1" spans="1:23" s="40" customFormat="1" ht="16" thickBot="1" x14ac:dyDescent="0.25">
      <c r="A1" s="51" t="s">
        <v>23</v>
      </c>
      <c r="B1" s="52" t="s">
        <v>25</v>
      </c>
      <c r="C1" s="53" t="s">
        <v>24</v>
      </c>
      <c r="D1" s="54" t="s">
        <v>26</v>
      </c>
      <c r="E1" s="55" t="s">
        <v>41</v>
      </c>
      <c r="F1" s="56" t="s">
        <v>40</v>
      </c>
      <c r="G1" s="57" t="s">
        <v>42</v>
      </c>
      <c r="H1" s="38" t="s">
        <v>27</v>
      </c>
      <c r="I1" s="38" t="s">
        <v>28</v>
      </c>
      <c r="J1" s="38" t="s">
        <v>29</v>
      </c>
      <c r="K1" s="38" t="s">
        <v>30</v>
      </c>
      <c r="L1" s="38" t="s">
        <v>31</v>
      </c>
      <c r="M1" s="38" t="s">
        <v>32</v>
      </c>
      <c r="N1" s="38" t="s">
        <v>33</v>
      </c>
      <c r="O1" s="38" t="s">
        <v>34</v>
      </c>
      <c r="P1" s="38" t="s">
        <v>35</v>
      </c>
      <c r="Q1" s="38" t="s">
        <v>36</v>
      </c>
      <c r="R1" s="38" t="s">
        <v>37</v>
      </c>
      <c r="S1" s="38" t="s">
        <v>38</v>
      </c>
      <c r="T1" s="38" t="s">
        <v>39</v>
      </c>
      <c r="U1" s="38"/>
      <c r="V1" s="38"/>
      <c r="W1" s="39"/>
    </row>
    <row r="2" spans="1:23" s="14" customFormat="1" ht="16" thickBot="1" x14ac:dyDescent="0.25">
      <c r="A2" s="66"/>
      <c r="B2" s="46"/>
      <c r="C2" s="47"/>
      <c r="D2" s="48"/>
      <c r="E2" s="49"/>
      <c r="F2" s="50"/>
      <c r="G2" s="4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5"/>
    </row>
    <row r="3" spans="1:23" ht="16" thickBot="1" x14ac:dyDescent="0.25">
      <c r="A3" s="92" t="s">
        <v>92</v>
      </c>
      <c r="B3" s="46"/>
      <c r="C3" s="47"/>
      <c r="D3" s="48"/>
      <c r="E3" s="49"/>
      <c r="F3" s="50"/>
      <c r="G3" s="41"/>
    </row>
    <row r="4" spans="1:23" s="13" customFormat="1" x14ac:dyDescent="0.2">
      <c r="A4" s="93" t="s">
        <v>89</v>
      </c>
      <c r="B4" s="36">
        <f>STDEV(H4:W4)</f>
        <v>10.870841976382277</v>
      </c>
      <c r="C4" s="37">
        <f>AVERAGE(H4:W4)</f>
        <v>119.9509088487725</v>
      </c>
      <c r="D4" s="17">
        <f>B4/C4*100</f>
        <v>9.0627424841671154</v>
      </c>
      <c r="E4" s="18">
        <f>AVERAGE(INDEX($H4:$W4,MATCH(9E+300,$H4:$W4)-5):INDEX($H4:$W4,MATCH(9E+300,$H4:$W4)))</f>
        <v>121.77671925314799</v>
      </c>
      <c r="F4" s="19">
        <f>AVERAGE(INDEX($H4:$W4,MATCH(9E+300,$H4:$W4)-3):INDEX($H4:$W4,MATCH(9E+300,$H4:$W4)))</f>
        <v>124.81701272272176</v>
      </c>
      <c r="G4" s="42"/>
      <c r="H4" s="13">
        <v>121.602095766716</v>
      </c>
      <c r="I4" s="13">
        <v>136.26221880792801</v>
      </c>
      <c r="J4" s="13">
        <v>106.51900924842001</v>
      </c>
      <c r="K4" s="13">
        <v>104.46544914577299</v>
      </c>
      <c r="L4" s="13">
        <v>112.794122451056</v>
      </c>
      <c r="M4" s="13">
        <v>118.598142176945</v>
      </c>
      <c r="N4" s="13">
        <v>114.778449138851</v>
      </c>
      <c r="O4" s="13">
        <v>131.09994557009301</v>
      </c>
      <c r="P4" s="13">
        <v>120.389656181943</v>
      </c>
      <c r="Q4" s="87">
        <v>133</v>
      </c>
      <c r="R4" s="16"/>
      <c r="S4" s="16"/>
      <c r="T4" s="16"/>
      <c r="U4" s="16"/>
      <c r="V4" s="16"/>
      <c r="W4" s="37"/>
    </row>
    <row r="5" spans="1:23" s="15" customFormat="1" ht="16" thickBot="1" x14ac:dyDescent="0.25">
      <c r="A5" s="94" t="s">
        <v>91</v>
      </c>
      <c r="B5" s="34">
        <f>STDEV(H5:W5)</f>
        <v>3.6769575125128031</v>
      </c>
      <c r="C5" s="35">
        <f>AVERAGE(H5:W5)</f>
        <v>77.424484407992239</v>
      </c>
      <c r="D5" s="27">
        <f>B5/C5*100</f>
        <v>4.7490887935874255</v>
      </c>
      <c r="E5" s="28">
        <f>AVERAGE(INDEX($H5:$W5,MATCH(9E+300,$H5:$W5)-5):INDEX($H5:$W5,MATCH(9E+300,$H5:$W5)))</f>
        <v>77.479074017719356</v>
      </c>
      <c r="F5" s="29">
        <f>AVERAGE(INDEX($H5:$W5,MATCH(9E+300,$H5:$W5)-3):INDEX($H5:$W5,MATCH(9E+300,$H5:$W5)))</f>
        <v>78.187138457945593</v>
      </c>
      <c r="G5" s="43"/>
      <c r="H5" s="15">
        <v>76.5564574457362</v>
      </c>
      <c r="I5" s="15">
        <v>76.029853047271303</v>
      </c>
      <c r="J5" s="15">
        <v>82.483356144810003</v>
      </c>
      <c r="K5" s="15">
        <v>74.300733335788706</v>
      </c>
      <c r="L5" s="15">
        <v>78.363161411224894</v>
      </c>
      <c r="M5" s="15">
        <v>73.762728863308894</v>
      </c>
      <c r="N5" s="15">
        <v>72.804509853392403</v>
      </c>
      <c r="O5" s="15">
        <v>83.839869164851805</v>
      </c>
      <c r="P5" s="15">
        <v>79.791772980656305</v>
      </c>
      <c r="Q5" s="15">
        <v>76.312401832881903</v>
      </c>
      <c r="R5" s="26"/>
      <c r="S5" s="26"/>
      <c r="T5" s="26"/>
      <c r="U5" s="26"/>
      <c r="V5" s="26"/>
      <c r="W5" s="35"/>
    </row>
    <row r="6" spans="1:23" s="14" customFormat="1" ht="16" thickBot="1" x14ac:dyDescent="0.25">
      <c r="A6" s="67"/>
      <c r="B6" s="30"/>
      <c r="C6" s="31"/>
      <c r="D6" s="22"/>
      <c r="E6" s="23"/>
      <c r="F6" s="24"/>
      <c r="G6" s="68"/>
      <c r="R6" s="21"/>
      <c r="S6" s="21"/>
      <c r="T6" s="21"/>
      <c r="U6" s="21"/>
      <c r="V6" s="21"/>
      <c r="W6" s="31"/>
    </row>
    <row r="7" spans="1:23" s="69" customFormat="1" ht="16" thickBot="1" x14ac:dyDescent="0.25">
      <c r="A7" s="95" t="s">
        <v>93</v>
      </c>
      <c r="B7" s="20"/>
      <c r="C7" s="21"/>
      <c r="D7" s="22"/>
      <c r="E7" s="23"/>
      <c r="F7" s="24"/>
      <c r="G7" s="68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2"/>
    </row>
    <row r="8" spans="1:23" s="13" customFormat="1" x14ac:dyDescent="0.2">
      <c r="A8" s="93" t="s">
        <v>88</v>
      </c>
      <c r="B8" s="36">
        <f>STDEV(H8:W8)</f>
        <v>17.317086653622013</v>
      </c>
      <c r="C8" s="37">
        <f>AVERAGE(H8:W8)</f>
        <v>165.50730677035722</v>
      </c>
      <c r="D8" s="17">
        <f t="shared" ref="D8:D56" si="0">B8/C8*100</f>
        <v>10.463034527925474</v>
      </c>
      <c r="E8" s="18">
        <f>AVERAGE(INDEX($H8:$W8,MATCH(9E+300,$H8:$W8)-5):INDEX($H8:$W8,MATCH(9E+300,$H8:$W8)))</f>
        <v>165.50730677035722</v>
      </c>
      <c r="F8" s="19">
        <f>AVERAGE(INDEX($H8:$W8,MATCH(9E+300,$H8:$W8)-3):INDEX($H8:$W8,MATCH(9E+300,$H8:$W8)))</f>
        <v>167.53454827820451</v>
      </c>
      <c r="G8" s="42"/>
      <c r="H8" s="13">
        <v>157.39834073896799</v>
      </c>
      <c r="I8" s="13">
        <v>158.11360029004101</v>
      </c>
      <c r="J8" s="13">
        <v>189.55902815184001</v>
      </c>
      <c r="K8" s="13">
        <v>176.465564670937</v>
      </c>
      <c r="L8" s="87">
        <v>146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5" customFormat="1" ht="16" thickBot="1" x14ac:dyDescent="0.25">
      <c r="A9" s="94" t="s">
        <v>91</v>
      </c>
      <c r="B9" s="34">
        <f>STDEV(H9:W9)</f>
        <v>3.4193733610576165</v>
      </c>
      <c r="C9" s="35">
        <f>AVERAGE(H9:W9)</f>
        <v>107.8011783829858</v>
      </c>
      <c r="D9" s="27">
        <f t="shared" ref="D9" si="1">B9/C9*100</f>
        <v>3.1719257733061057</v>
      </c>
      <c r="E9" s="28">
        <f>AVERAGE(INDEX($H9:$W9,MATCH(9E+300,$H9:$W9)-5):INDEX($H9:$W9,MATCH(9E+300,$H9:$W9)))</f>
        <v>107.8011783829858</v>
      </c>
      <c r="F9" s="29">
        <f>AVERAGE(INDEX($H9:$W9,MATCH(9E+300,$H9:$W9)-3):INDEX($H9:$W9,MATCH(9E+300,$H9:$W9)))</f>
        <v>107.81055785200449</v>
      </c>
      <c r="G9" s="43"/>
      <c r="H9" s="15">
        <v>107.76366050691099</v>
      </c>
      <c r="I9" s="15">
        <v>109.301393624187</v>
      </c>
      <c r="J9" s="15">
        <v>109.00126394153099</v>
      </c>
      <c r="K9" s="15">
        <v>102.02394664224001</v>
      </c>
      <c r="L9" s="15">
        <v>110.91562720006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6" thickBot="1" x14ac:dyDescent="0.25">
      <c r="B10" s="20"/>
      <c r="C10" s="21"/>
      <c r="D10" s="22"/>
      <c r="E10" s="23"/>
      <c r="F10" s="24"/>
    </row>
    <row r="11" spans="1:23" ht="16" thickBot="1" x14ac:dyDescent="0.25">
      <c r="A11" s="92" t="s">
        <v>94</v>
      </c>
      <c r="B11" s="20"/>
      <c r="C11" s="21"/>
      <c r="D11" s="22"/>
      <c r="E11" s="23"/>
      <c r="F11" s="24"/>
      <c r="W11" s="31"/>
    </row>
    <row r="12" spans="1:23" s="13" customFormat="1" x14ac:dyDescent="0.2">
      <c r="A12" s="93" t="s">
        <v>70</v>
      </c>
      <c r="B12" s="36">
        <f t="shared" ref="B12:B14" si="2">STDEV(H12:W12)</f>
        <v>10.389242366952358</v>
      </c>
      <c r="C12" s="37">
        <f t="shared" ref="C12:C14" si="3">AVERAGE(H12:W12)</f>
        <v>127.08074345854266</v>
      </c>
      <c r="D12" s="17">
        <f t="shared" si="0"/>
        <v>8.1753081420566467</v>
      </c>
      <c r="E12" s="18" t="e">
        <f>AVERAGE(INDEX($H12:$W12,MATCH(9E+300,$H12:$W12)-5):INDEX($H12:$W12,MATCH(9E+300,$H12:$W12)))</f>
        <v>#VALUE!</v>
      </c>
      <c r="F12" s="19">
        <f>AVERAGE(INDEX($H12:$W12,MATCH(9E+300,$H12:$W12)-3):INDEX($H12:$W12,MATCH(9E+300,$H12:$W12)))</f>
        <v>127.08074345854266</v>
      </c>
      <c r="G12" s="42"/>
      <c r="H12" s="13">
        <v>122.297911509814</v>
      </c>
      <c r="I12" s="13">
        <v>119.944318865814</v>
      </c>
      <c r="J12" s="87">
        <v>139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s="64" customFormat="1" x14ac:dyDescent="0.2">
      <c r="A13" s="96" t="s">
        <v>91</v>
      </c>
      <c r="B13" s="58">
        <f t="shared" ref="B13" si="4">STDEV(H13:W13)</f>
        <v>1.5881478319938116</v>
      </c>
      <c r="C13" s="59">
        <f t="shared" ref="C13" si="5">AVERAGE(H13:W13)</f>
        <v>77.991402931089894</v>
      </c>
      <c r="D13" s="60">
        <f t="shared" ref="D13" si="6">B13/C13*100</f>
        <v>2.0363114039595311</v>
      </c>
      <c r="E13" s="61" t="e">
        <f>AVERAGE(INDEX($H13:$W13,MATCH(9E+300,$H13:$W13)-5):INDEX($H13:$W13,MATCH(9E+300,$H13:$W13)))</f>
        <v>#VALUE!</v>
      </c>
      <c r="F13" s="62">
        <f>AVERAGE(INDEX($H13:$W13,MATCH(9E+300,$H13:$W13)-3):INDEX($H13:$W13,MATCH(9E+300,$H13:$W13)))</f>
        <v>77.991402931089894</v>
      </c>
      <c r="G13" s="63"/>
      <c r="H13" s="64">
        <v>76.3989740165743</v>
      </c>
      <c r="I13" s="64">
        <v>78</v>
      </c>
      <c r="J13" s="64">
        <v>79.575234776695396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s="14" customFormat="1" x14ac:dyDescent="0.2">
      <c r="A14" s="97" t="s">
        <v>69</v>
      </c>
      <c r="B14" s="30">
        <f t="shared" si="2"/>
        <v>6.0775087450190961</v>
      </c>
      <c r="C14" s="31">
        <f t="shared" si="3"/>
        <v>108.01141000869433</v>
      </c>
      <c r="D14" s="22">
        <f t="shared" si="0"/>
        <v>5.626728458160013</v>
      </c>
      <c r="E14" s="23" t="e">
        <f>AVERAGE(INDEX($H14:$W14,MATCH(9E+300,$H14:$W14)-5):INDEX($H14:$W14,MATCH(9E+300,$H14:$W14)))</f>
        <v>#VALUE!</v>
      </c>
      <c r="F14" s="24">
        <f>AVERAGE(INDEX($H14:$W14,MATCH(9E+300,$H14:$W14)-3):INDEX($H14:$W14,MATCH(9E+300,$H14:$W14)))</f>
        <v>108.01141000869433</v>
      </c>
      <c r="G14" s="45"/>
      <c r="H14" s="14">
        <v>100.996862759132</v>
      </c>
      <c r="I14" s="14">
        <v>111.70091345684899</v>
      </c>
      <c r="J14" s="14">
        <v>111.336453810102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s="15" customFormat="1" ht="16" thickBot="1" x14ac:dyDescent="0.25">
      <c r="A15" s="94" t="s">
        <v>91</v>
      </c>
      <c r="B15" s="34">
        <f t="shared" ref="B15" si="7">STDEV(H15:W15)</f>
        <v>6.4618343361964135</v>
      </c>
      <c r="C15" s="35">
        <f t="shared" ref="C15" si="8">AVERAGE(H15:W15)</f>
        <v>81.369418749557568</v>
      </c>
      <c r="D15" s="27">
        <f t="shared" ref="D15" si="9">B15/C15*100</f>
        <v>7.941354916255376</v>
      </c>
      <c r="E15" s="28" t="e">
        <f>AVERAGE(INDEX($H15:$W15,MATCH(9E+300,$H15:$W15)-5):INDEX($H15:$W15,MATCH(9E+300,$H15:$W15)))</f>
        <v>#VALUE!</v>
      </c>
      <c r="F15" s="29">
        <f>AVERAGE(INDEX($H15:$W15,MATCH(9E+300,$H15:$W15)-3):INDEX($H15:$W15,MATCH(9E+300,$H15:$W15)))</f>
        <v>81.369418749557568</v>
      </c>
      <c r="G15" s="43"/>
      <c r="H15" s="15">
        <v>73.987216742563902</v>
      </c>
      <c r="I15" s="15">
        <v>84.121039506108801</v>
      </c>
      <c r="J15" s="86">
        <v>86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6" thickBot="1" x14ac:dyDescent="0.25"/>
    <row r="17" spans="1:23" s="69" customFormat="1" ht="16" thickBot="1" x14ac:dyDescent="0.25">
      <c r="A17" s="95" t="s">
        <v>50</v>
      </c>
      <c r="B17" s="20"/>
      <c r="C17" s="21"/>
      <c r="D17" s="22"/>
      <c r="E17" s="23"/>
      <c r="F17" s="24"/>
      <c r="G17" s="68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s="13" customFormat="1" x14ac:dyDescent="0.2">
      <c r="A18" s="93" t="s">
        <v>72</v>
      </c>
      <c r="B18" s="36">
        <f t="shared" ref="B18:B22" si="10">STDEV(H18:W18)</f>
        <v>10.55146119422961</v>
      </c>
      <c r="C18" s="37">
        <f t="shared" ref="C18:C22" si="11">AVERAGE(H18:W18)</f>
        <v>133.33333333333334</v>
      </c>
      <c r="D18" s="17">
        <f t="shared" si="0"/>
        <v>7.9135958956722066</v>
      </c>
      <c r="E18" s="18">
        <f>AVERAGE(INDEX($H18:$W18,MATCH(9E+300,$H18:$W18)-5):INDEX($H18:$W18,MATCH(9E+300,$H18:$W18)))</f>
        <v>140.83333333333334</v>
      </c>
      <c r="F18" s="81">
        <f>AVERAGE(INDEX($H18:$W18,MATCH(9E+300,$H18:$W18)-3):INDEX($H18:$W18,MATCH(9E+300,$H18:$W18)))</f>
        <v>146.25</v>
      </c>
      <c r="G18" s="42"/>
      <c r="H18" s="13">
        <v>136</v>
      </c>
      <c r="I18" s="13">
        <v>125</v>
      </c>
      <c r="J18" s="13">
        <v>123</v>
      </c>
      <c r="K18" s="13">
        <v>125</v>
      </c>
      <c r="L18" s="13">
        <v>120</v>
      </c>
      <c r="M18" s="13">
        <v>126</v>
      </c>
      <c r="N18" s="13">
        <v>128</v>
      </c>
      <c r="O18" s="13">
        <v>132</v>
      </c>
      <c r="P18" s="13">
        <v>151</v>
      </c>
      <c r="Q18" s="13">
        <v>142</v>
      </c>
      <c r="R18" s="13">
        <v>147</v>
      </c>
      <c r="S18" s="87">
        <v>145</v>
      </c>
      <c r="T18" s="16"/>
      <c r="U18" s="16"/>
      <c r="V18" s="16"/>
      <c r="W18" s="37"/>
    </row>
    <row r="19" spans="1:23" s="14" customFormat="1" x14ac:dyDescent="0.2">
      <c r="A19" s="97" t="s">
        <v>91</v>
      </c>
      <c r="B19" s="30">
        <f t="shared" ref="B19" si="12">STDEV(H19:W19)</f>
        <v>4.9717906718594156</v>
      </c>
      <c r="C19" s="31">
        <f t="shared" ref="C19" si="13">AVERAGE(H19:W19)</f>
        <v>78.599754990455793</v>
      </c>
      <c r="D19" s="22">
        <f t="shared" ref="D19" si="14">B19/C19*100</f>
        <v>6.3254531422688665</v>
      </c>
      <c r="E19" s="23">
        <f>AVERAGE(INDEX($H19:$W19,MATCH(9E+300,$H19:$W19)-5):INDEX($H19:$W19,MATCH(9E+300,$H19:$W19)))</f>
        <v>77.546678709534703</v>
      </c>
      <c r="F19" s="24">
        <f>AVERAGE(INDEX($H19:$W19,MATCH(9E+300,$H19:$W19)-3):INDEX($H19:$W19,MATCH(9E+300,$H19:$W19)))</f>
        <v>77.265688640171675</v>
      </c>
      <c r="G19" s="45"/>
      <c r="H19" s="14">
        <v>71.239844999436201</v>
      </c>
      <c r="I19" s="14">
        <v>85.638883401340394</v>
      </c>
      <c r="J19" s="14">
        <v>80.648737046432004</v>
      </c>
      <c r="K19" s="14">
        <v>76.421327926162206</v>
      </c>
      <c r="L19" s="14">
        <v>78.870557615258093</v>
      </c>
      <c r="M19" s="14">
        <v>85.097636639632498</v>
      </c>
      <c r="N19" s="14">
        <v>74.401740968657904</v>
      </c>
      <c r="O19" s="14">
        <v>81.815576727863601</v>
      </c>
      <c r="P19" s="14">
        <v>72</v>
      </c>
      <c r="Q19" s="14">
        <v>77.818664678610801</v>
      </c>
      <c r="R19" s="14">
        <v>75</v>
      </c>
      <c r="S19" s="14">
        <v>84.244089882075897</v>
      </c>
      <c r="T19" s="21"/>
      <c r="U19" s="21"/>
      <c r="V19" s="21"/>
      <c r="W19" s="31"/>
    </row>
    <row r="20" spans="1:23" s="76" customFormat="1" x14ac:dyDescent="0.2">
      <c r="A20" s="98" t="s">
        <v>73</v>
      </c>
      <c r="B20" s="70">
        <f t="shared" si="10"/>
        <v>6.06717447092187</v>
      </c>
      <c r="C20" s="80">
        <f t="shared" si="11"/>
        <v>142.08333333333334</v>
      </c>
      <c r="D20" s="72">
        <f t="shared" si="0"/>
        <v>4.2701521202969168</v>
      </c>
      <c r="E20" s="73">
        <f>AVERAGE(INDEX($H20:$W20,MATCH(9E+300,$H20:$W20)-5):INDEX($H20:$W20,MATCH(9E+300,$H20:$W20)))</f>
        <v>139</v>
      </c>
      <c r="F20" s="74">
        <f>AVERAGE(INDEX($H20:$W20,MATCH(9E+300,$H20:$W20)-3):INDEX($H20:$W20,MATCH(9E+300,$H20:$W20)))</f>
        <v>135.25</v>
      </c>
      <c r="G20" s="75"/>
      <c r="H20" s="76">
        <v>144</v>
      </c>
      <c r="I20" s="76">
        <v>139</v>
      </c>
      <c r="J20" s="76">
        <v>151</v>
      </c>
      <c r="K20" s="76">
        <v>149</v>
      </c>
      <c r="L20" s="76">
        <v>143</v>
      </c>
      <c r="M20" s="76">
        <v>145</v>
      </c>
      <c r="N20" s="76">
        <v>146</v>
      </c>
      <c r="O20" s="76">
        <v>147</v>
      </c>
      <c r="P20" s="76">
        <v>138</v>
      </c>
      <c r="Q20" s="76">
        <v>135</v>
      </c>
      <c r="R20" s="76">
        <v>137</v>
      </c>
      <c r="S20" s="89">
        <v>131</v>
      </c>
      <c r="T20" s="77"/>
      <c r="U20" s="77"/>
      <c r="V20" s="77"/>
      <c r="W20" s="71"/>
    </row>
    <row r="21" spans="1:23" s="64" customFormat="1" x14ac:dyDescent="0.2">
      <c r="A21" s="96" t="s">
        <v>91</v>
      </c>
      <c r="B21" s="58">
        <f t="shared" ref="B21" si="15">STDEV(H21:W21)</f>
        <v>4.6679235831748516</v>
      </c>
      <c r="C21" s="59">
        <f t="shared" ref="C21" si="16">AVERAGE(H21:W21)</f>
        <v>79.086860035612972</v>
      </c>
      <c r="D21" s="60">
        <f t="shared" ref="D21" si="17">B21/C21*100</f>
        <v>5.9022745132034276</v>
      </c>
      <c r="E21" s="61">
        <f>AVERAGE(INDEX($H21:$W21,MATCH(9E+300,$H21:$W21)-5):INDEX($H21:$W21,MATCH(9E+300,$H21:$W21)))</f>
        <v>76.27646044481628</v>
      </c>
      <c r="F21" s="62">
        <f>AVERAGE(INDEX($H21:$W21,MATCH(9E+300,$H21:$W21)-3):INDEX($H21:$W21,MATCH(9E+300,$H21:$W21)))</f>
        <v>75.670508566700818</v>
      </c>
      <c r="G21" s="63"/>
      <c r="H21" s="64">
        <v>76.999753484668801</v>
      </c>
      <c r="I21" s="64">
        <v>86.022097534036504</v>
      </c>
      <c r="J21" s="64">
        <v>77.849259461161097</v>
      </c>
      <c r="K21" s="64">
        <v>87.672857087165198</v>
      </c>
      <c r="L21" s="64">
        <v>83.040260577523696</v>
      </c>
      <c r="M21" s="64">
        <v>79.7993296139027</v>
      </c>
      <c r="N21" s="64">
        <v>73.813491801566201</v>
      </c>
      <c r="O21" s="64">
        <v>81.163236600528194</v>
      </c>
      <c r="P21" s="64">
        <v>77.041512206845198</v>
      </c>
      <c r="Q21" s="64">
        <v>72.259926923648294</v>
      </c>
      <c r="R21" s="64">
        <v>75.840046074893905</v>
      </c>
      <c r="S21" s="64">
        <v>77.540549061415902</v>
      </c>
      <c r="T21" s="65"/>
      <c r="U21" s="65"/>
      <c r="V21" s="65"/>
      <c r="W21" s="59"/>
    </row>
    <row r="22" spans="1:23" s="76" customFormat="1" x14ac:dyDescent="0.2">
      <c r="A22" s="98" t="s">
        <v>74</v>
      </c>
      <c r="B22" s="70">
        <f t="shared" si="10"/>
        <v>9.3671220355929901</v>
      </c>
      <c r="C22" s="71">
        <f t="shared" si="11"/>
        <v>116.484208081085</v>
      </c>
      <c r="D22" s="72">
        <f t="shared" si="0"/>
        <v>8.0415381534572568</v>
      </c>
      <c r="E22" s="73">
        <f>AVERAGE(INDEX($H22:$W22,MATCH(9E+300,$H22:$W22)-5):INDEX($H22:$W22,MATCH(9E+300,$H22:$W22)))</f>
        <v>114.64166965221101</v>
      </c>
      <c r="F22" s="74">
        <f>AVERAGE(INDEX($H22:$W22,MATCH(9E+300,$H22:$W22)-3):INDEX($H22:$W22,MATCH(9E+300,$H22:$W22)))</f>
        <v>112.85386455578126</v>
      </c>
      <c r="G22" s="75"/>
      <c r="H22" s="76">
        <v>103.677972867769</v>
      </c>
      <c r="I22" s="76">
        <v>131.850059053227</v>
      </c>
      <c r="J22" s="76">
        <v>124.97982289550301</v>
      </c>
      <c r="K22" s="76">
        <v>119.849720656841</v>
      </c>
      <c r="L22" s="76">
        <v>116.5848390333</v>
      </c>
      <c r="M22" s="76">
        <v>104.96520788119901</v>
      </c>
      <c r="N22" s="76">
        <v>122.129815983071</v>
      </c>
      <c r="O22" s="76">
        <v>115.021025108705</v>
      </c>
      <c r="P22" s="76">
        <v>109.29940925015001</v>
      </c>
      <c r="Q22" s="77"/>
      <c r="R22" s="77"/>
      <c r="S22" s="77"/>
      <c r="T22" s="77"/>
      <c r="U22" s="77"/>
      <c r="V22" s="77"/>
      <c r="W22" s="71"/>
    </row>
    <row r="23" spans="1:23" s="64" customFormat="1" x14ac:dyDescent="0.2">
      <c r="A23" s="96" t="s">
        <v>91</v>
      </c>
      <c r="B23" s="58">
        <f t="shared" ref="B23:B25" si="18">STDEV(H23:W23)</f>
        <v>9.9635156499677606</v>
      </c>
      <c r="C23" s="59">
        <f t="shared" ref="C23:C25" si="19">AVERAGE(H23:W23)</f>
        <v>82.946894539822111</v>
      </c>
      <c r="D23" s="60">
        <f t="shared" ref="D23:D25" si="20">B23/C23*100</f>
        <v>12.011921248220281</v>
      </c>
      <c r="E23" s="61">
        <f>AVERAGE(INDEX($H23:$W23,MATCH(9E+300,$H23:$W23)-5):INDEX($H23:$W23,MATCH(9E+300,$H23:$W23)))</f>
        <v>87.517182597979897</v>
      </c>
      <c r="F23" s="78">
        <f>AVERAGE(INDEX($H23:$W23,MATCH(9E+300,$H23:$W23)-3):INDEX($H23:$W23,MATCH(9E+300,$H23:$W23)))</f>
        <v>93</v>
      </c>
      <c r="G23" s="63"/>
      <c r="H23" s="64">
        <v>75</v>
      </c>
      <c r="I23" s="64">
        <v>72.988318140313595</v>
      </c>
      <c r="J23" s="64">
        <v>73.430637130206094</v>
      </c>
      <c r="K23" s="64">
        <v>80.103095587879295</v>
      </c>
      <c r="L23" s="64">
        <v>73</v>
      </c>
      <c r="M23" s="64">
        <v>92</v>
      </c>
      <c r="N23" s="64">
        <v>95</v>
      </c>
      <c r="O23" s="64">
        <v>89</v>
      </c>
      <c r="P23" s="88">
        <v>96</v>
      </c>
      <c r="Q23" s="65"/>
      <c r="R23" s="65"/>
      <c r="S23" s="65"/>
      <c r="T23" s="65"/>
      <c r="U23" s="65"/>
      <c r="V23" s="65"/>
      <c r="W23" s="59"/>
    </row>
    <row r="24" spans="1:23" s="14" customFormat="1" x14ac:dyDescent="0.2">
      <c r="A24" s="97" t="s">
        <v>75</v>
      </c>
      <c r="B24" s="30">
        <f t="shared" si="18"/>
        <v>5.2941267247561967</v>
      </c>
      <c r="C24" s="31">
        <f t="shared" si="19"/>
        <v>123.55555555555556</v>
      </c>
      <c r="D24" s="22">
        <f t="shared" si="20"/>
        <v>4.284814795216346</v>
      </c>
      <c r="E24" s="23">
        <f>AVERAGE(INDEX($H24:$W24,MATCH(9E+300,$H24:$W24)-5):INDEX($H24:$W24,MATCH(9E+300,$H24:$W24)))</f>
        <v>123.16666666666667</v>
      </c>
      <c r="F24" s="24">
        <f>AVERAGE(INDEX($H24:$W24,MATCH(9E+300,$H24:$W24)-3):INDEX($H24:$W24,MATCH(9E+300,$H24:$W24)))</f>
        <v>125</v>
      </c>
      <c r="G24" s="45"/>
      <c r="H24" s="14">
        <v>119</v>
      </c>
      <c r="I24" s="14">
        <v>129</v>
      </c>
      <c r="J24" s="14">
        <v>125</v>
      </c>
      <c r="K24" s="14">
        <v>124</v>
      </c>
      <c r="L24" s="14">
        <v>115</v>
      </c>
      <c r="M24" s="14">
        <v>129</v>
      </c>
      <c r="N24" s="14">
        <v>128</v>
      </c>
      <c r="O24" s="14">
        <v>117</v>
      </c>
      <c r="P24" s="14">
        <v>126</v>
      </c>
      <c r="Q24" s="31"/>
      <c r="R24" s="21"/>
      <c r="S24" s="21"/>
      <c r="T24" s="21"/>
      <c r="U24" s="21"/>
      <c r="V24" s="21"/>
      <c r="W24" s="31"/>
    </row>
    <row r="25" spans="1:23" s="15" customFormat="1" ht="16" thickBot="1" x14ac:dyDescent="0.25">
      <c r="A25" s="94" t="s">
        <v>91</v>
      </c>
      <c r="B25" s="34">
        <f t="shared" si="18"/>
        <v>9.3402766454150346</v>
      </c>
      <c r="C25" s="79">
        <f t="shared" si="19"/>
        <v>95.363486115515215</v>
      </c>
      <c r="D25" s="27">
        <f t="shared" si="20"/>
        <v>9.7943951357871075</v>
      </c>
      <c r="E25" s="28">
        <f>AVERAGE(INDEX($H25:$W25,MATCH(9E+300,$H25:$W25)-5):INDEX($H25:$W25,MATCH(9E+300,$H25:$W25)))</f>
        <v>91.955870815895992</v>
      </c>
      <c r="F25" s="29">
        <f>AVERAGE(INDEX($H25:$W25,MATCH(9E+300,$H25:$W25)-3):INDEX($H25:$W25,MATCH(9E+300,$H25:$W25)))</f>
        <v>86</v>
      </c>
      <c r="G25" s="43"/>
      <c r="H25" s="15">
        <v>106.73804625234</v>
      </c>
      <c r="I25" s="15">
        <v>100.798103891921</v>
      </c>
      <c r="J25" s="15">
        <v>99</v>
      </c>
      <c r="K25" s="15">
        <v>101</v>
      </c>
      <c r="L25" s="15">
        <v>106.73522489537601</v>
      </c>
      <c r="M25" s="15">
        <v>85</v>
      </c>
      <c r="N25" s="15">
        <v>89</v>
      </c>
      <c r="O25" s="15">
        <v>86</v>
      </c>
      <c r="P25" s="86">
        <v>84</v>
      </c>
      <c r="Q25" s="35"/>
      <c r="R25" s="26"/>
      <c r="S25" s="26"/>
      <c r="T25" s="26"/>
      <c r="U25" s="26"/>
      <c r="V25" s="26"/>
      <c r="W25" s="35"/>
    </row>
    <row r="26" spans="1:23" ht="16" thickBot="1" x14ac:dyDescent="0.25"/>
    <row r="27" spans="1:23" ht="16" thickBot="1" x14ac:dyDescent="0.25">
      <c r="A27" s="95" t="s">
        <v>95</v>
      </c>
      <c r="W27" s="31"/>
    </row>
    <row r="28" spans="1:23" s="13" customFormat="1" x14ac:dyDescent="0.2">
      <c r="A28" s="93" t="s">
        <v>76</v>
      </c>
      <c r="B28" s="36">
        <f t="shared" ref="B28" si="21">STDEV(H28:W28)</f>
        <v>2.5841396591085735</v>
      </c>
      <c r="C28" s="82">
        <f t="shared" ref="C28" si="22">AVERAGE(H28:W28)</f>
        <v>135.30000000000001</v>
      </c>
      <c r="D28" s="17">
        <f t="shared" si="0"/>
        <v>1.9099332292007194</v>
      </c>
      <c r="E28" s="18">
        <f>AVERAGE(INDEX($H28:$W28,MATCH(9E+300,$H28:$W28)-5):INDEX($H28:$W28,MATCH(9E+300,$H28:$W28)))</f>
        <v>134.33333333333334</v>
      </c>
      <c r="F28" s="81">
        <f>AVERAGE(INDEX($H28:$W28,MATCH(9E+300,$H28:$W28)-3):INDEX($H28:$W28,MATCH(9E+300,$H28:$W28)))</f>
        <v>135.25</v>
      </c>
      <c r="G28" s="42"/>
      <c r="H28" s="13">
        <v>136</v>
      </c>
      <c r="I28" s="13">
        <v>138</v>
      </c>
      <c r="J28" s="13">
        <v>140</v>
      </c>
      <c r="K28" s="13">
        <v>133</v>
      </c>
      <c r="L28" s="13">
        <v>132</v>
      </c>
      <c r="M28" s="13">
        <v>133</v>
      </c>
      <c r="N28" s="13">
        <v>133</v>
      </c>
      <c r="O28" s="13">
        <v>137</v>
      </c>
      <c r="P28" s="13">
        <v>135</v>
      </c>
      <c r="Q28" s="87">
        <v>136</v>
      </c>
      <c r="R28" s="16"/>
      <c r="S28" s="16"/>
      <c r="T28" s="16"/>
      <c r="U28" s="16"/>
      <c r="V28" s="16"/>
      <c r="W28" s="37"/>
    </row>
    <row r="29" spans="1:23" s="64" customFormat="1" x14ac:dyDescent="0.2">
      <c r="A29" s="96" t="s">
        <v>91</v>
      </c>
      <c r="B29" s="58">
        <f t="shared" ref="B29:B31" si="23">STDEV(H29:W29)</f>
        <v>3.2381232760318244</v>
      </c>
      <c r="C29" s="65">
        <f t="shared" ref="C29:C30" si="24">AVERAGE(H29:W29)</f>
        <v>80.555533464655241</v>
      </c>
      <c r="D29" s="60">
        <f t="shared" ref="D29:D31" si="25">B29/C29*100</f>
        <v>4.019740341552815</v>
      </c>
      <c r="E29" s="61">
        <f>AVERAGE(INDEX($H29:$W29,MATCH(9E+300,$H29:$W29)-5):INDEX($H29:$W29,MATCH(9E+300,$H29:$W29)))</f>
        <v>80.642792970733794</v>
      </c>
      <c r="F29" s="62">
        <f>AVERAGE(INDEX($H29:$W29,MATCH(9E+300,$H29:$W29)-3):INDEX($H29:$W29,MATCH(9E+300,$H29:$W29)))</f>
        <v>79.890219055069537</v>
      </c>
      <c r="G29" s="63"/>
      <c r="H29" s="64">
        <v>86.466480869511599</v>
      </c>
      <c r="I29" s="64">
        <v>76.849330192902499</v>
      </c>
      <c r="J29" s="64">
        <v>80.920469423299096</v>
      </c>
      <c r="K29" s="64">
        <v>77.462296336436495</v>
      </c>
      <c r="L29" s="64">
        <v>79.502168262963707</v>
      </c>
      <c r="M29" s="64">
        <v>84.793713341160895</v>
      </c>
      <c r="N29" s="64">
        <v>79.276409537242301</v>
      </c>
      <c r="O29" s="64">
        <v>82.805204062099804</v>
      </c>
      <c r="P29" s="64">
        <v>77.392686423403603</v>
      </c>
      <c r="Q29" s="64">
        <v>80.086576197532395</v>
      </c>
      <c r="R29" s="65"/>
      <c r="S29" s="65"/>
      <c r="T29" s="65"/>
      <c r="U29" s="65"/>
      <c r="V29" s="65"/>
      <c r="W29" s="59"/>
    </row>
    <row r="30" spans="1:23" s="14" customFormat="1" x14ac:dyDescent="0.2">
      <c r="A30" s="97" t="s">
        <v>77</v>
      </c>
      <c r="B30" s="30">
        <f t="shared" si="23"/>
        <v>9.3765863132110709</v>
      </c>
      <c r="C30" s="21">
        <f t="shared" si="24"/>
        <v>118.16994427556864</v>
      </c>
      <c r="D30" s="22">
        <f t="shared" si="25"/>
        <v>7.9348317972843949</v>
      </c>
      <c r="E30" s="23">
        <f>AVERAGE(INDEX($H30:$W30,MATCH(9E+300,$H30:$W30)-5):INDEX($H30:$W30,MATCH(9E+300,$H30:$W30)))</f>
        <v>115.31582994495865</v>
      </c>
      <c r="F30" s="24">
        <f>AVERAGE(INDEX($H30:$W30,MATCH(9E+300,$H30:$W30)-3):INDEX($H30:$W30,MATCH(9E+300,$H30:$W30)))</f>
        <v>112.90204687612699</v>
      </c>
      <c r="G30" s="45"/>
      <c r="H30" s="14">
        <v>124.397098743735</v>
      </c>
      <c r="I30" s="14">
        <v>111.67907061771101</v>
      </c>
      <c r="J30" s="14">
        <v>124.200325929588</v>
      </c>
      <c r="K30" s="14">
        <v>114.149709589792</v>
      </c>
      <c r="L30" s="14">
        <v>133.54820248067699</v>
      </c>
      <c r="M30" s="14">
        <v>125.274669990793</v>
      </c>
      <c r="N30" s="14">
        <v>115.01212217445099</v>
      </c>
      <c r="O30" s="14">
        <v>115.360863837594</v>
      </c>
      <c r="P30" s="14">
        <v>126.55778568722</v>
      </c>
      <c r="Q30" s="14">
        <v>102.06449716157699</v>
      </c>
      <c r="R30" s="14">
        <v>107.625040818117</v>
      </c>
      <c r="S30" s="21"/>
      <c r="T30" s="21"/>
      <c r="U30" s="21"/>
      <c r="V30" s="21"/>
      <c r="W30" s="31"/>
    </row>
    <row r="31" spans="1:23" s="15" customFormat="1" ht="16" thickBot="1" x14ac:dyDescent="0.25">
      <c r="A31" s="94" t="s">
        <v>91</v>
      </c>
      <c r="B31" s="34">
        <f t="shared" si="23"/>
        <v>1.8877596148970779</v>
      </c>
      <c r="C31" s="79">
        <f>AVERAGE(H31:W31)</f>
        <v>87.181818181818187</v>
      </c>
      <c r="D31" s="27">
        <f t="shared" si="25"/>
        <v>2.1653134268892447</v>
      </c>
      <c r="E31" s="28">
        <f>AVERAGE(INDEX($H31:$W31,MATCH(9E+300,$H31:$W31)-5):INDEX($H31:$W31,MATCH(9E+300,$H31:$W31)))</f>
        <v>86.666666666666671</v>
      </c>
      <c r="F31" s="83">
        <f>AVERAGE(INDEX($H31:$W31,MATCH(9E+300,$H31:$W31)-3):INDEX($H31:$W31,MATCH(9E+300,$H31:$W31)))</f>
        <v>86.5</v>
      </c>
      <c r="G31" s="43"/>
      <c r="H31" s="15">
        <v>87</v>
      </c>
      <c r="I31" s="15">
        <v>89</v>
      </c>
      <c r="J31" s="15">
        <v>88</v>
      </c>
      <c r="K31" s="15">
        <v>84</v>
      </c>
      <c r="L31" s="15">
        <v>91</v>
      </c>
      <c r="M31" s="15">
        <v>87</v>
      </c>
      <c r="N31" s="15">
        <v>87</v>
      </c>
      <c r="O31" s="15">
        <v>87</v>
      </c>
      <c r="P31" s="15">
        <v>88</v>
      </c>
      <c r="Q31" s="15">
        <v>86</v>
      </c>
      <c r="R31" s="86">
        <v>85</v>
      </c>
      <c r="S31" s="26"/>
      <c r="T31" s="26"/>
      <c r="U31" s="26"/>
      <c r="V31" s="26"/>
      <c r="W31" s="35"/>
    </row>
    <row r="32" spans="1:23" ht="16" thickBot="1" x14ac:dyDescent="0.25">
      <c r="C32" s="21"/>
      <c r="D32" s="22"/>
      <c r="E32" s="23"/>
      <c r="F32" s="24"/>
    </row>
    <row r="33" spans="1:23" ht="16" thickBot="1" x14ac:dyDescent="0.25">
      <c r="A33" s="95" t="s">
        <v>61</v>
      </c>
      <c r="C33" s="21"/>
      <c r="D33" s="22"/>
      <c r="E33" s="23"/>
      <c r="F33" s="24"/>
      <c r="W33" s="31"/>
    </row>
    <row r="34" spans="1:23" s="13" customFormat="1" x14ac:dyDescent="0.2">
      <c r="A34" s="93" t="s">
        <v>78</v>
      </c>
      <c r="B34" s="36">
        <f>STDEV(H34:W34)</f>
        <v>8.2308701081849733</v>
      </c>
      <c r="C34" s="16">
        <f>AVERAGE(H34:W34)</f>
        <v>125.10986820975081</v>
      </c>
      <c r="D34" s="17">
        <f t="shared" si="0"/>
        <v>6.5789135788918331</v>
      </c>
      <c r="E34" s="18">
        <f>AVERAGE(INDEX($H34:$W34,MATCH(9E+300,$H34:$W34)-5):INDEX($H34:$W34,MATCH(9E+300,$H34:$W34)))</f>
        <v>131.08525885245135</v>
      </c>
      <c r="F34" s="81">
        <f>AVERAGE(INDEX($H34:$W34,MATCH(9E+300,$H34:$W34)-3):INDEX($H34:$W34,MATCH(9E+300,$H34:$W34)))</f>
        <v>133.25</v>
      </c>
      <c r="G34" s="42"/>
      <c r="H34" s="13">
        <v>124.37659794247</v>
      </c>
      <c r="I34" s="13">
        <v>115.317170417692</v>
      </c>
      <c r="J34" s="13">
        <v>126.948646830096</v>
      </c>
      <c r="K34" s="13">
        <v>120.298168177207</v>
      </c>
      <c r="L34" s="13">
        <v>108.866282034837</v>
      </c>
      <c r="M34" s="13">
        <v>119</v>
      </c>
      <c r="N34" s="13">
        <v>125.36803043929901</v>
      </c>
      <c r="O34" s="13">
        <v>128.143522675409</v>
      </c>
      <c r="P34" s="13">
        <v>138</v>
      </c>
      <c r="Q34" s="13">
        <v>130</v>
      </c>
      <c r="R34" s="13">
        <v>130</v>
      </c>
      <c r="S34" s="87">
        <v>135</v>
      </c>
      <c r="T34" s="16"/>
      <c r="U34" s="16"/>
      <c r="V34" s="16"/>
      <c r="W34" s="37"/>
    </row>
    <row r="35" spans="1:23" s="64" customFormat="1" x14ac:dyDescent="0.2">
      <c r="A35" s="96" t="s">
        <v>91</v>
      </c>
      <c r="B35" s="58">
        <f t="shared" ref="B35:B41" si="26">STDEV(H35:W35)</f>
        <v>4.5863988089565835</v>
      </c>
      <c r="C35" s="65">
        <f t="shared" ref="C35:C41" si="27">AVERAGE(H35:W35)</f>
        <v>76.333806328900991</v>
      </c>
      <c r="D35" s="60">
        <f t="shared" ref="D35:D41" si="28">B35/C35*100</f>
        <v>6.0083454887537977</v>
      </c>
      <c r="E35" s="61">
        <f>AVERAGE(INDEX($H35:$W35,MATCH(9E+300,$H35:$W35)-5):INDEX($H35:$W35,MATCH(9E+300,$H35:$W35)))</f>
        <v>75.766931905562259</v>
      </c>
      <c r="F35" s="62">
        <f>AVERAGE(INDEX($H35:$W35,MATCH(9E+300,$H35:$W35)-3):INDEX($H35:$W35,MATCH(9E+300,$H35:$W35)))</f>
        <v>74.204567749415133</v>
      </c>
      <c r="G35" s="63"/>
      <c r="H35" s="64">
        <v>77.511677217406799</v>
      </c>
      <c r="I35" s="64">
        <v>72.889522987976406</v>
      </c>
      <c r="J35" s="64">
        <v>71</v>
      </c>
      <c r="K35" s="64">
        <v>82.519579016885899</v>
      </c>
      <c r="L35" s="64">
        <v>80.441171697214003</v>
      </c>
      <c r="M35" s="64">
        <v>77.042133593955398</v>
      </c>
      <c r="N35" s="64">
        <v>73</v>
      </c>
      <c r="O35" s="64">
        <v>84.783320435712994</v>
      </c>
      <c r="P35" s="64">
        <v>71.648229542016907</v>
      </c>
      <c r="Q35" s="64">
        <v>71.571580679110497</v>
      </c>
      <c r="R35" s="64">
        <v>78.598460776533102</v>
      </c>
      <c r="S35" s="64">
        <v>75</v>
      </c>
      <c r="T35" s="65"/>
      <c r="U35" s="65"/>
      <c r="V35" s="65"/>
      <c r="W35" s="59"/>
    </row>
    <row r="36" spans="1:23" s="14" customFormat="1" x14ac:dyDescent="0.2">
      <c r="A36" s="97" t="s">
        <v>79</v>
      </c>
      <c r="B36" s="30">
        <f t="shared" si="26"/>
        <v>6.7032742147966733</v>
      </c>
      <c r="C36" s="84">
        <f t="shared" si="27"/>
        <v>131.89763446980427</v>
      </c>
      <c r="D36" s="22">
        <f t="shared" si="28"/>
        <v>5.0821792534355685</v>
      </c>
      <c r="E36" s="23">
        <f>AVERAGE(INDEX($H36:$W36,MATCH(9E+300,$H36:$W36)-5):INDEX($H36:$W36,MATCH(9E+300,$H36:$W36)))</f>
        <v>129.5</v>
      </c>
      <c r="F36" s="24">
        <f>AVERAGE(INDEX($H36:$W36,MATCH(9E+300,$H36:$W36)-3):INDEX($H36:$W36,MATCH(9E+300,$H36:$W36)))</f>
        <v>125.75</v>
      </c>
      <c r="G36" s="45"/>
      <c r="H36" s="14">
        <v>137</v>
      </c>
      <c r="I36" s="14">
        <v>125.992139007139</v>
      </c>
      <c r="J36" s="14">
        <v>138.88184016070801</v>
      </c>
      <c r="K36" s="14">
        <v>140</v>
      </c>
      <c r="L36" s="14">
        <v>132</v>
      </c>
      <c r="M36" s="14">
        <v>139</v>
      </c>
      <c r="N36" s="14">
        <v>135</v>
      </c>
      <c r="O36" s="14">
        <v>120</v>
      </c>
      <c r="P36" s="14">
        <v>127</v>
      </c>
      <c r="Q36" s="14">
        <v>125</v>
      </c>
      <c r="R36" s="85">
        <v>131</v>
      </c>
      <c r="S36" s="21"/>
      <c r="T36" s="21"/>
      <c r="U36" s="21"/>
      <c r="V36" s="21"/>
      <c r="W36" s="31"/>
    </row>
    <row r="37" spans="1:23" s="64" customFormat="1" x14ac:dyDescent="0.2">
      <c r="A37" s="96" t="s">
        <v>91</v>
      </c>
      <c r="B37" s="58">
        <f t="shared" si="26"/>
        <v>3.6395585608764058</v>
      </c>
      <c r="C37" s="65">
        <f t="shared" si="27"/>
        <v>77.234401160292791</v>
      </c>
      <c r="D37" s="60">
        <f t="shared" si="28"/>
        <v>4.7123542180677251</v>
      </c>
      <c r="E37" s="61">
        <f>AVERAGE(INDEX($H37:$W37,MATCH(9E+300,$H37:$W37)-5):INDEX($H37:$W37,MATCH(9E+300,$H37:$W37)))</f>
        <v>78.577235249416262</v>
      </c>
      <c r="F37" s="62">
        <f>AVERAGE(INDEX($H37:$W37,MATCH(9E+300,$H37:$W37)-3):INDEX($H37:$W37,MATCH(9E+300,$H37:$W37)))</f>
        <v>78.464496280374192</v>
      </c>
      <c r="G37" s="63"/>
      <c r="H37" s="64">
        <v>79.685747282305002</v>
      </c>
      <c r="I37" s="64">
        <v>75.418597554024601</v>
      </c>
      <c r="J37" s="64">
        <v>80.879889189262499</v>
      </c>
      <c r="K37" s="64">
        <v>70.431896579893007</v>
      </c>
      <c r="L37" s="64">
        <v>71.698870661238104</v>
      </c>
      <c r="M37" s="64">
        <v>82</v>
      </c>
      <c r="N37" s="64">
        <v>75.605426375000704</v>
      </c>
      <c r="O37" s="64">
        <v>78.687974587989103</v>
      </c>
      <c r="P37" s="64">
        <v>77.427876134418995</v>
      </c>
      <c r="Q37" s="64">
        <v>79.070722298186396</v>
      </c>
      <c r="R37" s="64">
        <v>78.671412100902302</v>
      </c>
      <c r="S37" s="65"/>
      <c r="T37" s="65"/>
      <c r="U37" s="65"/>
      <c r="V37" s="65"/>
      <c r="W37" s="59"/>
    </row>
    <row r="38" spans="1:23" s="14" customFormat="1" x14ac:dyDescent="0.2">
      <c r="A38" s="97" t="s">
        <v>80</v>
      </c>
      <c r="B38" s="30">
        <f t="shared" si="26"/>
        <v>3.6893239368631092</v>
      </c>
      <c r="C38" s="21">
        <f t="shared" si="27"/>
        <v>126.5</v>
      </c>
      <c r="D38" s="22">
        <f t="shared" si="28"/>
        <v>2.9164616101684659</v>
      </c>
      <c r="E38" s="23">
        <f>AVERAGE(INDEX($H38:$W38,MATCH(9E+300,$H38:$W38)-5):INDEX($H38:$W38,MATCH(9E+300,$H38:$W38)))</f>
        <v>125.83333333333333</v>
      </c>
      <c r="F38" s="24">
        <f>AVERAGE(INDEX($H38:$W38,MATCH(9E+300,$H38:$W38)-3):INDEX($H38:$W38,MATCH(9E+300,$H38:$W38)))</f>
        <v>127.5</v>
      </c>
      <c r="G38" s="45"/>
      <c r="H38" s="14">
        <v>130</v>
      </c>
      <c r="I38" s="14">
        <v>127</v>
      </c>
      <c r="J38" s="14">
        <v>129</v>
      </c>
      <c r="K38" s="14">
        <v>124</v>
      </c>
      <c r="L38" s="14">
        <v>124</v>
      </c>
      <c r="M38" s="14">
        <v>121</v>
      </c>
      <c r="N38" s="14">
        <v>131</v>
      </c>
      <c r="O38" s="14">
        <v>122</v>
      </c>
      <c r="P38" s="14">
        <v>126</v>
      </c>
      <c r="Q38" s="85">
        <v>131</v>
      </c>
      <c r="R38" s="21"/>
      <c r="S38" s="21"/>
      <c r="T38" s="21"/>
      <c r="U38" s="21"/>
      <c r="V38" s="21"/>
      <c r="W38" s="31"/>
    </row>
    <row r="39" spans="1:23" s="64" customFormat="1" x14ac:dyDescent="0.2">
      <c r="A39" s="96" t="s">
        <v>91</v>
      </c>
      <c r="B39" s="58">
        <f t="shared" si="26"/>
        <v>4.738729318662922</v>
      </c>
      <c r="C39" s="65">
        <f t="shared" si="27"/>
        <v>79.7</v>
      </c>
      <c r="D39" s="60">
        <f t="shared" si="28"/>
        <v>5.9457080535293878</v>
      </c>
      <c r="E39" s="61">
        <f>AVERAGE(INDEX($H39:$W39,MATCH(9E+300,$H39:$W39)-5):INDEX($H39:$W39,MATCH(9E+300,$H39:$W39)))</f>
        <v>82</v>
      </c>
      <c r="F39" s="78">
        <f>AVERAGE(INDEX($H39:$W39,MATCH(9E+300,$H39:$W39)-3):INDEX($H39:$W39,MATCH(9E+300,$H39:$W39)))</f>
        <v>83.5</v>
      </c>
      <c r="G39" s="63"/>
      <c r="H39" s="64">
        <v>75</v>
      </c>
      <c r="I39" s="64">
        <v>76</v>
      </c>
      <c r="J39" s="64">
        <v>73</v>
      </c>
      <c r="K39" s="64">
        <v>81</v>
      </c>
      <c r="L39" s="64">
        <v>75</v>
      </c>
      <c r="M39" s="64">
        <v>83</v>
      </c>
      <c r="N39" s="64">
        <v>84</v>
      </c>
      <c r="O39" s="64">
        <v>85</v>
      </c>
      <c r="P39" s="64">
        <v>79</v>
      </c>
      <c r="Q39" s="64">
        <v>86</v>
      </c>
      <c r="R39" s="65"/>
      <c r="S39" s="65"/>
      <c r="T39" s="65"/>
      <c r="U39" s="65"/>
      <c r="V39" s="65"/>
      <c r="W39" s="59"/>
    </row>
    <row r="40" spans="1:23" s="14" customFormat="1" x14ac:dyDescent="0.2">
      <c r="A40" s="97" t="s">
        <v>81</v>
      </c>
      <c r="B40" s="30">
        <f t="shared" si="26"/>
        <v>9.9410990536945878</v>
      </c>
      <c r="C40" s="21">
        <f t="shared" si="27"/>
        <v>119.82717607519712</v>
      </c>
      <c r="D40" s="22">
        <f t="shared" si="28"/>
        <v>8.2961973896940435</v>
      </c>
      <c r="E40" s="23">
        <f>AVERAGE(INDEX($H40:$W40,MATCH(9E+300,$H40:$W40)-5):INDEX($H40:$W40,MATCH(9E+300,$H40:$W40)))</f>
        <v>119.6892926682245</v>
      </c>
      <c r="F40" s="24">
        <f>AVERAGE(INDEX($H40:$W40,MATCH(9E+300,$H40:$W40)-3):INDEX($H40:$W40,MATCH(9E+300,$H40:$W40)))</f>
        <v>119.78902291360374</v>
      </c>
      <c r="G40" s="45"/>
      <c r="H40" s="14">
        <v>133.46600629192901</v>
      </c>
      <c r="I40" s="14">
        <v>107.945441568557</v>
      </c>
      <c r="J40" s="14">
        <v>123.76150286974401</v>
      </c>
      <c r="K40" s="14">
        <v>120.428840225621</v>
      </c>
      <c r="L40" s="14">
        <v>114.36138986197</v>
      </c>
      <c r="M40" s="14">
        <v>105.348695794048</v>
      </c>
      <c r="N40" s="14">
        <v>133.63096856088401</v>
      </c>
      <c r="O40" s="14">
        <v>115.737002563706</v>
      </c>
      <c r="P40" s="14">
        <v>127.56542601373501</v>
      </c>
      <c r="Q40" s="14">
        <v>126.030587610838</v>
      </c>
      <c r="R40" s="14">
        <v>109.823075466136</v>
      </c>
      <c r="S40" s="21"/>
      <c r="T40" s="21"/>
      <c r="U40" s="21"/>
      <c r="V40" s="21"/>
      <c r="W40" s="31"/>
    </row>
    <row r="41" spans="1:23" s="15" customFormat="1" ht="16" thickBot="1" x14ac:dyDescent="0.25">
      <c r="A41" s="94" t="s">
        <v>91</v>
      </c>
      <c r="B41" s="34">
        <f t="shared" si="26"/>
        <v>5.0214765093945681</v>
      </c>
      <c r="C41" s="79">
        <f t="shared" si="27"/>
        <v>82.202167417539854</v>
      </c>
      <c r="D41" s="27">
        <f t="shared" si="28"/>
        <v>6.1086911296247797</v>
      </c>
      <c r="E41" s="28">
        <f>AVERAGE(INDEX($H41:$W41,MATCH(9E+300,$H41:$W41)-5):INDEX($H41:$W41,MATCH(9E+300,$H41:$W41)))</f>
        <v>81.390012989643068</v>
      </c>
      <c r="F41" s="29">
        <f>AVERAGE(INDEX($H41:$W41,MATCH(9E+300,$H41:$W41)-3):INDEX($H41:$W41,MATCH(9E+300,$H41:$W41)))</f>
        <v>77.884966515621755</v>
      </c>
      <c r="G41" s="43"/>
      <c r="H41" s="15">
        <v>86</v>
      </c>
      <c r="I41" s="15">
        <v>83.485984745255294</v>
      </c>
      <c r="J41" s="15">
        <v>83.678706445159307</v>
      </c>
      <c r="K41" s="15">
        <v>77</v>
      </c>
      <c r="L41" s="15">
        <v>85.719072464665501</v>
      </c>
      <c r="M41" s="15">
        <v>87.800211875371403</v>
      </c>
      <c r="N41" s="15">
        <v>89</v>
      </c>
      <c r="O41" s="15">
        <v>77</v>
      </c>
      <c r="P41" s="15">
        <v>72.936234629455896</v>
      </c>
      <c r="Q41" s="15">
        <v>80.603631433031097</v>
      </c>
      <c r="R41" s="86">
        <v>81</v>
      </c>
      <c r="S41" s="26"/>
      <c r="T41" s="26"/>
      <c r="U41" s="26"/>
      <c r="V41" s="26"/>
      <c r="W41" s="35"/>
    </row>
    <row r="42" spans="1:23" ht="16" thickBot="1" x14ac:dyDescent="0.25">
      <c r="A42" s="11"/>
      <c r="C42" s="21"/>
      <c r="D42" s="22"/>
      <c r="E42" s="23"/>
      <c r="F42" s="24"/>
    </row>
    <row r="43" spans="1:23" ht="17" thickBot="1" x14ac:dyDescent="0.25">
      <c r="A43" s="99" t="s">
        <v>64</v>
      </c>
      <c r="C43" s="21"/>
      <c r="D43" s="22"/>
      <c r="E43" s="23"/>
      <c r="F43" s="24"/>
      <c r="W43" s="31"/>
    </row>
    <row r="44" spans="1:23" s="13" customFormat="1" x14ac:dyDescent="0.2">
      <c r="A44" s="93" t="s">
        <v>82</v>
      </c>
      <c r="B44" s="36">
        <f t="shared" ref="B44" si="29">STDEV(H44:W44)</f>
        <v>14.047314802940726</v>
      </c>
      <c r="C44" s="16">
        <f t="shared" ref="C44" si="30">AVERAGE(H44:W44)</f>
        <v>122.64959674136824</v>
      </c>
      <c r="D44" s="90">
        <f t="shared" si="0"/>
        <v>11.453209122702916</v>
      </c>
      <c r="E44" s="18">
        <f>AVERAGE(INDEX($H44:$W44,MATCH(9E+300,$H44:$W44)-5):INDEX($H44:$W44,MATCH(9E+300,$H44:$W44)))</f>
        <v>122.16455246290302</v>
      </c>
      <c r="F44" s="19">
        <f>AVERAGE(INDEX($H44:$W44,MATCH(9E+300,$H44:$W44)-3):INDEX($H44:$W44,MATCH(9E+300,$H44:$W44)))</f>
        <v>120.87534997905101</v>
      </c>
      <c r="G44" s="42"/>
      <c r="H44" s="13">
        <v>101.68165280145401</v>
      </c>
      <c r="I44" s="13">
        <v>137.177403093442</v>
      </c>
      <c r="J44" s="13">
        <v>132</v>
      </c>
      <c r="K44" s="13">
        <v>117</v>
      </c>
      <c r="L44" s="13">
        <v>132.48591486121401</v>
      </c>
      <c r="M44" s="13">
        <v>108</v>
      </c>
      <c r="N44" s="13">
        <v>129.50139991620401</v>
      </c>
      <c r="O44" s="13">
        <v>108</v>
      </c>
      <c r="P44" s="87">
        <v>138</v>
      </c>
      <c r="S44" s="16"/>
      <c r="T44" s="16"/>
      <c r="U44" s="16"/>
      <c r="V44" s="16"/>
      <c r="W44" s="37"/>
    </row>
    <row r="45" spans="1:23" s="64" customFormat="1" x14ac:dyDescent="0.2">
      <c r="A45" s="96" t="s">
        <v>91</v>
      </c>
      <c r="B45" s="58">
        <f t="shared" ref="B45:B47" si="31">STDEV(H45:W45)</f>
        <v>5.7439995704245623</v>
      </c>
      <c r="C45" s="65">
        <f t="shared" ref="C45:C47" si="32">AVERAGE(H45:W45)</f>
        <v>78.801990184243593</v>
      </c>
      <c r="D45" s="60">
        <f t="shared" ref="D45:D47" si="33">B45/C45*100</f>
        <v>7.2891554604074855</v>
      </c>
      <c r="E45" s="61">
        <f>AVERAGE(INDEX($H45:$W45,MATCH(9E+300,$H45:$W45)-5):INDEX($H45:$W45,MATCH(9E+300,$H45:$W45)))</f>
        <v>76.122985504855095</v>
      </c>
      <c r="F45" s="62">
        <f>AVERAGE(INDEX($H45:$W45,MATCH(9E+300,$H45:$W45)-3):INDEX($H45:$W45,MATCH(9E+300,$H45:$W45)))</f>
        <v>76.450515656008264</v>
      </c>
      <c r="G45" s="63"/>
      <c r="H45" s="64">
        <v>83.299834470318402</v>
      </c>
      <c r="I45" s="64">
        <v>83.111104347014503</v>
      </c>
      <c r="J45" s="64">
        <v>86.069059811728707</v>
      </c>
      <c r="K45" s="64">
        <v>76.191183743473005</v>
      </c>
      <c r="L45" s="64">
        <v>74.744666661624507</v>
      </c>
      <c r="M45" s="64">
        <v>70</v>
      </c>
      <c r="N45" s="64">
        <v>85.438121343091396</v>
      </c>
      <c r="O45" s="64">
        <v>76</v>
      </c>
      <c r="P45" s="64">
        <v>74.363941280941702</v>
      </c>
      <c r="S45" s="65"/>
      <c r="T45" s="65"/>
      <c r="U45" s="65"/>
      <c r="V45" s="65"/>
      <c r="W45" s="59"/>
    </row>
    <row r="46" spans="1:23" s="14" customFormat="1" x14ac:dyDescent="0.2">
      <c r="A46" s="97" t="s">
        <v>83</v>
      </c>
      <c r="B46" s="30">
        <f t="shared" si="31"/>
        <v>8.5883591217738182</v>
      </c>
      <c r="C46" s="21">
        <f t="shared" si="32"/>
        <v>118.31138413237444</v>
      </c>
      <c r="D46" s="22">
        <f t="shared" si="33"/>
        <v>7.2591147375679466</v>
      </c>
      <c r="E46" s="23">
        <f>AVERAGE(INDEX($H46:$W46,MATCH(9E+300,$H46:$W46)-5):INDEX($H46:$W46,MATCH(9E+300,$H46:$W46)))</f>
        <v>116.82285583478084</v>
      </c>
      <c r="F46" s="24">
        <f>AVERAGE(INDEX($H46:$W46,MATCH(9E+300,$H46:$W46)-3):INDEX($H46:$W46,MATCH(9E+300,$H46:$W46)))</f>
        <v>116.0358972905095</v>
      </c>
      <c r="G46" s="45"/>
      <c r="H46" s="14">
        <v>135.14820612170001</v>
      </c>
      <c r="I46" s="14">
        <v>124.567236673504</v>
      </c>
      <c r="J46" s="14">
        <v>115.774909243099</v>
      </c>
      <c r="K46" s="14">
        <v>110.152250566216</v>
      </c>
      <c r="L46" s="14">
        <v>114.84548784291501</v>
      </c>
      <c r="M46" s="14">
        <v>125.25088247255999</v>
      </c>
      <c r="N46" s="14">
        <v>111.542663374087</v>
      </c>
      <c r="O46" s="14">
        <v>103.37015226356699</v>
      </c>
      <c r="P46" s="14">
        <v>121.18958193354599</v>
      </c>
      <c r="Q46" s="14">
        <v>119.583854964925</v>
      </c>
      <c r="R46" s="14">
        <v>120</v>
      </c>
      <c r="S46" s="21"/>
      <c r="T46" s="21"/>
      <c r="U46" s="21"/>
      <c r="V46" s="21"/>
      <c r="W46" s="31"/>
    </row>
    <row r="47" spans="1:23" s="15" customFormat="1" ht="16" thickBot="1" x14ac:dyDescent="0.25">
      <c r="A47" s="94" t="s">
        <v>91</v>
      </c>
      <c r="B47" s="34">
        <f t="shared" si="31"/>
        <v>10.643716981567486</v>
      </c>
      <c r="C47" s="26">
        <f t="shared" si="32"/>
        <v>74.985888205233422</v>
      </c>
      <c r="D47" s="91">
        <f t="shared" si="33"/>
        <v>14.194293401494495</v>
      </c>
      <c r="E47" s="28">
        <f>AVERAGE(INDEX($H47:$W47,MATCH(9E+300,$H47:$W47)-5):INDEX($H47:$W47,MATCH(9E+300,$H47:$W47)))</f>
        <v>74.746339924747801</v>
      </c>
      <c r="F47" s="29">
        <f>AVERAGE(INDEX($H47:$W47,MATCH(9E+300,$H47:$W47)-3):INDEX($H47:$W47,MATCH(9E+300,$H47:$W47)))</f>
        <v>75.565525642427005</v>
      </c>
      <c r="G47" s="43"/>
      <c r="H47" s="15">
        <v>86.8583667349655</v>
      </c>
      <c r="I47" s="15">
        <v>69.510165002518704</v>
      </c>
      <c r="J47" s="15">
        <v>86.613458899580493</v>
      </c>
      <c r="K47" s="15">
        <v>55</v>
      </c>
      <c r="L47" s="15">
        <v>78.3847400720161</v>
      </c>
      <c r="M47" s="15">
        <v>62.744206547546298</v>
      </c>
      <c r="N47" s="15">
        <v>83.471730431232501</v>
      </c>
      <c r="O47" s="15">
        <v>67.098832274113704</v>
      </c>
      <c r="P47" s="15">
        <v>82.6594199348215</v>
      </c>
      <c r="Q47" s="15">
        <v>70.352909525816997</v>
      </c>
      <c r="R47" s="86">
        <v>82.150940834955804</v>
      </c>
      <c r="S47" s="26"/>
      <c r="T47" s="26"/>
      <c r="U47" s="26"/>
      <c r="V47" s="26"/>
      <c r="W47" s="35"/>
    </row>
    <row r="48" spans="1:23" ht="16" thickBot="1" x14ac:dyDescent="0.25"/>
    <row r="49" spans="1:23" ht="17" thickBot="1" x14ac:dyDescent="0.25">
      <c r="A49" s="99" t="s">
        <v>65</v>
      </c>
      <c r="W49" s="31"/>
    </row>
    <row r="50" spans="1:23" s="13" customFormat="1" x14ac:dyDescent="0.2">
      <c r="A50" s="93" t="s">
        <v>96</v>
      </c>
      <c r="B50" s="36">
        <f t="shared" ref="B50" si="34">STDEV(H50:W50)</f>
        <v>9.4746335759152505</v>
      </c>
      <c r="C50" s="16">
        <f t="shared" ref="C50" si="35">AVERAGE(H50:W50)</f>
        <v>115.99163643339912</v>
      </c>
      <c r="D50" s="17">
        <f t="shared" si="0"/>
        <v>8.1683765030381821</v>
      </c>
      <c r="E50" s="18">
        <f>AVERAGE(INDEX($H50:$W50,MATCH(9E+300,$H50:$W50)-5):INDEX($H50:$W50,MATCH(9E+300,$H50:$W50)))</f>
        <v>116.25707800095535</v>
      </c>
      <c r="F50" s="19">
        <f>AVERAGE(INDEX($H50:$W50,MATCH(9E+300,$H50:$W50)-3):INDEX($H50:$W50,MATCH(9E+300,$H50:$W50)))</f>
        <v>113.4414045924985</v>
      </c>
      <c r="G50" s="42"/>
      <c r="H50" s="13">
        <v>109.583987405385</v>
      </c>
      <c r="I50" s="13">
        <v>120.806636056076</v>
      </c>
      <c r="J50" s="13">
        <v>124</v>
      </c>
      <c r="K50" s="13">
        <v>119.776849635738</v>
      </c>
      <c r="L50" s="13">
        <v>106.404762520608</v>
      </c>
      <c r="M50" s="13">
        <v>103.359236617017</v>
      </c>
      <c r="N50" s="13">
        <v>113.00161923236899</v>
      </c>
      <c r="O50" s="87">
        <v>131</v>
      </c>
      <c r="P50" s="16"/>
      <c r="Q50" s="16"/>
      <c r="R50" s="16"/>
      <c r="S50" s="16"/>
      <c r="T50" s="16"/>
      <c r="U50" s="16"/>
      <c r="V50" s="16"/>
      <c r="W50" s="37"/>
    </row>
    <row r="51" spans="1:23" s="64" customFormat="1" x14ac:dyDescent="0.2">
      <c r="A51" s="96" t="s">
        <v>91</v>
      </c>
      <c r="B51" s="58">
        <f t="shared" ref="B51:B53" si="36">STDEV(H51:W51)</f>
        <v>5.5201171507711271</v>
      </c>
      <c r="C51" s="65">
        <f t="shared" ref="C51:C53" si="37">AVERAGE(H51:W51)</f>
        <v>77.953843980816288</v>
      </c>
      <c r="D51" s="60">
        <f t="shared" ref="D51:D53" si="38">B51/C51*100</f>
        <v>7.0812635642824446</v>
      </c>
      <c r="E51" s="61">
        <f>AVERAGE(INDEX($H51:$W51,MATCH(9E+300,$H51:$W51)-5):INDEX($H51:$W51,MATCH(9E+300,$H51:$W51)))</f>
        <v>79.597464106385232</v>
      </c>
      <c r="F51" s="62">
        <f>AVERAGE(INDEX($H51:$W51,MATCH(9E+300,$H51:$W51)-3):INDEX($H51:$W51,MATCH(9E+300,$H51:$W51)))</f>
        <v>78.338884754509024</v>
      </c>
      <c r="G51" s="63"/>
      <c r="H51" s="64">
        <v>75.045967208218798</v>
      </c>
      <c r="I51" s="64">
        <v>71</v>
      </c>
      <c r="J51" s="64">
        <v>79.5295323378744</v>
      </c>
      <c r="K51" s="64">
        <v>84.699713282400893</v>
      </c>
      <c r="L51" s="64">
        <v>73</v>
      </c>
      <c r="M51" s="64">
        <v>86.927639555392801</v>
      </c>
      <c r="N51" s="64">
        <v>76.291835445572303</v>
      </c>
      <c r="O51" s="64">
        <v>77.136064017071007</v>
      </c>
      <c r="P51" s="65"/>
      <c r="Q51" s="65"/>
      <c r="R51" s="65"/>
      <c r="S51" s="65"/>
      <c r="T51" s="65"/>
      <c r="U51" s="65"/>
      <c r="V51" s="65"/>
      <c r="W51" s="59"/>
    </row>
    <row r="52" spans="1:23" s="14" customFormat="1" x14ac:dyDescent="0.2">
      <c r="A52" s="97" t="s">
        <v>84</v>
      </c>
      <c r="B52" s="30">
        <f t="shared" si="36"/>
        <v>9.5456404967390345</v>
      </c>
      <c r="C52" s="21">
        <f t="shared" si="37"/>
        <v>121.03694641475931</v>
      </c>
      <c r="D52" s="22">
        <f t="shared" si="38"/>
        <v>7.8865509908262466</v>
      </c>
      <c r="E52" s="23">
        <f>AVERAGE(INDEX($H52:$W52,MATCH(9E+300,$H52:$W52)-5):INDEX($H52:$W52,MATCH(9E+300,$H52:$W52)))</f>
        <v>120.94564356797484</v>
      </c>
      <c r="F52" s="24">
        <f>AVERAGE(INDEX($H52:$W52,MATCH(9E+300,$H52:$W52)-3):INDEX($H52:$W52,MATCH(9E+300,$H52:$W52)))</f>
        <v>119.96195563085226</v>
      </c>
      <c r="G52" s="45"/>
      <c r="H52" s="14">
        <v>117.993728181642</v>
      </c>
      <c r="I52" s="14">
        <v>102.51082610964001</v>
      </c>
      <c r="J52" s="14">
        <v>137.04761606632599</v>
      </c>
      <c r="K52" s="14">
        <v>125.072627687672</v>
      </c>
      <c r="L52" s="14">
        <v>124.24844228281199</v>
      </c>
      <c r="M52" s="14">
        <v>119.896255241171</v>
      </c>
      <c r="N52" s="14">
        <v>120.763529823098</v>
      </c>
      <c r="O52" s="14">
        <v>125.062509061342</v>
      </c>
      <c r="P52" s="14">
        <v>126.12186585362799</v>
      </c>
      <c r="Q52" s="14">
        <v>123.533645197719</v>
      </c>
      <c r="R52" s="14">
        <v>103.991325502911</v>
      </c>
      <c r="S52" s="14">
        <v>126.20098596915101</v>
      </c>
      <c r="T52" s="21"/>
      <c r="U52" s="21"/>
      <c r="V52" s="21"/>
      <c r="W52" s="31"/>
    </row>
    <row r="53" spans="1:23" s="15" customFormat="1" ht="16" thickBot="1" x14ac:dyDescent="0.25">
      <c r="A53" s="94" t="s">
        <v>91</v>
      </c>
      <c r="B53" s="34">
        <f t="shared" si="36"/>
        <v>5.1259032554279305</v>
      </c>
      <c r="C53" s="26">
        <f t="shared" si="37"/>
        <v>78.795564268976662</v>
      </c>
      <c r="D53" s="27">
        <f t="shared" si="38"/>
        <v>6.5053195607942333</v>
      </c>
      <c r="E53" s="28">
        <f>AVERAGE(INDEX($H53:$W53,MATCH(9E+300,$H53:$W53)-5):INDEX($H53:$W53,MATCH(9E+300,$H53:$W53)))</f>
        <v>77.661653576252149</v>
      </c>
      <c r="F53" s="29">
        <f>AVERAGE(INDEX($H53:$W53,MATCH(9E+300,$H53:$W53)-3):INDEX($H53:$W53,MATCH(9E+300,$H53:$W53)))</f>
        <v>78.143665509228782</v>
      </c>
      <c r="G53" s="43"/>
      <c r="H53" s="15">
        <v>81.186724002848393</v>
      </c>
      <c r="I53" s="15">
        <v>85.648445330254503</v>
      </c>
      <c r="J53" s="15">
        <v>76</v>
      </c>
      <c r="K53" s="15">
        <v>80.227932457388903</v>
      </c>
      <c r="L53" s="15">
        <v>71.072903524176994</v>
      </c>
      <c r="M53" s="15">
        <v>85.440844455538297</v>
      </c>
      <c r="N53" s="15">
        <v>79.395259420597796</v>
      </c>
      <c r="O53" s="15">
        <v>74</v>
      </c>
      <c r="P53" s="15">
        <v>80.863087086372204</v>
      </c>
      <c r="Q53" s="15">
        <v>78.711574950542897</v>
      </c>
      <c r="R53" s="15">
        <v>70</v>
      </c>
      <c r="S53" s="86">
        <v>83</v>
      </c>
      <c r="T53" s="26"/>
      <c r="U53" s="26"/>
      <c r="V53" s="26"/>
      <c r="W53" s="35"/>
    </row>
    <row r="54" spans="1:23" ht="16" thickBot="1" x14ac:dyDescent="0.25">
      <c r="C54" s="21"/>
      <c r="D54" s="22"/>
      <c r="E54" s="23"/>
    </row>
    <row r="55" spans="1:23" ht="16" thickBot="1" x14ac:dyDescent="0.25">
      <c r="A55" s="93" t="s">
        <v>98</v>
      </c>
      <c r="C55" s="21"/>
      <c r="D55" s="22"/>
      <c r="E55" s="23"/>
      <c r="W55" s="31"/>
    </row>
    <row r="56" spans="1:23" s="13" customFormat="1" x14ac:dyDescent="0.2">
      <c r="A56" s="93" t="s">
        <v>85</v>
      </c>
      <c r="B56" s="36">
        <f t="shared" ref="B56" si="39">STDEV(H56:Q56)</f>
        <v>15.195327480097191</v>
      </c>
      <c r="C56" s="16">
        <f t="shared" ref="C56" si="40">AVERAGE(H56:Q56)</f>
        <v>133.28443518829758</v>
      </c>
      <c r="D56" s="17">
        <f t="shared" si="0"/>
        <v>11.400676649625288</v>
      </c>
      <c r="E56" s="100">
        <f>AVERAGE(INDEX($H56:$W56,MATCH(9E+300,$H56:$W56)-5):INDEX($H56:$W56,MATCH(9E+300,$H56:$W56)))</f>
        <v>140.16666666666666</v>
      </c>
      <c r="F56" s="19">
        <f>AVERAGE(INDEX($H56:$W56,MATCH(9E+300,$H56:$W56)-3):INDEX($H56:$W56,MATCH(9E+300,$H56:$W56)))</f>
        <v>129.75</v>
      </c>
      <c r="G56" s="42"/>
      <c r="H56" s="13">
        <v>123</v>
      </c>
      <c r="I56" s="13">
        <v>126.56041220067399</v>
      </c>
      <c r="J56" s="13">
        <v>129.33176262952</v>
      </c>
      <c r="K56" s="13">
        <v>119</v>
      </c>
      <c r="L56" s="13">
        <v>129.53889950603201</v>
      </c>
      <c r="M56" s="13">
        <v>122.759517913818</v>
      </c>
      <c r="N56" s="13">
        <v>132.65375963293201</v>
      </c>
      <c r="O56" s="13">
        <v>164</v>
      </c>
      <c r="P56" s="13">
        <v>158</v>
      </c>
      <c r="Q56" s="13">
        <v>128</v>
      </c>
      <c r="R56" s="13">
        <v>139</v>
      </c>
      <c r="S56" s="13">
        <v>121</v>
      </c>
      <c r="T56" s="87">
        <v>131</v>
      </c>
      <c r="U56" s="16"/>
      <c r="V56" s="16"/>
      <c r="W56" s="37"/>
    </row>
    <row r="57" spans="1:23" s="15" customFormat="1" ht="16" thickBot="1" x14ac:dyDescent="0.25">
      <c r="A57" s="94" t="s">
        <v>91</v>
      </c>
      <c r="B57" s="34">
        <f t="shared" ref="B57" si="41">STDEV(H57:Q57)</f>
        <v>2.6625229999737647</v>
      </c>
      <c r="C57" s="26">
        <f t="shared" ref="C57" si="42">AVERAGE(H57:Q57)</f>
        <v>77.617626756232866</v>
      </c>
      <c r="D57" s="27">
        <f t="shared" ref="D57" si="43">B57/C57*100</f>
        <v>3.4303071496062696</v>
      </c>
      <c r="E57" s="28">
        <f>AVERAGE(INDEX($H57:$W57,MATCH(9E+300,$H57:$W57)-5):INDEX($H57:$W57,MATCH(9E+300,$H57:$W57)))</f>
        <v>73.909558158961957</v>
      </c>
      <c r="F57" s="29">
        <f>AVERAGE(INDEX($H57:$W57,MATCH(9E+300,$H57:$W57)-3):INDEX($H57:$W57,MATCH(9E+300,$H57:$W57)))</f>
        <v>73.114337238442943</v>
      </c>
      <c r="G57" s="43"/>
      <c r="H57" s="15">
        <v>74</v>
      </c>
      <c r="I57" s="15">
        <v>80</v>
      </c>
      <c r="J57" s="15">
        <v>80.458075269298106</v>
      </c>
      <c r="K57" s="15">
        <v>77.908910214761093</v>
      </c>
      <c r="L57" s="15">
        <v>78</v>
      </c>
      <c r="M57" s="15">
        <v>82.0332325198262</v>
      </c>
      <c r="N57" s="15">
        <v>75.776049558443304</v>
      </c>
      <c r="O57" s="15">
        <v>77</v>
      </c>
      <c r="P57" s="15">
        <v>74</v>
      </c>
      <c r="Q57" s="15">
        <v>77</v>
      </c>
      <c r="R57" s="15">
        <v>71.457348953771799</v>
      </c>
      <c r="S57" s="15">
        <v>72</v>
      </c>
      <c r="T57" s="15">
        <v>72</v>
      </c>
      <c r="U57" s="26"/>
      <c r="V57" s="26"/>
      <c r="W57" s="35"/>
    </row>
    <row r="59" spans="1:23" x14ac:dyDescent="0.2">
      <c r="B59" s="30" t="s">
        <v>14</v>
      </c>
    </row>
    <row r="60" spans="1:23" x14ac:dyDescent="0.2">
      <c r="A60" s="101" t="s">
        <v>99</v>
      </c>
      <c r="B60" s="30" t="s">
        <v>14</v>
      </c>
    </row>
    <row r="61" spans="1:23" x14ac:dyDescent="0.2">
      <c r="B61" s="30" t="s">
        <v>14</v>
      </c>
    </row>
    <row r="62" spans="1:23" x14ac:dyDescent="0.2">
      <c r="B62" s="30" t="s">
        <v>14</v>
      </c>
    </row>
    <row r="63" spans="1:23" x14ac:dyDescent="0.2">
      <c r="B63" s="30" t="s">
        <v>14</v>
      </c>
    </row>
    <row r="64" spans="1:23" x14ac:dyDescent="0.2">
      <c r="B64" s="30" t="s">
        <v>14</v>
      </c>
    </row>
    <row r="65" spans="2:2" x14ac:dyDescent="0.2">
      <c r="B65" s="30" t="s">
        <v>14</v>
      </c>
    </row>
    <row r="66" spans="2:2" x14ac:dyDescent="0.2">
      <c r="B66" s="30" t="s">
        <v>14</v>
      </c>
    </row>
    <row r="67" spans="2:2" x14ac:dyDescent="0.2">
      <c r="B67" s="30" t="s">
        <v>14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886B-73A2-47A9-9A20-B5E688BE3609}">
  <dimension ref="B2:D14"/>
  <sheetViews>
    <sheetView workbookViewId="0">
      <selection activeCell="D2" sqref="D2:D14"/>
    </sheetView>
  </sheetViews>
  <sheetFormatPr baseColWidth="10" defaultColWidth="8.83203125" defaultRowHeight="15" x14ac:dyDescent="0.2"/>
  <sheetData>
    <row r="2" spans="2:4" x14ac:dyDescent="0.2">
      <c r="B2" t="s">
        <v>97</v>
      </c>
      <c r="C2" t="s">
        <v>90</v>
      </c>
      <c r="D2">
        <v>74</v>
      </c>
    </row>
    <row r="3" spans="2:4" x14ac:dyDescent="0.2">
      <c r="B3" t="s">
        <v>97</v>
      </c>
      <c r="C3" t="s">
        <v>90</v>
      </c>
      <c r="D3">
        <v>80</v>
      </c>
    </row>
    <row r="4" spans="2:4" x14ac:dyDescent="0.2">
      <c r="B4" t="s">
        <v>97</v>
      </c>
      <c r="C4" t="s">
        <v>90</v>
      </c>
      <c r="D4">
        <v>80.458075269298106</v>
      </c>
    </row>
    <row r="5" spans="2:4" x14ac:dyDescent="0.2">
      <c r="B5" t="s">
        <v>97</v>
      </c>
      <c r="C5" t="s">
        <v>90</v>
      </c>
      <c r="D5">
        <v>77.908910214761093</v>
      </c>
    </row>
    <row r="6" spans="2:4" x14ac:dyDescent="0.2">
      <c r="B6" t="s">
        <v>97</v>
      </c>
      <c r="C6" t="s">
        <v>90</v>
      </c>
      <c r="D6">
        <v>78</v>
      </c>
    </row>
    <row r="7" spans="2:4" x14ac:dyDescent="0.2">
      <c r="B7" t="s">
        <v>97</v>
      </c>
      <c r="C7" t="s">
        <v>90</v>
      </c>
      <c r="D7">
        <v>82.0332325198262</v>
      </c>
    </row>
    <row r="8" spans="2:4" x14ac:dyDescent="0.2">
      <c r="B8" t="s">
        <v>97</v>
      </c>
      <c r="C8" t="s">
        <v>90</v>
      </c>
      <c r="D8">
        <v>75.776049558443304</v>
      </c>
    </row>
    <row r="9" spans="2:4" x14ac:dyDescent="0.2">
      <c r="B9" t="s">
        <v>97</v>
      </c>
      <c r="C9" t="s">
        <v>90</v>
      </c>
      <c r="D9">
        <v>77</v>
      </c>
    </row>
    <row r="10" spans="2:4" x14ac:dyDescent="0.2">
      <c r="B10" t="s">
        <v>97</v>
      </c>
      <c r="C10" t="s">
        <v>90</v>
      </c>
      <c r="D10">
        <v>74</v>
      </c>
    </row>
    <row r="11" spans="2:4" x14ac:dyDescent="0.2">
      <c r="B11" t="s">
        <v>97</v>
      </c>
      <c r="C11" t="s">
        <v>90</v>
      </c>
      <c r="D11">
        <v>77</v>
      </c>
    </row>
    <row r="12" spans="2:4" x14ac:dyDescent="0.2">
      <c r="B12" t="s">
        <v>97</v>
      </c>
      <c r="C12" t="s">
        <v>90</v>
      </c>
      <c r="D12">
        <v>71.457348953771799</v>
      </c>
    </row>
    <row r="13" spans="2:4" x14ac:dyDescent="0.2">
      <c r="B13" t="s">
        <v>97</v>
      </c>
      <c r="C13" t="s">
        <v>90</v>
      </c>
      <c r="D13">
        <v>72</v>
      </c>
    </row>
    <row r="14" spans="2:4" x14ac:dyDescent="0.2">
      <c r="B14" t="s">
        <v>97</v>
      </c>
      <c r="C14" t="s">
        <v>90</v>
      </c>
      <c r="D14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Monitoring_Diagnosed_Patient</vt:lpstr>
      <vt:lpstr>Pt BP Data and Statistics</vt:lpstr>
      <vt:lpstr>Scratchwork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Preston</dc:creator>
  <cp:lastModifiedBy>Microsoft Office User</cp:lastModifiedBy>
  <dcterms:created xsi:type="dcterms:W3CDTF">2020-12-11T18:14:08Z</dcterms:created>
  <dcterms:modified xsi:type="dcterms:W3CDTF">2021-03-11T18:00:01Z</dcterms:modified>
</cp:coreProperties>
</file>