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20-SIIF-V\task 1-1\register\register-model\"/>
    </mc:Choice>
  </mc:AlternateContent>
  <bookViews>
    <workbookView xWindow="0" yWindow="0" windowWidth="20490" windowHeight="7755"/>
  </bookViews>
  <sheets>
    <sheet name="final graphs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9" i="2" l="1"/>
  <c r="D159" i="2"/>
  <c r="E159" i="2"/>
  <c r="F159" i="2"/>
  <c r="G159" i="2"/>
  <c r="H159" i="2"/>
  <c r="I159" i="2"/>
  <c r="J159" i="2"/>
  <c r="K159" i="2"/>
  <c r="L159" i="2"/>
  <c r="M159" i="2"/>
  <c r="N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D45" i="2" l="1"/>
  <c r="D44" i="2"/>
  <c r="D43" i="2"/>
  <c r="A338" i="2" l="1"/>
  <c r="A337" i="2"/>
  <c r="J337" i="2" s="1"/>
  <c r="E336" i="2"/>
  <c r="A336" i="2"/>
  <c r="D336" i="2" s="1"/>
  <c r="I335" i="2"/>
  <c r="E335" i="2"/>
  <c r="C335" i="2"/>
  <c r="A335" i="2"/>
  <c r="J335" i="2" s="1"/>
  <c r="I334" i="2"/>
  <c r="E334" i="2"/>
  <c r="C334" i="2"/>
  <c r="A334" i="2"/>
  <c r="H334" i="2" s="1"/>
  <c r="A333" i="2"/>
  <c r="G332" i="2"/>
  <c r="C332" i="2"/>
  <c r="A332" i="2"/>
  <c r="H332" i="2" s="1"/>
  <c r="F331" i="2"/>
  <c r="A331" i="2"/>
  <c r="G331" i="2" s="1"/>
  <c r="A330" i="2"/>
  <c r="E330" i="2" s="1"/>
  <c r="A329" i="2"/>
  <c r="E329" i="2" s="1"/>
  <c r="I328" i="2"/>
  <c r="D328" i="2"/>
  <c r="A328" i="2"/>
  <c r="E328" i="2" s="1"/>
  <c r="E327" i="2"/>
  <c r="A327" i="2"/>
  <c r="C327" i="2" s="1"/>
  <c r="A326" i="2"/>
  <c r="H326" i="2" s="1"/>
  <c r="J325" i="2"/>
  <c r="I325" i="2"/>
  <c r="E325" i="2"/>
  <c r="C325" i="2"/>
  <c r="B325" i="2"/>
  <c r="A325" i="2"/>
  <c r="G325" i="2" s="1"/>
  <c r="H324" i="2"/>
  <c r="G324" i="2"/>
  <c r="C324" i="2"/>
  <c r="A324" i="2"/>
  <c r="G323" i="2"/>
  <c r="F323" i="2"/>
  <c r="B323" i="2"/>
  <c r="A323" i="2"/>
  <c r="G322" i="2"/>
  <c r="A322" i="2"/>
  <c r="E322" i="2" s="1"/>
  <c r="E321" i="2"/>
  <c r="A321" i="2"/>
  <c r="J321" i="2" s="1"/>
  <c r="D320" i="2"/>
  <c r="A320" i="2"/>
  <c r="I320" i="2" s="1"/>
  <c r="E319" i="2"/>
  <c r="A319" i="2"/>
  <c r="C319" i="2" s="1"/>
  <c r="A318" i="2"/>
  <c r="J317" i="2"/>
  <c r="I317" i="2"/>
  <c r="E317" i="2"/>
  <c r="C317" i="2"/>
  <c r="B317" i="2"/>
  <c r="A317" i="2"/>
  <c r="G317" i="2" s="1"/>
  <c r="A316" i="2"/>
  <c r="A315" i="2"/>
  <c r="G315" i="2" s="1"/>
  <c r="E314" i="2"/>
  <c r="A314" i="2"/>
  <c r="G314" i="2" s="1"/>
  <c r="E313" i="2"/>
  <c r="A313" i="2"/>
  <c r="J313" i="2" s="1"/>
  <c r="D312" i="2"/>
  <c r="A312" i="2"/>
  <c r="I312" i="2" s="1"/>
  <c r="E311" i="2"/>
  <c r="A311" i="2"/>
  <c r="C311" i="2" s="1"/>
  <c r="A310" i="2"/>
  <c r="J309" i="2"/>
  <c r="I309" i="2"/>
  <c r="E309" i="2"/>
  <c r="C309" i="2"/>
  <c r="B309" i="2"/>
  <c r="A309" i="2"/>
  <c r="G309" i="2" s="1"/>
  <c r="A308" i="2"/>
  <c r="A307" i="2"/>
  <c r="B307" i="2" s="1"/>
  <c r="A306" i="2"/>
  <c r="J305" i="2"/>
  <c r="A305" i="2"/>
  <c r="G304" i="2"/>
  <c r="B304" i="2"/>
  <c r="A304" i="2"/>
  <c r="I304" i="2" s="1"/>
  <c r="A303" i="2"/>
  <c r="I303" i="2" s="1"/>
  <c r="A302" i="2"/>
  <c r="I301" i="2"/>
  <c r="H301" i="2"/>
  <c r="A301" i="2"/>
  <c r="J300" i="2"/>
  <c r="B300" i="2"/>
  <c r="A300" i="2"/>
  <c r="I300" i="2" s="1"/>
  <c r="A299" i="2"/>
  <c r="J298" i="2"/>
  <c r="C298" i="2"/>
  <c r="B298" i="2"/>
  <c r="A298" i="2"/>
  <c r="I298" i="2" s="1"/>
  <c r="E297" i="2"/>
  <c r="D297" i="2"/>
  <c r="A297" i="2"/>
  <c r="H297" i="2" s="1"/>
  <c r="A296" i="2"/>
  <c r="I295" i="2"/>
  <c r="D295" i="2"/>
  <c r="A295" i="2"/>
  <c r="J294" i="2"/>
  <c r="B294" i="2"/>
  <c r="A294" i="2"/>
  <c r="I294" i="2" s="1"/>
  <c r="A293" i="2"/>
  <c r="J292" i="2"/>
  <c r="C292" i="2"/>
  <c r="B292" i="2"/>
  <c r="A292" i="2"/>
  <c r="I292" i="2" s="1"/>
  <c r="E291" i="2"/>
  <c r="D291" i="2"/>
  <c r="A291" i="2"/>
  <c r="H291" i="2" s="1"/>
  <c r="A290" i="2"/>
  <c r="E289" i="2"/>
  <c r="D289" i="2"/>
  <c r="A289" i="2"/>
  <c r="H289" i="2" s="1"/>
  <c r="H288" i="2"/>
  <c r="C288" i="2"/>
  <c r="A288" i="2"/>
  <c r="I288" i="2" s="1"/>
  <c r="F287" i="2"/>
  <c r="E287" i="2"/>
  <c r="B287" i="2"/>
  <c r="A287" i="2"/>
  <c r="J287" i="2" s="1"/>
  <c r="J286" i="2"/>
  <c r="H286" i="2"/>
  <c r="G286" i="2"/>
  <c r="D286" i="2"/>
  <c r="C286" i="2"/>
  <c r="B286" i="2"/>
  <c r="A286" i="2"/>
  <c r="I286" i="2" s="1"/>
  <c r="A285" i="2"/>
  <c r="F284" i="2"/>
  <c r="A284" i="2"/>
  <c r="B283" i="2"/>
  <c r="A283" i="2"/>
  <c r="J283" i="2" s="1"/>
  <c r="D282" i="2"/>
  <c r="A282" i="2"/>
  <c r="J282" i="2" s="1"/>
  <c r="E281" i="2"/>
  <c r="A281" i="2"/>
  <c r="F281" i="2" s="1"/>
  <c r="G280" i="2"/>
  <c r="D280" i="2"/>
  <c r="C280" i="2"/>
  <c r="A280" i="2"/>
  <c r="J280" i="2" s="1"/>
  <c r="A279" i="2"/>
  <c r="E279" i="2" s="1"/>
  <c r="G278" i="2"/>
  <c r="C278" i="2"/>
  <c r="A278" i="2"/>
  <c r="J278" i="2" s="1"/>
  <c r="F277" i="2"/>
  <c r="A277" i="2"/>
  <c r="J277" i="2" s="1"/>
  <c r="H276" i="2"/>
  <c r="A276" i="2"/>
  <c r="F275" i="2"/>
  <c r="B275" i="2"/>
  <c r="A275" i="2"/>
  <c r="J275" i="2" s="1"/>
  <c r="D274" i="2"/>
  <c r="A274" i="2"/>
  <c r="J274" i="2" s="1"/>
  <c r="E273" i="2"/>
  <c r="A273" i="2"/>
  <c r="F273" i="2" s="1"/>
  <c r="G272" i="2"/>
  <c r="D272" i="2"/>
  <c r="C272" i="2"/>
  <c r="A272" i="2"/>
  <c r="J272" i="2" s="1"/>
  <c r="A271" i="2"/>
  <c r="G270" i="2"/>
  <c r="C270" i="2"/>
  <c r="A270" i="2"/>
  <c r="J270" i="2" s="1"/>
  <c r="F269" i="2"/>
  <c r="A269" i="2"/>
  <c r="A268" i="2"/>
  <c r="F267" i="2"/>
  <c r="B267" i="2"/>
  <c r="A267" i="2"/>
  <c r="J267" i="2" s="1"/>
  <c r="D266" i="2"/>
  <c r="A266" i="2"/>
  <c r="J266" i="2" s="1"/>
  <c r="E265" i="2"/>
  <c r="A265" i="2"/>
  <c r="F265" i="2" s="1"/>
  <c r="G264" i="2"/>
  <c r="D264" i="2"/>
  <c r="C264" i="2"/>
  <c r="A264" i="2"/>
  <c r="J264" i="2" s="1"/>
  <c r="A263" i="2"/>
  <c r="G262" i="2"/>
  <c r="C262" i="2"/>
  <c r="A262" i="2"/>
  <c r="J262" i="2" s="1"/>
  <c r="F261" i="2"/>
  <c r="A261" i="2"/>
  <c r="H260" i="2"/>
  <c r="A260" i="2"/>
  <c r="F259" i="2"/>
  <c r="E259" i="2"/>
  <c r="A259" i="2"/>
  <c r="A258" i="2"/>
  <c r="H258" i="2" s="1"/>
  <c r="F257" i="2"/>
  <c r="B257" i="2"/>
  <c r="A257" i="2"/>
  <c r="J257" i="2" s="1"/>
  <c r="D256" i="2"/>
  <c r="A256" i="2"/>
  <c r="J256" i="2" s="1"/>
  <c r="A255" i="2"/>
  <c r="H254" i="2"/>
  <c r="D254" i="2"/>
  <c r="A254" i="2"/>
  <c r="A253" i="2"/>
  <c r="G252" i="2"/>
  <c r="D252" i="2"/>
  <c r="C252" i="2"/>
  <c r="A252" i="2"/>
  <c r="J252" i="2" s="1"/>
  <c r="A251" i="2"/>
  <c r="E251" i="2" s="1"/>
  <c r="G250" i="2"/>
  <c r="D250" i="2"/>
  <c r="C250" i="2"/>
  <c r="A250" i="2"/>
  <c r="J250" i="2" s="1"/>
  <c r="E249" i="2"/>
  <c r="A249" i="2"/>
  <c r="G248" i="2"/>
  <c r="C248" i="2"/>
  <c r="A248" i="2"/>
  <c r="J248" i="2" s="1"/>
  <c r="A247" i="2"/>
  <c r="E247" i="2" s="1"/>
  <c r="G246" i="2"/>
  <c r="D246" i="2"/>
  <c r="C246" i="2"/>
  <c r="A246" i="2"/>
  <c r="J246" i="2" s="1"/>
  <c r="F245" i="2"/>
  <c r="A245" i="2"/>
  <c r="H244" i="2"/>
  <c r="D244" i="2"/>
  <c r="C244" i="2"/>
  <c r="A244" i="2"/>
  <c r="E243" i="2"/>
  <c r="A243" i="2"/>
  <c r="F243" i="2" s="1"/>
  <c r="H242" i="2"/>
  <c r="C242" i="2"/>
  <c r="A242" i="2"/>
  <c r="E241" i="2"/>
  <c r="A241" i="2"/>
  <c r="A240" i="2"/>
  <c r="E240" i="2" s="1"/>
  <c r="A239" i="2"/>
  <c r="I239" i="2" s="1"/>
  <c r="A238" i="2"/>
  <c r="D238" i="2" s="1"/>
  <c r="A237" i="2"/>
  <c r="A236" i="2"/>
  <c r="I236" i="2" s="1"/>
  <c r="A235" i="2"/>
  <c r="A234" i="2"/>
  <c r="H234" i="2" s="1"/>
  <c r="A233" i="2"/>
  <c r="E233" i="2" s="1"/>
  <c r="I232" i="2"/>
  <c r="E232" i="2"/>
  <c r="A232" i="2"/>
  <c r="D232" i="2" s="1"/>
  <c r="J231" i="2"/>
  <c r="I231" i="2"/>
  <c r="C231" i="2"/>
  <c r="A231" i="2"/>
  <c r="E231" i="2" s="1"/>
  <c r="D230" i="2"/>
  <c r="A230" i="2"/>
  <c r="H230" i="2" s="1"/>
  <c r="A229" i="2"/>
  <c r="J229" i="2" s="1"/>
  <c r="A228" i="2"/>
  <c r="A227" i="2"/>
  <c r="I227" i="2" s="1"/>
  <c r="A226" i="2"/>
  <c r="H226" i="2" s="1"/>
  <c r="E225" i="2"/>
  <c r="A225" i="2"/>
  <c r="J225" i="2" s="1"/>
  <c r="A224" i="2"/>
  <c r="J224" i="2" s="1"/>
  <c r="G223" i="2"/>
  <c r="D223" i="2"/>
  <c r="C223" i="2"/>
  <c r="A223" i="2"/>
  <c r="J223" i="2" s="1"/>
  <c r="A222" i="2"/>
  <c r="H222" i="2" s="1"/>
  <c r="G221" i="2"/>
  <c r="C221" i="2"/>
  <c r="A221" i="2"/>
  <c r="J221" i="2" s="1"/>
  <c r="A220" i="2"/>
  <c r="H220" i="2" s="1"/>
  <c r="D219" i="2"/>
  <c r="A219" i="2"/>
  <c r="G219" i="2" s="1"/>
  <c r="A218" i="2"/>
  <c r="J218" i="2" s="1"/>
  <c r="A217" i="2"/>
  <c r="I217" i="2" s="1"/>
  <c r="A216" i="2"/>
  <c r="H216" i="2" s="1"/>
  <c r="A215" i="2"/>
  <c r="G215" i="2" s="1"/>
  <c r="C214" i="2"/>
  <c r="A214" i="2"/>
  <c r="J214" i="2" s="1"/>
  <c r="F213" i="2"/>
  <c r="A213" i="2"/>
  <c r="I213" i="2" s="1"/>
  <c r="A212" i="2"/>
  <c r="H212" i="2" s="1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E152" i="2"/>
  <c r="D152" i="2"/>
  <c r="C152" i="2"/>
  <c r="B152" i="2"/>
  <c r="E151" i="2"/>
  <c r="D151" i="2"/>
  <c r="C151" i="2"/>
  <c r="B151" i="2"/>
  <c r="E149" i="2"/>
  <c r="D149" i="2"/>
  <c r="C149" i="2"/>
  <c r="B149" i="2"/>
  <c r="E148" i="2"/>
  <c r="D148" i="2"/>
  <c r="C148" i="2"/>
  <c r="B148" i="2"/>
  <c r="E146" i="2"/>
  <c r="D146" i="2"/>
  <c r="C146" i="2"/>
  <c r="B146" i="2"/>
  <c r="E145" i="2"/>
  <c r="D145" i="2"/>
  <c r="C145" i="2"/>
  <c r="B145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D126" i="2" s="1"/>
  <c r="G120" i="2" s="1"/>
  <c r="G121" i="2" s="1"/>
  <c r="C120" i="2"/>
  <c r="B120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A102" i="2"/>
  <c r="G93" i="2"/>
  <c r="D93" i="2"/>
  <c r="G92" i="2"/>
  <c r="E92" i="2"/>
  <c r="D92" i="2"/>
  <c r="C92" i="2" s="1"/>
  <c r="G91" i="2"/>
  <c r="E91" i="2"/>
  <c r="D91" i="2"/>
  <c r="F91" i="2" s="1"/>
  <c r="I91" i="2" s="1"/>
  <c r="E90" i="2"/>
  <c r="G89" i="2"/>
  <c r="E89" i="2"/>
  <c r="L44" i="2" s="1"/>
  <c r="H55" i="2" s="1"/>
  <c r="D89" i="2"/>
  <c r="C89" i="2" s="1"/>
  <c r="G88" i="2"/>
  <c r="E88" i="2"/>
  <c r="D88" i="2"/>
  <c r="C88" i="2" s="1"/>
  <c r="G87" i="2"/>
  <c r="C87" i="2" s="1"/>
  <c r="E87" i="2"/>
  <c r="D87" i="2"/>
  <c r="E86" i="2"/>
  <c r="G85" i="2"/>
  <c r="D85" i="2"/>
  <c r="G84" i="2"/>
  <c r="E84" i="2"/>
  <c r="D84" i="2"/>
  <c r="G83" i="2"/>
  <c r="E83" i="2"/>
  <c r="D83" i="2"/>
  <c r="F83" i="2" s="1"/>
  <c r="I83" i="2" s="1"/>
  <c r="E75" i="2"/>
  <c r="E93" i="2" s="1"/>
  <c r="L45" i="2" s="1"/>
  <c r="H56" i="2" s="1"/>
  <c r="D75" i="2"/>
  <c r="C75" i="2"/>
  <c r="F75" i="2" s="1"/>
  <c r="I75" i="2" s="1"/>
  <c r="D74" i="2"/>
  <c r="C74" i="2"/>
  <c r="F74" i="2" s="1"/>
  <c r="I74" i="2" s="1"/>
  <c r="D73" i="2"/>
  <c r="C73" i="2"/>
  <c r="E71" i="2"/>
  <c r="D71" i="2"/>
  <c r="C71" i="2"/>
  <c r="F71" i="2" s="1"/>
  <c r="I71" i="2" s="1"/>
  <c r="D70" i="2"/>
  <c r="C70" i="2"/>
  <c r="F70" i="2" s="1"/>
  <c r="I70" i="2" s="1"/>
  <c r="D69" i="2"/>
  <c r="F69" i="2" s="1"/>
  <c r="I69" i="2" s="1"/>
  <c r="C69" i="2"/>
  <c r="E67" i="2"/>
  <c r="E85" i="2" s="1"/>
  <c r="L43" i="2" s="1"/>
  <c r="H54" i="2" s="1"/>
  <c r="D67" i="2"/>
  <c r="F67" i="2" s="1"/>
  <c r="I67" i="2" s="1"/>
  <c r="C67" i="2"/>
  <c r="D66" i="2"/>
  <c r="C66" i="2"/>
  <c r="D65" i="2"/>
  <c r="C65" i="2"/>
  <c r="J56" i="2"/>
  <c r="K56" i="2" s="1"/>
  <c r="D56" i="2"/>
  <c r="C56" i="2"/>
  <c r="G56" i="2" s="1"/>
  <c r="B56" i="2"/>
  <c r="F56" i="2" s="1"/>
  <c r="D55" i="2"/>
  <c r="J55" i="2" s="1"/>
  <c r="K55" i="2" s="1"/>
  <c r="C55" i="2"/>
  <c r="G55" i="2" s="1"/>
  <c r="B55" i="2"/>
  <c r="D54" i="2"/>
  <c r="J54" i="2" s="1"/>
  <c r="K54" i="2" s="1"/>
  <c r="C54" i="2"/>
  <c r="G54" i="2" s="1"/>
  <c r="B54" i="2"/>
  <c r="F54" i="2" s="1"/>
  <c r="P45" i="2"/>
  <c r="K45" i="2"/>
  <c r="J45" i="2"/>
  <c r="N45" i="2" s="1"/>
  <c r="Q45" i="2" s="1"/>
  <c r="G45" i="2"/>
  <c r="F45" i="2"/>
  <c r="E45" i="2"/>
  <c r="C45" i="2"/>
  <c r="B45" i="2"/>
  <c r="P44" i="2"/>
  <c r="K44" i="2"/>
  <c r="J44" i="2"/>
  <c r="N44" i="2" s="1"/>
  <c r="Q44" i="2" s="1"/>
  <c r="G44" i="2"/>
  <c r="F44" i="2"/>
  <c r="E44" i="2"/>
  <c r="C44" i="2"/>
  <c r="B44" i="2"/>
  <c r="P43" i="2"/>
  <c r="K43" i="2"/>
  <c r="O43" i="2" s="1"/>
  <c r="J43" i="2"/>
  <c r="G43" i="2"/>
  <c r="F43" i="2"/>
  <c r="E43" i="2"/>
  <c r="C43" i="2"/>
  <c r="B43" i="2"/>
  <c r="D23" i="2"/>
  <c r="D119" i="2" s="1"/>
  <c r="G119" i="2" s="1"/>
  <c r="C23" i="2"/>
  <c r="F23" i="2" s="1"/>
  <c r="B23" i="2"/>
  <c r="A23" i="2"/>
  <c r="F22" i="2"/>
  <c r="D22" i="2"/>
  <c r="C22" i="2"/>
  <c r="B22" i="2"/>
  <c r="A22" i="2"/>
  <c r="E22" i="2" s="1"/>
  <c r="G22" i="2" s="1"/>
  <c r="F21" i="2"/>
  <c r="C21" i="2"/>
  <c r="B21" i="2"/>
  <c r="A21" i="2"/>
  <c r="E21" i="2" s="1"/>
  <c r="C16" i="2"/>
  <c r="B16" i="2"/>
  <c r="C15" i="2"/>
  <c r="C14" i="2"/>
  <c r="D14" i="2" s="1"/>
  <c r="F14" i="2" s="1"/>
  <c r="B14" i="2"/>
  <c r="B15" i="2" s="1"/>
  <c r="C13" i="2"/>
  <c r="D13" i="2" s="1"/>
  <c r="F13" i="2" s="1"/>
  <c r="B13" i="2"/>
  <c r="G7" i="2"/>
  <c r="E7" i="2"/>
  <c r="F7" i="2" s="1"/>
  <c r="D7" i="2"/>
  <c r="C7" i="2"/>
  <c r="B7" i="2"/>
  <c r="E6" i="2"/>
  <c r="F6" i="2" s="1"/>
  <c r="D6" i="2"/>
  <c r="C6" i="2"/>
  <c r="G6" i="2" s="1"/>
  <c r="B6" i="2"/>
  <c r="G5" i="2"/>
  <c r="E5" i="2"/>
  <c r="F5" i="2" s="1"/>
  <c r="D5" i="2"/>
  <c r="C5" i="2"/>
  <c r="C8" i="2" s="1"/>
  <c r="G8" i="2" s="1"/>
  <c r="B5" i="2"/>
  <c r="A1" i="2"/>
  <c r="A155" i="2" s="1"/>
  <c r="G229" i="2" l="1"/>
  <c r="J237" i="2"/>
  <c r="C237" i="2"/>
  <c r="J268" i="2"/>
  <c r="G268" i="2"/>
  <c r="D268" i="2"/>
  <c r="C268" i="2"/>
  <c r="E318" i="2"/>
  <c r="D318" i="2"/>
  <c r="I318" i="2"/>
  <c r="C318" i="2"/>
  <c r="B67" i="2"/>
  <c r="C83" i="2"/>
  <c r="C85" i="2"/>
  <c r="F87" i="2"/>
  <c r="I87" i="2" s="1"/>
  <c r="C102" i="2"/>
  <c r="G213" i="2"/>
  <c r="D214" i="2"/>
  <c r="D215" i="2"/>
  <c r="B217" i="2"/>
  <c r="G217" i="2"/>
  <c r="C218" i="2"/>
  <c r="H221" i="2"/>
  <c r="E226" i="2"/>
  <c r="B229" i="2"/>
  <c r="I229" i="2"/>
  <c r="E230" i="2"/>
  <c r="E234" i="2"/>
  <c r="B237" i="2"/>
  <c r="C239" i="2"/>
  <c r="D240" i="2"/>
  <c r="J242" i="2"/>
  <c r="G242" i="2"/>
  <c r="F249" i="2"/>
  <c r="B249" i="2"/>
  <c r="F251" i="2"/>
  <c r="J260" i="2"/>
  <c r="G260" i="2"/>
  <c r="D260" i="2"/>
  <c r="C260" i="2"/>
  <c r="H268" i="2"/>
  <c r="I284" i="2"/>
  <c r="J284" i="2"/>
  <c r="D284" i="2"/>
  <c r="H284" i="2"/>
  <c r="C284" i="2"/>
  <c r="G284" i="2"/>
  <c r="B284" i="2"/>
  <c r="I290" i="2"/>
  <c r="F290" i="2"/>
  <c r="C290" i="2"/>
  <c r="J290" i="2"/>
  <c r="B290" i="2"/>
  <c r="I296" i="2"/>
  <c r="F296" i="2"/>
  <c r="C296" i="2"/>
  <c r="J296" i="2"/>
  <c r="B296" i="2"/>
  <c r="I302" i="2"/>
  <c r="F302" i="2"/>
  <c r="C302" i="2"/>
  <c r="J302" i="2"/>
  <c r="B302" i="2"/>
  <c r="H318" i="2"/>
  <c r="H218" i="2"/>
  <c r="I238" i="2"/>
  <c r="C238" i="2"/>
  <c r="J258" i="2"/>
  <c r="G258" i="2"/>
  <c r="D258" i="2"/>
  <c r="C258" i="2"/>
  <c r="E326" i="2"/>
  <c r="D326" i="2"/>
  <c r="I326" i="2"/>
  <c r="C326" i="2"/>
  <c r="B8" i="2"/>
  <c r="I56" i="2" s="1"/>
  <c r="H22" i="2"/>
  <c r="I22" i="2" s="1"/>
  <c r="D8" i="2"/>
  <c r="E23" i="2"/>
  <c r="O45" i="2"/>
  <c r="F65" i="2"/>
  <c r="I65" i="2" s="1"/>
  <c r="B71" i="2"/>
  <c r="C84" i="2"/>
  <c r="C93" i="2"/>
  <c r="B126" i="2"/>
  <c r="B213" i="2"/>
  <c r="J213" i="2"/>
  <c r="G214" i="2"/>
  <c r="H215" i="2"/>
  <c r="C217" i="2"/>
  <c r="H217" i="2"/>
  <c r="D218" i="2"/>
  <c r="C229" i="2"/>
  <c r="I230" i="2"/>
  <c r="G237" i="2"/>
  <c r="E238" i="2"/>
  <c r="E239" i="2"/>
  <c r="I240" i="2"/>
  <c r="J253" i="2"/>
  <c r="F253" i="2"/>
  <c r="G290" i="2"/>
  <c r="I293" i="2"/>
  <c r="H293" i="2"/>
  <c r="G296" i="2"/>
  <c r="H299" i="2"/>
  <c r="E299" i="2"/>
  <c r="G302" i="2"/>
  <c r="E310" i="2"/>
  <c r="D310" i="2"/>
  <c r="I310" i="2"/>
  <c r="C310" i="2"/>
  <c r="E333" i="2"/>
  <c r="J333" i="2"/>
  <c r="C333" i="2"/>
  <c r="I333" i="2"/>
  <c r="B333" i="2"/>
  <c r="F217" i="2"/>
  <c r="N43" i="2"/>
  <c r="Q43" i="2" s="1"/>
  <c r="F55" i="2"/>
  <c r="F66" i="2"/>
  <c r="I66" i="2" s="1"/>
  <c r="G71" i="2"/>
  <c r="F73" i="2"/>
  <c r="I73" i="2" s="1"/>
  <c r="C91" i="2"/>
  <c r="C213" i="2"/>
  <c r="H214" i="2"/>
  <c r="D217" i="2"/>
  <c r="J217" i="2"/>
  <c r="G218" i="2"/>
  <c r="H219" i="2"/>
  <c r="D221" i="2"/>
  <c r="H223" i="2"/>
  <c r="E229" i="2"/>
  <c r="C230" i="2"/>
  <c r="J233" i="2"/>
  <c r="I237" i="2"/>
  <c r="H238" i="2"/>
  <c r="J239" i="2"/>
  <c r="G241" i="2"/>
  <c r="J241" i="2"/>
  <c r="D242" i="2"/>
  <c r="J244" i="2"/>
  <c r="G244" i="2"/>
  <c r="J249" i="2"/>
  <c r="J254" i="2"/>
  <c r="G254" i="2"/>
  <c r="C254" i="2"/>
  <c r="J276" i="2"/>
  <c r="G276" i="2"/>
  <c r="D276" i="2"/>
  <c r="C276" i="2"/>
  <c r="H310" i="2"/>
  <c r="G333" i="2"/>
  <c r="H246" i="2"/>
  <c r="D248" i="2"/>
  <c r="H250" i="2"/>
  <c r="H252" i="2"/>
  <c r="G256" i="2"/>
  <c r="E257" i="2"/>
  <c r="D262" i="2"/>
  <c r="H264" i="2"/>
  <c r="J265" i="2"/>
  <c r="G266" i="2"/>
  <c r="E267" i="2"/>
  <c r="D270" i="2"/>
  <c r="H272" i="2"/>
  <c r="J273" i="2"/>
  <c r="G274" i="2"/>
  <c r="E275" i="2"/>
  <c r="D278" i="2"/>
  <c r="H280" i="2"/>
  <c r="J281" i="2"/>
  <c r="G282" i="2"/>
  <c r="E283" i="2"/>
  <c r="F286" i="2"/>
  <c r="D288" i="2"/>
  <c r="F292" i="2"/>
  <c r="C294" i="2"/>
  <c r="F298" i="2"/>
  <c r="C300" i="2"/>
  <c r="C304" i="2"/>
  <c r="H304" i="2"/>
  <c r="I311" i="2"/>
  <c r="E312" i="2"/>
  <c r="F313" i="2"/>
  <c r="I319" i="2"/>
  <c r="E320" i="2"/>
  <c r="F321" i="2"/>
  <c r="I327" i="2"/>
  <c r="D334" i="2"/>
  <c r="I336" i="2"/>
  <c r="H256" i="2"/>
  <c r="H266" i="2"/>
  <c r="H274" i="2"/>
  <c r="H282" i="2"/>
  <c r="F283" i="2"/>
  <c r="F288" i="2"/>
  <c r="G292" i="2"/>
  <c r="F294" i="2"/>
  <c r="G298" i="2"/>
  <c r="F300" i="2"/>
  <c r="D304" i="2"/>
  <c r="J304" i="2"/>
  <c r="J311" i="2"/>
  <c r="J319" i="2"/>
  <c r="J327" i="2"/>
  <c r="H248" i="2"/>
  <c r="C256" i="2"/>
  <c r="H262" i="2"/>
  <c r="B265" i="2"/>
  <c r="C266" i="2"/>
  <c r="H270" i="2"/>
  <c r="B273" i="2"/>
  <c r="C274" i="2"/>
  <c r="H278" i="2"/>
  <c r="B281" i="2"/>
  <c r="C282" i="2"/>
  <c r="B288" i="2"/>
  <c r="G288" i="2"/>
  <c r="G294" i="2"/>
  <c r="G300" i="2"/>
  <c r="F304" i="2"/>
  <c r="B331" i="2"/>
  <c r="B102" i="2"/>
  <c r="B70" i="2"/>
  <c r="B66" i="2"/>
  <c r="C119" i="2"/>
  <c r="F119" i="2" s="1"/>
  <c r="B92" i="2"/>
  <c r="B88" i="2"/>
  <c r="B84" i="2"/>
  <c r="B74" i="2"/>
  <c r="G21" i="2"/>
  <c r="H21" i="2" s="1"/>
  <c r="I21" i="2" s="1"/>
  <c r="M45" i="2"/>
  <c r="G23" i="2"/>
  <c r="H23" i="2" s="1"/>
  <c r="I23" i="2" s="1"/>
  <c r="E8" i="2"/>
  <c r="F8" i="2" s="1"/>
  <c r="E13" i="2"/>
  <c r="G13" i="2" s="1"/>
  <c r="E14" i="2"/>
  <c r="G14" i="2" s="1"/>
  <c r="O44" i="2"/>
  <c r="H84" i="2"/>
  <c r="E212" i="2"/>
  <c r="I212" i="2"/>
  <c r="I216" i="2"/>
  <c r="I222" i="2"/>
  <c r="J228" i="2"/>
  <c r="F228" i="2"/>
  <c r="B228" i="2"/>
  <c r="G228" i="2"/>
  <c r="H235" i="2"/>
  <c r="D235" i="2"/>
  <c r="F235" i="2"/>
  <c r="G236" i="2"/>
  <c r="H255" i="2"/>
  <c r="D255" i="2"/>
  <c r="G255" i="2"/>
  <c r="C255" i="2"/>
  <c r="I255" i="2"/>
  <c r="H263" i="2"/>
  <c r="D263" i="2"/>
  <c r="G263" i="2"/>
  <c r="C263" i="2"/>
  <c r="H271" i="2"/>
  <c r="D271" i="2"/>
  <c r="G271" i="2"/>
  <c r="C271" i="2"/>
  <c r="H285" i="2"/>
  <c r="D285" i="2"/>
  <c r="G285" i="2"/>
  <c r="C285" i="2"/>
  <c r="B212" i="2"/>
  <c r="F212" i="2"/>
  <c r="J212" i="2"/>
  <c r="E215" i="2"/>
  <c r="B216" i="2"/>
  <c r="F216" i="2"/>
  <c r="I219" i="2"/>
  <c r="B220" i="2"/>
  <c r="J220" i="2"/>
  <c r="F222" i="2"/>
  <c r="B224" i="2"/>
  <c r="H225" i="2"/>
  <c r="D225" i="2"/>
  <c r="F225" i="2"/>
  <c r="G226" i="2"/>
  <c r="G227" i="2"/>
  <c r="H233" i="2"/>
  <c r="D233" i="2"/>
  <c r="F233" i="2"/>
  <c r="G234" i="2"/>
  <c r="G235" i="2"/>
  <c r="C236" i="2"/>
  <c r="H245" i="2"/>
  <c r="D245" i="2"/>
  <c r="G245" i="2"/>
  <c r="C245" i="2"/>
  <c r="I245" i="2"/>
  <c r="B247" i="2"/>
  <c r="J247" i="2"/>
  <c r="H261" i="2"/>
  <c r="D261" i="2"/>
  <c r="G261" i="2"/>
  <c r="C261" i="2"/>
  <c r="I261" i="2"/>
  <c r="B263" i="2"/>
  <c r="J263" i="2"/>
  <c r="H269" i="2"/>
  <c r="D269" i="2"/>
  <c r="G269" i="2"/>
  <c r="C269" i="2"/>
  <c r="B271" i="2"/>
  <c r="J271" i="2"/>
  <c r="J306" i="2"/>
  <c r="F306" i="2"/>
  <c r="B306" i="2"/>
  <c r="I306" i="2"/>
  <c r="D306" i="2"/>
  <c r="H306" i="2"/>
  <c r="C306" i="2"/>
  <c r="G306" i="2"/>
  <c r="E306" i="2"/>
  <c r="J316" i="2"/>
  <c r="F316" i="2"/>
  <c r="B316" i="2"/>
  <c r="E316" i="2"/>
  <c r="I316" i="2"/>
  <c r="D316" i="2"/>
  <c r="G316" i="2"/>
  <c r="C316" i="2"/>
  <c r="A51" i="2"/>
  <c r="F84" i="2"/>
  <c r="I84" i="2" s="1"/>
  <c r="B85" i="2"/>
  <c r="F85" i="2"/>
  <c r="I85" i="2" s="1"/>
  <c r="F88" i="2"/>
  <c r="I88" i="2" s="1"/>
  <c r="B89" i="2"/>
  <c r="F89" i="2"/>
  <c r="I89" i="2" s="1"/>
  <c r="F92" i="2"/>
  <c r="I92" i="2" s="1"/>
  <c r="B93" i="2"/>
  <c r="F93" i="2"/>
  <c r="I93" i="2" s="1"/>
  <c r="E120" i="2"/>
  <c r="E121" i="2" s="1"/>
  <c r="A142" i="2"/>
  <c r="C212" i="2"/>
  <c r="G212" i="2"/>
  <c r="D213" i="2"/>
  <c r="H213" i="2"/>
  <c r="E214" i="2"/>
  <c r="I214" i="2"/>
  <c r="B215" i="2"/>
  <c r="F215" i="2"/>
  <c r="J215" i="2"/>
  <c r="C216" i="2"/>
  <c r="G216" i="2"/>
  <c r="E218" i="2"/>
  <c r="I218" i="2"/>
  <c r="B219" i="2"/>
  <c r="F219" i="2"/>
  <c r="J219" i="2"/>
  <c r="C220" i="2"/>
  <c r="G220" i="2"/>
  <c r="E221" i="2"/>
  <c r="I221" i="2"/>
  <c r="C222" i="2"/>
  <c r="G222" i="2"/>
  <c r="E223" i="2"/>
  <c r="I223" i="2"/>
  <c r="C224" i="2"/>
  <c r="G224" i="2"/>
  <c r="B225" i="2"/>
  <c r="G225" i="2"/>
  <c r="C226" i="2"/>
  <c r="C227" i="2"/>
  <c r="D228" i="2"/>
  <c r="I228" i="2"/>
  <c r="H231" i="2"/>
  <c r="D231" i="2"/>
  <c r="F231" i="2"/>
  <c r="J232" i="2"/>
  <c r="F232" i="2"/>
  <c r="B232" i="2"/>
  <c r="G232" i="2"/>
  <c r="B233" i="2"/>
  <c r="G233" i="2"/>
  <c r="C234" i="2"/>
  <c r="C235" i="2"/>
  <c r="I235" i="2"/>
  <c r="D236" i="2"/>
  <c r="E237" i="2"/>
  <c r="H239" i="2"/>
  <c r="D239" i="2"/>
  <c r="F239" i="2"/>
  <c r="J240" i="2"/>
  <c r="F240" i="2"/>
  <c r="B240" i="2"/>
  <c r="G240" i="2"/>
  <c r="B241" i="2"/>
  <c r="H243" i="2"/>
  <c r="D243" i="2"/>
  <c r="G243" i="2"/>
  <c r="C243" i="2"/>
  <c r="I243" i="2"/>
  <c r="B245" i="2"/>
  <c r="J245" i="2"/>
  <c r="H251" i="2"/>
  <c r="D251" i="2"/>
  <c r="G251" i="2"/>
  <c r="C251" i="2"/>
  <c r="I251" i="2"/>
  <c r="B253" i="2"/>
  <c r="E255" i="2"/>
  <c r="H259" i="2"/>
  <c r="D259" i="2"/>
  <c r="G259" i="2"/>
  <c r="C259" i="2"/>
  <c r="I259" i="2"/>
  <c r="B261" i="2"/>
  <c r="J261" i="2"/>
  <c r="E263" i="2"/>
  <c r="H267" i="2"/>
  <c r="D267" i="2"/>
  <c r="G267" i="2"/>
  <c r="C267" i="2"/>
  <c r="I267" i="2"/>
  <c r="B269" i="2"/>
  <c r="J269" i="2"/>
  <c r="E271" i="2"/>
  <c r="H275" i="2"/>
  <c r="D275" i="2"/>
  <c r="G275" i="2"/>
  <c r="C275" i="2"/>
  <c r="I275" i="2"/>
  <c r="B277" i="2"/>
  <c r="H283" i="2"/>
  <c r="D283" i="2"/>
  <c r="G283" i="2"/>
  <c r="C283" i="2"/>
  <c r="I283" i="2"/>
  <c r="E285" i="2"/>
  <c r="H287" i="2"/>
  <c r="D287" i="2"/>
  <c r="G287" i="2"/>
  <c r="C287" i="2"/>
  <c r="I287" i="2"/>
  <c r="G293" i="2"/>
  <c r="C293" i="2"/>
  <c r="J293" i="2"/>
  <c r="F293" i="2"/>
  <c r="B293" i="2"/>
  <c r="E293" i="2"/>
  <c r="D293" i="2"/>
  <c r="H307" i="2"/>
  <c r="D307" i="2"/>
  <c r="J307" i="2"/>
  <c r="E307" i="2"/>
  <c r="I307" i="2"/>
  <c r="C307" i="2"/>
  <c r="G307" i="2"/>
  <c r="F307" i="2"/>
  <c r="H316" i="2"/>
  <c r="H85" i="2"/>
  <c r="H88" i="2"/>
  <c r="H89" i="2"/>
  <c r="H92" i="2"/>
  <c r="H93" i="2"/>
  <c r="C126" i="2"/>
  <c r="F120" i="2" s="1"/>
  <c r="F121" i="2" s="1"/>
  <c r="E216" i="2"/>
  <c r="E220" i="2"/>
  <c r="I220" i="2"/>
  <c r="E222" i="2"/>
  <c r="E224" i="2"/>
  <c r="I224" i="2"/>
  <c r="H227" i="2"/>
  <c r="D227" i="2"/>
  <c r="F227" i="2"/>
  <c r="J236" i="2"/>
  <c r="F236" i="2"/>
  <c r="B236" i="2"/>
  <c r="H247" i="2"/>
  <c r="D247" i="2"/>
  <c r="G247" i="2"/>
  <c r="C247" i="2"/>
  <c r="I247" i="2"/>
  <c r="I263" i="2"/>
  <c r="I271" i="2"/>
  <c r="H279" i="2"/>
  <c r="D279" i="2"/>
  <c r="G279" i="2"/>
  <c r="C279" i="2"/>
  <c r="I279" i="2"/>
  <c r="I285" i="2"/>
  <c r="G303" i="2"/>
  <c r="C303" i="2"/>
  <c r="J303" i="2"/>
  <c r="F303" i="2"/>
  <c r="B303" i="2"/>
  <c r="H303" i="2"/>
  <c r="E303" i="2"/>
  <c r="J308" i="2"/>
  <c r="F308" i="2"/>
  <c r="B308" i="2"/>
  <c r="E308" i="2"/>
  <c r="I308" i="2"/>
  <c r="D308" i="2"/>
  <c r="H308" i="2"/>
  <c r="G308" i="2"/>
  <c r="B75" i="2"/>
  <c r="I215" i="2"/>
  <c r="J216" i="2"/>
  <c r="E219" i="2"/>
  <c r="F220" i="2"/>
  <c r="B222" i="2"/>
  <c r="J222" i="2"/>
  <c r="F224" i="2"/>
  <c r="J226" i="2"/>
  <c r="F226" i="2"/>
  <c r="B226" i="2"/>
  <c r="B227" i="2"/>
  <c r="C228" i="2"/>
  <c r="H228" i="2"/>
  <c r="J234" i="2"/>
  <c r="F234" i="2"/>
  <c r="B234" i="2"/>
  <c r="B235" i="2"/>
  <c r="H236" i="2"/>
  <c r="H241" i="2"/>
  <c r="D241" i="2"/>
  <c r="F241" i="2"/>
  <c r="H253" i="2"/>
  <c r="D253" i="2"/>
  <c r="G253" i="2"/>
  <c r="C253" i="2"/>
  <c r="I253" i="2"/>
  <c r="B255" i="2"/>
  <c r="J255" i="2"/>
  <c r="I269" i="2"/>
  <c r="H277" i="2"/>
  <c r="D277" i="2"/>
  <c r="G277" i="2"/>
  <c r="C277" i="2"/>
  <c r="I277" i="2"/>
  <c r="B279" i="2"/>
  <c r="J279" i="2"/>
  <c r="B285" i="2"/>
  <c r="J285" i="2"/>
  <c r="D303" i="2"/>
  <c r="C308" i="2"/>
  <c r="H329" i="2"/>
  <c r="D329" i="2"/>
  <c r="I329" i="2"/>
  <c r="C329" i="2"/>
  <c r="G329" i="2"/>
  <c r="B329" i="2"/>
  <c r="J329" i="2"/>
  <c r="F329" i="2"/>
  <c r="H337" i="2"/>
  <c r="D337" i="2"/>
  <c r="I337" i="2"/>
  <c r="C337" i="2"/>
  <c r="G337" i="2"/>
  <c r="B337" i="2"/>
  <c r="F337" i="2"/>
  <c r="E337" i="2"/>
  <c r="A12" i="2"/>
  <c r="D21" i="2"/>
  <c r="A40" i="2"/>
  <c r="D212" i="2"/>
  <c r="E213" i="2"/>
  <c r="B214" i="2"/>
  <c r="F214" i="2"/>
  <c r="C215" i="2"/>
  <c r="D216" i="2"/>
  <c r="E217" i="2"/>
  <c r="B218" i="2"/>
  <c r="F218" i="2"/>
  <c r="C219" i="2"/>
  <c r="D220" i="2"/>
  <c r="B221" i="2"/>
  <c r="F221" i="2"/>
  <c r="D222" i="2"/>
  <c r="B223" i="2"/>
  <c r="F223" i="2"/>
  <c r="D224" i="2"/>
  <c r="H224" i="2"/>
  <c r="C225" i="2"/>
  <c r="I225" i="2"/>
  <c r="D226" i="2"/>
  <c r="I226" i="2"/>
  <c r="E227" i="2"/>
  <c r="J227" i="2"/>
  <c r="E228" i="2"/>
  <c r="H229" i="2"/>
  <c r="D229" i="2"/>
  <c r="F229" i="2"/>
  <c r="J230" i="2"/>
  <c r="F230" i="2"/>
  <c r="B230" i="2"/>
  <c r="G230" i="2"/>
  <c r="B231" i="2"/>
  <c r="G231" i="2"/>
  <c r="C232" i="2"/>
  <c r="H232" i="2"/>
  <c r="C233" i="2"/>
  <c r="I233" i="2"/>
  <c r="D234" i="2"/>
  <c r="I234" i="2"/>
  <c r="E235" i="2"/>
  <c r="J235" i="2"/>
  <c r="E236" i="2"/>
  <c r="H237" i="2"/>
  <c r="D237" i="2"/>
  <c r="F237" i="2"/>
  <c r="J238" i="2"/>
  <c r="F238" i="2"/>
  <c r="B238" i="2"/>
  <c r="G238" i="2"/>
  <c r="B239" i="2"/>
  <c r="G239" i="2"/>
  <c r="C240" i="2"/>
  <c r="H240" i="2"/>
  <c r="C241" i="2"/>
  <c r="I241" i="2"/>
  <c r="B243" i="2"/>
  <c r="J243" i="2"/>
  <c r="E245" i="2"/>
  <c r="F247" i="2"/>
  <c r="H249" i="2"/>
  <c r="D249" i="2"/>
  <c r="G249" i="2"/>
  <c r="C249" i="2"/>
  <c r="I249" i="2"/>
  <c r="B251" i="2"/>
  <c r="J251" i="2"/>
  <c r="E253" i="2"/>
  <c r="F255" i="2"/>
  <c r="H257" i="2"/>
  <c r="D257" i="2"/>
  <c r="G257" i="2"/>
  <c r="C257" i="2"/>
  <c r="I257" i="2"/>
  <c r="B259" i="2"/>
  <c r="J259" i="2"/>
  <c r="E261" i="2"/>
  <c r="F263" i="2"/>
  <c r="H265" i="2"/>
  <c r="D265" i="2"/>
  <c r="G265" i="2"/>
  <c r="C265" i="2"/>
  <c r="I265" i="2"/>
  <c r="E269" i="2"/>
  <c r="F271" i="2"/>
  <c r="H273" i="2"/>
  <c r="D273" i="2"/>
  <c r="G273" i="2"/>
  <c r="C273" i="2"/>
  <c r="I273" i="2"/>
  <c r="E277" i="2"/>
  <c r="F279" i="2"/>
  <c r="H281" i="2"/>
  <c r="D281" i="2"/>
  <c r="G281" i="2"/>
  <c r="C281" i="2"/>
  <c r="I281" i="2"/>
  <c r="F285" i="2"/>
  <c r="G295" i="2"/>
  <c r="C295" i="2"/>
  <c r="J295" i="2"/>
  <c r="F295" i="2"/>
  <c r="B295" i="2"/>
  <c r="H295" i="2"/>
  <c r="E295" i="2"/>
  <c r="G301" i="2"/>
  <c r="C301" i="2"/>
  <c r="J301" i="2"/>
  <c r="F301" i="2"/>
  <c r="B301" i="2"/>
  <c r="E301" i="2"/>
  <c r="D301" i="2"/>
  <c r="H305" i="2"/>
  <c r="D305" i="2"/>
  <c r="I305" i="2"/>
  <c r="C305" i="2"/>
  <c r="G305" i="2"/>
  <c r="B305" i="2"/>
  <c r="F305" i="2"/>
  <c r="E305" i="2"/>
  <c r="H315" i="2"/>
  <c r="D315" i="2"/>
  <c r="J315" i="2"/>
  <c r="E315" i="2"/>
  <c r="I315" i="2"/>
  <c r="C315" i="2"/>
  <c r="F315" i="2"/>
  <c r="B315" i="2"/>
  <c r="J330" i="2"/>
  <c r="F330" i="2"/>
  <c r="B330" i="2"/>
  <c r="I330" i="2"/>
  <c r="D330" i="2"/>
  <c r="H330" i="2"/>
  <c r="C330" i="2"/>
  <c r="G330" i="2"/>
  <c r="J338" i="2"/>
  <c r="F338" i="2"/>
  <c r="B338" i="2"/>
  <c r="I338" i="2"/>
  <c r="D338" i="2"/>
  <c r="H338" i="2"/>
  <c r="C338" i="2"/>
  <c r="G338" i="2"/>
  <c r="E338" i="2"/>
  <c r="E242" i="2"/>
  <c r="I242" i="2"/>
  <c r="E244" i="2"/>
  <c r="I244" i="2"/>
  <c r="E246" i="2"/>
  <c r="I246" i="2"/>
  <c r="E248" i="2"/>
  <c r="I248" i="2"/>
  <c r="E250" i="2"/>
  <c r="I250" i="2"/>
  <c r="E252" i="2"/>
  <c r="I252" i="2"/>
  <c r="E254" i="2"/>
  <c r="I254" i="2"/>
  <c r="E256" i="2"/>
  <c r="I256" i="2"/>
  <c r="E258" i="2"/>
  <c r="I258" i="2"/>
  <c r="E260" i="2"/>
  <c r="I260" i="2"/>
  <c r="E262" i="2"/>
  <c r="I262" i="2"/>
  <c r="E264" i="2"/>
  <c r="I264" i="2"/>
  <c r="E266" i="2"/>
  <c r="I266" i="2"/>
  <c r="E268" i="2"/>
  <c r="I268" i="2"/>
  <c r="E270" i="2"/>
  <c r="I270" i="2"/>
  <c r="E272" i="2"/>
  <c r="I272" i="2"/>
  <c r="E274" i="2"/>
  <c r="I274" i="2"/>
  <c r="E276" i="2"/>
  <c r="I276" i="2"/>
  <c r="E278" i="2"/>
  <c r="I278" i="2"/>
  <c r="E280" i="2"/>
  <c r="I280" i="2"/>
  <c r="E282" i="2"/>
  <c r="I282" i="2"/>
  <c r="E284" i="2"/>
  <c r="E286" i="2"/>
  <c r="E288" i="2"/>
  <c r="J288" i="2"/>
  <c r="G291" i="2"/>
  <c r="C291" i="2"/>
  <c r="J291" i="2"/>
  <c r="F291" i="2"/>
  <c r="B291" i="2"/>
  <c r="I291" i="2"/>
  <c r="G299" i="2"/>
  <c r="C299" i="2"/>
  <c r="J299" i="2"/>
  <c r="F299" i="2"/>
  <c r="B299" i="2"/>
  <c r="I299" i="2"/>
  <c r="H313" i="2"/>
  <c r="D313" i="2"/>
  <c r="I313" i="2"/>
  <c r="C313" i="2"/>
  <c r="G313" i="2"/>
  <c r="B313" i="2"/>
  <c r="J314" i="2"/>
  <c r="F314" i="2"/>
  <c r="B314" i="2"/>
  <c r="I314" i="2"/>
  <c r="D314" i="2"/>
  <c r="H314" i="2"/>
  <c r="C314" i="2"/>
  <c r="H323" i="2"/>
  <c r="D323" i="2"/>
  <c r="J323" i="2"/>
  <c r="E323" i="2"/>
  <c r="I323" i="2"/>
  <c r="C323" i="2"/>
  <c r="J324" i="2"/>
  <c r="F324" i="2"/>
  <c r="B324" i="2"/>
  <c r="E324" i="2"/>
  <c r="I324" i="2"/>
  <c r="D324" i="2"/>
  <c r="B242" i="2"/>
  <c r="F242" i="2"/>
  <c r="B244" i="2"/>
  <c r="F244" i="2"/>
  <c r="B246" i="2"/>
  <c r="F246" i="2"/>
  <c r="B248" i="2"/>
  <c r="F248" i="2"/>
  <c r="B250" i="2"/>
  <c r="F250" i="2"/>
  <c r="B252" i="2"/>
  <c r="F252" i="2"/>
  <c r="B254" i="2"/>
  <c r="F254" i="2"/>
  <c r="B256" i="2"/>
  <c r="F256" i="2"/>
  <c r="B258" i="2"/>
  <c r="F258" i="2"/>
  <c r="B260" i="2"/>
  <c r="F260" i="2"/>
  <c r="B262" i="2"/>
  <c r="F262" i="2"/>
  <c r="B264" i="2"/>
  <c r="F264" i="2"/>
  <c r="B266" i="2"/>
  <c r="F266" i="2"/>
  <c r="B268" i="2"/>
  <c r="F268" i="2"/>
  <c r="B270" i="2"/>
  <c r="F270" i="2"/>
  <c r="B272" i="2"/>
  <c r="F272" i="2"/>
  <c r="B274" i="2"/>
  <c r="F274" i="2"/>
  <c r="B276" i="2"/>
  <c r="F276" i="2"/>
  <c r="B278" i="2"/>
  <c r="F278" i="2"/>
  <c r="B280" i="2"/>
  <c r="F280" i="2"/>
  <c r="B282" i="2"/>
  <c r="F282" i="2"/>
  <c r="G289" i="2"/>
  <c r="C289" i="2"/>
  <c r="J289" i="2"/>
  <c r="F289" i="2"/>
  <c r="B289" i="2"/>
  <c r="I289" i="2"/>
  <c r="G297" i="2"/>
  <c r="C297" i="2"/>
  <c r="J297" i="2"/>
  <c r="F297" i="2"/>
  <c r="B297" i="2"/>
  <c r="I297" i="2"/>
  <c r="D299" i="2"/>
  <c r="H321" i="2"/>
  <c r="D321" i="2"/>
  <c r="I321" i="2"/>
  <c r="C321" i="2"/>
  <c r="G321" i="2"/>
  <c r="B321" i="2"/>
  <c r="J322" i="2"/>
  <c r="F322" i="2"/>
  <c r="B322" i="2"/>
  <c r="I322" i="2"/>
  <c r="D322" i="2"/>
  <c r="H322" i="2"/>
  <c r="C322" i="2"/>
  <c r="H331" i="2"/>
  <c r="D331" i="2"/>
  <c r="J331" i="2"/>
  <c r="E331" i="2"/>
  <c r="I331" i="2"/>
  <c r="C331" i="2"/>
  <c r="J332" i="2"/>
  <c r="F332" i="2"/>
  <c r="B332" i="2"/>
  <c r="E332" i="2"/>
  <c r="I332" i="2"/>
  <c r="D332" i="2"/>
  <c r="D290" i="2"/>
  <c r="H290" i="2"/>
  <c r="D292" i="2"/>
  <c r="H292" i="2"/>
  <c r="D294" i="2"/>
  <c r="H294" i="2"/>
  <c r="D296" i="2"/>
  <c r="H296" i="2"/>
  <c r="D298" i="2"/>
  <c r="H298" i="2"/>
  <c r="D300" i="2"/>
  <c r="H300" i="2"/>
  <c r="D302" i="2"/>
  <c r="H302" i="2"/>
  <c r="H311" i="2"/>
  <c r="D311" i="2"/>
  <c r="F311" i="2"/>
  <c r="J312" i="2"/>
  <c r="F312" i="2"/>
  <c r="B312" i="2"/>
  <c r="G312" i="2"/>
  <c r="H319" i="2"/>
  <c r="D319" i="2"/>
  <c r="F319" i="2"/>
  <c r="J320" i="2"/>
  <c r="F320" i="2"/>
  <c r="B320" i="2"/>
  <c r="G320" i="2"/>
  <c r="H327" i="2"/>
  <c r="D327" i="2"/>
  <c r="F327" i="2"/>
  <c r="J328" i="2"/>
  <c r="F328" i="2"/>
  <c r="B328" i="2"/>
  <c r="G328" i="2"/>
  <c r="H335" i="2"/>
  <c r="D335" i="2"/>
  <c r="F335" i="2"/>
  <c r="J336" i="2"/>
  <c r="F336" i="2"/>
  <c r="B336" i="2"/>
  <c r="G336" i="2"/>
  <c r="E290" i="2"/>
  <c r="E292" i="2"/>
  <c r="E294" i="2"/>
  <c r="E296" i="2"/>
  <c r="E298" i="2"/>
  <c r="E300" i="2"/>
  <c r="E302" i="2"/>
  <c r="E304" i="2"/>
  <c r="H309" i="2"/>
  <c r="D309" i="2"/>
  <c r="F309" i="2"/>
  <c r="J310" i="2"/>
  <c r="F310" i="2"/>
  <c r="B310" i="2"/>
  <c r="G310" i="2"/>
  <c r="B311" i="2"/>
  <c r="G311" i="2"/>
  <c r="C312" i="2"/>
  <c r="H312" i="2"/>
  <c r="H317" i="2"/>
  <c r="D317" i="2"/>
  <c r="F317" i="2"/>
  <c r="J318" i="2"/>
  <c r="F318" i="2"/>
  <c r="B318" i="2"/>
  <c r="G318" i="2"/>
  <c r="B319" i="2"/>
  <c r="G319" i="2"/>
  <c r="C320" i="2"/>
  <c r="H320" i="2"/>
  <c r="H325" i="2"/>
  <c r="D325" i="2"/>
  <c r="F325" i="2"/>
  <c r="J326" i="2"/>
  <c r="F326" i="2"/>
  <c r="B326" i="2"/>
  <c r="G326" i="2"/>
  <c r="B327" i="2"/>
  <c r="G327" i="2"/>
  <c r="C328" i="2"/>
  <c r="H328" i="2"/>
  <c r="H333" i="2"/>
  <c r="D333" i="2"/>
  <c r="F333" i="2"/>
  <c r="J334" i="2"/>
  <c r="F334" i="2"/>
  <c r="B334" i="2"/>
  <c r="G334" i="2"/>
  <c r="B335" i="2"/>
  <c r="G335" i="2"/>
  <c r="C336" i="2"/>
  <c r="H336" i="2"/>
  <c r="I54" i="2" l="1"/>
  <c r="I55" i="2"/>
  <c r="M44" i="2"/>
  <c r="M43" i="2"/>
  <c r="B91" i="2"/>
  <c r="B87" i="2"/>
  <c r="B83" i="2"/>
  <c r="B73" i="2"/>
  <c r="B119" i="2"/>
  <c r="E119" i="2" s="1"/>
  <c r="B69" i="2"/>
  <c r="B65" i="2"/>
</calcChain>
</file>

<file path=xl/sharedStrings.xml><?xml version="1.0" encoding="utf-8"?>
<sst xmlns="http://schemas.openxmlformats.org/spreadsheetml/2006/main" count="195" uniqueCount="125">
  <si>
    <t>More stringent treatment</t>
  </si>
  <si>
    <t>Secondary treatment</t>
  </si>
  <si>
    <t>Collection</t>
  </si>
  <si>
    <t>IAS [%]</t>
  </si>
  <si>
    <t>IAS [p.e.]</t>
  </si>
  <si>
    <t>Collecting systems[p.e.]</t>
  </si>
  <si>
    <t>Sensitivity of receiving area</t>
  </si>
  <si>
    <t>Distance to target [%]</t>
  </si>
  <si>
    <t>Load collected in</t>
  </si>
  <si>
    <t>Waste water load [p.e.]</t>
  </si>
  <si>
    <t>ID code</t>
  </si>
  <si>
    <t>Name of city</t>
  </si>
  <si>
    <t>Not reported</t>
  </si>
  <si>
    <t>Distance to target for big cities and big dischargers</t>
  </si>
  <si>
    <t xml:space="preserve">Disposed: Others </t>
  </si>
  <si>
    <t xml:space="preserve">Disposed: Incineration </t>
  </si>
  <si>
    <t>Non-compliance [%]</t>
  </si>
  <si>
    <t>Compliance rate [%]</t>
  </si>
  <si>
    <t>Collecting systems [p.e.]</t>
  </si>
  <si>
    <t>NUTS code</t>
  </si>
  <si>
    <t>Name of region</t>
  </si>
  <si>
    <t xml:space="preserve">Disposed: Landfill </t>
  </si>
  <si>
    <t xml:space="preserve">Re-used: Others </t>
  </si>
  <si>
    <t>Compliance rate in the regions of the country</t>
  </si>
  <si>
    <t xml:space="preserve">Re-used: Soil and agriculture </t>
  </si>
  <si>
    <t>Figure 14</t>
  </si>
  <si>
    <t>Adequate treatment performance:</t>
  </si>
  <si>
    <t>Adequate treatment infrastructure in place:</t>
  </si>
  <si>
    <t xml:space="preserve">     More stringent treatment</t>
  </si>
  <si>
    <t xml:space="preserve">     Secondary treatment</t>
  </si>
  <si>
    <t>Collecting system in place:</t>
  </si>
  <si>
    <t>IAS [Individual &amp; appropriated system] in place:</t>
  </si>
  <si>
    <t xml:space="preserve">     Wastewater collection</t>
  </si>
  <si>
    <t>[%]</t>
  </si>
  <si>
    <t>[p. e.]</t>
  </si>
  <si>
    <t>[No]</t>
  </si>
  <si>
    <t>Waste water load</t>
  </si>
  <si>
    <t>Agglomeration</t>
  </si>
  <si>
    <t>Figure 13</t>
  </si>
  <si>
    <t>installation in place</t>
  </si>
  <si>
    <t>More stringent treatment (Article 5)</t>
  </si>
  <si>
    <t>/</t>
  </si>
  <si>
    <t>Target</t>
  </si>
  <si>
    <t>Distance to target: more stringent treatment</t>
  </si>
  <si>
    <t>Target for more stringent treatment achieved</t>
  </si>
  <si>
    <t>Secondary treatment (Article 4)</t>
  </si>
  <si>
    <t>Distance to target: secondary treatment</t>
  </si>
  <si>
    <t>Target for secondary treatment achieved</t>
  </si>
  <si>
    <t>Wastewater collection (Article 3)</t>
  </si>
  <si>
    <t>Labels Figures 8, 10 and 12</t>
  </si>
  <si>
    <t>distance % per Art.</t>
  </si>
  <si>
    <t>Pending</t>
  </si>
  <si>
    <t>Distance to target: collection</t>
  </si>
  <si>
    <t>Target for collection achieved</t>
  </si>
  <si>
    <t>Figure 12</t>
  </si>
  <si>
    <t>Figure 10</t>
  </si>
  <si>
    <t>Figure 8</t>
  </si>
  <si>
    <t>Evolution of the distance to compliance, article by article</t>
  </si>
  <si>
    <t>Non-compliant with Art. 5</t>
  </si>
  <si>
    <t>Compliant with Art. 5</t>
  </si>
  <si>
    <t>Non-compliant with Art. 4</t>
  </si>
  <si>
    <t>Compliant  with Art. 4</t>
  </si>
  <si>
    <t>Labels Figures 7, 9 and 11</t>
  </si>
  <si>
    <t>% Compliant with Art.</t>
  </si>
  <si>
    <t>Non-compliant with Art. 3</t>
  </si>
  <si>
    <t>Compliant with Art. 3</t>
  </si>
  <si>
    <t>Evolution of the compliance of the country, article by article</t>
  </si>
  <si>
    <t>Figure 11</t>
  </si>
  <si>
    <t>Figure 9</t>
  </si>
  <si>
    <t>Figure 7</t>
  </si>
  <si>
    <t>Figures 7 - 12</t>
  </si>
  <si>
    <t>Labels Figure 5</t>
  </si>
  <si>
    <t>%</t>
  </si>
  <si>
    <t>Total waste water load</t>
  </si>
  <si>
    <t>Distance to target</t>
  </si>
  <si>
    <t>Target achieved</t>
  </si>
  <si>
    <t>[p.e.]</t>
  </si>
  <si>
    <t>Figure 6</t>
  </si>
  <si>
    <t>Article 5 
(more stringent 
treatment)</t>
  </si>
  <si>
    <t>Article 5 (more stringent treatment)</t>
  </si>
  <si>
    <t>Article 4 
(secondary treatment)</t>
  </si>
  <si>
    <t>Article 4 (secondary treatment)</t>
  </si>
  <si>
    <t>Article 3 
(collection)</t>
  </si>
  <si>
    <t>Article 3 (collection)</t>
  </si>
  <si>
    <t>Exempted</t>
  </si>
  <si>
    <t>Non-compliant</t>
  </si>
  <si>
    <t>Compliant</t>
  </si>
  <si>
    <t>COMPLIANCE RATE</t>
  </si>
  <si>
    <t>Comply</t>
  </si>
  <si>
    <t>Total</t>
  </si>
  <si>
    <t>Figure 5</t>
  </si>
  <si>
    <t>Labels Figure 4</t>
  </si>
  <si>
    <t>Year</t>
  </si>
  <si>
    <t>NC</t>
  </si>
  <si>
    <t>NR</t>
  </si>
  <si>
    <t>compliant</t>
  </si>
  <si>
    <t>Figure 4</t>
  </si>
  <si>
    <t>Labels Figure 3.2</t>
  </si>
  <si>
    <t>Labels Figure 3.1</t>
  </si>
  <si>
    <t>Percent Figure 3.1</t>
  </si>
  <si>
    <t>Number of agglomerations [No]</t>
  </si>
  <si>
    <t>Figure 3.2</t>
  </si>
  <si>
    <t>Figure 3.1</t>
  </si>
  <si>
    <t>Figure 3</t>
  </si>
  <si>
    <t>Labels Figure 2</t>
  </si>
  <si>
    <t>Labels Figure 1</t>
  </si>
  <si>
    <t>Percentage of agglomerations</t>
  </si>
  <si>
    <t>number of agglomerations</t>
  </si>
  <si>
    <t>[% of generated load]</t>
  </si>
  <si>
    <t>load</t>
  </si>
  <si>
    <t>Size of agglomeration</t>
  </si>
  <si>
    <t>Figure 2</t>
  </si>
  <si>
    <t>Figure 1</t>
  </si>
  <si>
    <t>Figures 1 and 2</t>
  </si>
  <si>
    <t>TOTAL</t>
  </si>
  <si>
    <t>2 000 - 10 000</t>
  </si>
  <si>
    <t>10 001 - 100 000</t>
  </si>
  <si>
    <t>&gt;100 000</t>
  </si>
  <si>
    <t>NR, NI and ?</t>
  </si>
  <si>
    <t>total waste water load to be treated</t>
  </si>
  <si>
    <t>collecting system in place</t>
  </si>
  <si>
    <t>secondary treatment in place</t>
  </si>
  <si>
    <t>compliant secondary treatment</t>
  </si>
  <si>
    <t>more stringent treatment in place</t>
  </si>
  <si>
    <t>compliant more stringent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</si>
</sst>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0.0"/>
    <numFmt numFmtId="165" formatCode="[&gt;=0.01]#,##0%;[&lt;0.01]0.0%"/>
    <numFmt numFmtId="166" formatCode="#,##0.0"/>
    <numFmt numFmtId="167" formatCode="#,##0.0_ ;\-#,##0.0\ "/>
    <numFmt numFmtId="168" formatCode="0.0%"/>
    <numFmt numFmtId="169" formatCode="_-* #,##0\ _€_-;\-* #,##0\ _€_-;_-* &quot;-&quot;??\ _€_-;_-@_-"/>
    <numFmt numFmtId="170" formatCode="#,##0_ ;\-#,##0\ 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theme="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20"/>
      <color rgb="FF000000"/>
      <name val="Verdana"/>
      <family val="2"/>
    </font>
    <font>
      <b/>
      <i/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i/>
      <sz val="10"/>
      <color rgb="FF000000"/>
      <name val="Verdan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3707D"/>
        <bgColor indexed="64"/>
      </patternFill>
    </fill>
    <fill>
      <patternFill patternType="solid">
        <fgColor rgb="FF43707D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75">
    <xf numFmtId="0" fontId="0" fillId="0" borderId="0" xfId="0"/>
    <xf numFmtId="0" fontId="2" fillId="0" borderId="0" xfId="1" applyFont="1"/>
    <xf numFmtId="0" fontId="2" fillId="0" borderId="1" xfId="1" applyFont="1" applyFill="1" applyBorder="1"/>
    <xf numFmtId="164" fontId="2" fillId="0" borderId="1" xfId="1" applyNumberFormat="1" applyFont="1" applyFill="1" applyBorder="1"/>
    <xf numFmtId="164" fontId="2" fillId="0" borderId="1" xfId="1" applyNumberFormat="1" applyFont="1" applyBorder="1"/>
    <xf numFmtId="3" fontId="2" fillId="0" borderId="1" xfId="1" applyNumberFormat="1" applyFont="1" applyBorder="1"/>
    <xf numFmtId="0" fontId="2" fillId="0" borderId="1" xfId="1" applyFont="1" applyBorder="1"/>
    <xf numFmtId="164" fontId="2" fillId="0" borderId="1" xfId="1" quotePrefix="1" applyNumberFormat="1" applyFont="1" applyFill="1" applyBorder="1"/>
    <xf numFmtId="3" fontId="2" fillId="0" borderId="1" xfId="1" applyNumberFormat="1" applyFont="1" applyFill="1" applyBorder="1"/>
    <xf numFmtId="0" fontId="3" fillId="2" borderId="1" xfId="2" applyFont="1" applyFill="1" applyBorder="1" applyAlignment="1">
      <alignment vertical="center" textRotation="90" wrapText="1"/>
    </xf>
    <xf numFmtId="165" fontId="4" fillId="0" borderId="1" xfId="3" applyNumberFormat="1" applyFont="1" applyFill="1" applyBorder="1" applyAlignment="1">
      <alignment vertical="center"/>
    </xf>
    <xf numFmtId="9" fontId="2" fillId="0" borderId="0" xfId="3" applyFont="1" applyFill="1"/>
    <xf numFmtId="0" fontId="5" fillId="0" borderId="0" xfId="1" applyFont="1"/>
    <xf numFmtId="0" fontId="6" fillId="0" borderId="0" xfId="1" applyFont="1"/>
    <xf numFmtId="3" fontId="5" fillId="0" borderId="4" xfId="2" applyNumberFormat="1" applyFont="1" applyFill="1" applyBorder="1" applyAlignment="1">
      <alignment horizontal="center" vertical="center"/>
    </xf>
    <xf numFmtId="3" fontId="2" fillId="0" borderId="5" xfId="2" applyNumberFormat="1" applyFont="1" applyFill="1" applyBorder="1" applyAlignment="1">
      <alignment vertical="center"/>
    </xf>
    <xf numFmtId="166" fontId="2" fillId="0" borderId="5" xfId="2" applyNumberFormat="1" applyFont="1" applyFill="1" applyBorder="1" applyAlignment="1">
      <alignment vertical="center"/>
    </xf>
    <xf numFmtId="3" fontId="2" fillId="0" borderId="5" xfId="2" applyNumberFormat="1" applyFont="1" applyFill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3" fontId="5" fillId="0" borderId="7" xfId="2" applyNumberFormat="1" applyFont="1" applyFill="1" applyBorder="1" applyAlignment="1">
      <alignment horizontal="center" vertical="center"/>
    </xf>
    <xf numFmtId="3" fontId="2" fillId="0" borderId="8" xfId="2" applyNumberFormat="1" applyFont="1" applyFill="1" applyBorder="1" applyAlignment="1">
      <alignment vertical="center"/>
    </xf>
    <xf numFmtId="166" fontId="2" fillId="0" borderId="8" xfId="2" applyNumberFormat="1" applyFont="1" applyFill="1" applyBorder="1" applyAlignment="1">
      <alignment vertical="center"/>
    </xf>
    <xf numFmtId="0" fontId="2" fillId="0" borderId="9" xfId="1" applyFont="1" applyBorder="1" applyAlignment="1">
      <alignment horizontal="left" vertical="center"/>
    </xf>
    <xf numFmtId="0" fontId="5" fillId="0" borderId="10" xfId="2" applyFont="1" applyFill="1" applyBorder="1" applyAlignment="1">
      <alignment vertical="center"/>
    </xf>
    <xf numFmtId="3" fontId="2" fillId="0" borderId="11" xfId="2" applyNumberFormat="1" applyFont="1" applyFill="1" applyBorder="1" applyAlignment="1">
      <alignment horizontal="center" vertical="center"/>
    </xf>
    <xf numFmtId="0" fontId="2" fillId="0" borderId="12" xfId="1" applyFont="1" applyBorder="1" applyAlignment="1">
      <alignment horizontal="left" vertical="center"/>
    </xf>
    <xf numFmtId="3" fontId="2" fillId="0" borderId="13" xfId="2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5" fillId="0" borderId="15" xfId="2" applyFont="1" applyFill="1" applyBorder="1" applyAlignment="1">
      <alignment vertical="center"/>
    </xf>
    <xf numFmtId="0" fontId="5" fillId="0" borderId="16" xfId="2" applyFont="1" applyFill="1" applyBorder="1" applyAlignment="1">
      <alignment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0" xfId="2" applyFont="1" applyFill="1" applyAlignment="1">
      <alignment horizontal="center" vertical="center" wrapText="1"/>
    </xf>
    <xf numFmtId="0" fontId="3" fillId="3" borderId="18" xfId="2" applyFont="1" applyFill="1" applyBorder="1" applyAlignment="1">
      <alignment horizontal="center" vertical="center" wrapText="1"/>
    </xf>
    <xf numFmtId="0" fontId="3" fillId="3" borderId="19" xfId="2" applyFont="1" applyFill="1" applyBorder="1" applyAlignment="1">
      <alignment horizontal="center" vertical="center" wrapText="1"/>
    </xf>
    <xf numFmtId="0" fontId="2" fillId="0" borderId="0" xfId="1" applyFont="1" applyFill="1" applyBorder="1"/>
    <xf numFmtId="9" fontId="2" fillId="0" borderId="0" xfId="3" applyNumberFormat="1" applyFont="1" applyFill="1"/>
    <xf numFmtId="0" fontId="2" fillId="0" borderId="24" xfId="1" applyFont="1" applyFill="1" applyBorder="1" applyAlignment="1">
      <alignment horizontal="center" vertical="center"/>
    </xf>
    <xf numFmtId="0" fontId="2" fillId="0" borderId="26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 wrapText="1"/>
    </xf>
    <xf numFmtId="0" fontId="2" fillId="0" borderId="0" xfId="1" applyFont="1" applyFill="1"/>
    <xf numFmtId="0" fontId="5" fillId="0" borderId="0" xfId="1" applyFont="1" applyFill="1"/>
    <xf numFmtId="0" fontId="2" fillId="0" borderId="0" xfId="1" applyFont="1" applyAlignment="1"/>
    <xf numFmtId="0" fontId="5" fillId="0" borderId="32" xfId="1" applyFont="1" applyFill="1" applyBorder="1" applyAlignment="1">
      <alignment horizontal="center"/>
    </xf>
    <xf numFmtId="0" fontId="5" fillId="0" borderId="33" xfId="1" applyFont="1" applyBorder="1" applyAlignment="1">
      <alignment horizontal="center"/>
    </xf>
    <xf numFmtId="0" fontId="5" fillId="0" borderId="34" xfId="1" applyFont="1" applyBorder="1" applyAlignment="1">
      <alignment horizontal="center"/>
    </xf>
    <xf numFmtId="9" fontId="2" fillId="0" borderId="0" xfId="3" applyFont="1"/>
    <xf numFmtId="167" fontId="2" fillId="0" borderId="35" xfId="1" applyNumberFormat="1" applyFont="1" applyFill="1" applyBorder="1" applyAlignment="1">
      <alignment horizontal="center" vertical="center"/>
    </xf>
    <xf numFmtId="167" fontId="2" fillId="0" borderId="36" xfId="1" applyNumberFormat="1" applyFont="1" applyFill="1" applyBorder="1" applyAlignment="1">
      <alignment horizontal="center" vertical="center"/>
    </xf>
    <xf numFmtId="0" fontId="2" fillId="0" borderId="36" xfId="1" applyFont="1" applyFill="1" applyBorder="1" applyAlignment="1">
      <alignment horizontal="center" vertical="center"/>
    </xf>
    <xf numFmtId="167" fontId="2" fillId="4" borderId="37" xfId="1" applyNumberFormat="1" applyFont="1" applyFill="1" applyBorder="1" applyAlignment="1">
      <alignment horizontal="center" vertical="center"/>
    </xf>
    <xf numFmtId="167" fontId="2" fillId="0" borderId="38" xfId="1" applyNumberFormat="1" applyFont="1" applyFill="1" applyBorder="1" applyAlignment="1">
      <alignment horizontal="center" vertical="center"/>
    </xf>
    <xf numFmtId="0" fontId="2" fillId="0" borderId="38" xfId="1" applyFont="1" applyFill="1" applyBorder="1" applyAlignment="1">
      <alignment horizontal="center" vertical="center"/>
    </xf>
    <xf numFmtId="167" fontId="2" fillId="4" borderId="23" xfId="1" applyNumberFormat="1" applyFont="1" applyFill="1" applyBorder="1" applyAlignment="1">
      <alignment horizontal="center" vertical="center"/>
    </xf>
    <xf numFmtId="167" fontId="2" fillId="0" borderId="39" xfId="1" applyNumberFormat="1" applyFont="1" applyFill="1" applyBorder="1" applyAlignment="1">
      <alignment horizontal="center" vertical="center"/>
    </xf>
    <xf numFmtId="0" fontId="2" fillId="0" borderId="39" xfId="1" applyFont="1" applyFill="1" applyBorder="1" applyAlignment="1">
      <alignment horizontal="center" vertical="center"/>
    </xf>
    <xf numFmtId="0" fontId="2" fillId="0" borderId="42" xfId="1" applyFont="1" applyFill="1" applyBorder="1" applyAlignment="1">
      <alignment horizontal="center" vertical="center"/>
    </xf>
    <xf numFmtId="168" fontId="2" fillId="0" borderId="0" xfId="3" applyNumberFormat="1" applyFont="1"/>
    <xf numFmtId="0" fontId="2" fillId="0" borderId="0" xfId="1" applyFont="1" applyFill="1" applyBorder="1" applyAlignment="1">
      <alignment wrapText="1"/>
    </xf>
    <xf numFmtId="166" fontId="2" fillId="0" borderId="1" xfId="1" applyNumberFormat="1" applyFont="1" applyBorder="1" applyAlignment="1">
      <alignment vertical="center" wrapText="1"/>
    </xf>
    <xf numFmtId="166" fontId="2" fillId="0" borderId="0" xfId="1" applyNumberFormat="1" applyFont="1"/>
    <xf numFmtId="169" fontId="2" fillId="0" borderId="0" xfId="1" applyNumberFormat="1" applyFont="1"/>
    <xf numFmtId="1" fontId="8" fillId="0" borderId="6" xfId="2" applyNumberFormat="1" applyFont="1" applyFill="1" applyBorder="1" applyAlignment="1">
      <alignment horizontal="center" vertical="center"/>
    </xf>
    <xf numFmtId="170" fontId="9" fillId="0" borderId="12" xfId="4" applyNumberFormat="1" applyFont="1" applyFill="1" applyBorder="1" applyAlignment="1">
      <alignment horizontal="center" vertical="center"/>
    </xf>
    <xf numFmtId="170" fontId="2" fillId="0" borderId="43" xfId="4" applyNumberFormat="1" applyFont="1" applyFill="1" applyBorder="1" applyAlignment="1">
      <alignment horizontal="center" vertical="center"/>
    </xf>
    <xf numFmtId="0" fontId="5" fillId="0" borderId="43" xfId="2" applyFont="1" applyFill="1" applyBorder="1" applyAlignment="1">
      <alignment horizontal="center" vertical="center" wrapText="1"/>
    </xf>
    <xf numFmtId="1" fontId="8" fillId="0" borderId="9" xfId="2" applyNumberFormat="1" applyFont="1" applyFill="1" applyBorder="1" applyAlignment="1">
      <alignment horizontal="center" vertical="center"/>
    </xf>
    <xf numFmtId="170" fontId="9" fillId="0" borderId="0" xfId="4" applyNumberFormat="1" applyFont="1" applyFill="1" applyBorder="1" applyAlignment="1">
      <alignment horizontal="center" vertical="center"/>
    </xf>
    <xf numFmtId="170" fontId="2" fillId="0" borderId="44" xfId="4" applyNumberFormat="1" applyFont="1" applyFill="1" applyBorder="1" applyAlignment="1">
      <alignment horizontal="center" vertical="center"/>
    </xf>
    <xf numFmtId="0" fontId="5" fillId="0" borderId="44" xfId="2" applyFont="1" applyFill="1" applyBorder="1" applyAlignment="1">
      <alignment horizontal="center" vertical="center" wrapText="1"/>
    </xf>
    <xf numFmtId="1" fontId="8" fillId="0" borderId="45" xfId="2" applyNumberFormat="1" applyFont="1" applyFill="1" applyBorder="1" applyAlignment="1">
      <alignment horizontal="center" vertical="center"/>
    </xf>
    <xf numFmtId="170" fontId="9" fillId="0" borderId="46" xfId="4" applyNumberFormat="1" applyFont="1" applyFill="1" applyBorder="1" applyAlignment="1">
      <alignment horizontal="center" vertical="center"/>
    </xf>
    <xf numFmtId="170" fontId="2" fillId="0" borderId="29" xfId="4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2" fillId="5" borderId="0" xfId="1" applyFont="1" applyFill="1" applyBorder="1" applyAlignment="1">
      <alignment horizontal="center" vertical="center" wrapText="1"/>
    </xf>
    <xf numFmtId="0" fontId="2" fillId="0" borderId="0" xfId="2" applyFont="1"/>
    <xf numFmtId="0" fontId="3" fillId="3" borderId="9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3" fillId="3" borderId="44" xfId="2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1" fontId="5" fillId="0" borderId="6" xfId="2" applyNumberFormat="1" applyFont="1" applyFill="1" applyBorder="1" applyAlignment="1">
      <alignment horizontal="center" vertical="center"/>
    </xf>
    <xf numFmtId="3" fontId="2" fillId="0" borderId="12" xfId="2" applyNumberFormat="1" applyFont="1" applyFill="1" applyBorder="1" applyAlignment="1">
      <alignment horizontal="center" vertical="center"/>
    </xf>
    <xf numFmtId="164" fontId="2" fillId="0" borderId="6" xfId="2" applyNumberFormat="1" applyFont="1" applyFill="1" applyBorder="1" applyAlignment="1">
      <alignment horizontal="center" vertical="center"/>
    </xf>
    <xf numFmtId="3" fontId="2" fillId="0" borderId="43" xfId="2" applyNumberFormat="1" applyFont="1" applyFill="1" applyBorder="1" applyAlignment="1">
      <alignment horizontal="center" vertical="center"/>
    </xf>
    <xf numFmtId="1" fontId="5" fillId="0" borderId="9" xfId="2" applyNumberFormat="1" applyFont="1" applyFill="1" applyBorder="1" applyAlignment="1">
      <alignment horizontal="center" vertical="center"/>
    </xf>
    <xf numFmtId="3" fontId="2" fillId="0" borderId="0" xfId="2" applyNumberFormat="1" applyFont="1" applyFill="1" applyAlignment="1">
      <alignment horizontal="center" vertical="center"/>
    </xf>
    <xf numFmtId="164" fontId="2" fillId="0" borderId="9" xfId="2" applyNumberFormat="1" applyFont="1" applyFill="1" applyBorder="1" applyAlignment="1">
      <alignment horizontal="center" vertical="center"/>
    </xf>
    <xf numFmtId="3" fontId="2" fillId="0" borderId="0" xfId="2" applyNumberFormat="1" applyFont="1" applyFill="1" applyBorder="1" applyAlignment="1">
      <alignment horizontal="center" vertical="center"/>
    </xf>
    <xf numFmtId="3" fontId="2" fillId="0" borderId="44" xfId="2" applyNumberFormat="1" applyFont="1" applyFill="1" applyBorder="1" applyAlignment="1">
      <alignment horizontal="center" vertical="center"/>
    </xf>
    <xf numFmtId="3" fontId="2" fillId="0" borderId="29" xfId="2" applyNumberFormat="1" applyFont="1" applyFill="1" applyBorder="1" applyAlignment="1">
      <alignment horizontal="center" vertical="center"/>
    </xf>
    <xf numFmtId="0" fontId="3" fillId="3" borderId="6" xfId="2" applyFont="1" applyFill="1" applyBorder="1" applyAlignment="1">
      <alignment horizontal="center" vertical="center" wrapText="1"/>
    </xf>
    <xf numFmtId="0" fontId="3" fillId="3" borderId="12" xfId="2" applyFont="1" applyFill="1" applyBorder="1" applyAlignment="1">
      <alignment horizontal="center" vertical="center" wrapText="1"/>
    </xf>
    <xf numFmtId="0" fontId="2" fillId="4" borderId="0" xfId="1" applyFont="1" applyFill="1"/>
    <xf numFmtId="9" fontId="0" fillId="0" borderId="0" xfId="3" applyFont="1"/>
    <xf numFmtId="166" fontId="1" fillId="0" borderId="1" xfId="1" applyNumberFormat="1" applyFont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166" fontId="1" fillId="0" borderId="1" xfId="1" applyNumberFormat="1" applyFont="1" applyFill="1" applyBorder="1" applyAlignment="1">
      <alignment vertical="center" wrapText="1"/>
    </xf>
    <xf numFmtId="3" fontId="1" fillId="0" borderId="0" xfId="1" applyNumberFormat="1" applyFill="1"/>
    <xf numFmtId="165" fontId="4" fillId="0" borderId="1" xfId="3" applyNumberFormat="1" applyFont="1" applyFill="1" applyBorder="1" applyAlignment="1">
      <alignment vertical="center" wrapText="1"/>
    </xf>
    <xf numFmtId="3" fontId="10" fillId="0" borderId="1" xfId="1" applyNumberFormat="1" applyFont="1" applyBorder="1" applyAlignment="1">
      <alignment vertical="center" wrapText="1"/>
    </xf>
    <xf numFmtId="3" fontId="5" fillId="0" borderId="1" xfId="1" applyNumberFormat="1" applyFont="1" applyBorder="1" applyAlignment="1">
      <alignment vertical="center" wrapText="1"/>
    </xf>
    <xf numFmtId="9" fontId="4" fillId="0" borderId="1" xfId="3" applyFont="1" applyFill="1" applyBorder="1" applyAlignment="1">
      <alignment vertical="center" wrapText="1"/>
    </xf>
    <xf numFmtId="3" fontId="2" fillId="0" borderId="1" xfId="1" applyNumberFormat="1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7" fillId="2" borderId="1" xfId="2" applyFont="1" applyFill="1" applyBorder="1" applyAlignment="1">
      <alignment horizontal="center" wrapText="1"/>
    </xf>
    <xf numFmtId="0" fontId="3" fillId="2" borderId="1" xfId="2" applyFont="1" applyFill="1" applyBorder="1" applyAlignment="1">
      <alignment horizontal="center" wrapText="1"/>
    </xf>
    <xf numFmtId="9" fontId="2" fillId="0" borderId="1" xfId="3" applyFont="1" applyFill="1" applyBorder="1" applyAlignment="1">
      <alignment vertical="center"/>
    </xf>
    <xf numFmtId="3" fontId="2" fillId="0" borderId="1" xfId="1" applyNumberFormat="1" applyFont="1" applyBorder="1" applyAlignment="1">
      <alignment vertical="center"/>
    </xf>
    <xf numFmtId="0" fontId="5" fillId="0" borderId="1" xfId="1" applyFont="1" applyBorder="1" applyAlignment="1">
      <alignment horizontal="right" vertical="center" wrapText="1"/>
    </xf>
    <xf numFmtId="165" fontId="4" fillId="0" borderId="51" xfId="3" applyNumberFormat="1" applyFont="1" applyFill="1" applyBorder="1" applyAlignment="1">
      <alignment vertical="center"/>
    </xf>
    <xf numFmtId="0" fontId="2" fillId="0" borderId="1" xfId="1" applyFont="1" applyBorder="1" applyAlignment="1">
      <alignment horizontal="center"/>
    </xf>
    <xf numFmtId="0" fontId="5" fillId="0" borderId="1" xfId="1" applyFont="1" applyBorder="1"/>
    <xf numFmtId="3" fontId="5" fillId="0" borderId="1" xfId="1" applyNumberFormat="1" applyFont="1" applyBorder="1"/>
    <xf numFmtId="3" fontId="1" fillId="0" borderId="30" xfId="2" applyNumberFormat="1" applyFont="1" applyFill="1" applyBorder="1" applyAlignment="1">
      <alignment horizontal="center" wrapText="1"/>
    </xf>
    <xf numFmtId="3" fontId="1" fillId="0" borderId="29" xfId="1" applyNumberFormat="1" applyFont="1" applyFill="1" applyBorder="1" applyAlignment="1">
      <alignment horizontal="center" wrapText="1"/>
    </xf>
    <xf numFmtId="3" fontId="2" fillId="0" borderId="41" xfId="1" applyNumberFormat="1" applyFont="1" applyFill="1" applyBorder="1" applyAlignment="1">
      <alignment horizontal="center" wrapText="1"/>
    </xf>
    <xf numFmtId="3" fontId="2" fillId="0" borderId="40" xfId="1" applyNumberFormat="1" applyFont="1" applyFill="1" applyBorder="1" applyAlignment="1">
      <alignment horizontal="center" wrapText="1"/>
    </xf>
    <xf numFmtId="3" fontId="2" fillId="0" borderId="31" xfId="1" applyNumberFormat="1" applyFont="1" applyFill="1" applyBorder="1" applyAlignment="1">
      <alignment horizontal="center" wrapText="1"/>
    </xf>
    <xf numFmtId="0" fontId="2" fillId="0" borderId="52" xfId="1" applyFont="1" applyFill="1" applyBorder="1" applyAlignment="1">
      <alignment horizontal="center" vertical="center"/>
    </xf>
    <xf numFmtId="3" fontId="1" fillId="0" borderId="47" xfId="2" applyNumberFormat="1" applyFont="1" applyFill="1" applyBorder="1" applyAlignment="1">
      <alignment horizontal="center" wrapText="1"/>
    </xf>
    <xf numFmtId="3" fontId="1" fillId="0" borderId="44" xfId="1" applyNumberFormat="1" applyFont="1" applyFill="1" applyBorder="1" applyAlignment="1">
      <alignment horizontal="center" wrapText="1"/>
    </xf>
    <xf numFmtId="0" fontId="5" fillId="0" borderId="1" xfId="1" applyFont="1" applyBorder="1" applyAlignment="1">
      <alignment horizontal="center"/>
    </xf>
    <xf numFmtId="0" fontId="2" fillId="0" borderId="1" xfId="1" applyFont="1" applyBorder="1" applyAlignment="1">
      <alignment wrapText="1"/>
    </xf>
    <xf numFmtId="2" fontId="2" fillId="0" borderId="1" xfId="1" applyNumberFormat="1" applyFont="1" applyBorder="1" applyAlignment="1">
      <alignment vertical="center"/>
    </xf>
    <xf numFmtId="1" fontId="2" fillId="0" borderId="1" xfId="1" applyNumberFormat="1" applyFont="1" applyBorder="1" applyAlignment="1">
      <alignment vertical="center"/>
    </xf>
    <xf numFmtId="9" fontId="2" fillId="0" borderId="1" xfId="5" applyFont="1" applyBorder="1" applyAlignment="1">
      <alignment vertical="center"/>
    </xf>
    <xf numFmtId="3" fontId="2" fillId="4" borderId="0" xfId="1" applyNumberFormat="1" applyFont="1" applyFill="1"/>
    <xf numFmtId="0" fontId="2" fillId="0" borderId="57" xfId="1" applyFont="1" applyFill="1" applyBorder="1" applyAlignment="1">
      <alignment horizontal="center" vertical="center"/>
    </xf>
    <xf numFmtId="0" fontId="2" fillId="0" borderId="58" xfId="1" applyFont="1" applyFill="1" applyBorder="1" applyAlignment="1">
      <alignment horizontal="center" vertical="center"/>
    </xf>
    <xf numFmtId="0" fontId="2" fillId="0" borderId="59" xfId="1" applyFont="1" applyFill="1" applyBorder="1" applyAlignment="1">
      <alignment horizontal="center" vertical="center"/>
    </xf>
    <xf numFmtId="0" fontId="2" fillId="0" borderId="60" xfId="1" applyFont="1" applyFill="1" applyBorder="1" applyAlignment="1">
      <alignment horizontal="center" vertical="center"/>
    </xf>
    <xf numFmtId="167" fontId="0" fillId="0" borderId="61" xfId="4" applyNumberFormat="1" applyFont="1" applyFill="1" applyBorder="1" applyAlignment="1">
      <alignment horizontal="center" vertical="center"/>
    </xf>
    <xf numFmtId="167" fontId="0" fillId="0" borderId="62" xfId="4" applyNumberFormat="1" applyFont="1" applyFill="1" applyBorder="1" applyAlignment="1">
      <alignment horizontal="center" vertical="center"/>
    </xf>
    <xf numFmtId="167" fontId="0" fillId="0" borderId="63" xfId="4" applyNumberFormat="1" applyFont="1" applyFill="1" applyBorder="1" applyAlignment="1">
      <alignment horizontal="center" vertical="center"/>
    </xf>
    <xf numFmtId="167" fontId="2" fillId="0" borderId="64" xfId="2" applyNumberFormat="1" applyFont="1" applyFill="1" applyBorder="1" applyAlignment="1">
      <alignment horizontal="center" vertical="center"/>
    </xf>
    <xf numFmtId="167" fontId="2" fillId="0" borderId="65" xfId="2" applyNumberFormat="1" applyFont="1" applyFill="1" applyBorder="1" applyAlignment="1">
      <alignment horizontal="center" vertical="center"/>
    </xf>
    <xf numFmtId="167" fontId="2" fillId="0" borderId="66" xfId="2" applyNumberFormat="1" applyFont="1" applyFill="1" applyBorder="1" applyAlignment="1">
      <alignment horizontal="center" vertical="center"/>
    </xf>
    <xf numFmtId="167" fontId="2" fillId="0" borderId="61" xfId="4" applyNumberFormat="1" applyFont="1" applyFill="1" applyBorder="1" applyAlignment="1">
      <alignment horizontal="center" vertical="center"/>
    </xf>
    <xf numFmtId="167" fontId="2" fillId="0" borderId="62" xfId="4" applyNumberFormat="1" applyFont="1" applyFill="1" applyBorder="1" applyAlignment="1">
      <alignment horizontal="center" vertical="center"/>
    </xf>
    <xf numFmtId="167" fontId="2" fillId="0" borderId="63" xfId="4" applyNumberFormat="1" applyFont="1" applyFill="1" applyBorder="1" applyAlignment="1">
      <alignment horizontal="center" vertical="center"/>
    </xf>
    <xf numFmtId="167" fontId="0" fillId="0" borderId="67" xfId="4" applyNumberFormat="1" applyFont="1" applyFill="1" applyBorder="1" applyAlignment="1">
      <alignment horizontal="center" vertical="center"/>
    </xf>
    <xf numFmtId="167" fontId="0" fillId="0" borderId="68" xfId="4" applyNumberFormat="1" applyFont="1" applyFill="1" applyBorder="1" applyAlignment="1">
      <alignment horizontal="center" vertical="center"/>
    </xf>
    <xf numFmtId="167" fontId="0" fillId="0" borderId="69" xfId="4" applyNumberFormat="1" applyFont="1" applyFill="1" applyBorder="1" applyAlignment="1">
      <alignment horizontal="center" vertical="center"/>
    </xf>
    <xf numFmtId="167" fontId="2" fillId="0" borderId="56" xfId="2" applyNumberFormat="1" applyFont="1" applyFill="1" applyBorder="1" applyAlignment="1">
      <alignment horizontal="center" vertical="center" wrapText="1"/>
    </xf>
    <xf numFmtId="3" fontId="2" fillId="0" borderId="56" xfId="2" applyNumberFormat="1" applyFont="1" applyFill="1" applyBorder="1" applyAlignment="1">
      <alignment horizontal="center" wrapText="1"/>
    </xf>
    <xf numFmtId="3" fontId="2" fillId="0" borderId="56" xfId="1" applyNumberFormat="1" applyFont="1" applyFill="1" applyBorder="1" applyAlignment="1">
      <alignment horizontal="center"/>
    </xf>
    <xf numFmtId="0" fontId="3" fillId="2" borderId="1" xfId="2" applyFont="1" applyFill="1" applyBorder="1" applyAlignment="1">
      <alignment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wrapText="1"/>
    </xf>
    <xf numFmtId="0" fontId="3" fillId="3" borderId="22" xfId="2" applyFont="1" applyFill="1" applyBorder="1" applyAlignment="1">
      <alignment horizontal="left" vertical="center" wrapText="1"/>
    </xf>
    <xf numFmtId="0" fontId="3" fillId="3" borderId="20" xfId="2" applyFont="1" applyFill="1" applyBorder="1" applyAlignment="1">
      <alignment horizontal="left" vertical="center" wrapText="1"/>
    </xf>
    <xf numFmtId="0" fontId="3" fillId="3" borderId="15" xfId="2" applyFont="1" applyFill="1" applyBorder="1" applyAlignment="1">
      <alignment horizontal="center" vertical="center" wrapText="1"/>
    </xf>
    <xf numFmtId="0" fontId="3" fillId="3" borderId="2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left" vertical="center" wrapText="1"/>
    </xf>
    <xf numFmtId="0" fontId="3" fillId="3" borderId="49" xfId="2" applyFont="1" applyFill="1" applyBorder="1" applyAlignment="1">
      <alignment horizontal="center" vertical="center"/>
    </xf>
    <xf numFmtId="0" fontId="3" fillId="3" borderId="46" xfId="2" applyFont="1" applyFill="1" applyBorder="1" applyAlignment="1">
      <alignment horizontal="center" vertical="center"/>
    </xf>
    <xf numFmtId="0" fontId="3" fillId="3" borderId="48" xfId="2" applyFont="1" applyFill="1" applyBorder="1" applyAlignment="1">
      <alignment horizontal="center" vertical="center"/>
    </xf>
    <xf numFmtId="0" fontId="3" fillId="3" borderId="30" xfId="2" applyFont="1" applyFill="1" applyBorder="1" applyAlignment="1">
      <alignment horizontal="center" vertical="center" wrapText="1"/>
    </xf>
    <xf numFmtId="0" fontId="3" fillId="3" borderId="47" xfId="2" applyFont="1" applyFill="1" applyBorder="1" applyAlignment="1">
      <alignment horizontal="center" vertical="center" wrapText="1"/>
    </xf>
    <xf numFmtId="0" fontId="5" fillId="0" borderId="34" xfId="1" applyFont="1" applyBorder="1" applyAlignment="1">
      <alignment horizontal="center"/>
    </xf>
    <xf numFmtId="0" fontId="5" fillId="0" borderId="33" xfId="1" applyFont="1" applyBorder="1" applyAlignment="1">
      <alignment horizontal="center"/>
    </xf>
    <xf numFmtId="0" fontId="5" fillId="0" borderId="32" xfId="1" applyFont="1" applyBorder="1" applyAlignment="1">
      <alignment horizontal="center"/>
    </xf>
    <xf numFmtId="0" fontId="2" fillId="0" borderId="28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2" fillId="0" borderId="53" xfId="1" applyFont="1" applyBorder="1" applyAlignment="1">
      <alignment horizontal="center" vertical="center"/>
    </xf>
    <xf numFmtId="0" fontId="2" fillId="0" borderId="54" xfId="1" applyFont="1" applyBorder="1" applyAlignment="1">
      <alignment horizontal="center" vertical="center"/>
    </xf>
    <xf numFmtId="0" fontId="2" fillId="0" borderId="55" xfId="1" applyFont="1" applyBorder="1" applyAlignment="1">
      <alignment horizontal="center" vertical="center"/>
    </xf>
    <xf numFmtId="0" fontId="3" fillId="3" borderId="50" xfId="2" applyFont="1" applyFill="1" applyBorder="1" applyAlignment="1">
      <alignment horizontal="center" vertical="center" wrapText="1"/>
    </xf>
    <xf numFmtId="0" fontId="3" fillId="3" borderId="29" xfId="2" applyFont="1" applyFill="1" applyBorder="1" applyAlignment="1">
      <alignment horizontal="center" vertical="center"/>
    </xf>
  </cellXfs>
  <cellStyles count="6">
    <cellStyle name="Milliers 2 2" xfId="4"/>
    <cellStyle name="Normal" xfId="0" builtinId="0"/>
    <cellStyle name="Normal 2 2" xfId="1"/>
    <cellStyle name="Normal 2 2 2" xfId="2"/>
    <cellStyle name="Pourcentage" xfId="5" builtinId="5"/>
    <cellStyle name="Pourcentage 2" xfId="3"/>
  </cellStyles>
  <dxfs count="0"/>
  <tableStyles count="0" defaultTableStyle="TableStyleMedium2" defaultPivotStyle="PivotStyleLight16"/>
  <colors>
    <mruColors>
      <color rgb="FF77933C"/>
      <color rgb="FF953735"/>
      <color rgb="FFC00000"/>
      <color rgb="FF71588F"/>
      <color rgb="FF4198AF"/>
      <color rgb="FFDB843D"/>
      <color rgb="FF376092"/>
      <color rgb="FFB9CDE5"/>
      <color rgb="FFC3D69B"/>
      <color rgb="FFCCC1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4348905514776"/>
          <c:y val="5.4117708333333334E-2"/>
          <c:w val="0.65841388888888885"/>
          <c:h val="0.81149873914194848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'final graphs'!$C$64</c:f>
              <c:strCache>
                <c:ptCount val="1"/>
                <c:pt idx="0">
                  <c:v>Compliant with Art. 3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604CEEB8-2F5D-48F8-9652-A642EC7F9D4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FC6-414F-8614-12ADD6AB0241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24EFD36-362E-40BA-9C37-031CD61BAA8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FAB5812-2C99-4E50-B676-F460871D3D4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</c:ext>
            </c:extLst>
          </c:dLbls>
          <c:cat>
            <c:strRef>
              <c:f>'final graphs'!$B$65:$B$67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graphs'!$C$65:$C$67</c:f>
              <c:numCache>
                <c:formatCode>#,##0.0_ ;\-#,##0.0\ </c:formatCode>
                <c:ptCount val="3"/>
                <c:pt idx="0">
                  <c:v>0.64649999999999996</c:v>
                </c:pt>
                <c:pt idx="1">
                  <c:v>0.78</c:v>
                </c:pt>
                <c:pt idx="2">
                  <c:v>0.86080000000000001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FC6-414F-8614-12ADD6AB0241}"/>
            </c:ext>
            <c:ext xmlns:c15="http://schemas.microsoft.com/office/drawing/2012/chart" uri="{02D57815-91ED-43cb-92C2-25804820EDAC}">
              <c15:datalabelsRange>
                <c15:f>'final graphs'!$I$65:$I$67</c15:f>
                <c15:dlblRangeCache>
                  <c:ptCount val="3"/>
                  <c:pt idx="0">
                    <c:v>65%</c:v>
                  </c:pt>
                  <c:pt idx="1">
                    <c:v>76%</c:v>
                  </c:pt>
                  <c:pt idx="2">
                    <c:v>84%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'final graphs'!$D$64</c:f>
              <c:strCache>
                <c:ptCount val="1"/>
                <c:pt idx="0">
                  <c:v>Non-compliant with Art. 3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'final graphs'!$B$65:$B$67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graphs'!$D$65:$D$67</c:f>
              <c:numCache>
                <c:formatCode>#,##0.0_ ;\-#,##0.0\ </c:formatCode>
                <c:ptCount val="3"/>
                <c:pt idx="0">
                  <c:v>0.34849999999999998</c:v>
                </c:pt>
                <c:pt idx="1">
                  <c:v>0.249</c:v>
                </c:pt>
                <c:pt idx="2">
                  <c:v>0.16819999999999999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FC6-414F-8614-12ADD6AB0241}"/>
            </c:ext>
          </c:extLst>
        </c:ser>
        <c:ser>
          <c:idx val="2"/>
          <c:order val="2"/>
          <c:tx>
            <c:strRef>
              <c:f>'final graphs'!$E$64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'final graphs'!$B$65:$B$67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graphs'!$E$65:$E$67</c:f>
              <c:numCache>
                <c:formatCode>#,##0.0_ ;\-#,##0.0\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F67-4E00-BE20-E2AC0794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20201744"/>
        <c:axId val="-917197888"/>
      </c:barChart>
      <c:catAx>
        <c:axId val="-112020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917197888"/>
        <c:crossesAt val="0"/>
        <c:auto val="1"/>
        <c:lblAlgn val="ctr"/>
        <c:lblOffset val="100"/>
        <c:noMultiLvlLbl val="0"/>
      </c:catAx>
      <c:valAx>
        <c:axId val="-917197888"/>
        <c:scaling>
          <c:orientation val="minMax"/>
          <c:min val="0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es-ES" sz="100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Waste water load [Million</a:t>
                </a:r>
                <a:r>
                  <a:rPr lang="es-ES" sz="10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 </a:t>
                </a:r>
                <a:r>
                  <a:rPr lang="es-ES" sz="100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p.e.]</a:t>
                </a:r>
              </a:p>
            </c:rich>
          </c:tx>
          <c:layout>
            <c:manualLayout>
              <c:xMode val="edge"/>
              <c:yMode val="edge"/>
              <c:x val="2.448758314037792E-3"/>
              <c:y val="0.11354329481254292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917197888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7060994727786003"/>
          <c:y val="0.10134223217412747"/>
          <c:w val="0.21927625823912328"/>
          <c:h val="0.5377124148637521"/>
        </c:manualLayout>
      </c:layout>
      <c:overlay val="0"/>
      <c:txPr>
        <a:bodyPr/>
        <a:lstStyle/>
        <a:p>
          <a:pPr>
            <a:defRPr sz="1000">
              <a:latin typeface="Verdana" panose="020B0604030504040204" pitchFamily="34" charset="0"/>
              <a:ea typeface="Verdana" panose="020B060403050404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srgbClr val="868686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80427973804671"/>
          <c:y val="5.1766759822661761E-2"/>
          <c:w val="0.6146965417868665"/>
          <c:h val="0.77829117155605565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'final graphs'!$F$53</c:f>
              <c:strCache>
                <c:ptCount val="1"/>
                <c:pt idx="0">
                  <c:v>Target achieved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'final graphs'!$E$54:$E$56</c:f>
              <c:strCache>
                <c:ptCount val="3"/>
                <c:pt idx="0">
                  <c:v>Collection</c:v>
                </c:pt>
                <c:pt idx="1">
                  <c:v>Secondary treatment</c:v>
                </c:pt>
                <c:pt idx="2">
                  <c:v>More stringent treatment</c:v>
                </c:pt>
              </c:strCache>
            </c:strRef>
          </c:cat>
          <c:val>
            <c:numRef>
              <c:f>'final graphs'!$F$54:$F$56</c:f>
              <c:numCache>
                <c:formatCode>_-* #,##0\ _€_-;\-* #,##0\ _€_-;_-* "-"??\ _€_-;_-@_-</c:formatCode>
                <c:ptCount val="3"/>
                <c:pt idx="0">
                  <c:v>0.87493900000000002</c:v>
                </c:pt>
                <c:pt idx="1">
                  <c:v>0.85050000000000003</c:v>
                </c:pt>
                <c:pt idx="2">
                  <c:v>0.23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68-4FAD-BB23-61099E93A5F5}"/>
            </c:ext>
          </c:extLst>
        </c:ser>
        <c:ser>
          <c:idx val="1"/>
          <c:order val="1"/>
          <c:tx>
            <c:strRef>
              <c:f>'final graphs'!$G$53</c:f>
              <c:strCache>
                <c:ptCount val="1"/>
                <c:pt idx="0">
                  <c:v>Distance to target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2.4126928159506288E-3"/>
                  <c:y val="3.0616317697367973E-3"/>
                </c:manualLayout>
              </c:layout>
              <c:tx>
                <c:rich>
                  <a:bodyPr/>
                  <a:lstStyle/>
                  <a:p>
                    <a:fld id="{DF512D8A-DA45-4F50-A455-504983DEF09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168-4FAD-BB23-61099E93A5F5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2.3954384860986407E-3"/>
                  <c:y val="-1.4780979254984438E-2"/>
                </c:manualLayout>
              </c:layout>
              <c:tx>
                <c:rich>
                  <a:bodyPr/>
                  <a:lstStyle/>
                  <a:p>
                    <a:fld id="{C24CF491-9A29-41BF-B3B2-8E592E90D76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168-4FAD-BB23-61099E93A5F5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1.5258857242295911E-3"/>
                  <c:y val="5.9658146524139144E-3"/>
                </c:manualLayout>
              </c:layout>
              <c:tx>
                <c:rich>
                  <a:bodyPr/>
                  <a:lstStyle/>
                  <a:p>
                    <a:fld id="{903BDF6B-1D4C-485E-A507-7D3BC86C248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168-4FAD-BB23-61099E93A5F5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'final graphs'!$E$54:$E$56</c:f>
              <c:strCache>
                <c:ptCount val="3"/>
                <c:pt idx="0">
                  <c:v>Collection</c:v>
                </c:pt>
                <c:pt idx="1">
                  <c:v>Secondary treatment</c:v>
                </c:pt>
                <c:pt idx="2">
                  <c:v>More stringent treatment</c:v>
                </c:pt>
              </c:strCache>
            </c:strRef>
          </c:cat>
          <c:val>
            <c:numRef>
              <c:f>'final graphs'!$G$54:$G$56</c:f>
              <c:numCache>
                <c:formatCode>_-* #,##0\ _€_-;\-* #,##0\ _€_-;_-* "-"??\ _€_-;_-@_-</c:formatCode>
                <c:ptCount val="3"/>
                <c:pt idx="0">
                  <c:v>0.154061</c:v>
                </c:pt>
                <c:pt idx="1">
                  <c:v>0.154061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168-4FAD-BB23-61099E93A5F5}"/>
            </c:ext>
            <c:ext xmlns:c15="http://schemas.microsoft.com/office/drawing/2012/chart" uri="{02D57815-91ED-43cb-92C2-25804820EDAC}">
              <c15:datalabelsRange>
                <c15:f>'final graphs'!$K$54:$K$56</c15:f>
                <c15:dlblRangeCache>
                  <c:ptCount val="3"/>
                  <c:pt idx="0">
                    <c:v>15%</c:v>
                  </c:pt>
                  <c:pt idx="1">
                    <c:v>15%</c:v>
                  </c:pt>
                </c15:dlblRangeCache>
              </c15:datalabelsRange>
            </c:ext>
          </c:extLst>
        </c:ser>
        <c:ser>
          <c:idx val="2"/>
          <c:order val="2"/>
          <c:tx>
            <c:strRef>
              <c:f>'final graphs'!$H$53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'final graphs'!$E$54:$E$56</c:f>
              <c:strCache>
                <c:ptCount val="3"/>
                <c:pt idx="0">
                  <c:v>Collection</c:v>
                </c:pt>
                <c:pt idx="1">
                  <c:v>Secondary treatment</c:v>
                </c:pt>
                <c:pt idx="2">
                  <c:v>More stringent treatment</c:v>
                </c:pt>
              </c:strCache>
            </c:strRef>
          </c:cat>
          <c:val>
            <c:numRef>
              <c:f>'final graphs'!$H$54:$H$56</c:f>
              <c:numCache>
                <c:formatCode>#,##0.0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C-3168-4FAD-BB23-61099E93A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16656384"/>
        <c:axId val="-916661280"/>
      </c:barChart>
      <c:lineChart>
        <c:grouping val="stacked"/>
        <c:varyColors val="1"/>
        <c:ser>
          <c:idx val="3"/>
          <c:order val="3"/>
          <c:tx>
            <c:strRef>
              <c:f>'final graphs'!$I$53</c:f>
              <c:strCache>
                <c:ptCount val="1"/>
                <c:pt idx="0">
                  <c:v>Total waste water load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'final graphs'!$E$54:$E$56</c:f>
              <c:strCache>
                <c:ptCount val="3"/>
                <c:pt idx="0">
                  <c:v>Collection</c:v>
                </c:pt>
                <c:pt idx="1">
                  <c:v>Secondary treatment</c:v>
                </c:pt>
                <c:pt idx="2">
                  <c:v>More stringent treatment</c:v>
                </c:pt>
              </c:strCache>
            </c:strRef>
          </c:cat>
          <c:val>
            <c:numRef>
              <c:f>'final graphs'!$I$54:$I$56</c:f>
              <c:numCache>
                <c:formatCode>#,##0.0</c:formatCode>
                <c:ptCount val="3"/>
                <c:pt idx="0">
                  <c:v>1.0289999999999999</c:v>
                </c:pt>
                <c:pt idx="1">
                  <c:v>1.0289999999999999</c:v>
                </c:pt>
                <c:pt idx="2">
                  <c:v>1.0289999999999999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D-3168-4FAD-BB23-61099E93A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6659104"/>
        <c:axId val="-916660192"/>
      </c:lineChart>
      <c:catAx>
        <c:axId val="-9166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916661280"/>
        <c:crosses val="autoZero"/>
        <c:auto val="1"/>
        <c:lblAlgn val="ctr"/>
        <c:lblOffset val="100"/>
        <c:noMultiLvlLbl val="0"/>
      </c:catAx>
      <c:valAx>
        <c:axId val="-916661280"/>
        <c:scaling>
          <c:orientation val="minMax"/>
          <c:min val="0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Waste water load [Million</a:t>
                </a:r>
                <a:r>
                  <a:rPr lang="es-ES" sz="1000" baseline="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 </a:t>
                </a:r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p.e.]</a:t>
                </a:r>
                <a:endParaRPr lang="fr-FR" sz="1000">
                  <a:solidFill>
                    <a:sysClr val="windowText" lastClr="000000"/>
                  </a:solidFill>
                  <a:effectLst/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2.9743522351446629E-4"/>
              <c:y val="0.101943760848548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916656384"/>
        <c:crosses val="autoZero"/>
        <c:crossBetween val="between"/>
      </c:valAx>
      <c:valAx>
        <c:axId val="-916660192"/>
        <c:scaling>
          <c:orientation val="minMax"/>
        </c:scaling>
        <c:delete val="1"/>
        <c:axPos val="r"/>
        <c:numFmt formatCode="#,##0.0" sourceLinked="1"/>
        <c:majorTickMark val="out"/>
        <c:minorTickMark val="none"/>
        <c:tickLblPos val="nextTo"/>
        <c:crossAx val="-916659104"/>
        <c:crosses val="max"/>
        <c:crossBetween val="midCat"/>
      </c:valAx>
      <c:catAx>
        <c:axId val="-91665910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noFill/>
              </a:defRPr>
            </a:pPr>
            <a:endParaRPr lang="fr-FR"/>
          </a:p>
        </c:txPr>
        <c:crossAx val="-916660192"/>
        <c:crosses val="max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5732239264366485"/>
          <c:y val="0.18996606842751285"/>
          <c:w val="0.24267760735633517"/>
          <c:h val="0.67644209183070636"/>
        </c:manualLayout>
      </c:layout>
      <c:overlay val="0"/>
      <c:txPr>
        <a:bodyPr/>
        <a:lstStyle/>
        <a:p>
          <a:pPr>
            <a:defRPr sz="1000">
              <a:latin typeface="Verdana" panose="020B0604030504040204" pitchFamily="34" charset="0"/>
              <a:ea typeface="Verdana" panose="020B060403050404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srgbClr val="868686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61339141117999"/>
          <c:y val="6.047637107666004E-2"/>
          <c:w val="0.51413916345563193"/>
          <c:h val="0.8246865165119408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'final graphs'!$A$120</c:f>
              <c:strCache>
                <c:ptCount val="1"/>
                <c:pt idx="0">
                  <c:v>Re-used: Soil and agriculture 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79D010D1-850F-4669-8C8B-EB22410D937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0739843-BB1C-44F9-9334-F90D5C75EF7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24EF9EB-A47D-4C23-BA54-D51E3FC962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Verdana" panose="020B0604030504040204" pitchFamily="34" charset="0"/>
                    <a:ea typeface="Verdana" panose="020B0604030504040204" pitchFamily="34" charset="0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</c:ext>
            </c:extLst>
          </c:dLbls>
          <c:cat>
            <c:strRef>
              <c:f>'final graphs'!$B$119:$D$119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graphs'!$B$120:$D$120</c:f>
              <c:numCache>
                <c:formatCode>#,##0</c:formatCode>
                <c:ptCount val="3"/>
                <c:pt idx="0">
                  <c:v>1391</c:v>
                </c:pt>
                <c:pt idx="1">
                  <c:v>1613</c:v>
                </c:pt>
                <c:pt idx="2">
                  <c:v>1011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2A-48F3-BF83-2F20728FE357}"/>
            </c:ext>
            <c:ext xmlns:c15="http://schemas.microsoft.com/office/drawing/2012/chart" uri="{02D57815-91ED-43cb-92C2-25804820EDAC}">
              <c15:datalabelsRange>
                <c15:f>'final graphs'!$E$121:$G$121</c15:f>
                <c15:dlblRangeCache>
                  <c:ptCount val="3"/>
                  <c:pt idx="0">
                    <c:v>23%</c:v>
                  </c:pt>
                  <c:pt idx="1">
                    <c:v>22%</c:v>
                  </c:pt>
                  <c:pt idx="2">
                    <c:v>12%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'final graphs'!$A$121</c:f>
              <c:strCache>
                <c:ptCount val="1"/>
                <c:pt idx="0">
                  <c:v>Re-used: Others 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'final graphs'!$B$119:$D$119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graphs'!$B$121:$D$121</c:f>
              <c:numCache>
                <c:formatCode>#,##0</c:formatCode>
                <c:ptCount val="3"/>
                <c:pt idx="0">
                  <c:v>4682</c:v>
                </c:pt>
                <c:pt idx="1">
                  <c:v>5187</c:v>
                </c:pt>
                <c:pt idx="2">
                  <c:v>6900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2A-48F3-BF83-2F20728FE357}"/>
            </c:ext>
          </c:extLst>
        </c:ser>
        <c:ser>
          <c:idx val="2"/>
          <c:order val="2"/>
          <c:tx>
            <c:strRef>
              <c:f>'final graphs'!$A$122</c:f>
              <c:strCache>
                <c:ptCount val="1"/>
                <c:pt idx="0">
                  <c:v>Disposed: Landfill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'final graphs'!$B$119:$D$119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graphs'!$B$122:$D$122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D2A-48F3-BF83-2F20728FE357}"/>
            </c:ext>
          </c:extLst>
        </c:ser>
        <c:ser>
          <c:idx val="3"/>
          <c:order val="3"/>
          <c:tx>
            <c:strRef>
              <c:f>'final graphs'!$A$123</c:f>
              <c:strCache>
                <c:ptCount val="1"/>
                <c:pt idx="0">
                  <c:v>Disposed: Incineration </c:v>
                </c:pt>
              </c:strCache>
            </c:strRef>
          </c:tx>
          <c:spPr>
            <a:solidFill>
              <a:srgbClr val="71588F"/>
            </a:solidFill>
          </c:spPr>
          <c:invertIfNegative val="0"/>
          <c:cat>
            <c:strRef>
              <c:f>'final graphs'!$B$119:$D$119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graphs'!$B$123:$D$123</c:f>
              <c:numCache>
                <c:formatCode>#,##0</c:formatCode>
                <c:ptCount val="3"/>
                <c:pt idx="0">
                  <c:v>0</c:v>
                </c:pt>
                <c:pt idx="1">
                  <c:v>608</c:v>
                </c:pt>
                <c:pt idx="2">
                  <c:v>266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D2A-48F3-BF83-2F20728FE357}"/>
            </c:ext>
          </c:extLst>
        </c:ser>
        <c:ser>
          <c:idx val="4"/>
          <c:order val="4"/>
          <c:tx>
            <c:strRef>
              <c:f>'final graphs'!$A$124</c:f>
              <c:strCache>
                <c:ptCount val="1"/>
                <c:pt idx="0">
                  <c:v>Disposed: Others </c:v>
                </c:pt>
              </c:strCache>
            </c:strRef>
          </c:tx>
          <c:spPr>
            <a:solidFill>
              <a:srgbClr val="4198AF"/>
            </a:solidFill>
          </c:spPr>
          <c:invertIfNegative val="0"/>
          <c:cat>
            <c:strRef>
              <c:f>'final graphs'!$B$119:$D$119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graphs'!$B$124:$D$124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D2A-48F3-BF83-2F20728FE357}"/>
            </c:ext>
          </c:extLst>
        </c:ser>
        <c:ser>
          <c:idx val="5"/>
          <c:order val="5"/>
          <c:tx>
            <c:strRef>
              <c:f>'final graphs'!$A$125</c:f>
              <c:strCache>
                <c:ptCount val="1"/>
                <c:pt idx="0">
                  <c:v>Not reported</c:v>
                </c:pt>
              </c:strCache>
            </c:strRef>
          </c:tx>
          <c:spPr>
            <a:solidFill>
              <a:srgbClr val="DB843D"/>
            </a:solidFill>
          </c:spPr>
          <c:invertIfNegative val="0"/>
          <c:cat>
            <c:strRef>
              <c:f>'final graphs'!$B$119:$D$119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graphs'!$B$125:$D$125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D2A-48F3-BF83-2F20728F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16656928"/>
        <c:axId val="-916652576"/>
      </c:barChart>
      <c:catAx>
        <c:axId val="-91665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916652576"/>
        <c:crosses val="autoZero"/>
        <c:auto val="1"/>
        <c:lblAlgn val="ctr"/>
        <c:lblOffset val="100"/>
        <c:noMultiLvlLbl val="0"/>
      </c:catAx>
      <c:valAx>
        <c:axId val="-916652576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en-GB" sz="1000">
                    <a:latin typeface="Verdana" panose="020B0604030504040204" pitchFamily="34" charset="0"/>
                    <a:ea typeface="Verdana" panose="020B0604030504040204" pitchFamily="34" charset="0"/>
                  </a:rPr>
                  <a:t>t DS/y</a:t>
                </a:r>
              </a:p>
            </c:rich>
          </c:tx>
          <c:layout>
            <c:manualLayout>
              <c:xMode val="edge"/>
              <c:yMode val="edge"/>
              <c:x val="1.1820330969267139E-2"/>
              <c:y val="0.52911311235796121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txPr>
          <a:bodyPr/>
          <a:lstStyle/>
          <a:p>
            <a:pPr>
              <a:defRPr sz="1000"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91665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275247883072399"/>
          <c:y val="9.737294108182433E-2"/>
          <c:w val="0.29893824786324785"/>
          <c:h val="0.79552083333333334"/>
        </c:manualLayout>
      </c:layout>
      <c:overlay val="0"/>
      <c:txPr>
        <a:bodyPr/>
        <a:lstStyle/>
        <a:p>
          <a:pPr rtl="0">
            <a:defRPr sz="1000">
              <a:latin typeface="Verdana" panose="020B0604030504040204" pitchFamily="34" charset="0"/>
              <a:ea typeface="Verdana" panose="020B0604030504040204" pitchFamily="34" charset="0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469398183637"/>
          <c:y val="6.7001964136377754E-2"/>
          <c:w val="0.64822205188953153"/>
          <c:h val="0.83370694259567035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'final graphs'!$E$20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3F8384D7-65B5-486D-BF09-F029A6D1CF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97C198C-F0C7-4856-8AE9-39E0E7157CC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AF7A8BA-A9B4-4769-BF7C-6CE5F522AA3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strRef>
              <c:f>'final graphs'!$D$21:$D$23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graphs'!$E$21:$E$23</c:f>
              <c:numCache>
                <c:formatCode>#,##0.0</c:formatCode>
                <c:ptCount val="3"/>
                <c:pt idx="0">
                  <c:v>0.64649999999999996</c:v>
                </c:pt>
                <c:pt idx="1">
                  <c:v>0.78</c:v>
                </c:pt>
                <c:pt idx="2">
                  <c:v>0.86080000000000001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A50-4932-AD41-1A9043FD762B}"/>
            </c:ext>
            <c:ext xmlns:c15="http://schemas.microsoft.com/office/drawing/2012/chart" uri="{02D57815-91ED-43cb-92C2-25804820EDAC}">
              <c15:datalabelsRange>
                <c15:f>'final graphs'!$I$21:$I$23</c15:f>
                <c15:dlblRangeCache>
                  <c:ptCount val="3"/>
                  <c:pt idx="0">
                    <c:v>65%</c:v>
                  </c:pt>
                  <c:pt idx="1">
                    <c:v>76%</c:v>
                  </c:pt>
                  <c:pt idx="2">
                    <c:v>84%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'final graphs'!$F$20</c:f>
              <c:strCache>
                <c:ptCount val="1"/>
                <c:pt idx="0">
                  <c:v>Non-compliant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'final graphs'!$D$21:$D$23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graphs'!$F$21:$F$23</c:f>
              <c:numCache>
                <c:formatCode>#,##0.0</c:formatCode>
                <c:ptCount val="3"/>
                <c:pt idx="0">
                  <c:v>0.34849999999999998</c:v>
                </c:pt>
                <c:pt idx="1">
                  <c:v>0.249</c:v>
                </c:pt>
                <c:pt idx="2">
                  <c:v>0.16819999999999999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A50-4932-AD41-1A9043FD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15684912"/>
        <c:axId val="-915684368"/>
      </c:barChart>
      <c:catAx>
        <c:axId val="-91568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915684368"/>
        <c:crossesAt val="0"/>
        <c:auto val="1"/>
        <c:lblAlgn val="ctr"/>
        <c:lblOffset val="100"/>
        <c:noMultiLvlLbl val="0"/>
      </c:catAx>
      <c:valAx>
        <c:axId val="-915684368"/>
        <c:scaling>
          <c:orientation val="minMax"/>
          <c:min val="0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es-ES" sz="100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Waste water load [Million</a:t>
                </a:r>
                <a:r>
                  <a:rPr lang="es-ES" sz="10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 </a:t>
                </a:r>
                <a:r>
                  <a:rPr lang="es-ES" sz="100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p.e.]</a:t>
                </a:r>
              </a:p>
            </c:rich>
          </c:tx>
          <c:layout>
            <c:manualLayout>
              <c:xMode val="edge"/>
              <c:yMode val="edge"/>
              <c:x val="1.7608333333333333E-2"/>
              <c:y val="0.15302828664246926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915684368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747801082386826"/>
          <c:y val="0.1776856295866942"/>
          <c:w val="0.21815950590772634"/>
          <c:h val="0.24132523834105174"/>
        </c:manualLayout>
      </c:layout>
      <c:overlay val="0"/>
      <c:txPr>
        <a:bodyPr/>
        <a:lstStyle/>
        <a:p>
          <a:pPr>
            <a:defRPr sz="1000">
              <a:latin typeface="Verdana" panose="020B0604030504040204" pitchFamily="34" charset="0"/>
              <a:ea typeface="Verdana" panose="020B060403050404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srgbClr val="868686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 sz="1000" b="0" i="0" baseline="0">
                <a:solidFill>
                  <a:sysClr val="windowText" lastClr="000000"/>
                </a:solidFill>
                <a:effectLst/>
              </a:rPr>
              <a:t>Compliance by number of agglomerations</a:t>
            </a:r>
            <a:endParaRPr lang="fr-FR" sz="1000">
              <a:solidFill>
                <a:sysClr val="windowText" lastClr="000000"/>
              </a:solidFill>
              <a:effectLst/>
            </a:endParaRPr>
          </a:p>
          <a:p>
            <a:pPr>
              <a:defRPr sz="1000">
                <a:solidFill>
                  <a:sysClr val="windowText" lastClr="000000"/>
                </a:solidFill>
              </a:defRPr>
            </a:pPr>
            <a:r>
              <a:rPr lang="en-US" sz="1000" b="0" i="0" baseline="0">
                <a:solidFill>
                  <a:sysClr val="windowText" lastClr="000000"/>
                </a:solidFill>
                <a:effectLst/>
              </a:rPr>
              <a:t>[% of agglomerations in 2018]</a:t>
            </a:r>
            <a:endParaRPr lang="en-US" sz="10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31252134829885"/>
          <c:y val="5.7630851878936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2214850813322262"/>
          <c:y val="0.39325150054890678"/>
          <c:w val="0.37205535889133229"/>
          <c:h val="0.59275931701680928"/>
        </c:manualLayout>
      </c:layout>
      <c:doughnutChart>
        <c:varyColors val="1"/>
        <c:ser>
          <c:idx val="0"/>
          <c:order val="0"/>
          <c:spPr>
            <a:solidFill>
              <a:srgbClr val="558ED5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9C4-4608-9C50-213556DEABD2}"/>
              </c:ext>
            </c:extLst>
          </c:dPt>
          <c:dPt>
            <c:idx val="1"/>
            <c:bubble3D val="0"/>
            <c:spPr>
              <a:solidFill>
                <a:srgbClr val="558ED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9C4-4608-9C50-213556DEABD2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54C6A42-617F-4159-999C-4899F28156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722963A-3437-4D73-996A-16F48886D1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'final graphs'!$A$13:$A$14</c:f>
              <c:strCache>
                <c:ptCount val="2"/>
                <c:pt idx="0">
                  <c:v>Non-compliant</c:v>
                </c:pt>
                <c:pt idx="1">
                  <c:v>Compliant</c:v>
                </c:pt>
              </c:strCache>
            </c:strRef>
          </c:cat>
          <c:val>
            <c:numRef>
              <c:f>'final graphs'!$B$13:$B$14</c:f>
              <c:numCache>
                <c:formatCode>#,##0</c:formatCode>
                <c:ptCount val="2"/>
                <c:pt idx="0">
                  <c:v>30</c:v>
                </c:pt>
                <c:pt idx="1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9C4-4608-9C50-213556DEABD2}"/>
            </c:ext>
            <c:ext xmlns:c15="http://schemas.microsoft.com/office/drawing/2012/chart" uri="{02D57815-91ED-43cb-92C2-25804820EDAC}">
              <c15:datalabelsRange>
                <c15:f>'final graphs'!$G$13:$G$14</c15:f>
                <c15:dlblRangeCache>
                  <c:ptCount val="2"/>
                  <c:pt idx="0">
                    <c:v>53%</c:v>
                  </c:pt>
                  <c:pt idx="1">
                    <c:v>47%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308871795073374"/>
          <c:y val="0.35582052653980578"/>
          <c:w val="0.34501763882511416"/>
          <c:h val="0.40450426975544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Verdana" panose="020B0604030504040204" pitchFamily="34" charset="0"/>
          <a:ea typeface="Verdana" panose="020B060403050404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03923688994671"/>
          <c:y val="4.7351581267203229E-2"/>
          <c:w val="0.65517316656607549"/>
          <c:h val="0.75027761254200365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'final graphs'!$J$42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289A5DAA-0EE1-42F9-9ED7-7B786AB2B61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CF95-466D-80FD-CA5C5F291A15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55A7D4F-23A3-4E76-B940-B145EBBF72E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7C9BF5D-1F51-4703-A4A5-145EFB80B6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fr-FR" sz="10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</c:ext>
            </c:extLst>
          </c:dLbls>
          <c:cat>
            <c:strRef>
              <c:f>'final graphs'!$I$43:$I$45</c:f>
              <c:strCache>
                <c:ptCount val="3"/>
                <c:pt idx="0">
                  <c:v>Article 3 
(collection)</c:v>
                </c:pt>
                <c:pt idx="1">
                  <c:v>Article 4 
(secondary treatment)</c:v>
                </c:pt>
                <c:pt idx="2">
                  <c:v>Article 5 
(more stringent 
treatment)</c:v>
                </c:pt>
              </c:strCache>
            </c:strRef>
          </c:cat>
          <c:val>
            <c:numRef>
              <c:f>'final graphs'!$J$43:$J$45</c:f>
              <c:numCache>
                <c:formatCode>#,##0.0</c:formatCode>
                <c:ptCount val="3"/>
                <c:pt idx="0">
                  <c:v>0.86080000000000001</c:v>
                </c:pt>
                <c:pt idx="1">
                  <c:v>0.84414999999999996</c:v>
                </c:pt>
                <c:pt idx="2">
                  <c:v>0.23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F95-466D-80FD-CA5C5F291A15}"/>
            </c:ext>
            <c:ext xmlns:c15="http://schemas.microsoft.com/office/drawing/2012/chart" uri="{02D57815-91ED-43cb-92C2-25804820EDAC}">
              <c15:datalabelsRange>
                <c15:f>'final graphs'!$Q$43:$Q$45</c15:f>
                <c15:dlblRangeCache>
                  <c:ptCount val="3"/>
                  <c:pt idx="0">
                    <c:v>84%</c:v>
                  </c:pt>
                  <c:pt idx="1">
                    <c:v>84%</c:v>
                  </c:pt>
                  <c:pt idx="2">
                    <c:v>100%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'final graphs'!$K$42</c:f>
              <c:strCache>
                <c:ptCount val="1"/>
                <c:pt idx="0">
                  <c:v>Non-compliant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'final graphs'!$I$43:$I$45</c:f>
              <c:strCache>
                <c:ptCount val="3"/>
                <c:pt idx="0">
                  <c:v>Article 3 
(collection)</c:v>
                </c:pt>
                <c:pt idx="1">
                  <c:v>Article 4 
(secondary treatment)</c:v>
                </c:pt>
                <c:pt idx="2">
                  <c:v>Article 5 
(more stringent 
treatment)</c:v>
                </c:pt>
              </c:strCache>
            </c:strRef>
          </c:cat>
          <c:val>
            <c:numRef>
              <c:f>'final graphs'!$K$43:$K$45</c:f>
              <c:numCache>
                <c:formatCode>#,##0.0</c:formatCode>
                <c:ptCount val="3"/>
                <c:pt idx="0">
                  <c:v>0.16819999999999999</c:v>
                </c:pt>
                <c:pt idx="1">
                  <c:v>0.160411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F95-466D-80FD-CA5C5F291A15}"/>
            </c:ext>
          </c:extLst>
        </c:ser>
        <c:ser>
          <c:idx val="2"/>
          <c:order val="2"/>
          <c:tx>
            <c:strRef>
              <c:f>'final graphs'!$L$42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'final graphs'!$I$43:$I$45</c:f>
              <c:strCache>
                <c:ptCount val="3"/>
                <c:pt idx="0">
                  <c:v>Article 3 
(collection)</c:v>
                </c:pt>
                <c:pt idx="1">
                  <c:v>Article 4 
(secondary treatment)</c:v>
                </c:pt>
                <c:pt idx="2">
                  <c:v>Article 5 
(more stringent 
treatment)</c:v>
                </c:pt>
              </c:strCache>
            </c:strRef>
          </c:cat>
          <c:val>
            <c:numRef>
              <c:f>'final graphs'!$L$43:$L$45</c:f>
              <c:numCache>
                <c:formatCode>#,##0.0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F95-466D-80FD-CA5C5F291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15680016"/>
        <c:axId val="-915685456"/>
      </c:barChart>
      <c:lineChart>
        <c:grouping val="stacked"/>
        <c:varyColors val="1"/>
        <c:ser>
          <c:idx val="3"/>
          <c:order val="3"/>
          <c:tx>
            <c:strRef>
              <c:f>'final graphs'!$M$42</c:f>
              <c:strCache>
                <c:ptCount val="1"/>
                <c:pt idx="0">
                  <c:v>Total waste water load</c:v>
                </c:pt>
              </c:strCache>
            </c:strRef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strRef>
              <c:f>'final graphs'!$I$43:$I$45</c:f>
              <c:strCache>
                <c:ptCount val="3"/>
                <c:pt idx="0">
                  <c:v>Article 3 
(collection)</c:v>
                </c:pt>
                <c:pt idx="1">
                  <c:v>Article 4 
(secondary treatment)</c:v>
                </c:pt>
                <c:pt idx="2">
                  <c:v>Article 5 
(more stringent 
treatment)</c:v>
                </c:pt>
              </c:strCache>
            </c:strRef>
          </c:cat>
          <c:val>
            <c:numRef>
              <c:f>'final graphs'!$M$43:$M$45</c:f>
              <c:numCache>
                <c:formatCode>#,##0.0</c:formatCode>
                <c:ptCount val="3"/>
                <c:pt idx="0">
                  <c:v>1.0289999999999999</c:v>
                </c:pt>
                <c:pt idx="1">
                  <c:v>1.0289999999999999</c:v>
                </c:pt>
                <c:pt idx="2">
                  <c:v>1.0289999999999999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F95-466D-80FD-CA5C5F291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5678384"/>
        <c:axId val="-915679472"/>
      </c:lineChart>
      <c:catAx>
        <c:axId val="-91568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algn="ctr">
              <a:defRPr lang="fr-FR" sz="1000" b="0" i="0" u="none" strike="noStrike" kern="120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fr-FR"/>
          </a:p>
        </c:txPr>
        <c:crossAx val="-915685456"/>
        <c:crosses val="autoZero"/>
        <c:auto val="1"/>
        <c:lblAlgn val="ctr"/>
        <c:lblOffset val="100"/>
        <c:noMultiLvlLbl val="0"/>
      </c:catAx>
      <c:valAx>
        <c:axId val="-915685456"/>
        <c:scaling>
          <c:orientation val="minMax"/>
          <c:min val="0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Waste water load [Million</a:t>
                </a:r>
                <a:r>
                  <a:rPr lang="es-ES" sz="1000" baseline="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 </a:t>
                </a:r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p.e.]</a:t>
                </a:r>
                <a:endParaRPr lang="fr-FR" sz="1000">
                  <a:solidFill>
                    <a:sysClr val="windowText" lastClr="000000"/>
                  </a:solidFill>
                  <a:effectLst/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1.0413600723796371E-3"/>
              <c:y val="8.047393083056846E-2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915680016"/>
        <c:crosses val="autoZero"/>
        <c:crossBetween val="between"/>
      </c:valAx>
      <c:valAx>
        <c:axId val="-915679472"/>
        <c:scaling>
          <c:orientation val="minMax"/>
        </c:scaling>
        <c:delete val="1"/>
        <c:axPos val="r"/>
        <c:numFmt formatCode="#,##0.0" sourceLinked="1"/>
        <c:majorTickMark val="out"/>
        <c:minorTickMark val="none"/>
        <c:tickLblPos val="nextTo"/>
        <c:crossAx val="-915678384"/>
        <c:crosses val="max"/>
        <c:crossBetween val="midCat"/>
      </c:valAx>
      <c:catAx>
        <c:axId val="-91567838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noFill/>
              </a:defRPr>
            </a:pPr>
            <a:endParaRPr lang="fr-FR"/>
          </a:p>
        </c:txPr>
        <c:crossAx val="-915679472"/>
        <c:crosses val="max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6810811620630171"/>
          <c:y val="0.17231221849393535"/>
          <c:w val="0.23189188379369829"/>
          <c:h val="0.69484403668448091"/>
        </c:manualLayout>
      </c:layout>
      <c:overlay val="0"/>
      <c:txPr>
        <a:bodyPr/>
        <a:lstStyle/>
        <a:p>
          <a:pPr>
            <a:defRPr sz="1000">
              <a:latin typeface="Verdana" panose="020B0604030504040204" pitchFamily="34" charset="0"/>
              <a:ea typeface="Verdana" panose="020B060403050404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srgbClr val="868686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 sz="1000" b="0" i="0" baseline="0">
                <a:solidFill>
                  <a:sysClr val="windowText" lastClr="000000"/>
                </a:solidFill>
                <a:effectLst/>
              </a:rPr>
              <a:t>Compliance by agglomerations' generated load [% of load in p.e. of agglomerations in 2018]</a:t>
            </a:r>
            <a:endParaRPr lang="fr-FR" sz="10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9.2653009698232522E-2"/>
          <c:y val="6.9031948496027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2214850813322262"/>
          <c:y val="0.39325150054890678"/>
          <c:w val="0.37205535889133229"/>
          <c:h val="0.59275931701680928"/>
        </c:manualLayout>
      </c:layout>
      <c:doughnutChart>
        <c:varyColors val="1"/>
        <c:ser>
          <c:idx val="0"/>
          <c:order val="0"/>
          <c:spPr>
            <a:solidFill>
              <a:srgbClr val="558ED5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C4A-41FC-8952-C44DAA77C4A5}"/>
              </c:ext>
            </c:extLst>
          </c:dPt>
          <c:dPt>
            <c:idx val="1"/>
            <c:bubble3D val="0"/>
            <c:spPr>
              <a:solidFill>
                <a:srgbClr val="558ED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C4A-41FC-8952-C44DAA77C4A5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907D7B0-F3CD-4656-993E-7533DBDA047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94A33EF-D661-4406-8634-1AFB8C32894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'final graphs'!$A$13:$A$14</c:f>
              <c:strCache>
                <c:ptCount val="2"/>
                <c:pt idx="0">
                  <c:v>Non-compliant</c:v>
                </c:pt>
                <c:pt idx="1">
                  <c:v>Compliant</c:v>
                </c:pt>
              </c:strCache>
            </c:strRef>
          </c:cat>
          <c:val>
            <c:numRef>
              <c:f>'final graphs'!$C$13:$C$14</c:f>
              <c:numCache>
                <c:formatCode>#,##0</c:formatCode>
                <c:ptCount val="2"/>
                <c:pt idx="0">
                  <c:v>168200</c:v>
                </c:pt>
                <c:pt idx="1">
                  <c:v>860800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C4A-41FC-8952-C44DAA77C4A5}"/>
            </c:ext>
            <c:ext xmlns:c15="http://schemas.microsoft.com/office/drawing/2012/chart" uri="{02D57815-91ED-43cb-92C2-25804820EDAC}">
              <c15:datalabelsRange>
                <c15:f>'final graphs'!$F$13:$F$14</c15:f>
                <c15:dlblRangeCache>
                  <c:ptCount val="2"/>
                  <c:pt idx="0">
                    <c:v>16%</c:v>
                  </c:pt>
                  <c:pt idx="1">
                    <c:v>84%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476912430533371"/>
          <c:y val="0.37183324477549368"/>
          <c:w val="0.34501763882511416"/>
          <c:h val="0.34578359063854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Verdana" panose="020B0604030504040204" pitchFamily="34" charset="0"/>
          <a:ea typeface="Verdana" panose="020B060403050404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84652142144388"/>
          <c:y val="4.5583493235886223E-2"/>
          <c:w val="0.65250398089794748"/>
          <c:h val="0.82843974161326084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'final graphs'!$C$68</c:f>
              <c:strCache>
                <c:ptCount val="1"/>
                <c:pt idx="0">
                  <c:v>Compliant  with Art. 4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DC8D831B-5CB1-42BA-9492-7711B030AD5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CB5A-4F37-9BA8-441E53392F94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B17ED3E-9035-4814-930E-0D263FC05FC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B348F8F-D5D1-4E11-BDCA-72590ACFE62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</c:ext>
            </c:extLst>
          </c:dLbls>
          <c:cat>
            <c:strRef>
              <c:f>'final graphs'!$B$69:$B$71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graphs'!$C$69:$C$71</c:f>
              <c:numCache>
                <c:formatCode>#,##0.0_ ;\-#,##0.0\ </c:formatCode>
                <c:ptCount val="3"/>
                <c:pt idx="0">
                  <c:v>0.63151000000000002</c:v>
                </c:pt>
                <c:pt idx="1">
                  <c:v>0.75255000000000005</c:v>
                </c:pt>
                <c:pt idx="2">
                  <c:v>0.84414999999999996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B5A-4F37-9BA8-441E53392F94}"/>
            </c:ext>
            <c:ext xmlns:c15="http://schemas.microsoft.com/office/drawing/2012/chart" uri="{02D57815-91ED-43cb-92C2-25804820EDAC}">
              <c15:datalabelsRange>
                <c15:f>'final graphs'!$I$69:$I$71</c15:f>
                <c15:dlblRangeCache>
                  <c:ptCount val="3"/>
                  <c:pt idx="0">
                    <c:v>79%</c:v>
                  </c:pt>
                  <c:pt idx="1">
                    <c:v>76%</c:v>
                  </c:pt>
                  <c:pt idx="2">
                    <c:v>84%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'final graphs'!$D$68</c:f>
              <c:strCache>
                <c:ptCount val="1"/>
                <c:pt idx="0">
                  <c:v>Non-compliant with Art. 4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'final graphs'!$B$69:$B$71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graphs'!$D$69:$D$71</c:f>
              <c:numCache>
                <c:formatCode>#,##0.0_ ;\-#,##0.0\ </c:formatCode>
                <c:ptCount val="3"/>
                <c:pt idx="0">
                  <c:v>0.16756799999999999</c:v>
                </c:pt>
                <c:pt idx="1">
                  <c:v>0.240733</c:v>
                </c:pt>
                <c:pt idx="2">
                  <c:v>0.160411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B5A-4F37-9BA8-441E53392F94}"/>
            </c:ext>
          </c:extLst>
        </c:ser>
        <c:ser>
          <c:idx val="2"/>
          <c:order val="2"/>
          <c:tx>
            <c:strRef>
              <c:f>'final graphs'!$E$68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'final graphs'!$B$69:$B$71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graphs'!$E$69:$E$71</c:f>
              <c:numCache>
                <c:formatCode>#,##0.0_ ;\-#,##0.0\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D9F-4CD3-8164-4A2473BF5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17198976"/>
        <c:axId val="-917200608"/>
      </c:barChart>
      <c:catAx>
        <c:axId val="-9171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917200608"/>
        <c:crosses val="autoZero"/>
        <c:auto val="1"/>
        <c:lblAlgn val="ctr"/>
        <c:lblOffset val="100"/>
        <c:noMultiLvlLbl val="0"/>
      </c:catAx>
      <c:valAx>
        <c:axId val="-917200608"/>
        <c:scaling>
          <c:orientation val="minMax"/>
          <c:min val="0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Waste water load [Million</a:t>
                </a:r>
                <a:r>
                  <a:rPr lang="es-ES" sz="1000" baseline="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 </a:t>
                </a:r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p.e.]</a:t>
                </a:r>
                <a:endParaRPr lang="fr-FR" sz="1000">
                  <a:solidFill>
                    <a:sysClr val="windowText" lastClr="000000"/>
                  </a:solidFill>
                  <a:effectLst/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917200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223273456565525"/>
          <c:y val="0.12251259997757802"/>
          <c:w val="0.19424354823855808"/>
          <c:h val="0.58296875000000004"/>
        </c:manualLayout>
      </c:layout>
      <c:overlay val="0"/>
      <c:txPr>
        <a:bodyPr/>
        <a:lstStyle/>
        <a:p>
          <a:pPr>
            <a:defRPr sz="1000">
              <a:latin typeface="Verdana" panose="020B0604030504040204" pitchFamily="34" charset="0"/>
              <a:ea typeface="Verdana" panose="020B060403050404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srgbClr val="868686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81418346431465"/>
          <c:y val="4.3048457023328823E-2"/>
          <c:w val="0.66149845759441073"/>
          <c:h val="0.83541106183844838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'final graphs'!$C$72</c:f>
              <c:strCache>
                <c:ptCount val="1"/>
                <c:pt idx="0">
                  <c:v>Compliant with Art. 5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3E3AF94-8EE4-4828-86A1-55B8A9E0249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CD19-4B41-AC53-6E3109FBEC13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0BB5A11-3D6E-48F9-B4CD-21E83B6600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0C6305-B8E1-4CE5-A55B-33079B1112A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'final graphs'!$B$73:$B$75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graphs'!$C$73:$C$75</c:f>
              <c:numCache>
                <c:formatCode>#,##0.0_ ;\-#,##0.0\ </c:formatCode>
                <c:ptCount val="3"/>
                <c:pt idx="0">
                  <c:v>0.16500000000000001</c:v>
                </c:pt>
                <c:pt idx="1">
                  <c:v>0.16500000000000001</c:v>
                </c:pt>
                <c:pt idx="2">
                  <c:v>0.23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D19-4B41-AC53-6E3109FBEC13}"/>
            </c:ext>
            <c:ext xmlns:c15="http://schemas.microsoft.com/office/drawing/2012/chart" uri="{02D57815-91ED-43cb-92C2-25804820EDAC}">
              <c15:datalabelsRange>
                <c15:f>'final graphs'!$I$73:$I$75</c15:f>
                <c15:dlblRangeCache>
                  <c:ptCount val="3"/>
                  <c:pt idx="0">
                    <c:v>72%</c:v>
                  </c:pt>
                  <c:pt idx="1">
                    <c:v>72%</c:v>
                  </c:pt>
                  <c:pt idx="2">
                    <c:v>100%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'final graphs'!$D$72</c:f>
              <c:strCache>
                <c:ptCount val="1"/>
                <c:pt idx="0">
                  <c:v>Non-compliant with Art. 5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'final graphs'!$B$73:$B$75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graphs'!$D$73:$D$75</c:f>
              <c:numCache>
                <c:formatCode>#,##0.0_ ;\-#,##0.0\ </c:formatCode>
                <c:ptCount val="3"/>
                <c:pt idx="0">
                  <c:v>6.5000000000000002E-2</c:v>
                </c:pt>
                <c:pt idx="1">
                  <c:v>6.3700000000000007E-2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D19-4B41-AC53-6E3109FBEC13}"/>
            </c:ext>
          </c:extLst>
        </c:ser>
        <c:ser>
          <c:idx val="2"/>
          <c:order val="2"/>
          <c:tx>
            <c:strRef>
              <c:f>'final graphs'!$E$72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'final graphs'!$B$73:$B$75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graphs'!$E$73:$E$75</c:f>
              <c:numCache>
                <c:formatCode>#,##0.0_ ;\-#,##0.0\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8A-428C-B3E6-ED38FE1CF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17198432"/>
        <c:axId val="-917197344"/>
      </c:barChart>
      <c:catAx>
        <c:axId val="-91719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917197344"/>
        <c:crosses val="autoZero"/>
        <c:auto val="1"/>
        <c:lblAlgn val="ctr"/>
        <c:lblOffset val="100"/>
        <c:noMultiLvlLbl val="0"/>
      </c:catAx>
      <c:valAx>
        <c:axId val="-917197344"/>
        <c:scaling>
          <c:orientation val="minMax"/>
          <c:max val="0.70000000000000007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Waste water load [Million</a:t>
                </a:r>
                <a:r>
                  <a:rPr lang="es-ES" sz="1000" baseline="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 </a:t>
                </a:r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p.e.]</a:t>
                </a:r>
                <a:endParaRPr lang="fr-FR" sz="1000">
                  <a:solidFill>
                    <a:sysClr val="windowText" lastClr="000000"/>
                  </a:solidFill>
                  <a:effectLst/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917197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417730431138966"/>
          <c:y val="0.12043723408804352"/>
          <c:w val="0.2051558130674814"/>
          <c:h val="0.58296875000000004"/>
        </c:manualLayout>
      </c:layout>
      <c:overlay val="0"/>
      <c:txPr>
        <a:bodyPr/>
        <a:lstStyle/>
        <a:p>
          <a:pPr>
            <a:defRPr sz="1000">
              <a:latin typeface="Verdana" panose="020B0604030504040204" pitchFamily="34" charset="0"/>
              <a:ea typeface="Verdana" panose="020B0604030504040204" pitchFamily="34" charset="0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39195108193033"/>
          <c:y val="4.576383595680561E-2"/>
          <c:w val="0.62950405982905988"/>
          <c:h val="0.8584784317430572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'final graphs'!$C$82</c:f>
              <c:strCache>
                <c:ptCount val="1"/>
                <c:pt idx="0">
                  <c:v>Target for collection achieved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'final graphs'!$B$83:$B$85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graphs'!$C$83:$C$85</c:f>
              <c:numCache>
                <c:formatCode>#,##0.0_ ;\-#,##0.0\ </c:formatCode>
                <c:ptCount val="3"/>
                <c:pt idx="0">
                  <c:v>0.75434999999999997</c:v>
                </c:pt>
                <c:pt idx="1">
                  <c:v>0.85400599999999993</c:v>
                </c:pt>
                <c:pt idx="2">
                  <c:v>0.87493899999999991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6D-401F-A594-BDB3E3D3F2A0}"/>
            </c:ext>
          </c:extLst>
        </c:ser>
        <c:ser>
          <c:idx val="1"/>
          <c:order val="1"/>
          <c:tx>
            <c:strRef>
              <c:f>'final graphs'!$D$82</c:f>
              <c:strCache>
                <c:ptCount val="1"/>
                <c:pt idx="0">
                  <c:v>Distance to target: collection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1466004190924589E-6"/>
                  <c:y val="-5.4774567657259379E-3"/>
                </c:manualLayout>
              </c:layout>
              <c:tx>
                <c:rich>
                  <a:bodyPr/>
                  <a:lstStyle/>
                  <a:p>
                    <a:fld id="{5B73742C-C10A-4992-AB41-8F17BF9E0C3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36D-401F-A594-BDB3E3D3F2A0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2.3937193328270709E-3"/>
                  <c:y val="-9.4592484407579891E-3"/>
                </c:manualLayout>
              </c:layout>
              <c:tx>
                <c:rich>
                  <a:bodyPr/>
                  <a:lstStyle/>
                  <a:p>
                    <a:fld id="{69BC29D5-F70C-46AC-8C3C-AE11CB886DF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836D-401F-A594-BDB3E3D3F2A0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0"/>
                  <c:y val="-6.8681444856043218E-4"/>
                </c:manualLayout>
              </c:layout>
              <c:tx>
                <c:rich>
                  <a:bodyPr/>
                  <a:lstStyle/>
                  <a:p>
                    <a:fld id="{F6B0B0E8-6CCA-4D7A-B8A0-AD08E04CD79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836D-401F-A594-BDB3E3D3F2A0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graphs'!$B$83:$B$85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graphs'!$D$83:$D$85</c:f>
              <c:numCache>
                <c:formatCode>#,##0.0_ ;\-#,##0.0\ </c:formatCode>
                <c:ptCount val="3"/>
                <c:pt idx="0">
                  <c:v>0.24065</c:v>
                </c:pt>
                <c:pt idx="1">
                  <c:v>0.17499400000000001</c:v>
                </c:pt>
                <c:pt idx="2">
                  <c:v>0.154061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36D-401F-A594-BDB3E3D3F2A0}"/>
            </c:ext>
            <c:ext xmlns:c15="http://schemas.microsoft.com/office/drawing/2012/chart" uri="{02D57815-91ED-43cb-92C2-25804820EDAC}">
              <c15:datalabelsRange>
                <c15:f>'final graphs'!$I$83:$I$85</c15:f>
                <c15:dlblRangeCache>
                  <c:ptCount val="3"/>
                  <c:pt idx="0">
                    <c:v>24%</c:v>
                  </c:pt>
                  <c:pt idx="1">
                    <c:v>17%</c:v>
                  </c:pt>
                  <c:pt idx="2">
                    <c:v>15%</c:v>
                  </c:pt>
                </c15:dlblRangeCache>
              </c15:datalabelsRange>
            </c:ext>
          </c:extLst>
        </c:ser>
        <c:ser>
          <c:idx val="0"/>
          <c:order val="2"/>
          <c:tx>
            <c:strRef>
              <c:f>'final graphs'!$E$82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'final graphs'!$B$83:$B$85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graphs'!$E$83:$E$85</c:f>
              <c:numCache>
                <c:formatCode>#,##0.0_ ;\-#,##0.0\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23-4F6A-B289-DE4BD1246A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917196800"/>
        <c:axId val="-917199520"/>
      </c:barChart>
      <c:catAx>
        <c:axId val="-9171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fr-FR"/>
          </a:p>
        </c:txPr>
        <c:crossAx val="-917199520"/>
        <c:crosses val="autoZero"/>
        <c:auto val="1"/>
        <c:lblAlgn val="ctr"/>
        <c:lblOffset val="100"/>
        <c:noMultiLvlLbl val="0"/>
      </c:catAx>
      <c:valAx>
        <c:axId val="-917199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Waste water load [Million</a:t>
                </a:r>
                <a:r>
                  <a:rPr lang="es-ES" sz="1000" baseline="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 </a:t>
                </a:r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p.e.]</a:t>
                </a:r>
                <a:endParaRPr lang="fr-FR" sz="1000">
                  <a:solidFill>
                    <a:sysClr val="windowText" lastClr="000000"/>
                  </a:solidFill>
                  <a:effectLst/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7.9237761348054121E-3"/>
              <c:y val="0.17172129990153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fr-FR"/>
            </a:p>
          </c:txPr>
        </c:title>
        <c:numFmt formatCode="#,##0.0_ ;\-#,##0.0\ 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fr-FR"/>
          </a:p>
        </c:txPr>
        <c:crossAx val="-9171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12611493031725"/>
          <c:y val="0.22621908933369794"/>
          <c:w val="0.21255743321422368"/>
          <c:h val="0.56533005740626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868686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3324157618729"/>
          <c:y val="4.6109641536891191E-2"/>
          <c:w val="0.60122020169430668"/>
          <c:h val="0.8501991771526554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'final graphs'!$C$86</c:f>
              <c:strCache>
                <c:ptCount val="1"/>
                <c:pt idx="0">
                  <c:v>Target for secondary treatment achieved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'final graphs'!$B$87:$B$89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graphs'!$C$87:$C$89</c:f>
              <c:numCache>
                <c:formatCode>#,##0.0_ ;\-#,##0.0\ </c:formatCode>
                <c:ptCount val="3"/>
                <c:pt idx="0">
                  <c:v>0.73692799999999992</c:v>
                </c:pt>
                <c:pt idx="1">
                  <c:v>0.81988900000000009</c:v>
                </c:pt>
                <c:pt idx="2">
                  <c:v>0.85050000000000003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68-4B16-9449-FFCE673F7F21}"/>
            </c:ext>
          </c:extLst>
        </c:ser>
        <c:ser>
          <c:idx val="1"/>
          <c:order val="1"/>
          <c:tx>
            <c:strRef>
              <c:f>'final graphs'!$D$86</c:f>
              <c:strCache>
                <c:ptCount val="1"/>
                <c:pt idx="0">
                  <c:v>Distance to target: secondary treatment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1096153946687438E-2"/>
                </c:manualLayout>
              </c:layout>
              <c:tx>
                <c:rich>
                  <a:bodyPr/>
                  <a:lstStyle/>
                  <a:p>
                    <a:fld id="{EE3AE493-2886-44BE-9ED3-4A878FAC900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468-4B16-9449-FFCE673F7F21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2.3866510345357788E-3"/>
                  <c:y val="-3.5185349762398908E-3"/>
                </c:manualLayout>
              </c:layout>
              <c:tx>
                <c:rich>
                  <a:bodyPr/>
                  <a:lstStyle/>
                  <a:p>
                    <a:fld id="{1972561C-C906-4ED6-A570-F40B900E779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468-4B16-9449-FFCE673F7F21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2.3994642565748851E-3"/>
                  <c:y val="5.1966416954628385E-3"/>
                </c:manualLayout>
              </c:layout>
              <c:tx>
                <c:rich>
                  <a:bodyPr/>
                  <a:lstStyle/>
                  <a:p>
                    <a:fld id="{7ED453F4-6B3C-4848-B66F-997D05FBD7B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468-4B16-9449-FFCE673F7F21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fr-FR" sz="10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graphs'!$B$87:$B$89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graphs'!$D$87:$D$89</c:f>
              <c:numCache>
                <c:formatCode>#,##0.0_ ;\-#,##0.0\ </c:formatCode>
                <c:ptCount val="3"/>
                <c:pt idx="0">
                  <c:v>6.2149999999999997E-2</c:v>
                </c:pt>
                <c:pt idx="1">
                  <c:v>0.17339399999999999</c:v>
                </c:pt>
                <c:pt idx="2">
                  <c:v>0.154061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68-4B16-9449-FFCE673F7F21}"/>
            </c:ext>
            <c:ext xmlns:c15="http://schemas.microsoft.com/office/drawing/2012/chart" uri="{02D57815-91ED-43cb-92C2-25804820EDAC}">
              <c15:datalabelsRange>
                <c15:f>'final graphs'!$I$87:$I$89</c15:f>
                <c15:dlblRangeCache>
                  <c:ptCount val="3"/>
                  <c:pt idx="0">
                    <c:v>8%</c:v>
                  </c:pt>
                  <c:pt idx="1">
                    <c:v>17%</c:v>
                  </c:pt>
                  <c:pt idx="2">
                    <c:v>15%</c:v>
                  </c:pt>
                </c15:dlblRangeCache>
              </c15:datalabelsRange>
            </c:ext>
          </c:extLst>
        </c:ser>
        <c:ser>
          <c:idx val="0"/>
          <c:order val="2"/>
          <c:tx>
            <c:strRef>
              <c:f>'final graphs'!$E$86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'final graphs'!$B$87:$B$89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graphs'!$E$87:$E$89</c:f>
              <c:numCache>
                <c:formatCode>#,##0.0_ ;\-#,##0.0\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BA-44D4-B23C-1A700B377B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916658016"/>
        <c:axId val="-916658560"/>
      </c:barChart>
      <c:catAx>
        <c:axId val="-9166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fr-FR"/>
          </a:p>
        </c:txPr>
        <c:crossAx val="-916658560"/>
        <c:crosses val="autoZero"/>
        <c:auto val="1"/>
        <c:lblAlgn val="ctr"/>
        <c:lblOffset val="100"/>
        <c:noMultiLvlLbl val="0"/>
      </c:catAx>
      <c:valAx>
        <c:axId val="-916658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86868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Waste water load [Million</a:t>
                </a:r>
                <a:r>
                  <a:rPr lang="es-ES" sz="1000" baseline="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 </a:t>
                </a:r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p.e.]</a:t>
                </a:r>
                <a:endParaRPr lang="fr-FR" sz="1000">
                  <a:solidFill>
                    <a:sysClr val="windowText" lastClr="000000"/>
                  </a:solidFill>
                  <a:effectLst/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1.6926135337767101E-2"/>
              <c:y val="0.19663597423055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fr-FR"/>
          </a:p>
        </c:txPr>
        <c:crossAx val="-9166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16735915227374"/>
          <c:y val="0.21273979227761228"/>
          <c:w val="0.23864546182789281"/>
          <c:h val="0.64911458333333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868686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68240019346036"/>
          <c:y val="4.8734597744316197E-2"/>
          <c:w val="0.603993167276619"/>
          <c:h val="0.8515782691593543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'final graphs'!$C$90</c:f>
              <c:strCache>
                <c:ptCount val="1"/>
                <c:pt idx="0">
                  <c:v>Target for more stringent treatment achieved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'final graphs'!$B$91:$B$93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graphs'!$C$91:$C$93</c:f>
              <c:numCache>
                <c:formatCode>#,##0.0_ ;\-#,##0.0\ </c:formatCode>
                <c:ptCount val="3"/>
                <c:pt idx="0">
                  <c:v>0.23</c:v>
                </c:pt>
                <c:pt idx="1">
                  <c:v>0.22869999999999999</c:v>
                </c:pt>
                <c:pt idx="2">
                  <c:v>0.23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37-4DBA-8C21-EB881DC52BDA}"/>
            </c:ext>
          </c:extLst>
        </c:ser>
        <c:ser>
          <c:idx val="1"/>
          <c:order val="1"/>
          <c:tx>
            <c:strRef>
              <c:f>'final graphs'!$D$90</c:f>
              <c:strCache>
                <c:ptCount val="1"/>
                <c:pt idx="0">
                  <c:v>Distance to target: more stringent treatment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0678840738332552E-6"/>
                  <c:y val="-8.6564339974464864E-3"/>
                </c:manualLayout>
              </c:layout>
              <c:tx>
                <c:rich>
                  <a:bodyPr/>
                  <a:lstStyle/>
                  <a:p>
                    <a:fld id="{679D93F2-072B-4682-85AB-8FE0E78ADEB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337-4DBA-8C21-EB881DC52BDA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2.4142593758763623E-3"/>
                  <c:y val="-2.3019700315850725E-2"/>
                </c:manualLayout>
              </c:layout>
              <c:tx>
                <c:rich>
                  <a:bodyPr/>
                  <a:lstStyle/>
                  <a:p>
                    <a:fld id="{6B7F2B1B-1DE2-4747-A0F8-B32A79A0F7B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337-4DBA-8C21-EB881DC52BDA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6.0678840738332552E-6"/>
                  <c:y val="-1.6305610121918094E-3"/>
                </c:manualLayout>
              </c:layout>
              <c:tx>
                <c:rich>
                  <a:bodyPr/>
                  <a:lstStyle/>
                  <a:p>
                    <a:fld id="{BDD33F91-38C7-405C-B474-C81D80CA356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337-4DBA-8C21-EB881DC52BDA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fr-FR" sz="10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graphs'!$B$91:$B$93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graphs'!$D$91:$D$93</c:f>
              <c:numCache>
                <c:formatCode>#,##0.0_ ;\-#,##0.0\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337-4DBA-8C21-EB881DC52BDA}"/>
            </c:ext>
            <c:ext xmlns:c15="http://schemas.microsoft.com/office/drawing/2012/chart" uri="{02D57815-91ED-43cb-92C2-25804820EDAC}">
              <c15:datalabelsRange>
                <c15:f>'final graphs'!$I$91:$I$93</c15:f>
                <c15:dlblRangeCache>
                  <c:ptCount val="3"/>
                </c15:dlblRangeCache>
              </c15:datalabelsRange>
            </c:ext>
          </c:extLst>
        </c:ser>
        <c:ser>
          <c:idx val="0"/>
          <c:order val="2"/>
          <c:tx>
            <c:strRef>
              <c:f>'final graphs'!$E$90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'final graphs'!$B$91:$B$93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graphs'!$E$91:$E$93</c:f>
              <c:numCache>
                <c:formatCode>#,##0.0_ ;\-#,##0.0\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FD-49FE-8C5C-ABC9C37ABE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916654752"/>
        <c:axId val="-916659648"/>
      </c:barChart>
      <c:catAx>
        <c:axId val="-9166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fr-FR"/>
          </a:p>
        </c:txPr>
        <c:crossAx val="-916659648"/>
        <c:crosses val="autoZero"/>
        <c:auto val="1"/>
        <c:lblAlgn val="ctr"/>
        <c:lblOffset val="100"/>
        <c:noMultiLvlLbl val="0"/>
      </c:catAx>
      <c:valAx>
        <c:axId val="-916659648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rgbClr val="86868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Waste water load [Million</a:t>
                </a:r>
                <a:r>
                  <a:rPr lang="es-ES" sz="1000" baseline="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 </a:t>
                </a:r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p.e.]</a:t>
                </a:r>
                <a:endParaRPr lang="fr-FR" sz="1000">
                  <a:solidFill>
                    <a:sysClr val="windowText" lastClr="000000"/>
                  </a:solidFill>
                  <a:effectLst/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1.933309200214545E-2"/>
              <c:y val="0.20056858365341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fr-FR"/>
          </a:p>
        </c:txPr>
        <c:crossAx val="-91665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26426779151014"/>
          <c:y val="0.19094138574353672"/>
          <c:w val="0.22673573220848978"/>
          <c:h val="0.75098116353512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868686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659999778509"/>
          <c:y val="5.2966416740569545E-2"/>
          <c:w val="0.82059410030046553"/>
          <c:h val="0.76849963720405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graphs'!$D$4</c:f>
              <c:strCache>
                <c:ptCount val="1"/>
                <c:pt idx="0">
                  <c:v>number of agglomerations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dLbls>
            <c:dLbl>
              <c:idx val="0"/>
              <c:layout>
                <c:manualLayout>
                  <c:x val="2.7434836323118428E-3"/>
                  <c:y val="1.3651877133105797E-2"/>
                </c:manualLayout>
              </c:layout>
              <c:tx>
                <c:rich>
                  <a:bodyPr/>
                  <a:lstStyle/>
                  <a:p>
                    <a:fld id="{167AE597-A0AB-4848-A750-726BEDC7FF1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8B2E-4791-8E3F-2D03B07815A2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3A46B45-5B7F-40FB-880F-D5D0902486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4326B63-A8E6-41A8-A7C4-FA39490003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Verdana" panose="020B0604030504040204" pitchFamily="34" charset="0"/>
                    <a:ea typeface="Verdana" panose="020B0604030504040204" pitchFamily="34" charset="0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</c:ext>
            </c:extLst>
          </c:dLbls>
          <c:cat>
            <c:strRef>
              <c:f>'final graphs'!$A$5:$A$7</c:f>
              <c:strCache>
                <c:ptCount val="3"/>
                <c:pt idx="0">
                  <c:v>2 000 - 10 000</c:v>
                </c:pt>
                <c:pt idx="1">
                  <c:v>10 001 - 100 000</c:v>
                </c:pt>
                <c:pt idx="2">
                  <c:v>&gt;100 000</c:v>
                </c:pt>
              </c:strCache>
            </c:strRef>
          </c:cat>
          <c:val>
            <c:numRef>
              <c:f>'final graphs'!$D$5:$D$7</c:f>
              <c:numCache>
                <c:formatCode>0</c:formatCode>
                <c:ptCount val="3"/>
                <c:pt idx="0">
                  <c:v>46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B2E-4791-8E3F-2D03B07815A2}"/>
            </c:ext>
            <c:ext xmlns:c15="http://schemas.microsoft.com/office/drawing/2012/chart" uri="{02D57815-91ED-43cb-92C2-25804820EDAC}">
              <c15:datalabelsRange>
                <c15:f>'final graphs'!$F$5:$F$7</c15:f>
                <c15:dlblRangeCache>
                  <c:ptCount val="3"/>
                  <c:pt idx="0">
                    <c:v>81%</c:v>
                  </c:pt>
                  <c:pt idx="1">
                    <c:v>16%</c:v>
                  </c:pt>
                  <c:pt idx="2">
                    <c:v>4%</c:v>
                  </c:pt>
                </c15:dlblRangeCache>
              </c15:datalabelsRange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16661824"/>
        <c:axId val="-916664000"/>
      </c:barChart>
      <c:catAx>
        <c:axId val="-91666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s-ES" sz="1000">
                    <a:latin typeface="Verdana" panose="020B0604030504040204" pitchFamily="34" charset="0"/>
                    <a:ea typeface="Verdana" panose="020B0604030504040204" pitchFamily="34" charset="0"/>
                  </a:rPr>
                  <a:t>Size of agglomerations [p.e.]</a:t>
                </a:r>
              </a:p>
            </c:rich>
          </c:tx>
          <c:layout>
            <c:manualLayout>
              <c:xMode val="edge"/>
              <c:yMode val="edge"/>
              <c:x val="0.30007136504631138"/>
              <c:y val="0.911608374534578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916664000"/>
        <c:crosses val="autoZero"/>
        <c:auto val="1"/>
        <c:lblAlgn val="ctr"/>
        <c:lblOffset val="100"/>
        <c:noMultiLvlLbl val="0"/>
      </c:catAx>
      <c:valAx>
        <c:axId val="-916664000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es-ES" sz="100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Number of agglomerations</a:t>
                </a:r>
              </a:p>
            </c:rich>
          </c:tx>
          <c:layout>
            <c:manualLayout>
              <c:xMode val="edge"/>
              <c:yMode val="edge"/>
              <c:x val="2.6193079708403195E-2"/>
              <c:y val="0.20483479658455861"/>
            </c:manualLayout>
          </c:layout>
          <c:overlay val="0"/>
        </c:title>
        <c:numFmt formatCode="#\ ##0" sourceLinked="0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fr-FR"/>
          </a:p>
        </c:txPr>
        <c:crossAx val="-916664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3355339873924"/>
          <c:y val="5.7095924848129753E-2"/>
          <c:w val="0.83231819570295396"/>
          <c:h val="0.76660001861623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graphs'!$B$4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DC88AE32-E345-439F-B63A-14DEDE838E4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E64-4589-AD1B-3DED8E91CDE9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6DCA384-809A-4E9F-AA47-9837961251A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55E173A-4990-4899-ACF0-5D9485CA4E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Verdana" panose="020B0604030504040204" pitchFamily="34" charset="0"/>
                    <a:ea typeface="Verdana" panose="020B0604030504040204" pitchFamily="34" charset="0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</c:ext>
            </c:extLst>
          </c:dLbls>
          <c:cat>
            <c:strRef>
              <c:f>'final graphs'!$A$5:$A$7</c:f>
              <c:strCache>
                <c:ptCount val="3"/>
                <c:pt idx="0">
                  <c:v>2 000 - 10 000</c:v>
                </c:pt>
                <c:pt idx="1">
                  <c:v>10 001 - 100 000</c:v>
                </c:pt>
                <c:pt idx="2">
                  <c:v>&gt;100 000</c:v>
                </c:pt>
              </c:strCache>
            </c:strRef>
          </c:cat>
          <c:val>
            <c:numRef>
              <c:f>'final graphs'!$B$5:$B$7</c:f>
              <c:numCache>
                <c:formatCode>0.00</c:formatCode>
                <c:ptCount val="3"/>
                <c:pt idx="0">
                  <c:v>0.20230000000000001</c:v>
                </c:pt>
                <c:pt idx="1">
                  <c:v>0.42670000000000002</c:v>
                </c:pt>
                <c:pt idx="2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E64-4589-AD1B-3DED8E91CDE9}"/>
            </c:ext>
            <c:ext xmlns:c15="http://schemas.microsoft.com/office/drawing/2012/chart" uri="{02D57815-91ED-43cb-92C2-25804820EDAC}">
              <c15:datalabelsRange>
                <c15:f>'final graphs'!$G$5:$G$7</c15:f>
                <c15:dlblRangeCache>
                  <c:ptCount val="3"/>
                  <c:pt idx="0">
                    <c:v>20%</c:v>
                  </c:pt>
                  <c:pt idx="1">
                    <c:v>41%</c:v>
                  </c:pt>
                  <c:pt idx="2">
                    <c:v>39%</c:v>
                  </c:pt>
                </c15:dlblRangeCache>
              </c15:datalabelsRange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16650400"/>
        <c:axId val="-916653120"/>
      </c:barChart>
      <c:catAx>
        <c:axId val="-91665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s-ES" sz="1000">
                    <a:latin typeface="Verdana" panose="020B0604030504040204" pitchFamily="34" charset="0"/>
                    <a:ea typeface="Verdana" panose="020B0604030504040204" pitchFamily="34" charset="0"/>
                  </a:rPr>
                  <a:t>Size</a:t>
                </a:r>
                <a:r>
                  <a:rPr lang="es-ES" sz="1000" baseline="0">
                    <a:latin typeface="Verdana" panose="020B0604030504040204" pitchFamily="34" charset="0"/>
                    <a:ea typeface="Verdana" panose="020B0604030504040204" pitchFamily="34" charset="0"/>
                  </a:rPr>
                  <a:t> of a</a:t>
                </a:r>
                <a:r>
                  <a:rPr lang="es-ES" sz="1000">
                    <a:latin typeface="Verdana" panose="020B0604030504040204" pitchFamily="34" charset="0"/>
                    <a:ea typeface="Verdana" panose="020B0604030504040204" pitchFamily="34" charset="0"/>
                  </a:rPr>
                  <a:t>gglomerations</a:t>
                </a:r>
                <a:r>
                  <a:rPr lang="es-ES" sz="1000" baseline="0">
                    <a:latin typeface="Verdana" panose="020B0604030504040204" pitchFamily="34" charset="0"/>
                    <a:ea typeface="Verdana" panose="020B0604030504040204" pitchFamily="34" charset="0"/>
                  </a:rPr>
                  <a:t> [</a:t>
                </a:r>
                <a:r>
                  <a:rPr lang="es-ES" sz="1000">
                    <a:latin typeface="Verdana" panose="020B0604030504040204" pitchFamily="34" charset="0"/>
                    <a:ea typeface="Verdana" panose="020B0604030504040204" pitchFamily="34" charset="0"/>
                  </a:rPr>
                  <a:t>p.e.]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916653120"/>
        <c:crosses val="autoZero"/>
        <c:auto val="1"/>
        <c:lblAlgn val="ctr"/>
        <c:lblOffset val="100"/>
        <c:noMultiLvlLbl val="0"/>
      </c:catAx>
      <c:valAx>
        <c:axId val="-916653120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es-ES" sz="1000">
                    <a:solidFill>
                      <a:sysClr val="windowText" lastClr="000000"/>
                    </a:solidFill>
                    <a:latin typeface="+mn-lt"/>
                  </a:rPr>
                  <a:t>Waste water</a:t>
                </a:r>
                <a:r>
                  <a:rPr lang="es-ES" sz="1000" baseline="0">
                    <a:solidFill>
                      <a:sysClr val="windowText" lastClr="000000"/>
                    </a:solidFill>
                    <a:latin typeface="+mn-lt"/>
                  </a:rPr>
                  <a:t> l</a:t>
                </a:r>
                <a:r>
                  <a:rPr lang="es-ES" sz="1000">
                    <a:solidFill>
                      <a:sysClr val="windowText" lastClr="000000"/>
                    </a:solidFill>
                    <a:latin typeface="+mn-lt"/>
                  </a:rPr>
                  <a:t>oad</a:t>
                </a:r>
                <a:r>
                  <a:rPr lang="es-ES" sz="1000" baseline="0">
                    <a:solidFill>
                      <a:sysClr val="windowText" lastClr="000000"/>
                    </a:solidFill>
                    <a:latin typeface="+mn-lt"/>
                  </a:rPr>
                  <a:t> [million </a:t>
                </a:r>
                <a:r>
                  <a:rPr lang="es-ES" sz="1000">
                    <a:solidFill>
                      <a:sysClr val="windowText" lastClr="000000"/>
                    </a:solidFill>
                    <a:latin typeface="+mn-lt"/>
                  </a:rPr>
                  <a:t>p.e.]</a:t>
                </a:r>
              </a:p>
            </c:rich>
          </c:tx>
          <c:layout>
            <c:manualLayout>
              <c:xMode val="edge"/>
              <c:yMode val="edge"/>
              <c:x val="2.6269961520808228E-2"/>
              <c:y val="0.18100527918787948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91665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7508871080054"/>
          <c:y val="4.1573605470964017E-2"/>
          <c:w val="0.83113275173165801"/>
          <c:h val="0.6963206264775413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'final graphs'!$B$102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CCC1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2C4-4175-A2F7-C50F7ECB6AC7}"/>
              </c:ext>
            </c:extLst>
          </c:dPt>
          <c:dPt>
            <c:idx val="1"/>
            <c:invertIfNegative val="0"/>
            <c:bubble3D val="0"/>
            <c:spPr>
              <a:solidFill>
                <a:srgbClr val="CCC1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2C4-4175-A2F7-C50F7ECB6AC7}"/>
              </c:ext>
            </c:extLst>
          </c:dPt>
          <c:dPt>
            <c:idx val="2"/>
            <c:invertIfNegative val="0"/>
            <c:bubble3D val="0"/>
            <c:spPr>
              <a:solidFill>
                <a:srgbClr val="C3D69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2C4-4175-A2F7-C50F7ECB6AC7}"/>
              </c:ext>
            </c:extLst>
          </c:dPt>
          <c:dPt>
            <c:idx val="3"/>
            <c:invertIfNegative val="0"/>
            <c:bubble3D val="0"/>
            <c:spPr>
              <a:solidFill>
                <a:srgbClr val="C3D69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2C4-4175-A2F7-C50F7ECB6AC7}"/>
              </c:ext>
            </c:extLst>
          </c:dPt>
          <c:dPt>
            <c:idx val="4"/>
            <c:invertIfNegative val="0"/>
            <c:bubble3D val="0"/>
            <c:spPr>
              <a:solidFill>
                <a:srgbClr val="B9CDE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2C4-4175-A2F7-C50F7ECB6AC7}"/>
              </c:ext>
            </c:extLst>
          </c:dPt>
          <c:dPt>
            <c:idx val="5"/>
            <c:invertIfNegative val="0"/>
            <c:bubble3D val="0"/>
            <c:spPr>
              <a:solidFill>
                <a:srgbClr val="B9CDE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2C4-4175-A2F7-C50F7ECB6AC7}"/>
              </c:ext>
            </c:extLst>
          </c:dPt>
          <c:cat>
            <c:strRef>
              <c:f>'final graphs'!$A$103:$A$108</c:f>
              <c:strCache>
                <c:ptCount val="6"/>
                <c:pt idx="0">
                  <c:v>total waste water load to be treated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compliant secondary treatment</c:v>
                </c:pt>
                <c:pt idx="4">
                  <c:v>more stringent treatment in place</c:v>
                </c:pt>
                <c:pt idx="5">
                  <c:v>compliant more stringent treatment</c:v>
                </c:pt>
              </c:strCache>
            </c:strRef>
          </c:cat>
          <c:val>
            <c:numRef>
              <c:f>'final graphs'!$B$103:$B$108</c:f>
              <c:numCache>
                <c:formatCode>General</c:formatCode>
                <c:ptCount val="6"/>
                <c:pt idx="0">
                  <c:v>1.0289999999999999</c:v>
                </c:pt>
                <c:pt idx="1">
                  <c:v>0.81988899999999998</c:v>
                </c:pt>
                <c:pt idx="2">
                  <c:v>0.81988899999999998</c:v>
                </c:pt>
                <c:pt idx="3">
                  <c:v>0.81988899999999998</c:v>
                </c:pt>
                <c:pt idx="4">
                  <c:v>0.818689</c:v>
                </c:pt>
                <c:pt idx="5">
                  <c:v>0.248089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2C4-4175-A2F7-C50F7ECB6AC7}"/>
            </c:ext>
          </c:extLst>
        </c:ser>
        <c:ser>
          <c:idx val="1"/>
          <c:order val="1"/>
          <c:tx>
            <c:strRef>
              <c:f>'final graphs'!$C$102</c:f>
              <c:strCache>
                <c:ptCount val="1"/>
                <c:pt idx="0">
                  <c:v>2018 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604A7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62C4-4175-A2F7-C50F7ECB6AC7}"/>
              </c:ext>
            </c:extLst>
          </c:dPt>
          <c:dPt>
            <c:idx val="1"/>
            <c:invertIfNegative val="0"/>
            <c:bubble3D val="0"/>
            <c:spPr>
              <a:solidFill>
                <a:srgbClr val="604A7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62C4-4175-A2F7-C50F7ECB6AC7}"/>
              </c:ext>
            </c:extLst>
          </c:dPt>
          <c:dPt>
            <c:idx val="2"/>
            <c:invertIfNegative val="0"/>
            <c:bubble3D val="0"/>
            <c:spPr>
              <a:solidFill>
                <a:srgbClr val="77933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62C4-4175-A2F7-C50F7ECB6AC7}"/>
              </c:ext>
            </c:extLst>
          </c:dPt>
          <c:dPt>
            <c:idx val="3"/>
            <c:invertIfNegative val="0"/>
            <c:bubble3D val="0"/>
            <c:spPr>
              <a:solidFill>
                <a:srgbClr val="77933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62C4-4175-A2F7-C50F7ECB6AC7}"/>
              </c:ext>
            </c:extLst>
          </c:dPt>
          <c:dPt>
            <c:idx val="4"/>
            <c:invertIfNegative val="0"/>
            <c:bubble3D val="0"/>
            <c:spPr>
              <a:solidFill>
                <a:srgbClr val="37609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62C4-4175-A2F7-C50F7ECB6AC7}"/>
              </c:ext>
            </c:extLst>
          </c:dPt>
          <c:dPt>
            <c:idx val="5"/>
            <c:invertIfNegative val="0"/>
            <c:bubble3D val="0"/>
            <c:spPr>
              <a:solidFill>
                <a:srgbClr val="37609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62C4-4175-A2F7-C50F7ECB6AC7}"/>
              </c:ext>
            </c:extLst>
          </c:dPt>
          <c:cat>
            <c:strRef>
              <c:f>'final graphs'!$A$103:$A$108</c:f>
              <c:strCache>
                <c:ptCount val="6"/>
                <c:pt idx="0">
                  <c:v>total waste water load to be treated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compliant secondary treatment</c:v>
                </c:pt>
                <c:pt idx="4">
                  <c:v>more stringent treatment in place</c:v>
                </c:pt>
                <c:pt idx="5">
                  <c:v>compliant more stringent treatment</c:v>
                </c:pt>
              </c:strCache>
            </c:strRef>
          </c:cat>
          <c:val>
            <c:numRef>
              <c:f>'final graphs'!$C$103:$C$108</c:f>
              <c:numCache>
                <c:formatCode>General</c:formatCode>
                <c:ptCount val="6"/>
                <c:pt idx="0">
                  <c:v>1.0289999999999999</c:v>
                </c:pt>
                <c:pt idx="1">
                  <c:v>0.85050000000000003</c:v>
                </c:pt>
                <c:pt idx="2">
                  <c:v>0.85050000000000003</c:v>
                </c:pt>
                <c:pt idx="3">
                  <c:v>0.85050000000000003</c:v>
                </c:pt>
                <c:pt idx="4">
                  <c:v>0.84930000000000005</c:v>
                </c:pt>
                <c:pt idx="5">
                  <c:v>0.26790000000000003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62C4-4175-A2F7-C50F7ECB6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16654208"/>
        <c:axId val="-916664544"/>
      </c:barChart>
      <c:catAx>
        <c:axId val="-9166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 sz="1000"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916664544"/>
        <c:crosses val="autoZero"/>
        <c:auto val="1"/>
        <c:lblAlgn val="ctr"/>
        <c:lblOffset val="100"/>
        <c:noMultiLvlLbl val="0"/>
      </c:catAx>
      <c:valAx>
        <c:axId val="-916664544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es-ES" sz="100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Load [Million p.e.]</a:t>
                </a:r>
              </a:p>
            </c:rich>
          </c:tx>
          <c:layout>
            <c:manualLayout>
              <c:xMode val="edge"/>
              <c:yMode val="edge"/>
              <c:x val="2.5281687285791356E-2"/>
              <c:y val="0.20489121536905602"/>
            </c:manualLayout>
          </c:layout>
          <c:overlay val="0"/>
        </c:title>
        <c:numFmt formatCode="#,##0.0" sourceLinked="0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916664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783509</xdr:colOff>
      <xdr:row>59</xdr:row>
      <xdr:rowOff>96983</xdr:rowOff>
    </xdr:from>
    <xdr:to>
      <xdr:col>15</xdr:col>
      <xdr:colOff>475873</xdr:colOff>
      <xdr:row>73</xdr:row>
      <xdr:rowOff>129887</xdr:rowOff>
    </xdr:to>
    <xdr:graphicFrame macro="">
      <xdr:nvGraphicFramePr>
        <xdr:cNvPr id="2" name="Chart 7">
          <a:extLst>
            <a:ext uri="{FF2B5EF4-FFF2-40B4-BE49-F238E27FC236}">
              <a16:creationId xmlns="" xmlns:a16="http://schemas.microsoft.com/office/drawing/2014/main" id="{00000000-0008-0000-0E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47160</xdr:colOff>
      <xdr:row>59</xdr:row>
      <xdr:rowOff>116281</xdr:rowOff>
    </xdr:from>
    <xdr:to>
      <xdr:col>20</xdr:col>
      <xdr:colOff>847888</xdr:colOff>
      <xdr:row>73</xdr:row>
      <xdr:rowOff>129888</xdr:rowOff>
    </xdr:to>
    <xdr:graphicFrame macro="">
      <xdr:nvGraphicFramePr>
        <xdr:cNvPr id="3" name="Chart 7">
          <a:extLst>
            <a:ext uri="{FF2B5EF4-FFF2-40B4-BE49-F238E27FC236}">
              <a16:creationId xmlns="" xmlns:a16="http://schemas.microsoft.com/office/drawing/2014/main" id="{00000000-0008-0000-0E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1881136</xdr:colOff>
      <xdr:row>59</xdr:row>
      <xdr:rowOff>122406</xdr:rowOff>
    </xdr:from>
    <xdr:to>
      <xdr:col>25</xdr:col>
      <xdr:colOff>354299</xdr:colOff>
      <xdr:row>74</xdr:row>
      <xdr:rowOff>21649</xdr:rowOff>
    </xdr:to>
    <xdr:graphicFrame macro="">
      <xdr:nvGraphicFramePr>
        <xdr:cNvPr id="4" name="Chart 7">
          <a:extLst>
            <a:ext uri="{FF2B5EF4-FFF2-40B4-BE49-F238E27FC236}">
              <a16:creationId xmlns="" xmlns:a16="http://schemas.microsoft.com/office/drawing/2014/main" id="{00000000-0008-0000-0E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70987</xdr:colOff>
      <xdr:row>81</xdr:row>
      <xdr:rowOff>41800</xdr:rowOff>
    </xdr:from>
    <xdr:to>
      <xdr:col>15</xdr:col>
      <xdr:colOff>564316</xdr:colOff>
      <xdr:row>89</xdr:row>
      <xdr:rowOff>346363</xdr:rowOff>
    </xdr:to>
    <xdr:graphicFrame macro="">
      <xdr:nvGraphicFramePr>
        <xdr:cNvPr id="5" name="Graphique 4">
          <a:extLst>
            <a:ext uri="{FF2B5EF4-FFF2-40B4-BE49-F238E27FC236}">
              <a16:creationId xmlns="" xmlns:a16="http://schemas.microsoft.com/office/drawing/2014/main" id="{00000000-0008-0000-0E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101113</xdr:colOff>
      <xdr:row>80</xdr:row>
      <xdr:rowOff>78475</xdr:rowOff>
    </xdr:from>
    <xdr:to>
      <xdr:col>20</xdr:col>
      <xdr:colOff>901841</xdr:colOff>
      <xdr:row>89</xdr:row>
      <xdr:rowOff>368011</xdr:rowOff>
    </xdr:to>
    <xdr:graphicFrame macro="">
      <xdr:nvGraphicFramePr>
        <xdr:cNvPr id="6" name="Graphique 5">
          <a:extLst>
            <a:ext uri="{FF2B5EF4-FFF2-40B4-BE49-F238E27FC236}">
              <a16:creationId xmlns="" xmlns:a16="http://schemas.microsoft.com/office/drawing/2014/main" id="{00000000-0008-0000-0E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1917402</xdr:colOff>
      <xdr:row>81</xdr:row>
      <xdr:rowOff>34836</xdr:rowOff>
    </xdr:from>
    <xdr:to>
      <xdr:col>25</xdr:col>
      <xdr:colOff>390565</xdr:colOff>
      <xdr:row>89</xdr:row>
      <xdr:rowOff>368011</xdr:rowOff>
    </xdr:to>
    <xdr:graphicFrame macro="">
      <xdr:nvGraphicFramePr>
        <xdr:cNvPr id="7" name="Graphique 6">
          <a:extLst>
            <a:ext uri="{FF2B5EF4-FFF2-40B4-BE49-F238E27FC236}">
              <a16:creationId xmlns="" xmlns:a16="http://schemas.microsoft.com/office/drawing/2014/main" id="{00000000-0008-0000-0E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7255</xdr:colOff>
      <xdr:row>3</xdr:row>
      <xdr:rowOff>183077</xdr:rowOff>
    </xdr:from>
    <xdr:to>
      <xdr:col>13</xdr:col>
      <xdr:colOff>489328</xdr:colOff>
      <xdr:row>8</xdr:row>
      <xdr:rowOff>1760750</xdr:rowOff>
    </xdr:to>
    <xdr:graphicFrame macro="">
      <xdr:nvGraphicFramePr>
        <xdr:cNvPr id="8" name="Chart 1">
          <a:extLst>
            <a:ext uri="{FF2B5EF4-FFF2-40B4-BE49-F238E27FC236}">
              <a16:creationId xmlns="" xmlns:a16="http://schemas.microsoft.com/office/drawing/2014/main" id="{00000000-0008-0000-0E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7141</xdr:colOff>
      <xdr:row>3</xdr:row>
      <xdr:rowOff>178674</xdr:rowOff>
    </xdr:from>
    <xdr:to>
      <xdr:col>19</xdr:col>
      <xdr:colOff>697032</xdr:colOff>
      <xdr:row>8</xdr:row>
      <xdr:rowOff>1756347</xdr:rowOff>
    </xdr:to>
    <xdr:graphicFrame macro="">
      <xdr:nvGraphicFramePr>
        <xdr:cNvPr id="9" name="Chart 9">
          <a:extLst>
            <a:ext uri="{FF2B5EF4-FFF2-40B4-BE49-F238E27FC236}">
              <a16:creationId xmlns="" xmlns:a16="http://schemas.microsoft.com/office/drawing/2014/main" id="{00000000-0008-0000-0E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725632</xdr:colOff>
      <xdr:row>100</xdr:row>
      <xdr:rowOff>11084</xdr:rowOff>
    </xdr:from>
    <xdr:to>
      <xdr:col>10</xdr:col>
      <xdr:colOff>206954</xdr:colOff>
      <xdr:row>114</xdr:row>
      <xdr:rowOff>140478</xdr:rowOff>
    </xdr:to>
    <xdr:graphicFrame macro="">
      <xdr:nvGraphicFramePr>
        <xdr:cNvPr id="10" name="Chart 5">
          <a:extLst>
            <a:ext uri="{FF2B5EF4-FFF2-40B4-BE49-F238E27FC236}">
              <a16:creationId xmlns="" xmlns:a16="http://schemas.microsoft.com/office/drawing/2014/main" id="{00000000-0008-0000-0E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604253</xdr:colOff>
      <xdr:row>50</xdr:row>
      <xdr:rowOff>56782</xdr:rowOff>
    </xdr:from>
    <xdr:to>
      <xdr:col>16</xdr:col>
      <xdr:colOff>961634</xdr:colOff>
      <xdr:row>57</xdr:row>
      <xdr:rowOff>872455</xdr:rowOff>
    </xdr:to>
    <xdr:graphicFrame macro="">
      <xdr:nvGraphicFramePr>
        <xdr:cNvPr id="11" name="Chart 7">
          <a:extLst>
            <a:ext uri="{FF2B5EF4-FFF2-40B4-BE49-F238E27FC236}">
              <a16:creationId xmlns="" xmlns:a16="http://schemas.microsoft.com/office/drawing/2014/main" id="{00000000-0008-0000-0E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65440</xdr:colOff>
      <xdr:row>119</xdr:row>
      <xdr:rowOff>55186</xdr:rowOff>
    </xdr:from>
    <xdr:to>
      <xdr:col>13</xdr:col>
      <xdr:colOff>520670</xdr:colOff>
      <xdr:row>135</xdr:row>
      <xdr:rowOff>108858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E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573287</xdr:colOff>
      <xdr:row>19</xdr:row>
      <xdr:rowOff>51204</xdr:rowOff>
    </xdr:from>
    <xdr:to>
      <xdr:col>16</xdr:col>
      <xdr:colOff>930668</xdr:colOff>
      <xdr:row>33</xdr:row>
      <xdr:rowOff>104877</xdr:rowOff>
    </xdr:to>
    <xdr:graphicFrame macro="">
      <xdr:nvGraphicFramePr>
        <xdr:cNvPr id="13" name="Chart 7">
          <a:extLst>
            <a:ext uri="{FF2B5EF4-FFF2-40B4-BE49-F238E27FC236}">
              <a16:creationId xmlns="" xmlns:a16="http://schemas.microsoft.com/office/drawing/2014/main" id="{00000000-0008-0000-0E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651494</xdr:colOff>
      <xdr:row>9</xdr:row>
      <xdr:rowOff>304919</xdr:rowOff>
    </xdr:from>
    <xdr:to>
      <xdr:col>15</xdr:col>
      <xdr:colOff>109242</xdr:colOff>
      <xdr:row>16</xdr:row>
      <xdr:rowOff>202611</xdr:rowOff>
    </xdr:to>
    <xdr:graphicFrame macro="">
      <xdr:nvGraphicFramePr>
        <xdr:cNvPr id="14" name="Graphique 13">
          <a:extLst>
            <a:ext uri="{FF2B5EF4-FFF2-40B4-BE49-F238E27FC236}">
              <a16:creationId xmlns="" xmlns:a16="http://schemas.microsoft.com/office/drawing/2014/main" id="{00000000-0008-0000-0E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133498</xdr:colOff>
      <xdr:row>38</xdr:row>
      <xdr:rowOff>149683</xdr:rowOff>
    </xdr:from>
    <xdr:to>
      <xdr:col>20</xdr:col>
      <xdr:colOff>2375098</xdr:colOff>
      <xdr:row>45</xdr:row>
      <xdr:rowOff>646701</xdr:rowOff>
    </xdr:to>
    <xdr:graphicFrame macro="">
      <xdr:nvGraphicFramePr>
        <xdr:cNvPr id="15" name="Chart 7">
          <a:extLst>
            <a:ext uri="{FF2B5EF4-FFF2-40B4-BE49-F238E27FC236}">
              <a16:creationId xmlns="" xmlns:a16="http://schemas.microsoft.com/office/drawing/2014/main" id="{00000000-0008-0000-0E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37917</xdr:colOff>
      <xdr:row>9</xdr:row>
      <xdr:rowOff>288287</xdr:rowOff>
    </xdr:from>
    <xdr:to>
      <xdr:col>11</xdr:col>
      <xdr:colOff>511048</xdr:colOff>
      <xdr:row>16</xdr:row>
      <xdr:rowOff>184058</xdr:rowOff>
    </xdr:to>
    <xdr:graphicFrame macro="">
      <xdr:nvGraphicFramePr>
        <xdr:cNvPr id="16" name="Graphique 15">
          <a:extLst>
            <a:ext uri="{FF2B5EF4-FFF2-40B4-BE49-F238E27FC236}">
              <a16:creationId xmlns="" xmlns:a16="http://schemas.microsoft.com/office/drawing/2014/main" id="{00000000-0008-0000-0E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_register_model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ssary"/>
      <sheetName val="Information on sensitive area"/>
      <sheetName val="SA-history"/>
      <sheetName val="UWWTP Level"/>
      <sheetName val="agglomeration level"/>
      <sheetName val="Summary_legal_compliance"/>
      <sheetName val="distance to compliance"/>
      <sheetName val="Summary_installation_in_place"/>
      <sheetName val="breach_list"/>
      <sheetName val="Summary_big_cities"/>
      <sheetName val="Nuts2_level analyse"/>
      <sheetName val="sewage_sludge_and_re-use"/>
      <sheetName val="Graphs"/>
      <sheetName val="New agglomerations"/>
      <sheetName val="Agglomerationout"/>
      <sheetName val="New treatment plants"/>
      <sheetName val="UWWTPsout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Cyprus</v>
          </cell>
        </row>
        <row r="2">
          <cell r="C2" t="str">
            <v>2018/12/31</v>
          </cell>
        </row>
        <row r="15">
          <cell r="C15">
            <v>27</v>
          </cell>
          <cell r="D15">
            <v>47.368421052632002</v>
          </cell>
          <cell r="E15">
            <v>860800</v>
          </cell>
          <cell r="F15">
            <v>83.654033041787997</v>
          </cell>
        </row>
        <row r="16">
          <cell r="C16">
            <v>57</v>
          </cell>
          <cell r="E16">
            <v>1029000</v>
          </cell>
        </row>
        <row r="17">
          <cell r="E17">
            <v>0</v>
          </cell>
        </row>
        <row r="21">
          <cell r="C21">
            <v>24</v>
          </cell>
          <cell r="D21">
            <v>44.444444444444002</v>
          </cell>
          <cell r="E21">
            <v>844150.08</v>
          </cell>
          <cell r="F21">
            <v>84.031757640389003</v>
          </cell>
        </row>
        <row r="22">
          <cell r="C22">
            <v>54</v>
          </cell>
          <cell r="E22">
            <v>1004560.78</v>
          </cell>
        </row>
        <row r="27">
          <cell r="E27">
            <v>0</v>
          </cell>
        </row>
        <row r="31">
          <cell r="C31">
            <v>2</v>
          </cell>
          <cell r="D31">
            <v>100</v>
          </cell>
          <cell r="E31">
            <v>230000</v>
          </cell>
          <cell r="F31">
            <v>100</v>
          </cell>
        </row>
        <row r="32">
          <cell r="C32">
            <v>2</v>
          </cell>
          <cell r="E32">
            <v>230000</v>
          </cell>
        </row>
        <row r="40">
          <cell r="E40">
            <v>0</v>
          </cell>
        </row>
      </sheetData>
      <sheetData sheetId="6"/>
      <sheetData sheetId="7">
        <row r="11">
          <cell r="C11">
            <v>34</v>
          </cell>
          <cell r="D11">
            <v>59.649122807018003</v>
          </cell>
          <cell r="E11">
            <v>24439.22</v>
          </cell>
          <cell r="F11">
            <v>2.3750456754129998</v>
          </cell>
        </row>
        <row r="12">
          <cell r="C12">
            <v>27</v>
          </cell>
          <cell r="D12">
            <v>47.368421052632002</v>
          </cell>
          <cell r="E12">
            <v>850499.73</v>
          </cell>
          <cell r="F12">
            <v>82.653034985423005</v>
          </cell>
        </row>
        <row r="15">
          <cell r="C15">
            <v>27</v>
          </cell>
          <cell r="D15">
            <v>47.368421052632002</v>
          </cell>
          <cell r="E15">
            <v>850499.73</v>
          </cell>
          <cell r="F15">
            <v>82.653034985423005</v>
          </cell>
        </row>
        <row r="16">
          <cell r="C16">
            <v>27</v>
          </cell>
          <cell r="D16">
            <v>47.368421052632002</v>
          </cell>
          <cell r="E16">
            <v>850499.73</v>
          </cell>
          <cell r="F16">
            <v>82.653034985423005</v>
          </cell>
        </row>
        <row r="19">
          <cell r="C19">
            <v>26</v>
          </cell>
          <cell r="D19">
            <v>45.614035087719003</v>
          </cell>
          <cell r="E19">
            <v>849299.73</v>
          </cell>
          <cell r="F19">
            <v>82.536416909620996</v>
          </cell>
        </row>
        <row r="20">
          <cell r="C20">
            <v>14</v>
          </cell>
          <cell r="D20">
            <v>24.561403508771999</v>
          </cell>
          <cell r="E20">
            <v>267899.8</v>
          </cell>
          <cell r="F20">
            <v>26.034965986395001</v>
          </cell>
        </row>
      </sheetData>
      <sheetData sheetId="8"/>
      <sheetData sheetId="9">
        <row r="5">
          <cell r="A5" t="str">
            <v>CY001</v>
          </cell>
          <cell r="B5" t="str">
            <v>NICOSIA</v>
          </cell>
          <cell r="C5">
            <v>235000</v>
          </cell>
          <cell r="E5">
            <v>235000</v>
          </cell>
          <cell r="F5">
            <v>0</v>
          </cell>
          <cell r="G5">
            <v>0</v>
          </cell>
          <cell r="O5" t="str">
            <v>NA;NA;NA;NA;NA;NA;NA;NA</v>
          </cell>
          <cell r="R5" t="str">
            <v>CY11-Agglo</v>
          </cell>
          <cell r="S5" t="str">
            <v>Nicosia</v>
          </cell>
          <cell r="T5">
            <v>0</v>
          </cell>
          <cell r="U5">
            <v>0</v>
          </cell>
          <cell r="V5">
            <v>0</v>
          </cell>
        </row>
        <row r="6">
          <cell r="A6" t="str">
            <v>CY005</v>
          </cell>
          <cell r="B6" t="str">
            <v>LIMASSOL</v>
          </cell>
          <cell r="C6">
            <v>165000</v>
          </cell>
          <cell r="E6">
            <v>165000</v>
          </cell>
          <cell r="F6">
            <v>0</v>
          </cell>
          <cell r="G6">
            <v>0</v>
          </cell>
          <cell r="O6" t="str">
            <v>NA;CSA;NA;NA;NA;NA;NA</v>
          </cell>
          <cell r="R6" t="str">
            <v>CY51-Agglo</v>
          </cell>
          <cell r="S6" t="str">
            <v>Limassol</v>
          </cell>
          <cell r="T6">
            <v>0</v>
          </cell>
          <cell r="U6">
            <v>0</v>
          </cell>
          <cell r="V6">
            <v>0</v>
          </cell>
        </row>
        <row r="7">
          <cell r="A7"/>
          <cell r="B7"/>
          <cell r="C7"/>
          <cell r="E7"/>
          <cell r="F7"/>
          <cell r="G7"/>
          <cell r="O7"/>
          <cell r="R7"/>
          <cell r="S7"/>
          <cell r="T7"/>
          <cell r="U7"/>
          <cell r="V7"/>
        </row>
        <row r="8">
          <cell r="A8"/>
          <cell r="B8"/>
          <cell r="C8"/>
          <cell r="E8"/>
          <cell r="F8"/>
          <cell r="G8"/>
          <cell r="O8"/>
          <cell r="R8"/>
          <cell r="S8"/>
          <cell r="T8"/>
          <cell r="U8"/>
        </row>
        <row r="9">
          <cell r="A9">
            <v>165000</v>
          </cell>
          <cell r="B9"/>
          <cell r="C9">
            <v>400000</v>
          </cell>
          <cell r="E9">
            <v>400000</v>
          </cell>
          <cell r="F9"/>
          <cell r="G9">
            <v>0</v>
          </cell>
          <cell r="O9"/>
          <cell r="R9"/>
          <cell r="S9"/>
          <cell r="T9">
            <v>0</v>
          </cell>
          <cell r="U9">
            <v>0</v>
          </cell>
          <cell r="V9">
            <v>0</v>
          </cell>
        </row>
        <row r="10">
          <cell r="A10"/>
          <cell r="B10"/>
          <cell r="C10"/>
          <cell r="E10"/>
          <cell r="F10"/>
          <cell r="G10"/>
          <cell r="O10"/>
          <cell r="R10"/>
          <cell r="S10"/>
          <cell r="T10"/>
          <cell r="U10"/>
        </row>
        <row r="11">
          <cell r="A11"/>
          <cell r="B11"/>
          <cell r="C11"/>
          <cell r="E11"/>
          <cell r="F11"/>
          <cell r="G11"/>
          <cell r="O11"/>
          <cell r="R11"/>
          <cell r="S11"/>
          <cell r="T11"/>
          <cell r="U11"/>
        </row>
        <row r="12">
          <cell r="A12"/>
          <cell r="B12"/>
          <cell r="C12"/>
          <cell r="E12"/>
          <cell r="F12"/>
          <cell r="G12"/>
          <cell r="O12"/>
          <cell r="R12"/>
          <cell r="S12"/>
          <cell r="T12"/>
          <cell r="U12"/>
        </row>
        <row r="13">
          <cell r="A13"/>
          <cell r="B13"/>
          <cell r="C13"/>
          <cell r="E13"/>
          <cell r="F13"/>
          <cell r="G13"/>
          <cell r="O13"/>
          <cell r="R13"/>
          <cell r="S13"/>
          <cell r="T13"/>
          <cell r="U13"/>
        </row>
        <row r="14">
          <cell r="A14"/>
          <cell r="B14"/>
          <cell r="C14"/>
          <cell r="E14"/>
          <cell r="F14"/>
          <cell r="G14"/>
          <cell r="O14"/>
          <cell r="R14"/>
          <cell r="S14"/>
          <cell r="T14"/>
          <cell r="U14"/>
        </row>
        <row r="15">
          <cell r="A15"/>
          <cell r="B15"/>
          <cell r="C15"/>
          <cell r="E15"/>
          <cell r="F15"/>
          <cell r="G15"/>
          <cell r="O15"/>
          <cell r="R15"/>
          <cell r="S15"/>
          <cell r="T15"/>
          <cell r="U15"/>
        </row>
        <row r="16">
          <cell r="A16"/>
          <cell r="B16"/>
          <cell r="C16"/>
          <cell r="E16"/>
          <cell r="F16"/>
          <cell r="G16"/>
          <cell r="O16"/>
          <cell r="R16"/>
          <cell r="S16"/>
          <cell r="T16"/>
          <cell r="U16"/>
        </row>
        <row r="17">
          <cell r="A17"/>
          <cell r="B17"/>
          <cell r="C17"/>
          <cell r="E17"/>
          <cell r="F17"/>
          <cell r="G17"/>
          <cell r="O17"/>
          <cell r="R17"/>
          <cell r="S17"/>
          <cell r="T17"/>
          <cell r="U17"/>
        </row>
        <row r="18">
          <cell r="A18"/>
          <cell r="B18"/>
          <cell r="C18"/>
          <cell r="E18"/>
          <cell r="F18"/>
          <cell r="G18"/>
          <cell r="O18"/>
          <cell r="R18"/>
          <cell r="S18"/>
          <cell r="T18"/>
          <cell r="U18"/>
        </row>
        <row r="19">
          <cell r="A19"/>
          <cell r="B19"/>
          <cell r="C19"/>
          <cell r="E19"/>
          <cell r="F19"/>
          <cell r="G19"/>
          <cell r="O19"/>
          <cell r="R19"/>
          <cell r="S19"/>
          <cell r="T19"/>
          <cell r="U19"/>
        </row>
        <row r="20">
          <cell r="A20"/>
          <cell r="B20"/>
          <cell r="C20"/>
          <cell r="E20"/>
          <cell r="F20"/>
          <cell r="G20"/>
          <cell r="O20"/>
          <cell r="R20"/>
          <cell r="S20"/>
          <cell r="T20"/>
          <cell r="U20"/>
        </row>
        <row r="21">
          <cell r="A21"/>
          <cell r="B21"/>
          <cell r="C21"/>
          <cell r="E21"/>
          <cell r="F21"/>
          <cell r="G21"/>
          <cell r="O21"/>
          <cell r="R21"/>
          <cell r="S21"/>
          <cell r="T21"/>
          <cell r="U21"/>
        </row>
        <row r="22">
          <cell r="A22"/>
          <cell r="B22"/>
          <cell r="C22"/>
          <cell r="E22"/>
          <cell r="F22"/>
          <cell r="G22"/>
          <cell r="O22"/>
          <cell r="R22"/>
          <cell r="S22"/>
          <cell r="T22"/>
          <cell r="U22"/>
        </row>
        <row r="23">
          <cell r="A23"/>
          <cell r="B23"/>
          <cell r="C23"/>
          <cell r="E23"/>
          <cell r="F23"/>
          <cell r="G23"/>
          <cell r="O23"/>
          <cell r="R23"/>
          <cell r="S23"/>
          <cell r="T23"/>
          <cell r="U23"/>
        </row>
        <row r="24">
          <cell r="A24"/>
          <cell r="B24"/>
          <cell r="C24"/>
          <cell r="E24"/>
          <cell r="F24"/>
          <cell r="G24"/>
          <cell r="O24"/>
          <cell r="R24"/>
          <cell r="S24"/>
          <cell r="T24"/>
          <cell r="U24"/>
        </row>
        <row r="25">
          <cell r="A25"/>
          <cell r="B25"/>
          <cell r="C25"/>
          <cell r="E25"/>
          <cell r="F25"/>
          <cell r="G25"/>
          <cell r="O25"/>
          <cell r="R25"/>
          <cell r="S25"/>
          <cell r="T25"/>
          <cell r="U25"/>
        </row>
        <row r="26">
          <cell r="A26"/>
          <cell r="B26"/>
          <cell r="C26"/>
          <cell r="E26"/>
          <cell r="F26"/>
          <cell r="G26"/>
          <cell r="O26"/>
          <cell r="R26"/>
          <cell r="S26"/>
          <cell r="T26"/>
          <cell r="U26"/>
        </row>
        <row r="27">
          <cell r="A27"/>
          <cell r="B27"/>
          <cell r="C27"/>
          <cell r="E27"/>
          <cell r="F27"/>
          <cell r="G27"/>
          <cell r="O27"/>
          <cell r="R27"/>
          <cell r="S27"/>
          <cell r="T27"/>
          <cell r="U27"/>
        </row>
        <row r="28">
          <cell r="A28"/>
          <cell r="B28"/>
          <cell r="C28"/>
          <cell r="E28"/>
          <cell r="F28"/>
          <cell r="G28"/>
          <cell r="O28"/>
          <cell r="R28"/>
          <cell r="S28"/>
          <cell r="T28"/>
          <cell r="U28"/>
        </row>
        <row r="29">
          <cell r="A29"/>
          <cell r="B29"/>
          <cell r="C29"/>
          <cell r="E29"/>
          <cell r="F29"/>
          <cell r="G29"/>
          <cell r="O29"/>
          <cell r="R29"/>
          <cell r="S29"/>
          <cell r="T29"/>
          <cell r="U29"/>
        </row>
        <row r="30">
          <cell r="A30"/>
          <cell r="B30"/>
          <cell r="C30"/>
          <cell r="E30"/>
          <cell r="F30"/>
          <cell r="G30"/>
          <cell r="O30"/>
          <cell r="R30"/>
          <cell r="S30"/>
          <cell r="T30"/>
          <cell r="U30"/>
        </row>
        <row r="31">
          <cell r="A31"/>
          <cell r="B31"/>
          <cell r="C31"/>
          <cell r="E31"/>
          <cell r="F31"/>
          <cell r="G31"/>
          <cell r="O31"/>
          <cell r="R31"/>
          <cell r="S31"/>
          <cell r="T31"/>
          <cell r="U31"/>
        </row>
        <row r="32">
          <cell r="A32"/>
          <cell r="B32"/>
          <cell r="C32"/>
          <cell r="E32"/>
          <cell r="F32"/>
          <cell r="G32"/>
          <cell r="O32"/>
          <cell r="R32"/>
          <cell r="S32"/>
          <cell r="T32"/>
          <cell r="U32"/>
        </row>
        <row r="33">
          <cell r="A33"/>
          <cell r="B33"/>
          <cell r="C33"/>
          <cell r="E33"/>
          <cell r="F33"/>
          <cell r="G33"/>
          <cell r="O33"/>
          <cell r="R33"/>
          <cell r="S33"/>
          <cell r="T33"/>
          <cell r="U33"/>
        </row>
        <row r="34">
          <cell r="A34"/>
          <cell r="B34"/>
          <cell r="C34"/>
          <cell r="E34"/>
          <cell r="F34"/>
          <cell r="G34"/>
          <cell r="O34"/>
          <cell r="R34"/>
          <cell r="S34"/>
          <cell r="T34"/>
          <cell r="U34"/>
        </row>
        <row r="35">
          <cell r="A35"/>
          <cell r="B35"/>
          <cell r="C35"/>
          <cell r="E35"/>
          <cell r="F35"/>
          <cell r="G35"/>
          <cell r="O35"/>
          <cell r="R35"/>
          <cell r="S35"/>
          <cell r="T35"/>
          <cell r="U35"/>
        </row>
        <row r="36">
          <cell r="A36"/>
          <cell r="B36"/>
          <cell r="C36"/>
          <cell r="E36"/>
          <cell r="F36"/>
          <cell r="G36"/>
          <cell r="O36"/>
          <cell r="R36"/>
          <cell r="S36"/>
          <cell r="T36"/>
          <cell r="U36"/>
        </row>
        <row r="37">
          <cell r="A37"/>
          <cell r="B37"/>
          <cell r="C37"/>
          <cell r="E37"/>
          <cell r="F37"/>
          <cell r="G37"/>
          <cell r="O37"/>
          <cell r="R37"/>
          <cell r="S37"/>
          <cell r="T37"/>
          <cell r="U37"/>
        </row>
        <row r="38">
          <cell r="A38"/>
          <cell r="B38"/>
          <cell r="C38"/>
          <cell r="E38"/>
          <cell r="F38"/>
          <cell r="G38"/>
          <cell r="O38"/>
          <cell r="R38"/>
          <cell r="S38"/>
          <cell r="T38"/>
          <cell r="U38"/>
        </row>
        <row r="39">
          <cell r="A39"/>
          <cell r="B39"/>
          <cell r="C39"/>
          <cell r="E39"/>
          <cell r="F39"/>
          <cell r="G39"/>
          <cell r="O39"/>
          <cell r="R39"/>
          <cell r="S39"/>
          <cell r="T39"/>
          <cell r="U39"/>
        </row>
        <row r="40">
          <cell r="A40"/>
          <cell r="B40"/>
          <cell r="C40"/>
          <cell r="E40"/>
          <cell r="F40"/>
          <cell r="G40"/>
          <cell r="O40"/>
          <cell r="R40"/>
          <cell r="S40"/>
          <cell r="T40"/>
          <cell r="U40"/>
        </row>
        <row r="41">
          <cell r="A41"/>
          <cell r="B41"/>
          <cell r="C41"/>
          <cell r="E41"/>
          <cell r="F41"/>
          <cell r="G41"/>
          <cell r="O41"/>
          <cell r="R41"/>
          <cell r="S41"/>
          <cell r="T41"/>
          <cell r="U41"/>
        </row>
        <row r="42">
          <cell r="A42"/>
          <cell r="B42"/>
          <cell r="C42"/>
          <cell r="E42"/>
          <cell r="F42"/>
          <cell r="G42"/>
          <cell r="O42"/>
          <cell r="R42"/>
          <cell r="S42"/>
          <cell r="T42"/>
          <cell r="U42"/>
        </row>
        <row r="43">
          <cell r="A43"/>
          <cell r="B43"/>
          <cell r="C43"/>
          <cell r="E43"/>
          <cell r="F43"/>
          <cell r="G43"/>
          <cell r="O43"/>
          <cell r="R43"/>
          <cell r="S43"/>
          <cell r="T43"/>
          <cell r="U43"/>
        </row>
        <row r="44">
          <cell r="A44"/>
          <cell r="B44"/>
          <cell r="C44"/>
          <cell r="E44"/>
          <cell r="F44"/>
          <cell r="G44"/>
          <cell r="O44"/>
          <cell r="R44"/>
          <cell r="S44"/>
          <cell r="T44"/>
          <cell r="U44"/>
        </row>
        <row r="45">
          <cell r="A45"/>
          <cell r="B45"/>
          <cell r="C45"/>
          <cell r="E45"/>
          <cell r="F45"/>
          <cell r="G45"/>
          <cell r="O45"/>
          <cell r="R45"/>
          <cell r="S45"/>
          <cell r="T45"/>
          <cell r="U45"/>
        </row>
        <row r="46">
          <cell r="A46"/>
          <cell r="B46"/>
          <cell r="C46"/>
          <cell r="E46"/>
          <cell r="F46"/>
          <cell r="G46"/>
          <cell r="O46"/>
          <cell r="R46"/>
          <cell r="S46"/>
          <cell r="T46"/>
          <cell r="U46"/>
        </row>
        <row r="47">
          <cell r="A47"/>
          <cell r="B47"/>
          <cell r="C47"/>
          <cell r="E47"/>
          <cell r="F47"/>
          <cell r="G47"/>
          <cell r="O47"/>
          <cell r="R47"/>
          <cell r="S47"/>
          <cell r="T47"/>
          <cell r="U47"/>
        </row>
        <row r="48">
          <cell r="A48"/>
          <cell r="B48"/>
          <cell r="C48"/>
          <cell r="E48"/>
          <cell r="F48"/>
          <cell r="G48"/>
          <cell r="O48"/>
          <cell r="R48"/>
          <cell r="S48"/>
          <cell r="T48"/>
          <cell r="U48"/>
        </row>
        <row r="49">
          <cell r="A49"/>
          <cell r="B49"/>
          <cell r="C49"/>
          <cell r="E49"/>
          <cell r="F49"/>
          <cell r="G49"/>
          <cell r="O49"/>
          <cell r="R49"/>
          <cell r="S49"/>
          <cell r="T49"/>
          <cell r="U49"/>
        </row>
        <row r="50">
          <cell r="A50"/>
          <cell r="B50"/>
          <cell r="C50"/>
          <cell r="E50"/>
          <cell r="F50"/>
          <cell r="G50"/>
          <cell r="O50"/>
          <cell r="R50"/>
          <cell r="S50"/>
          <cell r="T50"/>
          <cell r="U50"/>
        </row>
        <row r="51">
          <cell r="A51"/>
          <cell r="B51"/>
          <cell r="C51"/>
          <cell r="E51"/>
          <cell r="F51"/>
          <cell r="G51"/>
          <cell r="O51"/>
          <cell r="R51"/>
          <cell r="S51"/>
          <cell r="T51"/>
          <cell r="U51"/>
        </row>
        <row r="52">
          <cell r="A52"/>
          <cell r="B52"/>
          <cell r="C52"/>
          <cell r="E52"/>
          <cell r="F52"/>
          <cell r="G52"/>
          <cell r="O52"/>
          <cell r="R52"/>
          <cell r="S52"/>
          <cell r="T52"/>
          <cell r="U52"/>
        </row>
        <row r="53">
          <cell r="A53"/>
          <cell r="B53"/>
          <cell r="C53"/>
          <cell r="E53"/>
          <cell r="F53"/>
          <cell r="G53"/>
          <cell r="O53"/>
          <cell r="R53"/>
          <cell r="S53"/>
          <cell r="T53"/>
          <cell r="U53"/>
        </row>
        <row r="54">
          <cell r="A54"/>
          <cell r="B54"/>
          <cell r="C54"/>
          <cell r="E54"/>
          <cell r="F54"/>
          <cell r="G54"/>
          <cell r="O54"/>
          <cell r="R54"/>
          <cell r="S54"/>
          <cell r="T54"/>
          <cell r="U54"/>
        </row>
        <row r="55">
          <cell r="A55"/>
          <cell r="B55"/>
          <cell r="C55"/>
          <cell r="E55"/>
          <cell r="F55"/>
          <cell r="G55"/>
          <cell r="O55"/>
          <cell r="R55"/>
          <cell r="S55"/>
          <cell r="T55"/>
          <cell r="U55"/>
        </row>
      </sheetData>
      <sheetData sheetId="10">
        <row r="5">
          <cell r="A5" t="str">
            <v>CY00 Κύπρος</v>
          </cell>
          <cell r="C5">
            <v>1029000</v>
          </cell>
          <cell r="D5">
            <v>850499.73</v>
          </cell>
          <cell r="F5">
            <v>24439.22</v>
          </cell>
          <cell r="H5">
            <v>1029000</v>
          </cell>
          <cell r="L5">
            <v>168200</v>
          </cell>
          <cell r="O5">
            <v>83.654033041787997</v>
          </cell>
          <cell r="P5">
            <v>850499.73</v>
          </cell>
          <cell r="T5">
            <v>6349.65</v>
          </cell>
          <cell r="W5">
            <v>99.253421279745993</v>
          </cell>
          <cell r="X5">
            <v>230000</v>
          </cell>
          <cell r="AB5">
            <v>0</v>
          </cell>
          <cell r="AE5">
            <v>100</v>
          </cell>
          <cell r="AF5">
            <v>15</v>
          </cell>
          <cell r="AG5">
            <v>15.3</v>
          </cell>
          <cell r="AH5">
            <v>0</v>
          </cell>
        </row>
        <row r="6">
          <cell r="A6"/>
          <cell r="C6"/>
          <cell r="D6"/>
          <cell r="F6"/>
          <cell r="H6"/>
          <cell r="L6"/>
          <cell r="O6"/>
          <cell r="P6"/>
          <cell r="T6"/>
          <cell r="W6"/>
          <cell r="X6"/>
          <cell r="AB6"/>
          <cell r="AE6"/>
          <cell r="AF6"/>
          <cell r="AG6"/>
          <cell r="AH6"/>
        </row>
        <row r="7">
          <cell r="A7"/>
          <cell r="C7"/>
          <cell r="D7"/>
          <cell r="F7"/>
          <cell r="H7"/>
          <cell r="L7"/>
          <cell r="O7"/>
          <cell r="P7"/>
          <cell r="T7"/>
          <cell r="W7"/>
          <cell r="X7"/>
          <cell r="AB7"/>
          <cell r="AE7"/>
        </row>
        <row r="8">
          <cell r="A8"/>
          <cell r="C8"/>
          <cell r="D8"/>
          <cell r="F8"/>
          <cell r="H8"/>
          <cell r="L8"/>
          <cell r="O8"/>
          <cell r="P8"/>
          <cell r="T8"/>
          <cell r="W8"/>
          <cell r="X8"/>
          <cell r="AB8"/>
          <cell r="AE8"/>
        </row>
        <row r="9">
          <cell r="A9"/>
          <cell r="C9"/>
          <cell r="D9"/>
          <cell r="F9"/>
          <cell r="H9"/>
          <cell r="L9"/>
          <cell r="O9"/>
          <cell r="P9"/>
          <cell r="T9"/>
          <cell r="W9"/>
          <cell r="X9"/>
          <cell r="AB9"/>
          <cell r="AE9"/>
        </row>
        <row r="10">
          <cell r="A10"/>
          <cell r="C10"/>
          <cell r="D10"/>
          <cell r="F10"/>
          <cell r="H10"/>
          <cell r="L10"/>
          <cell r="O10"/>
          <cell r="P10"/>
          <cell r="T10"/>
          <cell r="W10"/>
          <cell r="X10"/>
          <cell r="AB10"/>
          <cell r="AE10"/>
        </row>
        <row r="11">
          <cell r="A11"/>
          <cell r="C11"/>
          <cell r="D11"/>
          <cell r="F11"/>
          <cell r="H11"/>
          <cell r="L11"/>
          <cell r="O11"/>
          <cell r="P11"/>
          <cell r="T11"/>
          <cell r="W11"/>
          <cell r="X11"/>
          <cell r="AB11"/>
          <cell r="AE11"/>
        </row>
        <row r="12">
          <cell r="A12"/>
          <cell r="C12"/>
          <cell r="D12"/>
          <cell r="F12"/>
          <cell r="H12"/>
          <cell r="L12"/>
          <cell r="O12"/>
          <cell r="P12"/>
          <cell r="T12"/>
          <cell r="W12"/>
          <cell r="X12"/>
          <cell r="AB12"/>
          <cell r="AE12"/>
        </row>
        <row r="13">
          <cell r="A13"/>
          <cell r="C13"/>
          <cell r="D13"/>
          <cell r="F13"/>
          <cell r="H13"/>
          <cell r="L13"/>
          <cell r="O13"/>
          <cell r="P13"/>
          <cell r="T13"/>
          <cell r="W13"/>
          <cell r="X13"/>
          <cell r="AB13"/>
          <cell r="AE13"/>
        </row>
        <row r="14">
          <cell r="A14"/>
          <cell r="C14"/>
          <cell r="D14"/>
          <cell r="F14"/>
          <cell r="H14"/>
          <cell r="L14"/>
          <cell r="O14"/>
          <cell r="P14"/>
          <cell r="T14"/>
          <cell r="W14"/>
          <cell r="X14"/>
          <cell r="AB14"/>
          <cell r="AE14"/>
        </row>
        <row r="15">
          <cell r="A15"/>
          <cell r="C15"/>
          <cell r="D15"/>
          <cell r="F15"/>
          <cell r="H15"/>
          <cell r="L15"/>
          <cell r="O15"/>
          <cell r="P15"/>
          <cell r="T15"/>
          <cell r="W15"/>
          <cell r="X15"/>
          <cell r="AB15"/>
          <cell r="AE15"/>
        </row>
        <row r="16">
          <cell r="A16"/>
          <cell r="C16"/>
          <cell r="D16"/>
          <cell r="F16"/>
          <cell r="H16"/>
          <cell r="L16"/>
          <cell r="O16"/>
          <cell r="P16"/>
          <cell r="T16"/>
          <cell r="W16"/>
          <cell r="X16"/>
          <cell r="AB16"/>
          <cell r="AE16"/>
        </row>
        <row r="17">
          <cell r="A17"/>
          <cell r="C17"/>
          <cell r="D17"/>
          <cell r="F17"/>
          <cell r="H17"/>
          <cell r="L17"/>
          <cell r="O17"/>
          <cell r="P17"/>
          <cell r="T17"/>
          <cell r="W17"/>
          <cell r="X17"/>
          <cell r="AB17"/>
          <cell r="AE17"/>
        </row>
        <row r="18">
          <cell r="A18"/>
          <cell r="C18"/>
          <cell r="D18"/>
          <cell r="F18"/>
          <cell r="H18"/>
          <cell r="L18"/>
          <cell r="O18"/>
          <cell r="P18"/>
          <cell r="T18"/>
          <cell r="W18"/>
          <cell r="X18"/>
          <cell r="AB18"/>
          <cell r="AE18"/>
        </row>
        <row r="19">
          <cell r="A19"/>
          <cell r="C19"/>
          <cell r="D19"/>
          <cell r="F19"/>
          <cell r="H19"/>
          <cell r="L19"/>
          <cell r="O19"/>
          <cell r="P19"/>
          <cell r="T19"/>
          <cell r="W19"/>
          <cell r="X19"/>
          <cell r="AB19"/>
          <cell r="AE19"/>
        </row>
        <row r="20">
          <cell r="A20"/>
          <cell r="C20"/>
          <cell r="D20"/>
          <cell r="F20"/>
          <cell r="H20"/>
          <cell r="L20"/>
          <cell r="O20"/>
          <cell r="P20"/>
          <cell r="T20"/>
          <cell r="W20"/>
          <cell r="X20"/>
          <cell r="AB20"/>
          <cell r="AE20"/>
        </row>
        <row r="21">
          <cell r="A21"/>
          <cell r="C21"/>
          <cell r="D21"/>
          <cell r="F21"/>
          <cell r="H21"/>
          <cell r="L21"/>
          <cell r="O21"/>
          <cell r="P21"/>
          <cell r="T21"/>
          <cell r="W21"/>
          <cell r="X21"/>
          <cell r="AB21"/>
          <cell r="AE21"/>
        </row>
        <row r="22">
          <cell r="A22"/>
          <cell r="C22"/>
          <cell r="D22"/>
          <cell r="F22"/>
          <cell r="H22"/>
          <cell r="L22"/>
          <cell r="O22"/>
          <cell r="P22"/>
          <cell r="T22"/>
          <cell r="W22"/>
          <cell r="X22"/>
          <cell r="AB22"/>
          <cell r="AE22"/>
        </row>
      </sheetData>
      <sheetData sheetId="11"/>
      <sheetData sheetId="12">
        <row r="3">
          <cell r="B3" t="str">
            <v xml:space="preserve">2018 </v>
          </cell>
          <cell r="K3">
            <v>168200</v>
          </cell>
          <cell r="L3">
            <v>30</v>
          </cell>
        </row>
        <row r="4">
          <cell r="K4">
            <v>860800</v>
          </cell>
          <cell r="L4">
            <v>27</v>
          </cell>
        </row>
        <row r="5">
          <cell r="K5"/>
          <cell r="L5"/>
          <cell r="P5">
            <v>202300</v>
          </cell>
          <cell r="R5">
            <v>0.19659863945578232</v>
          </cell>
        </row>
        <row r="6">
          <cell r="K6"/>
          <cell r="L6"/>
          <cell r="P6">
            <v>426700</v>
          </cell>
          <cell r="R6">
            <v>0.41467444120505342</v>
          </cell>
        </row>
        <row r="7">
          <cell r="K7"/>
          <cell r="L7"/>
          <cell r="P7">
            <v>400000</v>
          </cell>
          <cell r="R7">
            <v>0.38872691933916426</v>
          </cell>
        </row>
        <row r="8">
          <cell r="K8">
            <v>249000</v>
          </cell>
        </row>
        <row r="9">
          <cell r="K9">
            <v>780000</v>
          </cell>
        </row>
        <row r="10">
          <cell r="K10"/>
        </row>
        <row r="11">
          <cell r="K11"/>
        </row>
        <row r="12">
          <cell r="K12"/>
          <cell r="P12">
            <v>46</v>
          </cell>
          <cell r="R12">
            <v>0.80701754385964908</v>
          </cell>
        </row>
        <row r="13">
          <cell r="K13">
            <v>348500</v>
          </cell>
          <cell r="P13">
            <v>9</v>
          </cell>
          <cell r="R13">
            <v>0.15789473684210525</v>
          </cell>
        </row>
        <row r="14">
          <cell r="K14">
            <v>646500</v>
          </cell>
          <cell r="P14">
            <v>2</v>
          </cell>
          <cell r="R14">
            <v>3.5087719298245612E-2</v>
          </cell>
        </row>
        <row r="15">
          <cell r="K15"/>
        </row>
        <row r="16">
          <cell r="K16"/>
        </row>
        <row r="17">
          <cell r="K17"/>
        </row>
        <row r="25">
          <cell r="B25">
            <v>1011</v>
          </cell>
          <cell r="D25">
            <v>1613</v>
          </cell>
          <cell r="F25">
            <v>1391</v>
          </cell>
        </row>
        <row r="26">
          <cell r="B26">
            <v>6900</v>
          </cell>
          <cell r="D26">
            <v>5187</v>
          </cell>
          <cell r="F26">
            <v>4682</v>
          </cell>
        </row>
        <row r="27">
          <cell r="B27">
            <v>0</v>
          </cell>
          <cell r="D27">
            <v>0</v>
          </cell>
          <cell r="F27">
            <v>0</v>
          </cell>
        </row>
        <row r="28">
          <cell r="B28">
            <v>266</v>
          </cell>
          <cell r="D28">
            <v>608</v>
          </cell>
          <cell r="F28">
            <v>0</v>
          </cell>
        </row>
        <row r="29">
          <cell r="B29">
            <v>0</v>
          </cell>
          <cell r="D29">
            <v>0</v>
          </cell>
          <cell r="F29">
            <v>0</v>
          </cell>
        </row>
        <row r="30">
          <cell r="B30">
            <v>0</v>
          </cell>
          <cell r="D30"/>
          <cell r="F30"/>
        </row>
        <row r="54">
          <cell r="B54">
            <v>860800</v>
          </cell>
          <cell r="C54">
            <v>168200</v>
          </cell>
          <cell r="D54"/>
        </row>
        <row r="55">
          <cell r="B55">
            <v>780000</v>
          </cell>
          <cell r="C55">
            <v>249000</v>
          </cell>
        </row>
        <row r="56">
          <cell r="B56">
            <v>646500</v>
          </cell>
          <cell r="C56">
            <v>348500</v>
          </cell>
        </row>
        <row r="57">
          <cell r="B57">
            <v>844150</v>
          </cell>
          <cell r="C57">
            <v>160411</v>
          </cell>
          <cell r="D57">
            <v>0</v>
          </cell>
        </row>
        <row r="58">
          <cell r="B58">
            <v>752550</v>
          </cell>
          <cell r="C58">
            <v>240733</v>
          </cell>
        </row>
        <row r="59">
          <cell r="B59">
            <v>631510</v>
          </cell>
          <cell r="C59">
            <v>167568</v>
          </cell>
        </row>
        <row r="60">
          <cell r="B60">
            <v>230000</v>
          </cell>
          <cell r="C60"/>
          <cell r="D60">
            <v>620500</v>
          </cell>
        </row>
        <row r="61">
          <cell r="B61">
            <v>165000</v>
          </cell>
          <cell r="C61">
            <v>63700</v>
          </cell>
        </row>
        <row r="62">
          <cell r="B62">
            <v>165000</v>
          </cell>
          <cell r="C62">
            <v>65000</v>
          </cell>
        </row>
        <row r="73">
          <cell r="A73" t="str">
            <v>Summary installation in place</v>
          </cell>
        </row>
        <row r="77">
          <cell r="D77">
            <v>1029000</v>
          </cell>
          <cell r="H77">
            <v>1029000</v>
          </cell>
        </row>
        <row r="78">
          <cell r="D78">
            <v>850500</v>
          </cell>
          <cell r="H78">
            <v>819889</v>
          </cell>
        </row>
        <row r="79">
          <cell r="D79">
            <v>850500</v>
          </cell>
          <cell r="H79">
            <v>819889</v>
          </cell>
        </row>
        <row r="80">
          <cell r="D80">
            <v>850500</v>
          </cell>
          <cell r="H80">
            <v>819889</v>
          </cell>
        </row>
        <row r="81">
          <cell r="D81">
            <v>849300</v>
          </cell>
          <cell r="H81">
            <v>818689</v>
          </cell>
        </row>
        <row r="82">
          <cell r="D82">
            <v>267900</v>
          </cell>
          <cell r="H82">
            <v>248089</v>
          </cell>
        </row>
        <row r="119">
          <cell r="C119">
            <v>1029000</v>
          </cell>
          <cell r="E119">
            <v>1029000</v>
          </cell>
          <cell r="G119">
            <v>995000</v>
          </cell>
        </row>
        <row r="120">
          <cell r="B120">
            <v>15</v>
          </cell>
          <cell r="C120">
            <v>154061</v>
          </cell>
          <cell r="E120">
            <v>174994</v>
          </cell>
          <cell r="G120">
            <v>240650</v>
          </cell>
        </row>
        <row r="121">
          <cell r="C121">
            <v>1004561</v>
          </cell>
          <cell r="E121">
            <v>993283</v>
          </cell>
          <cell r="G121">
            <v>799078</v>
          </cell>
        </row>
        <row r="123">
          <cell r="B123">
            <v>15.3</v>
          </cell>
          <cell r="C123">
            <v>154061</v>
          </cell>
          <cell r="E123">
            <v>173394</v>
          </cell>
          <cell r="G123">
            <v>62150</v>
          </cell>
        </row>
        <row r="124">
          <cell r="C124">
            <v>230000</v>
          </cell>
          <cell r="E124">
            <v>228700</v>
          </cell>
          <cell r="G124">
            <v>230000</v>
          </cell>
        </row>
        <row r="126">
          <cell r="B126">
            <v>0</v>
          </cell>
          <cell r="C126">
            <v>0</v>
          </cell>
          <cell r="E126">
            <v>0</v>
          </cell>
          <cell r="G126">
            <v>0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8"/>
  <sheetViews>
    <sheetView tabSelected="1" topLeftCell="A4" zoomScaleNormal="100" workbookViewId="0">
      <selection activeCell="N158" sqref="C157:N200"/>
    </sheetView>
  </sheetViews>
  <sheetFormatPr baseColWidth="10" defaultColWidth="11.42578125" defaultRowHeight="12.75" x14ac:dyDescent="0.2"/>
  <cols>
    <col min="1" max="1" width="25.42578125" style="1" customWidth="1"/>
    <col min="2" max="7" width="15.5703125" style="1" customWidth="1"/>
    <col min="8" max="8" width="6.7109375" style="1" customWidth="1"/>
    <col min="9" max="9" width="13.42578125" style="1" customWidth="1"/>
    <col min="10" max="10" width="12" style="1" bestFit="1" customWidth="1"/>
    <col min="11" max="11" width="11.42578125" style="1"/>
    <col min="12" max="12" width="14.5703125" style="1" customWidth="1"/>
    <col min="13" max="13" width="11.42578125" style="1"/>
    <col min="14" max="15" width="12" style="1" bestFit="1" customWidth="1"/>
    <col min="16" max="16" width="13.140625" style="1" customWidth="1"/>
    <col min="17" max="17" width="21" style="1" customWidth="1"/>
    <col min="18" max="18" width="12.5703125" style="1" bestFit="1" customWidth="1"/>
    <col min="19" max="20" width="11.42578125" style="1"/>
    <col min="21" max="21" width="44.42578125" style="1" bestFit="1" customWidth="1"/>
    <col min="22" max="25" width="11.42578125" style="1"/>
    <col min="26" max="26" width="7.5703125" style="1" bestFit="1" customWidth="1"/>
    <col min="27" max="27" width="5" style="1" bestFit="1" customWidth="1"/>
    <col min="28" max="28" width="11.7109375" style="1" bestFit="1" customWidth="1"/>
    <col min="29" max="29" width="9.5703125" style="1" bestFit="1" customWidth="1"/>
    <col min="30" max="30" width="11.42578125" style="1" bestFit="1" customWidth="1"/>
    <col min="31" max="32" width="6.5703125" style="1" bestFit="1" customWidth="1"/>
    <col min="33" max="33" width="7" style="1" bestFit="1" customWidth="1"/>
    <col min="34" max="39" width="6.5703125" style="1" bestFit="1" customWidth="1"/>
    <col min="40" max="40" width="11.42578125" style="1"/>
    <col min="41" max="41" width="12.7109375" style="1" customWidth="1"/>
    <col min="42" max="42" width="11.42578125" style="1"/>
    <col min="43" max="43" width="13" style="1" customWidth="1"/>
    <col min="44" max="44" width="11.7109375" style="1" bestFit="1" customWidth="1"/>
    <col min="45" max="45" width="10.140625" style="1" bestFit="1" customWidth="1"/>
    <col min="46" max="46" width="5.85546875" style="1" bestFit="1" customWidth="1"/>
    <col min="47" max="47" width="5" style="1" bestFit="1" customWidth="1"/>
    <col min="48" max="48" width="6.5703125" style="1" bestFit="1" customWidth="1"/>
    <col min="49" max="49" width="9.42578125" style="1" bestFit="1" customWidth="1"/>
    <col min="50" max="16384" width="11.42578125" style="1"/>
  </cols>
  <sheetData>
    <row r="1" spans="1:16" x14ac:dyDescent="0.2">
      <c r="A1" s="1" t="str">
        <f>CONCATENATE([1]Summary_legal_compliance!$C$1," in ",LEFT([1]Summary_legal_compliance!$C$2,4))</f>
        <v>Cyprus in 2018</v>
      </c>
    </row>
    <row r="2" spans="1:16" ht="24.75" x14ac:dyDescent="0.3">
      <c r="A2" s="13" t="s">
        <v>113</v>
      </c>
    </row>
    <row r="3" spans="1:16" x14ac:dyDescent="0.2">
      <c r="I3" s="12" t="s">
        <v>112</v>
      </c>
      <c r="P3" s="12" t="s">
        <v>111</v>
      </c>
    </row>
    <row r="4" spans="1:16" ht="51" x14ac:dyDescent="0.2">
      <c r="A4" s="76" t="s">
        <v>110</v>
      </c>
      <c r="B4" s="76" t="s">
        <v>109</v>
      </c>
      <c r="C4" s="108" t="s">
        <v>108</v>
      </c>
      <c r="D4" s="76" t="s">
        <v>107</v>
      </c>
      <c r="E4" s="76" t="s">
        <v>106</v>
      </c>
      <c r="F4" s="41" t="s">
        <v>105</v>
      </c>
      <c r="G4" s="41" t="s">
        <v>104</v>
      </c>
    </row>
    <row r="5" spans="1:16" ht="13.15" customHeight="1" x14ac:dyDescent="0.2">
      <c r="A5" s="106" t="s">
        <v>115</v>
      </c>
      <c r="B5" s="126">
        <f>[1]Graphs!$P5/1000000</f>
        <v>0.20230000000000001</v>
      </c>
      <c r="C5" s="109">
        <f>[1]Graphs!$R5</f>
        <v>0.19659863945578232</v>
      </c>
      <c r="D5" s="127">
        <f>[1]Graphs!$P12</f>
        <v>46</v>
      </c>
      <c r="E5" s="128">
        <f>[1]Graphs!$R12</f>
        <v>0.80701754385964908</v>
      </c>
      <c r="F5" s="10">
        <f>IF(E5&lt;0.0005,"",E5)</f>
        <v>0.80701754385964908</v>
      </c>
      <c r="G5" s="10">
        <f>IF(C5&lt;0.0005,"",C5)</f>
        <v>0.19659863945578232</v>
      </c>
    </row>
    <row r="6" spans="1:16" ht="13.15" customHeight="1" x14ac:dyDescent="0.2">
      <c r="A6" s="106" t="s">
        <v>116</v>
      </c>
      <c r="B6" s="126">
        <f>[1]Graphs!$P6/1000000</f>
        <v>0.42670000000000002</v>
      </c>
      <c r="C6" s="109">
        <f>[1]Graphs!$R6</f>
        <v>0.41467444120505342</v>
      </c>
      <c r="D6" s="127">
        <f>[1]Graphs!$P13</f>
        <v>9</v>
      </c>
      <c r="E6" s="128">
        <f>[1]Graphs!$R13</f>
        <v>0.15789473684210525</v>
      </c>
      <c r="F6" s="10">
        <f>IF(E6&lt;0.0005,"",E6)</f>
        <v>0.15789473684210525</v>
      </c>
      <c r="G6" s="10">
        <f>IF(C6&lt;0.0005,"",C6)</f>
        <v>0.41467444120505342</v>
      </c>
    </row>
    <row r="7" spans="1:16" ht="13.15" customHeight="1" x14ac:dyDescent="0.2">
      <c r="A7" s="106" t="s">
        <v>117</v>
      </c>
      <c r="B7" s="126">
        <f>[1]Graphs!$P7/1000000</f>
        <v>0.4</v>
      </c>
      <c r="C7" s="109">
        <f>[1]Graphs!$R7</f>
        <v>0.38872691933916426</v>
      </c>
      <c r="D7" s="127">
        <f>[1]Graphs!$P14</f>
        <v>2</v>
      </c>
      <c r="E7" s="128">
        <f>[1]Graphs!$R14</f>
        <v>3.5087719298245612E-2</v>
      </c>
      <c r="F7" s="10">
        <f>IF(E7&lt;0.0005,"",E7)</f>
        <v>3.5087719298245612E-2</v>
      </c>
      <c r="G7" s="10">
        <f>IF(C7&lt;0.0005,"",C7)</f>
        <v>0.38872691933916426</v>
      </c>
    </row>
    <row r="8" spans="1:16" ht="13.15" customHeight="1" x14ac:dyDescent="0.2">
      <c r="A8" s="106" t="s">
        <v>89</v>
      </c>
      <c r="B8" s="126">
        <f>SUM(B5:B7)</f>
        <v>1.0289999999999999</v>
      </c>
      <c r="C8" s="109">
        <f>SUM(C5:C7)</f>
        <v>1</v>
      </c>
      <c r="D8" s="110">
        <f>SUM(D5:D7)</f>
        <v>57</v>
      </c>
      <c r="E8" s="109">
        <f>SUM(E5:E7)</f>
        <v>0.99999999999999989</v>
      </c>
      <c r="F8" s="10">
        <f>IF(E8&lt;0.0005,"",E8)</f>
        <v>0.99999999999999989</v>
      </c>
      <c r="G8" s="10">
        <f>IF(C8&lt;0.0005,"",C8)</f>
        <v>1</v>
      </c>
    </row>
    <row r="9" spans="1:16" ht="186" customHeight="1" x14ac:dyDescent="0.2"/>
    <row r="10" spans="1:16" ht="24.75" x14ac:dyDescent="0.3">
      <c r="A10" s="13" t="s">
        <v>103</v>
      </c>
      <c r="I10" s="12" t="s">
        <v>102</v>
      </c>
      <c r="M10" s="12" t="s">
        <v>101</v>
      </c>
    </row>
    <row r="12" spans="1:16" ht="38.25" x14ac:dyDescent="0.2">
      <c r="A12" s="76" t="str">
        <f>A1</f>
        <v>Cyprus in 2018</v>
      </c>
      <c r="B12" s="76" t="s">
        <v>100</v>
      </c>
      <c r="C12" s="108" t="s">
        <v>9</v>
      </c>
      <c r="D12" s="107" t="s">
        <v>99</v>
      </c>
      <c r="E12" s="107" t="s">
        <v>99</v>
      </c>
      <c r="F12" s="41" t="s">
        <v>98</v>
      </c>
      <c r="G12" s="41" t="s">
        <v>97</v>
      </c>
    </row>
    <row r="13" spans="1:16" x14ac:dyDescent="0.2">
      <c r="A13" s="106" t="s">
        <v>85</v>
      </c>
      <c r="B13" s="105">
        <f>[1]Graphs!$L$3</f>
        <v>30</v>
      </c>
      <c r="C13" s="105">
        <f>[1]Graphs!$K$3</f>
        <v>168200</v>
      </c>
      <c r="D13" s="104">
        <f>C13/SUM($C$13:$C$14)</f>
        <v>0.16345966958211855</v>
      </c>
      <c r="E13" s="104">
        <f>B13/SUM($B$13:$B$14)</f>
        <v>0.52631578947368418</v>
      </c>
      <c r="F13" s="101">
        <f>IF(D13&lt;0.0005,"",D13)</f>
        <v>0.16345966958211855</v>
      </c>
      <c r="G13" s="101">
        <f>IF(E13&lt;0.0005,"",E13)</f>
        <v>0.52631578947368418</v>
      </c>
    </row>
    <row r="14" spans="1:16" x14ac:dyDescent="0.2">
      <c r="A14" s="106" t="s">
        <v>86</v>
      </c>
      <c r="B14" s="105">
        <f>[1]Graphs!$L$4</f>
        <v>27</v>
      </c>
      <c r="C14" s="105">
        <f>[1]Graphs!$K$4</f>
        <v>860800</v>
      </c>
      <c r="D14" s="104">
        <f>C14/SUM($C$13:$C$14)</f>
        <v>0.83654033041788145</v>
      </c>
      <c r="E14" s="104">
        <f>B14/SUM($B$13:$B$14)</f>
        <v>0.47368421052631576</v>
      </c>
      <c r="F14" s="101">
        <f>IF(D14&lt;0.0005,"",D14)</f>
        <v>0.83654033041788145</v>
      </c>
      <c r="G14" s="101">
        <f>IF(E14&lt;0.0005,"",E14)</f>
        <v>0.47368421052631576</v>
      </c>
    </row>
    <row r="15" spans="1:16" x14ac:dyDescent="0.2">
      <c r="A15" s="98" t="s">
        <v>89</v>
      </c>
      <c r="B15" s="98">
        <f>SUM(B14:B14)</f>
        <v>27</v>
      </c>
      <c r="C15" s="103">
        <f>SUM(C14:C14)</f>
        <v>860800</v>
      </c>
      <c r="D15" s="102"/>
      <c r="E15" s="102"/>
      <c r="F15" s="101"/>
      <c r="G15" s="101"/>
    </row>
    <row r="16" spans="1:16" x14ac:dyDescent="0.2">
      <c r="A16" s="95" t="s">
        <v>118</v>
      </c>
      <c r="B16" s="129">
        <f>[1]Graphs!$L$6+[1]Graphs!$L$7++[1]Graphs!$L$5</f>
        <v>0</v>
      </c>
      <c r="C16" s="129">
        <f>+[1]Graphs!$K$6+[1]Graphs!$K$7+[1]Graphs!$K$5</f>
        <v>0</v>
      </c>
    </row>
    <row r="17" spans="1:13" ht="30" customHeight="1" x14ac:dyDescent="0.2"/>
    <row r="18" spans="1:13" ht="24.75" x14ac:dyDescent="0.3">
      <c r="A18" s="13" t="s">
        <v>96</v>
      </c>
      <c r="M18" s="12" t="s">
        <v>96</v>
      </c>
    </row>
    <row r="20" spans="1:13" ht="36" customHeight="1" x14ac:dyDescent="0.2">
      <c r="A20" s="76" t="s">
        <v>95</v>
      </c>
      <c r="B20" s="76" t="s">
        <v>94</v>
      </c>
      <c r="C20" s="76" t="s">
        <v>93</v>
      </c>
      <c r="D20" s="76" t="s">
        <v>92</v>
      </c>
      <c r="E20" s="76" t="s">
        <v>86</v>
      </c>
      <c r="F20" s="76" t="s">
        <v>85</v>
      </c>
      <c r="G20" s="76" t="s">
        <v>89</v>
      </c>
      <c r="H20" s="76" t="s">
        <v>72</v>
      </c>
      <c r="I20" s="41" t="s">
        <v>91</v>
      </c>
    </row>
    <row r="21" spans="1:13" ht="18.600000000000001" customHeight="1" x14ac:dyDescent="0.25">
      <c r="A21" s="100">
        <f>[1]Graphs!$K$14</f>
        <v>646500</v>
      </c>
      <c r="B21" s="100">
        <f>[1]Graphs!$K$15+[1]Graphs!$K$16+[1]Graphs!$K$17</f>
        <v>0</v>
      </c>
      <c r="C21" s="99">
        <f>[1]Graphs!$K$13</f>
        <v>348500</v>
      </c>
      <c r="D21" s="98">
        <f>D23-4</f>
        <v>2014</v>
      </c>
      <c r="E21" s="97">
        <f>(A21+B21)/1000000</f>
        <v>0.64649999999999996</v>
      </c>
      <c r="F21" s="97">
        <f>C21/1000000</f>
        <v>0.34849999999999998</v>
      </c>
      <c r="G21" s="97">
        <f>SUM(E21:F21)</f>
        <v>0.99499999999999988</v>
      </c>
      <c r="H21" s="96">
        <f>E21/G21</f>
        <v>0.64974874371859304</v>
      </c>
      <c r="I21" s="10">
        <f>IF(H21&lt;0.0005,"",H21)</f>
        <v>0.64974874371859304</v>
      </c>
    </row>
    <row r="22" spans="1:13" ht="18.600000000000001" customHeight="1" x14ac:dyDescent="0.25">
      <c r="A22" s="100">
        <f>[1]Graphs!$K$9</f>
        <v>780000</v>
      </c>
      <c r="B22" s="100">
        <f>[1]Graphs!$K$10+[1]Graphs!$K$11+[1]Graphs!$K$12</f>
        <v>0</v>
      </c>
      <c r="C22" s="99">
        <f>[1]Graphs!$K$8</f>
        <v>249000</v>
      </c>
      <c r="D22" s="98">
        <f>D23-2</f>
        <v>2016</v>
      </c>
      <c r="E22" s="97">
        <f>(A22+B22)/1000000</f>
        <v>0.78</v>
      </c>
      <c r="F22" s="97">
        <f>C22/1000000</f>
        <v>0.249</v>
      </c>
      <c r="G22" s="97">
        <f>SUM(E22:F22)</f>
        <v>1.0289999999999999</v>
      </c>
      <c r="H22" s="96">
        <f>E22/G22</f>
        <v>0.75801749271137031</v>
      </c>
      <c r="I22" s="10">
        <f>IF(H22&lt;0.0005,"",H22)</f>
        <v>0.75801749271137031</v>
      </c>
    </row>
    <row r="23" spans="1:13" ht="18.600000000000001" customHeight="1" x14ac:dyDescent="0.25">
      <c r="A23" s="100">
        <f>[1]Graphs!$K$4</f>
        <v>860800</v>
      </c>
      <c r="B23" s="100">
        <f>[1]Graphs!$K$5+[1]Graphs!$K$6+[1]Graphs!$K$7</f>
        <v>0</v>
      </c>
      <c r="C23" s="99">
        <f>[1]Graphs!$K$3</f>
        <v>168200</v>
      </c>
      <c r="D23" s="111" t="str">
        <f>[1]Graphs!$B$3</f>
        <v xml:space="preserve">2018 </v>
      </c>
      <c r="E23" s="97">
        <f>(A23+B23)/1000000</f>
        <v>0.86080000000000001</v>
      </c>
      <c r="F23" s="97">
        <f>C23/1000000</f>
        <v>0.16819999999999999</v>
      </c>
      <c r="G23" s="97">
        <f>SUM(E23:F23)</f>
        <v>1.0289999999999999</v>
      </c>
      <c r="H23" s="96">
        <f>E23/G23</f>
        <v>0.83654033041788156</v>
      </c>
      <c r="I23" s="10">
        <f>IF(H23&lt;0.0005,"",H23)</f>
        <v>0.83654033041788156</v>
      </c>
    </row>
    <row r="25" spans="1:13" x14ac:dyDescent="0.2">
      <c r="A25" s="42"/>
    </row>
    <row r="38" spans="1:21" ht="24.75" x14ac:dyDescent="0.3">
      <c r="A38" s="13" t="s">
        <v>90</v>
      </c>
      <c r="Q38" s="12" t="s">
        <v>90</v>
      </c>
      <c r="R38" s="42"/>
      <c r="S38" s="42"/>
      <c r="T38" s="42"/>
      <c r="U38" s="42"/>
    </row>
    <row r="39" spans="1:21" ht="13.5" thickBot="1" x14ac:dyDescent="0.25"/>
    <row r="40" spans="1:21" x14ac:dyDescent="0.2">
      <c r="A40" s="162" t="str">
        <f>A1</f>
        <v>Cyprus in 2018</v>
      </c>
      <c r="B40" s="174" t="s">
        <v>37</v>
      </c>
      <c r="C40" s="160"/>
      <c r="D40" s="161"/>
      <c r="E40" s="159" t="s">
        <v>36</v>
      </c>
      <c r="F40" s="160"/>
      <c r="G40" s="161"/>
    </row>
    <row r="41" spans="1:21" ht="27.75" customHeight="1" x14ac:dyDescent="0.2">
      <c r="A41" s="163"/>
      <c r="B41" s="80" t="s">
        <v>89</v>
      </c>
      <c r="C41" s="80" t="s">
        <v>88</v>
      </c>
      <c r="D41" s="79" t="s">
        <v>88</v>
      </c>
      <c r="E41" s="81" t="s">
        <v>89</v>
      </c>
      <c r="F41" s="80" t="s">
        <v>88</v>
      </c>
      <c r="G41" s="79" t="s">
        <v>87</v>
      </c>
    </row>
    <row r="42" spans="1:21" ht="51.75" thickBot="1" x14ac:dyDescent="0.25">
      <c r="A42" s="173"/>
      <c r="B42" s="80" t="s">
        <v>35</v>
      </c>
      <c r="C42" s="94" t="s">
        <v>35</v>
      </c>
      <c r="D42" s="93" t="s">
        <v>33</v>
      </c>
      <c r="E42" s="94" t="s">
        <v>76</v>
      </c>
      <c r="F42" s="94" t="s">
        <v>76</v>
      </c>
      <c r="G42" s="93" t="s">
        <v>33</v>
      </c>
      <c r="J42" s="76" t="s">
        <v>86</v>
      </c>
      <c r="K42" s="76" t="s">
        <v>85</v>
      </c>
      <c r="L42" s="76" t="s">
        <v>51</v>
      </c>
      <c r="M42" s="76" t="s">
        <v>73</v>
      </c>
      <c r="N42" s="76" t="s">
        <v>86</v>
      </c>
      <c r="O42" s="76" t="s">
        <v>85</v>
      </c>
      <c r="P42" s="76" t="s">
        <v>84</v>
      </c>
      <c r="Q42" s="41" t="s">
        <v>71</v>
      </c>
    </row>
    <row r="43" spans="1:21" ht="30.75" customHeight="1" x14ac:dyDescent="0.2">
      <c r="A43" s="71" t="s">
        <v>83</v>
      </c>
      <c r="B43" s="92">
        <f>[1]Summary_legal_compliance!$C$16</f>
        <v>57</v>
      </c>
      <c r="C43" s="90">
        <f>[1]Summary_legal_compliance!$C$15</f>
        <v>27</v>
      </c>
      <c r="D43" s="89">
        <f>[1]Summary_legal_compliance!$D$15</f>
        <v>47.368421052632002</v>
      </c>
      <c r="E43" s="88">
        <f>[1]Summary_legal_compliance!$E$16</f>
        <v>1029000</v>
      </c>
      <c r="F43" s="88">
        <f>[1]Summary_legal_compliance!$E$15</f>
        <v>860800</v>
      </c>
      <c r="G43" s="87">
        <f>[1]Summary_legal_compliance!$F$15</f>
        <v>83.654033041787997</v>
      </c>
      <c r="I43" s="71" t="s">
        <v>82</v>
      </c>
      <c r="J43" s="61">
        <f>[1]Graphs!$B$54/1000000</f>
        <v>0.86080000000000001</v>
      </c>
      <c r="K43" s="61">
        <f>[1]Graphs!$C$54/1000000</f>
        <v>0.16819999999999999</v>
      </c>
      <c r="L43" s="61">
        <f>E85</f>
        <v>0</v>
      </c>
      <c r="M43" s="61">
        <f>$B$8</f>
        <v>1.0289999999999999</v>
      </c>
      <c r="N43" s="48">
        <f>J43/(J43+K43)</f>
        <v>0.83654033041788156</v>
      </c>
      <c r="O43" s="48">
        <f>K43/(J43+K43)</f>
        <v>0.16345966958211858</v>
      </c>
      <c r="P43" s="59">
        <f>[1]Graphs!$D$54/([1]Graphs!$D$54+[1]Graphs!$B$54+[1]Graphs!$C$54)</f>
        <v>0</v>
      </c>
      <c r="Q43" s="10">
        <f>IF(N43&lt;0.0005,"",N43)</f>
        <v>0.83654033041788156</v>
      </c>
    </row>
    <row r="44" spans="1:21" ht="33.75" customHeight="1" x14ac:dyDescent="0.2">
      <c r="A44" s="71" t="s">
        <v>81</v>
      </c>
      <c r="B44" s="91">
        <f>[1]Summary_legal_compliance!$C$22</f>
        <v>54</v>
      </c>
      <c r="C44" s="90">
        <f>[1]Summary_legal_compliance!$C$21</f>
        <v>24</v>
      </c>
      <c r="D44" s="89">
        <f>[1]Summary_legal_compliance!$D$21</f>
        <v>44.444444444444002</v>
      </c>
      <c r="E44" s="88">
        <f>[1]Summary_legal_compliance!$E$22</f>
        <v>1004560.78</v>
      </c>
      <c r="F44" s="88">
        <f>[1]Summary_legal_compliance!$E$21</f>
        <v>844150.08</v>
      </c>
      <c r="G44" s="87">
        <f>[1]Summary_legal_compliance!$F$21</f>
        <v>84.031757640389003</v>
      </c>
      <c r="I44" s="71" t="s">
        <v>80</v>
      </c>
      <c r="J44" s="61">
        <f>[1]Graphs!$B$57/1000000</f>
        <v>0.84414999999999996</v>
      </c>
      <c r="K44" s="61">
        <f>[1]Graphs!$C$57/1000000</f>
        <v>0.160411</v>
      </c>
      <c r="L44" s="61">
        <f>E89</f>
        <v>0</v>
      </c>
      <c r="M44" s="61">
        <f>$B$8</f>
        <v>1.0289999999999999</v>
      </c>
      <c r="N44" s="48">
        <f>J44/(J44+K44)</f>
        <v>0.84031731273660826</v>
      </c>
      <c r="O44" s="48">
        <f>K44/(J44+K44)</f>
        <v>0.15968268726339166</v>
      </c>
      <c r="P44" s="59">
        <f>[1]Graphs!$D$57/([1]Graphs!$B$57+[1]Graphs!$C$57+[1]Graphs!$D$57)</f>
        <v>0</v>
      </c>
      <c r="Q44" s="10">
        <f>IF(N44&lt;0.0005,"",N44)</f>
        <v>0.84031731273660826</v>
      </c>
    </row>
    <row r="45" spans="1:21" ht="46.5" customHeight="1" thickBot="1" x14ac:dyDescent="0.25">
      <c r="A45" s="67" t="s">
        <v>79</v>
      </c>
      <c r="B45" s="86">
        <f>[1]Summary_legal_compliance!$C$32</f>
        <v>2</v>
      </c>
      <c r="C45" s="84">
        <f>[1]Summary_legal_compliance!$C$31</f>
        <v>2</v>
      </c>
      <c r="D45" s="85">
        <f>[1]Summary_legal_compliance!$D$31</f>
        <v>100</v>
      </c>
      <c r="E45" s="84">
        <f>[1]Summary_legal_compliance!$E$32</f>
        <v>230000</v>
      </c>
      <c r="F45" s="84">
        <f>[1]Summary_legal_compliance!$E$31</f>
        <v>230000</v>
      </c>
      <c r="G45" s="83">
        <f>[1]Summary_legal_compliance!$F$31</f>
        <v>100</v>
      </c>
      <c r="I45" s="71" t="s">
        <v>78</v>
      </c>
      <c r="J45" s="61">
        <f>[1]Graphs!$B$60/1000000</f>
        <v>0.23</v>
      </c>
      <c r="K45" s="61">
        <f>[1]Graphs!$C$60/1000000</f>
        <v>0</v>
      </c>
      <c r="L45" s="61">
        <f>E93</f>
        <v>0</v>
      </c>
      <c r="M45" s="61">
        <f>$B$8</f>
        <v>1.0289999999999999</v>
      </c>
      <c r="N45" s="48">
        <f>J45/(J45+K45)</f>
        <v>1</v>
      </c>
      <c r="O45" s="48">
        <f>K45/(J45+K45)</f>
        <v>0</v>
      </c>
      <c r="P45" s="48">
        <f>[1]Graphs!$D$60/([1]Graphs!$B$60+[1]Graphs!$C$60+[1]Graphs!$D$60)</f>
        <v>0.72957084068195177</v>
      </c>
      <c r="Q45" s="10">
        <f>IF(N45&lt;0.0005,"",N45)</f>
        <v>1</v>
      </c>
    </row>
    <row r="46" spans="1:21" ht="51" customHeight="1" x14ac:dyDescent="0.2">
      <c r="A46" s="82"/>
    </row>
    <row r="47" spans="1:21" x14ac:dyDescent="0.2">
      <c r="A47" s="82"/>
    </row>
    <row r="48" spans="1:21" ht="24.75" x14ac:dyDescent="0.3">
      <c r="A48" s="13" t="s">
        <v>77</v>
      </c>
    </row>
    <row r="49" spans="1:25" x14ac:dyDescent="0.2">
      <c r="A49" s="82"/>
      <c r="L49" s="12" t="s">
        <v>77</v>
      </c>
      <c r="M49" s="42"/>
      <c r="N49" s="42"/>
      <c r="O49" s="42"/>
      <c r="P49" s="42"/>
    </row>
    <row r="50" spans="1:25" ht="13.5" thickBot="1" x14ac:dyDescent="0.25"/>
    <row r="51" spans="1:25" x14ac:dyDescent="0.2">
      <c r="A51" s="162" t="str">
        <f>A1</f>
        <v>Cyprus in 2018</v>
      </c>
      <c r="B51" s="159" t="s">
        <v>36</v>
      </c>
      <c r="C51" s="160"/>
      <c r="D51" s="161"/>
    </row>
    <row r="52" spans="1:25" ht="25.5" x14ac:dyDescent="0.2">
      <c r="A52" s="163"/>
      <c r="B52" s="80" t="s">
        <v>42</v>
      </c>
      <c r="C52" s="80" t="s">
        <v>74</v>
      </c>
      <c r="D52" s="80" t="s">
        <v>74</v>
      </c>
    </row>
    <row r="53" spans="1:25" ht="12.75" customHeight="1" thickBot="1" x14ac:dyDescent="0.25">
      <c r="A53" s="163"/>
      <c r="B53" s="81" t="s">
        <v>76</v>
      </c>
      <c r="C53" s="80" t="s">
        <v>76</v>
      </c>
      <c r="D53" s="79" t="s">
        <v>33</v>
      </c>
      <c r="F53" s="78" t="s">
        <v>75</v>
      </c>
      <c r="G53" s="77" t="s">
        <v>74</v>
      </c>
      <c r="H53" s="76" t="s">
        <v>51</v>
      </c>
      <c r="I53" s="76" t="s">
        <v>73</v>
      </c>
      <c r="J53" s="1" t="s">
        <v>72</v>
      </c>
      <c r="K53" s="41" t="s">
        <v>71</v>
      </c>
    </row>
    <row r="54" spans="1:25" ht="27.75" customHeight="1" x14ac:dyDescent="0.2">
      <c r="A54" s="75" t="s">
        <v>2</v>
      </c>
      <c r="B54" s="74">
        <f>[1]Graphs!$C$119</f>
        <v>1029000</v>
      </c>
      <c r="C54" s="73">
        <f>[1]Graphs!$C$120</f>
        <v>154061</v>
      </c>
      <c r="D54" s="72">
        <f>[1]Graphs!$B$120</f>
        <v>15</v>
      </c>
      <c r="E54" s="1" t="s">
        <v>2</v>
      </c>
      <c r="F54" s="63">
        <f>(B54-C54)/1000000</f>
        <v>0.87493900000000002</v>
      </c>
      <c r="G54" s="63">
        <f>C54/1000000</f>
        <v>0.154061</v>
      </c>
      <c r="H54" s="62">
        <f>L43</f>
        <v>0</v>
      </c>
      <c r="I54" s="61">
        <f>$B$8</f>
        <v>1.0289999999999999</v>
      </c>
      <c r="J54" s="59">
        <f>D54/100</f>
        <v>0.15</v>
      </c>
      <c r="K54" s="10">
        <f>IF(J54&lt;0.0005,"",J54)</f>
        <v>0.15</v>
      </c>
    </row>
    <row r="55" spans="1:25" ht="33" customHeight="1" x14ac:dyDescent="0.2">
      <c r="A55" s="71" t="s">
        <v>1</v>
      </c>
      <c r="B55" s="70">
        <f>[1]Graphs!$C$121</f>
        <v>1004561</v>
      </c>
      <c r="C55" s="69">
        <f>[1]Graphs!$C$123</f>
        <v>154061</v>
      </c>
      <c r="D55" s="68">
        <f>[1]Graphs!$B$123</f>
        <v>15.3</v>
      </c>
      <c r="E55" s="1" t="s">
        <v>1</v>
      </c>
      <c r="F55" s="63">
        <f>(B55-C55)/1000000</f>
        <v>0.85050000000000003</v>
      </c>
      <c r="G55" s="63">
        <f>C55/1000000</f>
        <v>0.154061</v>
      </c>
      <c r="H55" s="62">
        <f>L44</f>
        <v>0</v>
      </c>
      <c r="I55" s="61">
        <f>$B$8</f>
        <v>1.0289999999999999</v>
      </c>
      <c r="J55" s="59">
        <f>D55/100</f>
        <v>0.153</v>
      </c>
      <c r="K55" s="10">
        <f>IF(J55&lt;0.0005,"",J55)</f>
        <v>0.153</v>
      </c>
    </row>
    <row r="56" spans="1:25" ht="26.25" thickBot="1" x14ac:dyDescent="0.25">
      <c r="A56" s="67" t="s">
        <v>0</v>
      </c>
      <c r="B56" s="66">
        <f>[1]Graphs!$C$124</f>
        <v>230000</v>
      </c>
      <c r="C56" s="65">
        <f>[1]Graphs!$C$126</f>
        <v>0</v>
      </c>
      <c r="D56" s="64">
        <f>[1]Graphs!$B$126</f>
        <v>0</v>
      </c>
      <c r="E56" s="1" t="s">
        <v>0</v>
      </c>
      <c r="F56" s="63">
        <f>(B56-C56)/1000000</f>
        <v>0.23</v>
      </c>
      <c r="G56" s="63">
        <f>C56/1000000</f>
        <v>0</v>
      </c>
      <c r="H56" s="62">
        <f>L45</f>
        <v>0</v>
      </c>
      <c r="I56" s="61">
        <f>$B$8</f>
        <v>1.0289999999999999</v>
      </c>
      <c r="J56" s="59">
        <f>D56/100</f>
        <v>0</v>
      </c>
      <c r="K56" s="10" t="str">
        <f>IF(J56&lt;0.0005,"",J56)</f>
        <v/>
      </c>
    </row>
    <row r="58" spans="1:25" ht="94.15" customHeight="1" x14ac:dyDescent="0.2"/>
    <row r="59" spans="1:25" ht="24.75" x14ac:dyDescent="0.3">
      <c r="A59" s="13" t="s">
        <v>70</v>
      </c>
      <c r="E59" s="42"/>
      <c r="F59" s="42"/>
      <c r="G59" s="42"/>
      <c r="H59" s="42"/>
      <c r="I59" s="42"/>
      <c r="J59" s="42"/>
      <c r="K59" s="12" t="s">
        <v>69</v>
      </c>
      <c r="O59" s="12"/>
      <c r="P59" s="12"/>
      <c r="Q59" s="12" t="s">
        <v>68</v>
      </c>
      <c r="R59" s="12"/>
      <c r="S59" s="12"/>
      <c r="U59" s="12"/>
      <c r="V59" s="12" t="s">
        <v>67</v>
      </c>
      <c r="W59" s="12"/>
      <c r="Y59" s="12"/>
    </row>
    <row r="61" spans="1:25" ht="13.5" thickBot="1" x14ac:dyDescent="0.25"/>
    <row r="62" spans="1:25" ht="13.5" thickBot="1" x14ac:dyDescent="0.25">
      <c r="A62" s="164" t="s">
        <v>66</v>
      </c>
      <c r="B62" s="165"/>
      <c r="C62" s="165"/>
      <c r="D62" s="165"/>
      <c r="E62" s="166"/>
    </row>
    <row r="63" spans="1:25" ht="15" customHeight="1" thickBot="1" x14ac:dyDescent="0.25">
      <c r="B63" s="42"/>
      <c r="C63" s="60"/>
      <c r="D63" s="60"/>
      <c r="E63" s="60"/>
    </row>
    <row r="64" spans="1:25" ht="39" thickBot="1" x14ac:dyDescent="0.25">
      <c r="C64" s="118" t="s">
        <v>65</v>
      </c>
      <c r="D64" s="119" t="s">
        <v>64</v>
      </c>
      <c r="E64" s="120" t="s">
        <v>51</v>
      </c>
      <c r="F64" s="1" t="s">
        <v>63</v>
      </c>
      <c r="I64" s="41" t="s">
        <v>62</v>
      </c>
    </row>
    <row r="65" spans="1:23" x14ac:dyDescent="0.2">
      <c r="A65" s="167" t="s">
        <v>48</v>
      </c>
      <c r="B65" s="57">
        <f>D21</f>
        <v>2014</v>
      </c>
      <c r="C65" s="56">
        <f>[1]Graphs!$B$56/1000000</f>
        <v>0.64649999999999996</v>
      </c>
      <c r="D65" s="56">
        <f>[1]Graphs!$C$56/1000000</f>
        <v>0.34849999999999998</v>
      </c>
      <c r="E65" s="55">
        <v>0</v>
      </c>
      <c r="F65" s="48">
        <f>IF((C65+D65)&gt;0,C65/(C65+D65),"")</f>
        <v>0.64974874371859304</v>
      </c>
      <c r="I65" s="10">
        <f>IF(F65&lt;0.0005,"",F65)</f>
        <v>0.64974874371859304</v>
      </c>
    </row>
    <row r="66" spans="1:23" x14ac:dyDescent="0.2">
      <c r="A66" s="168"/>
      <c r="B66" s="54">
        <f>D22</f>
        <v>2016</v>
      </c>
      <c r="C66" s="53">
        <f>[1]Graphs!$B$55/1000000</f>
        <v>0.78</v>
      </c>
      <c r="D66" s="53">
        <f>[1]Graphs!$C$55/1000000</f>
        <v>0.249</v>
      </c>
      <c r="E66" s="52">
        <v>0</v>
      </c>
      <c r="F66" s="48">
        <f>IF((C66+D66)&gt;0,C66/(C66+D66),"")</f>
        <v>0.75801749271137031</v>
      </c>
      <c r="I66" s="10">
        <f>IF(F66&lt;0.0005,"",F66)</f>
        <v>0.75801749271137031</v>
      </c>
    </row>
    <row r="67" spans="1:23" ht="13.5" thickBot="1" x14ac:dyDescent="0.25">
      <c r="A67" s="169"/>
      <c r="B67" s="51" t="str">
        <f>D23</f>
        <v xml:space="preserve">2018 </v>
      </c>
      <c r="C67" s="50">
        <f>[1]Graphs!$B$54/1000000</f>
        <v>0.86080000000000001</v>
      </c>
      <c r="D67" s="50">
        <f>[1]Graphs!$C$54/1000000</f>
        <v>0.16819999999999999</v>
      </c>
      <c r="E67" s="49">
        <f>[1]Summary_legal_compliance!$E$17/1000000</f>
        <v>0</v>
      </c>
      <c r="F67" s="48">
        <f>IF((C67+D67)&gt;0,C67/(C67+D67),"")</f>
        <v>0.83654033041788156</v>
      </c>
      <c r="I67" s="10">
        <f>IF(F67&lt;0.0005,"",F67)</f>
        <v>0.83654033041788156</v>
      </c>
    </row>
    <row r="68" spans="1:23" ht="26.25" thickBot="1" x14ac:dyDescent="0.25">
      <c r="A68" s="40"/>
      <c r="B68" s="58"/>
      <c r="C68" s="118" t="s">
        <v>61</v>
      </c>
      <c r="D68" s="119" t="s">
        <v>60</v>
      </c>
      <c r="E68" s="120" t="s">
        <v>51</v>
      </c>
      <c r="I68" s="10" t="s">
        <v>41</v>
      </c>
    </row>
    <row r="69" spans="1:23" x14ac:dyDescent="0.2">
      <c r="A69" s="167" t="s">
        <v>45</v>
      </c>
      <c r="B69" s="57">
        <f>D21</f>
        <v>2014</v>
      </c>
      <c r="C69" s="56">
        <f>[1]Graphs!$B$59/1000000</f>
        <v>0.63151000000000002</v>
      </c>
      <c r="D69" s="56">
        <f>[1]Graphs!$C$59/1000000</f>
        <v>0.16756799999999999</v>
      </c>
      <c r="E69" s="55">
        <v>0</v>
      </c>
      <c r="F69" s="48">
        <f>IF((C69+D69)&gt;0,C69/(C69+D69),"")</f>
        <v>0.7902983188124314</v>
      </c>
      <c r="I69" s="10">
        <f>IF(F69&lt;0.0005,"",F69)</f>
        <v>0.7902983188124314</v>
      </c>
    </row>
    <row r="70" spans="1:23" x14ac:dyDescent="0.2">
      <c r="A70" s="168"/>
      <c r="B70" s="54">
        <f>D22</f>
        <v>2016</v>
      </c>
      <c r="C70" s="53">
        <f>[1]Graphs!$B$58/1000000</f>
        <v>0.75255000000000005</v>
      </c>
      <c r="D70" s="53">
        <f>[1]Graphs!$C$58/1000000</f>
        <v>0.240733</v>
      </c>
      <c r="E70" s="52">
        <v>0</v>
      </c>
      <c r="F70" s="48">
        <f>IF((C70+D70)&gt;0,C70/(C70+D70),"")</f>
        <v>0.7576390615766101</v>
      </c>
      <c r="I70" s="10">
        <f>IF(F70&lt;0.0005,"",F70)</f>
        <v>0.7576390615766101</v>
      </c>
    </row>
    <row r="71" spans="1:23" ht="13.5" thickBot="1" x14ac:dyDescent="0.25">
      <c r="A71" s="169"/>
      <c r="B71" s="51" t="str">
        <f>D23</f>
        <v xml:space="preserve">2018 </v>
      </c>
      <c r="C71" s="50">
        <f>[1]Graphs!$B$57/1000000</f>
        <v>0.84414999999999996</v>
      </c>
      <c r="D71" s="50">
        <f>[1]Graphs!$C$57/1000000</f>
        <v>0.160411</v>
      </c>
      <c r="E71" s="49">
        <f>[1]Summary_legal_compliance!$E$27/1000000</f>
        <v>0</v>
      </c>
      <c r="F71" s="48">
        <f>IF((C71+D71)&gt;0,C71/(C71+D71),"")</f>
        <v>0.84031731273660826</v>
      </c>
      <c r="G71" s="59">
        <f>D71/(C71+D71+E71)</f>
        <v>0.15968268726339166</v>
      </c>
      <c r="I71" s="10">
        <f>IF(F71&lt;0.0005,"",F71)</f>
        <v>0.84031731273660826</v>
      </c>
    </row>
    <row r="72" spans="1:23" ht="26.25" thickBot="1" x14ac:dyDescent="0.25">
      <c r="A72" s="40"/>
      <c r="B72" s="58"/>
      <c r="C72" s="118" t="s">
        <v>59</v>
      </c>
      <c r="D72" s="119" t="s">
        <v>58</v>
      </c>
      <c r="E72" s="120" t="s">
        <v>51</v>
      </c>
      <c r="I72" s="10" t="s">
        <v>41</v>
      </c>
    </row>
    <row r="73" spans="1:23" x14ac:dyDescent="0.2">
      <c r="A73" s="167" t="s">
        <v>40</v>
      </c>
      <c r="B73" s="57">
        <f>D21</f>
        <v>2014</v>
      </c>
      <c r="C73" s="56">
        <f>[1]Graphs!$B$62/1000000</f>
        <v>0.16500000000000001</v>
      </c>
      <c r="D73" s="56">
        <f>[1]Graphs!$C$62/1000000</f>
        <v>6.5000000000000002E-2</v>
      </c>
      <c r="E73" s="55">
        <v>0</v>
      </c>
      <c r="F73" s="48">
        <f>IF((C73+D73)&gt;0,C73/(C73+D73),"")</f>
        <v>0.71739130434782605</v>
      </c>
      <c r="I73" s="10">
        <f>IF(F73&lt;0.0005,"",F73)</f>
        <v>0.71739130434782605</v>
      </c>
    </row>
    <row r="74" spans="1:23" x14ac:dyDescent="0.2">
      <c r="A74" s="168"/>
      <c r="B74" s="54">
        <f>D22</f>
        <v>2016</v>
      </c>
      <c r="C74" s="53">
        <f>[1]Graphs!$B$61/1000000</f>
        <v>0.16500000000000001</v>
      </c>
      <c r="D74" s="53">
        <f>[1]Graphs!$C$61/1000000</f>
        <v>6.3700000000000007E-2</v>
      </c>
      <c r="E74" s="52">
        <v>0</v>
      </c>
      <c r="F74" s="48">
        <f>IF((C74+D74)&gt;0,C74/(C74+D74),"")</f>
        <v>0.72146917358985574</v>
      </c>
      <c r="I74" s="10">
        <f>IF(F74&lt;0.0005,"",F74)</f>
        <v>0.72146917358985574</v>
      </c>
    </row>
    <row r="75" spans="1:23" ht="13.5" thickBot="1" x14ac:dyDescent="0.25">
      <c r="A75" s="169"/>
      <c r="B75" s="51" t="str">
        <f>D23</f>
        <v xml:space="preserve">2018 </v>
      </c>
      <c r="C75" s="50">
        <f>[1]Graphs!$B$60/1000000</f>
        <v>0.23</v>
      </c>
      <c r="D75" s="50">
        <f>[1]Graphs!$C$60/1000000</f>
        <v>0</v>
      </c>
      <c r="E75" s="49">
        <f>[1]Summary_legal_compliance!$E$40/1000000</f>
        <v>0</v>
      </c>
      <c r="F75" s="48">
        <f>IF((C75+D75)&gt;0,C75/(C75+D75),"")</f>
        <v>1</v>
      </c>
      <c r="I75" s="10">
        <f>IF(F75&lt;0.0005,"",F75)</f>
        <v>1</v>
      </c>
    </row>
    <row r="76" spans="1:23" x14ac:dyDescent="0.2">
      <c r="E76" s="43"/>
    </row>
    <row r="77" spans="1:23" ht="13.5" thickBot="1" x14ac:dyDescent="0.25">
      <c r="E77" s="43"/>
    </row>
    <row r="78" spans="1:23" ht="13.5" thickBot="1" x14ac:dyDescent="0.25">
      <c r="A78" s="47" t="s">
        <v>57</v>
      </c>
      <c r="B78" s="46"/>
      <c r="C78" s="46"/>
      <c r="D78" s="46"/>
      <c r="E78" s="45"/>
    </row>
    <row r="79" spans="1:23" x14ac:dyDescent="0.2">
      <c r="E79" s="43"/>
    </row>
    <row r="80" spans="1:23" x14ac:dyDescent="0.2">
      <c r="A80" s="44"/>
      <c r="E80" s="43"/>
      <c r="L80" s="12" t="s">
        <v>56</v>
      </c>
      <c r="O80" s="12"/>
      <c r="P80" s="12"/>
      <c r="Q80" s="12"/>
      <c r="R80" s="12" t="s">
        <v>55</v>
      </c>
      <c r="S80" s="12"/>
      <c r="U80" s="12"/>
      <c r="V80" s="12" t="s">
        <v>54</v>
      </c>
      <c r="W80" s="12"/>
    </row>
    <row r="81" spans="1:9" ht="13.5" thickBot="1" x14ac:dyDescent="0.25">
      <c r="E81" s="43"/>
    </row>
    <row r="82" spans="1:9" ht="45.75" thickBot="1" x14ac:dyDescent="0.3">
      <c r="C82" s="116" t="s">
        <v>53</v>
      </c>
      <c r="D82" s="117" t="s">
        <v>52</v>
      </c>
      <c r="E82" s="147" t="s">
        <v>51</v>
      </c>
      <c r="F82" s="42" t="s">
        <v>50</v>
      </c>
      <c r="G82" s="148" t="s">
        <v>42</v>
      </c>
      <c r="I82" s="41" t="s">
        <v>49</v>
      </c>
    </row>
    <row r="83" spans="1:9" ht="15" x14ac:dyDescent="0.2">
      <c r="A83" s="170" t="s">
        <v>48</v>
      </c>
      <c r="B83" s="130">
        <f>D21</f>
        <v>2014</v>
      </c>
      <c r="C83" s="134">
        <f>G83-D83</f>
        <v>0.75434999999999997</v>
      </c>
      <c r="D83" s="140">
        <f>[1]Graphs!$G$120/1000000</f>
        <v>0.24065</v>
      </c>
      <c r="E83" s="137">
        <f t="shared" ref="E83:E93" si="0">E65</f>
        <v>0</v>
      </c>
      <c r="F83" s="36">
        <f>IF(D83&lt;&gt;0,D83/G83,"")</f>
        <v>0.24185929648241206</v>
      </c>
      <c r="G83" s="140">
        <f>[1]Graphs!$G$119/1000000</f>
        <v>0.995</v>
      </c>
      <c r="I83" s="10">
        <f>IF(F83&lt;0.0005,"",F83)</f>
        <v>0.24185929648241206</v>
      </c>
    </row>
    <row r="84" spans="1:9" ht="15" x14ac:dyDescent="0.2">
      <c r="A84" s="171"/>
      <c r="B84" s="131">
        <f>D22</f>
        <v>2016</v>
      </c>
      <c r="C84" s="135">
        <f>G84-D84</f>
        <v>0.85400599999999993</v>
      </c>
      <c r="D84" s="141">
        <f>[1]Graphs!$E$120/1000000</f>
        <v>0.17499400000000001</v>
      </c>
      <c r="E84" s="138">
        <f t="shared" si="0"/>
        <v>0</v>
      </c>
      <c r="F84" s="36">
        <f>IF(D84&lt;&gt;0,D84/G84,"")</f>
        <v>0.17006219630709429</v>
      </c>
      <c r="G84" s="141">
        <f>[1]Graphs!$E$119/1000000</f>
        <v>1.0289999999999999</v>
      </c>
      <c r="H84" s="1">
        <f>D84*1000000</f>
        <v>174994</v>
      </c>
      <c r="I84" s="10">
        <f>IF(F84&lt;0.0005,"",F84)</f>
        <v>0.17006219630709429</v>
      </c>
    </row>
    <row r="85" spans="1:9" ht="15.75" thickBot="1" x14ac:dyDescent="0.25">
      <c r="A85" s="172"/>
      <c r="B85" s="132" t="str">
        <f>D23</f>
        <v xml:space="preserve">2018 </v>
      </c>
      <c r="C85" s="136">
        <f>G85-D85</f>
        <v>0.87493899999999991</v>
      </c>
      <c r="D85" s="142">
        <f>[1]Graphs!$C$120/1000000</f>
        <v>0.154061</v>
      </c>
      <c r="E85" s="139">
        <f t="shared" si="0"/>
        <v>0</v>
      </c>
      <c r="F85" s="36">
        <f>IF(D85&lt;&gt;0,D85/G85,"")</f>
        <v>0.14971914480077747</v>
      </c>
      <c r="G85" s="142">
        <f>[1]Graphs!$C$119/1000000</f>
        <v>1.0289999999999999</v>
      </c>
      <c r="H85" s="1">
        <f>D85*1000000</f>
        <v>154061</v>
      </c>
      <c r="I85" s="10">
        <f>IF(F85&lt;0.0005,"",F85)</f>
        <v>0.14971914480077747</v>
      </c>
    </row>
    <row r="86" spans="1:9" ht="60.75" thickBot="1" x14ac:dyDescent="0.3">
      <c r="A86" s="40"/>
      <c r="B86" s="121"/>
      <c r="C86" s="122" t="s">
        <v>47</v>
      </c>
      <c r="D86" s="123" t="s">
        <v>46</v>
      </c>
      <c r="E86" s="146" t="str">
        <f t="shared" si="0"/>
        <v>Pending</v>
      </c>
      <c r="F86" s="36"/>
      <c r="G86" s="148" t="s">
        <v>42</v>
      </c>
      <c r="I86" s="10" t="s">
        <v>41</v>
      </c>
    </row>
    <row r="87" spans="1:9" ht="15" x14ac:dyDescent="0.2">
      <c r="A87" s="168" t="s">
        <v>45</v>
      </c>
      <c r="B87" s="133">
        <f>D21</f>
        <v>2014</v>
      </c>
      <c r="C87" s="143">
        <f>G87-D87</f>
        <v>0.73692799999999992</v>
      </c>
      <c r="D87" s="140">
        <f>[1]Graphs!$G$123/1000000</f>
        <v>6.2149999999999997E-2</v>
      </c>
      <c r="E87" s="137">
        <f t="shared" si="0"/>
        <v>0</v>
      </c>
      <c r="F87" s="36">
        <f>IF(D87&lt;&gt;0,D87/G87,"")</f>
        <v>7.7777138151719855E-2</v>
      </c>
      <c r="G87" s="140">
        <f>[1]Graphs!$G$121/1000000</f>
        <v>0.79907799999999995</v>
      </c>
      <c r="I87" s="10">
        <f>IF(F87&lt;0.0005,"",F87)</f>
        <v>7.7777138151719855E-2</v>
      </c>
    </row>
    <row r="88" spans="1:9" ht="15" x14ac:dyDescent="0.2">
      <c r="A88" s="168"/>
      <c r="B88" s="38">
        <f>D22</f>
        <v>2016</v>
      </c>
      <c r="C88" s="144">
        <f>G88-D88</f>
        <v>0.81988900000000009</v>
      </c>
      <c r="D88" s="141">
        <f>[1]Graphs!$E$123/1000000</f>
        <v>0.17339399999999999</v>
      </c>
      <c r="E88" s="138">
        <f t="shared" si="0"/>
        <v>0</v>
      </c>
      <c r="F88" s="36">
        <f>IF(D88&lt;&gt;0,D88/G88,"")</f>
        <v>0.17456656360775327</v>
      </c>
      <c r="G88" s="141">
        <f>[1]Graphs!$E$121/1000000</f>
        <v>0.99328300000000003</v>
      </c>
      <c r="H88" s="1">
        <f>D88*1000000</f>
        <v>173394</v>
      </c>
      <c r="I88" s="10">
        <f>IF(F88&lt;0.0005,"",F88)</f>
        <v>0.17456656360775327</v>
      </c>
    </row>
    <row r="89" spans="1:9" ht="15.75" thickBot="1" x14ac:dyDescent="0.25">
      <c r="A89" s="169"/>
      <c r="B89" s="37" t="str">
        <f>D23</f>
        <v xml:space="preserve">2018 </v>
      </c>
      <c r="C89" s="145">
        <f>G89-D89</f>
        <v>0.85050000000000003</v>
      </c>
      <c r="D89" s="142">
        <f>[1]Graphs!$C$123/1000000</f>
        <v>0.154061</v>
      </c>
      <c r="E89" s="139">
        <f t="shared" si="0"/>
        <v>0</v>
      </c>
      <c r="F89" s="36">
        <f>IF(D89&lt;&gt;0,D89/G89,"")</f>
        <v>0.15336151811587351</v>
      </c>
      <c r="G89" s="142">
        <f>[1]Graphs!$C$121/1000000</f>
        <v>1.004561</v>
      </c>
      <c r="H89" s="1">
        <f>D89*1000000</f>
        <v>154061</v>
      </c>
      <c r="I89" s="10">
        <f>IF(F89&lt;0.0005,"",F89)</f>
        <v>0.15336151811587351</v>
      </c>
    </row>
    <row r="90" spans="1:9" ht="60.75" thickBot="1" x14ac:dyDescent="0.3">
      <c r="A90" s="40"/>
      <c r="B90" s="39"/>
      <c r="C90" s="122" t="s">
        <v>44</v>
      </c>
      <c r="D90" s="123" t="s">
        <v>43</v>
      </c>
      <c r="E90" s="146" t="str">
        <f t="shared" si="0"/>
        <v>Pending</v>
      </c>
      <c r="F90" s="36"/>
      <c r="G90" s="148" t="s">
        <v>42</v>
      </c>
      <c r="I90" s="10" t="s">
        <v>41</v>
      </c>
    </row>
    <row r="91" spans="1:9" ht="15" x14ac:dyDescent="0.2">
      <c r="A91" s="168" t="s">
        <v>40</v>
      </c>
      <c r="B91" s="38">
        <f>D21</f>
        <v>2014</v>
      </c>
      <c r="C91" s="143">
        <f>G91-D91</f>
        <v>0.23</v>
      </c>
      <c r="D91" s="140">
        <f>[1]Graphs!$G$126/1000000</f>
        <v>0</v>
      </c>
      <c r="E91" s="137">
        <f t="shared" si="0"/>
        <v>0</v>
      </c>
      <c r="F91" s="36" t="str">
        <f>IF(D91&lt;&gt;0,D91/G91,"")</f>
        <v/>
      </c>
      <c r="G91" s="140">
        <f>[1]Graphs!$G$124/1000000</f>
        <v>0.23</v>
      </c>
      <c r="I91" s="10" t="str">
        <f>IF(F91&lt;0.0005,"",F91)</f>
        <v/>
      </c>
    </row>
    <row r="92" spans="1:9" ht="15" x14ac:dyDescent="0.2">
      <c r="A92" s="168"/>
      <c r="B92" s="38">
        <f>D22</f>
        <v>2016</v>
      </c>
      <c r="C92" s="144">
        <f>G92-D92</f>
        <v>0.22869999999999999</v>
      </c>
      <c r="D92" s="141">
        <f>[1]Graphs!$E$126/1000000</f>
        <v>0</v>
      </c>
      <c r="E92" s="138">
        <f t="shared" si="0"/>
        <v>0</v>
      </c>
      <c r="F92" s="36" t="str">
        <f>IF(D92&lt;&gt;0,D92/G92,"")</f>
        <v/>
      </c>
      <c r="G92" s="141">
        <f>[1]Graphs!$E$124/1000000</f>
        <v>0.22869999999999999</v>
      </c>
      <c r="H92" s="1">
        <f>D92*1000000</f>
        <v>0</v>
      </c>
      <c r="I92" s="10" t="str">
        <f>IF(F92&lt;0.0005,"",F92)</f>
        <v/>
      </c>
    </row>
    <row r="93" spans="1:9" ht="15.75" thickBot="1" x14ac:dyDescent="0.25">
      <c r="A93" s="169"/>
      <c r="B93" s="37" t="str">
        <f>D23</f>
        <v xml:space="preserve">2018 </v>
      </c>
      <c r="C93" s="145">
        <f>G93-D93</f>
        <v>0.23</v>
      </c>
      <c r="D93" s="142">
        <f>[1]Graphs!$C$126/1000000</f>
        <v>0</v>
      </c>
      <c r="E93" s="139">
        <f t="shared" si="0"/>
        <v>0</v>
      </c>
      <c r="F93" s="36" t="str">
        <f>IF(D93&lt;&gt;0,D93/G93,"")</f>
        <v/>
      </c>
      <c r="G93" s="142">
        <f>[1]Graphs!$C$124/1000000</f>
        <v>0.23</v>
      </c>
      <c r="H93" s="1">
        <f>D93*1000000</f>
        <v>0</v>
      </c>
      <c r="I93" s="10" t="str">
        <f>IF(F93&lt;0.0005,"",F93)</f>
        <v/>
      </c>
    </row>
    <row r="99" spans="1:25" ht="24.75" x14ac:dyDescent="0.3">
      <c r="A99" s="13" t="s">
        <v>38</v>
      </c>
      <c r="K99" s="12"/>
      <c r="O99" s="12"/>
      <c r="P99" s="12"/>
      <c r="Q99" s="12"/>
      <c r="R99" s="12"/>
      <c r="S99" s="12"/>
      <c r="U99" s="12"/>
      <c r="V99" s="12"/>
      <c r="W99" s="12"/>
      <c r="Y99" s="12"/>
    </row>
    <row r="100" spans="1:25" x14ac:dyDescent="0.2"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</row>
    <row r="101" spans="1:25" x14ac:dyDescent="0.2"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</row>
    <row r="102" spans="1:25" ht="11.25" customHeight="1" x14ac:dyDescent="0.2">
      <c r="A102" s="114" t="str">
        <f>[1]Graphs!$A$73</f>
        <v>Summary installation in place</v>
      </c>
      <c r="B102" s="124">
        <f>D22</f>
        <v>2016</v>
      </c>
      <c r="C102" s="124" t="str">
        <f>D23</f>
        <v xml:space="preserve">2018 </v>
      </c>
    </row>
    <row r="103" spans="1:25" ht="25.5" x14ac:dyDescent="0.2">
      <c r="A103" s="125" t="s">
        <v>119</v>
      </c>
      <c r="B103" s="6">
        <f>[1]Graphs!$H77/1000000</f>
        <v>1.0289999999999999</v>
      </c>
      <c r="C103" s="6">
        <f>[1]Graphs!$D77/1000000</f>
        <v>1.0289999999999999</v>
      </c>
      <c r="E103" s="12" t="s">
        <v>38</v>
      </c>
    </row>
    <row r="104" spans="1:25" ht="25.5" x14ac:dyDescent="0.2">
      <c r="A104" s="125" t="s">
        <v>120</v>
      </c>
      <c r="B104" s="6">
        <f>[1]Graphs!$H78/1000000</f>
        <v>0.81988899999999998</v>
      </c>
      <c r="C104" s="6">
        <f>[1]Graphs!$D78/1000000</f>
        <v>0.85050000000000003</v>
      </c>
    </row>
    <row r="105" spans="1:25" ht="25.5" x14ac:dyDescent="0.2">
      <c r="A105" s="125" t="s">
        <v>121</v>
      </c>
      <c r="B105" s="6">
        <f>[1]Graphs!$H79/1000000</f>
        <v>0.81988899999999998</v>
      </c>
      <c r="C105" s="6">
        <f>[1]Graphs!$D79/1000000</f>
        <v>0.85050000000000003</v>
      </c>
    </row>
    <row r="106" spans="1:25" ht="25.5" x14ac:dyDescent="0.2">
      <c r="A106" s="125" t="s">
        <v>122</v>
      </c>
      <c r="B106" s="6">
        <f>[1]Graphs!$H80/1000000</f>
        <v>0.81988899999999998</v>
      </c>
      <c r="C106" s="6">
        <f>[1]Graphs!$D80/1000000</f>
        <v>0.85050000000000003</v>
      </c>
    </row>
    <row r="107" spans="1:25" ht="25.5" x14ac:dyDescent="0.2">
      <c r="A107" s="125" t="s">
        <v>123</v>
      </c>
      <c r="B107" s="6">
        <f>[1]Graphs!$H81/1000000</f>
        <v>0.818689</v>
      </c>
      <c r="C107" s="6">
        <f>[1]Graphs!$D81/1000000</f>
        <v>0.84930000000000005</v>
      </c>
    </row>
    <row r="108" spans="1:25" ht="25.5" x14ac:dyDescent="0.2">
      <c r="A108" s="125" t="s">
        <v>124</v>
      </c>
      <c r="B108" s="6">
        <f>[1]Graphs!$H82/1000000</f>
        <v>0.248089</v>
      </c>
      <c r="C108" s="6">
        <f>[1]Graphs!$D82/1000000</f>
        <v>0.26790000000000003</v>
      </c>
    </row>
    <row r="117" spans="1:25" ht="24.75" x14ac:dyDescent="0.3">
      <c r="A117" s="13" t="s">
        <v>25</v>
      </c>
      <c r="K117" s="12"/>
      <c r="O117" s="12"/>
      <c r="P117" s="12"/>
      <c r="Q117" s="12"/>
      <c r="R117" s="12"/>
      <c r="S117" s="12"/>
      <c r="U117" s="12"/>
      <c r="V117" s="12"/>
      <c r="W117" s="12"/>
      <c r="Y117" s="12"/>
    </row>
    <row r="119" spans="1:25" ht="14.45" customHeight="1" x14ac:dyDescent="0.2">
      <c r="A119" s="6"/>
      <c r="B119" s="113">
        <f>D21</f>
        <v>2014</v>
      </c>
      <c r="C119" s="113">
        <f>D22</f>
        <v>2016</v>
      </c>
      <c r="D119" s="113" t="str">
        <f>D23</f>
        <v xml:space="preserve">2018 </v>
      </c>
      <c r="E119" s="113">
        <f>B119</f>
        <v>2014</v>
      </c>
      <c r="F119" s="113">
        <f>C119</f>
        <v>2016</v>
      </c>
      <c r="G119" s="113" t="str">
        <f>D119</f>
        <v xml:space="preserve">2018 </v>
      </c>
    </row>
    <row r="120" spans="1:25" ht="14.45" customHeight="1" x14ac:dyDescent="0.2">
      <c r="A120" s="6" t="s">
        <v>24</v>
      </c>
      <c r="B120" s="5">
        <f>[1]Graphs!$F$25</f>
        <v>1391</v>
      </c>
      <c r="C120" s="5">
        <f>[1]Graphs!$D$25</f>
        <v>1613</v>
      </c>
      <c r="D120" s="5">
        <f>[1]Graphs!$B$25</f>
        <v>1011</v>
      </c>
      <c r="E120" s="11">
        <f>B120/B126</f>
        <v>0.22904659970360614</v>
      </c>
      <c r="F120" s="11">
        <f>C120/C126</f>
        <v>0.21773758099352053</v>
      </c>
      <c r="G120" s="11">
        <f>D120/D126</f>
        <v>0.12363947658065305</v>
      </c>
    </row>
    <row r="121" spans="1:25" ht="14.45" customHeight="1" x14ac:dyDescent="0.2">
      <c r="A121" s="6" t="s">
        <v>22</v>
      </c>
      <c r="B121" s="5">
        <f>[1]Graphs!$F$26</f>
        <v>4682</v>
      </c>
      <c r="C121" s="5">
        <f>[1]Graphs!$D$26</f>
        <v>5187</v>
      </c>
      <c r="D121" s="5">
        <f>[1]Graphs!$B$26</f>
        <v>6900</v>
      </c>
      <c r="E121" s="112">
        <f>IF(E120&lt;0.0005,"",E120)</f>
        <v>0.22904659970360614</v>
      </c>
      <c r="F121" s="112">
        <f>IF(F120&lt;0.0005,"",F120)</f>
        <v>0.21773758099352053</v>
      </c>
      <c r="G121" s="10">
        <f>IF(G120&lt;0.0005,"",G120)</f>
        <v>0.12363947658065305</v>
      </c>
    </row>
    <row r="122" spans="1:25" ht="14.45" customHeight="1" x14ac:dyDescent="0.2">
      <c r="A122" s="6" t="s">
        <v>21</v>
      </c>
      <c r="B122" s="5">
        <f>[1]Graphs!$F$27</f>
        <v>0</v>
      </c>
      <c r="C122" s="5">
        <f>[1]Graphs!$D$27</f>
        <v>0</v>
      </c>
      <c r="D122" s="5">
        <f>[1]Graphs!$B$27</f>
        <v>0</v>
      </c>
    </row>
    <row r="123" spans="1:25" ht="14.45" customHeight="1" x14ac:dyDescent="0.2">
      <c r="A123" s="6" t="s">
        <v>15</v>
      </c>
      <c r="B123" s="5">
        <f>[1]Graphs!$F$28</f>
        <v>0</v>
      </c>
      <c r="C123" s="5">
        <f>[1]Graphs!$D$28</f>
        <v>608</v>
      </c>
      <c r="D123" s="5">
        <f>[1]Graphs!$B$28</f>
        <v>266</v>
      </c>
    </row>
    <row r="124" spans="1:25" ht="14.45" customHeight="1" x14ac:dyDescent="0.2">
      <c r="A124" s="6" t="s">
        <v>14</v>
      </c>
      <c r="B124" s="5">
        <f>[1]Graphs!$F$29</f>
        <v>0</v>
      </c>
      <c r="C124" s="5">
        <f>[1]Graphs!$D$29</f>
        <v>0</v>
      </c>
      <c r="D124" s="5">
        <f>[1]Graphs!$B$29</f>
        <v>0</v>
      </c>
    </row>
    <row r="125" spans="1:25" ht="14.45" customHeight="1" x14ac:dyDescent="0.2">
      <c r="A125" s="6" t="s">
        <v>12</v>
      </c>
      <c r="B125" s="5">
        <f>[1]Graphs!$F$30</f>
        <v>0</v>
      </c>
      <c r="C125" s="5">
        <f>[1]Graphs!$D$30</f>
        <v>0</v>
      </c>
      <c r="D125" s="5">
        <f>[1]Graphs!$B$30</f>
        <v>0</v>
      </c>
    </row>
    <row r="126" spans="1:25" ht="14.45" customHeight="1" x14ac:dyDescent="0.2">
      <c r="A126" s="114" t="s">
        <v>114</v>
      </c>
      <c r="B126" s="115">
        <f>SUM(B120:B125)</f>
        <v>6073</v>
      </c>
      <c r="C126" s="115">
        <f>SUM(C120:C125)</f>
        <v>7408</v>
      </c>
      <c r="D126" s="115">
        <f>SUM(D120:D125)</f>
        <v>8177</v>
      </c>
    </row>
    <row r="127" spans="1:25" ht="14.45" customHeight="1" x14ac:dyDescent="0.2"/>
    <row r="128" spans="1:25" ht="14.45" customHeight="1" x14ac:dyDescent="0.2"/>
    <row r="129" spans="1:5" ht="14.45" customHeight="1" x14ac:dyDescent="0.2"/>
    <row r="130" spans="1:5" ht="14.45" customHeight="1" x14ac:dyDescent="0.2"/>
    <row r="131" spans="1:5" ht="14.45" customHeight="1" x14ac:dyDescent="0.2"/>
    <row r="141" spans="1:5" x14ac:dyDescent="0.2">
      <c r="A141" s="1" t="s">
        <v>39</v>
      </c>
    </row>
    <row r="142" spans="1:5" x14ac:dyDescent="0.2">
      <c r="A142" s="154" t="str">
        <f>A1</f>
        <v>Cyprus in 2018</v>
      </c>
      <c r="B142" s="156" t="s">
        <v>37</v>
      </c>
      <c r="C142" s="157"/>
      <c r="D142" s="156" t="s">
        <v>36</v>
      </c>
      <c r="E142" s="157"/>
    </row>
    <row r="143" spans="1:5" x14ac:dyDescent="0.2">
      <c r="A143" s="155"/>
      <c r="B143" s="34" t="s">
        <v>35</v>
      </c>
      <c r="C143" s="33" t="s">
        <v>33</v>
      </c>
      <c r="D143" s="32" t="s">
        <v>34</v>
      </c>
      <c r="E143" s="31" t="s">
        <v>33</v>
      </c>
    </row>
    <row r="144" spans="1:5" ht="13.5" thickBot="1" x14ac:dyDescent="0.25">
      <c r="A144" s="30" t="s">
        <v>32</v>
      </c>
      <c r="B144" s="29"/>
      <c r="C144" s="29"/>
      <c r="D144" s="29"/>
      <c r="E144" s="29"/>
    </row>
    <row r="145" spans="1:14" x14ac:dyDescent="0.2">
      <c r="A145" s="28" t="s">
        <v>31</v>
      </c>
      <c r="B145" s="26">
        <f>[1]Summary_installation_in_place!C11</f>
        <v>34</v>
      </c>
      <c r="C145" s="21">
        <f>[1]Summary_installation_in_place!D11</f>
        <v>59.649122807018003</v>
      </c>
      <c r="D145" s="20">
        <f>[1]Summary_installation_in_place!E11</f>
        <v>24439.22</v>
      </c>
      <c r="E145" s="19">
        <f>[1]Summary_installation_in_place!F11</f>
        <v>2.3750456754129998</v>
      </c>
    </row>
    <row r="146" spans="1:14" ht="13.5" thickBot="1" x14ac:dyDescent="0.25">
      <c r="A146" s="25" t="s">
        <v>30</v>
      </c>
      <c r="B146" s="24">
        <f>[1]Summary_installation_in_place!C12</f>
        <v>27</v>
      </c>
      <c r="C146" s="16">
        <f>[1]Summary_installation_in_place!D12</f>
        <v>47.368421052632002</v>
      </c>
      <c r="D146" s="15">
        <f>[1]Summary_installation_in_place!E12</f>
        <v>850499.73</v>
      </c>
      <c r="E146" s="14">
        <f>[1]Summary_installation_in_place!F12</f>
        <v>82.653034985423005</v>
      </c>
    </row>
    <row r="147" spans="1:14" x14ac:dyDescent="0.2">
      <c r="A147" s="23" t="s">
        <v>29</v>
      </c>
      <c r="B147" s="23"/>
      <c r="C147" s="23"/>
      <c r="D147" s="23"/>
      <c r="E147" s="23"/>
    </row>
    <row r="148" spans="1:14" x14ac:dyDescent="0.2">
      <c r="A148" s="27" t="s">
        <v>27</v>
      </c>
      <c r="B148" s="26">
        <f>[1]Summary_installation_in_place!C15</f>
        <v>27</v>
      </c>
      <c r="C148" s="21">
        <f>[1]Summary_installation_in_place!D15</f>
        <v>47.368421052632002</v>
      </c>
      <c r="D148" s="20">
        <f>[1]Summary_installation_in_place!E15</f>
        <v>850499.73</v>
      </c>
      <c r="E148" s="19">
        <f>[1]Summary_installation_in_place!F15</f>
        <v>82.653034985423005</v>
      </c>
    </row>
    <row r="149" spans="1:14" ht="13.5" thickBot="1" x14ac:dyDescent="0.25">
      <c r="A149" s="25" t="s">
        <v>26</v>
      </c>
      <c r="B149" s="24">
        <f>[1]Summary_installation_in_place!C16</f>
        <v>27</v>
      </c>
      <c r="C149" s="16">
        <f>[1]Summary_installation_in_place!D16</f>
        <v>47.368421052632002</v>
      </c>
      <c r="D149" s="15">
        <f>[1]Summary_installation_in_place!E16</f>
        <v>850499.73</v>
      </c>
      <c r="E149" s="14">
        <f>[1]Summary_installation_in_place!F16</f>
        <v>82.653034985423005</v>
      </c>
    </row>
    <row r="150" spans="1:14" x14ac:dyDescent="0.2">
      <c r="A150" s="23" t="s">
        <v>28</v>
      </c>
      <c r="B150" s="23"/>
      <c r="C150" s="23"/>
      <c r="D150" s="23"/>
      <c r="E150" s="23"/>
    </row>
    <row r="151" spans="1:14" x14ac:dyDescent="0.2">
      <c r="A151" s="22" t="s">
        <v>27</v>
      </c>
      <c r="B151" s="26">
        <f>[1]Summary_installation_in_place!C19</f>
        <v>26</v>
      </c>
      <c r="C151" s="21">
        <f>[1]Summary_installation_in_place!D19</f>
        <v>45.614035087719003</v>
      </c>
      <c r="D151" s="20">
        <f>[1]Summary_installation_in_place!E19</f>
        <v>849299.73</v>
      </c>
      <c r="E151" s="19">
        <f>[1]Summary_installation_in_place!F19</f>
        <v>82.536416909620996</v>
      </c>
    </row>
    <row r="152" spans="1:14" ht="13.5" thickBot="1" x14ac:dyDescent="0.25">
      <c r="A152" s="18" t="s">
        <v>26</v>
      </c>
      <c r="B152" s="17">
        <f>[1]Summary_installation_in_place!C20</f>
        <v>14</v>
      </c>
      <c r="C152" s="16">
        <f>[1]Summary_installation_in_place!D20</f>
        <v>24.561403508771999</v>
      </c>
      <c r="D152" s="15">
        <f>[1]Summary_installation_in_place!E20</f>
        <v>267899.8</v>
      </c>
      <c r="E152" s="14">
        <f>[1]Summary_installation_in_place!F20</f>
        <v>26.034965986395001</v>
      </c>
    </row>
    <row r="154" spans="1:14" x14ac:dyDescent="0.2">
      <c r="A154" s="1" t="s">
        <v>23</v>
      </c>
    </row>
    <row r="155" spans="1:14" x14ac:dyDescent="0.2">
      <c r="A155" s="158" t="str">
        <f>A1</f>
        <v>Cyprus in 2018</v>
      </c>
      <c r="B155" s="158"/>
      <c r="C155" s="158"/>
      <c r="D155" s="149" t="s">
        <v>8</v>
      </c>
      <c r="E155" s="149"/>
      <c r="F155" s="149" t="s">
        <v>2</v>
      </c>
      <c r="G155" s="149"/>
      <c r="H155" s="149"/>
      <c r="I155" s="149" t="s">
        <v>1</v>
      </c>
      <c r="J155" s="149"/>
      <c r="K155" s="149"/>
      <c r="L155" s="149" t="s">
        <v>0</v>
      </c>
      <c r="M155" s="149"/>
      <c r="N155" s="149"/>
    </row>
    <row r="156" spans="1:14" ht="91.5" x14ac:dyDescent="0.2">
      <c r="A156" s="9" t="s">
        <v>20</v>
      </c>
      <c r="B156" s="9" t="s">
        <v>19</v>
      </c>
      <c r="C156" s="9" t="s">
        <v>9</v>
      </c>
      <c r="D156" s="9" t="s">
        <v>4</v>
      </c>
      <c r="E156" s="9" t="s">
        <v>18</v>
      </c>
      <c r="F156" s="9" t="s">
        <v>17</v>
      </c>
      <c r="G156" s="9" t="s">
        <v>16</v>
      </c>
      <c r="H156" s="9" t="s">
        <v>7</v>
      </c>
      <c r="I156" s="9" t="s">
        <v>17</v>
      </c>
      <c r="J156" s="9" t="s">
        <v>16</v>
      </c>
      <c r="K156" s="9" t="s">
        <v>7</v>
      </c>
      <c r="L156" s="9" t="s">
        <v>17</v>
      </c>
      <c r="M156" s="9" t="s">
        <v>16</v>
      </c>
      <c r="N156" s="9" t="s">
        <v>7</v>
      </c>
    </row>
    <row r="157" spans="1:14" x14ac:dyDescent="0.2">
      <c r="A157" s="8" t="str">
        <f>IF(LEN('[1]Nuts2_level analyse'!A5)&gt;5,RIGHT('[1]Nuts2_level analyse'!A5,LEN('[1]Nuts2_level analyse'!A5)-5),"")</f>
        <v>Κύπρος</v>
      </c>
      <c r="B157" s="6" t="str">
        <f>LEFT('[1]Nuts2_level analyse'!A5,4)</f>
        <v>CY00</v>
      </c>
      <c r="C157" s="5">
        <f>IF(A157="","",'[1]Nuts2_level analyse'!C5)</f>
        <v>1029000</v>
      </c>
      <c r="D157" s="5">
        <f>IF(A157="","",'[1]Nuts2_level analyse'!F5)</f>
        <v>24439.22</v>
      </c>
      <c r="E157" s="5">
        <f>IF(A157="","",'[1]Nuts2_level analyse'!D5)</f>
        <v>850499.73</v>
      </c>
      <c r="F157" s="3">
        <f>IF(A157="","",'[1]Nuts2_level analyse'!O5)</f>
        <v>83.654033041787997</v>
      </c>
      <c r="G157" s="3">
        <f>IF(A157="","",IF('[1]Nuts2_level analyse'!H5&gt;0,'[1]Nuts2_level analyse'!L5/'[1]Nuts2_level analyse'!H5*100,""))</f>
        <v>16.345966958211854</v>
      </c>
      <c r="H157" s="3">
        <f>IF(A157="","",'[1]Nuts2_level analyse'!AF5)</f>
        <v>15</v>
      </c>
      <c r="I157" s="3">
        <f>IF(A157="","",'[1]Nuts2_level analyse'!W5)</f>
        <v>99.253421279745993</v>
      </c>
      <c r="J157" s="3">
        <f>IF(A157="","",IF('[1]Nuts2_level analyse'!P5&gt;0,'[1]Nuts2_level analyse'!T5/'[1]Nuts2_level analyse'!P5*100,""))</f>
        <v>0.74657872025426741</v>
      </c>
      <c r="K157" s="7">
        <f>IF(A157="","",'[1]Nuts2_level analyse'!AG5)</f>
        <v>15.3</v>
      </c>
      <c r="L157" s="3">
        <f>IF(A157="","",'[1]Nuts2_level analyse'!AE5)</f>
        <v>100</v>
      </c>
      <c r="M157" s="3">
        <f>IF(A157="","",IF('[1]Nuts2_level analyse'!X5&gt;0,'[1]Nuts2_level analyse'!AB5/'[1]Nuts2_level analyse'!X5*100,""))</f>
        <v>0</v>
      </c>
      <c r="N157" s="7">
        <f>IF(A157="","",'[1]Nuts2_level analyse'!AH5)</f>
        <v>0</v>
      </c>
    </row>
    <row r="158" spans="1:14" x14ac:dyDescent="0.2">
      <c r="A158" s="8" t="str">
        <f>IF(LEN('[1]Nuts2_level analyse'!A6)&gt;5,RIGHT('[1]Nuts2_level analyse'!A6,LEN('[1]Nuts2_level analyse'!A6)-5),"")</f>
        <v/>
      </c>
      <c r="B158" s="6" t="str">
        <f>LEFT('[1]Nuts2_level analyse'!A6,4)</f>
        <v/>
      </c>
      <c r="C158" s="5" t="str">
        <f>IF(A158="","",'[1]Nuts2_level analyse'!C6)</f>
        <v/>
      </c>
      <c r="D158" s="5" t="str">
        <f>IF(A158="","",'[1]Nuts2_level analyse'!F6)</f>
        <v/>
      </c>
      <c r="E158" s="5" t="str">
        <f>IF(A158="","",'[1]Nuts2_level analyse'!D6)</f>
        <v/>
      </c>
      <c r="F158" s="3" t="str">
        <f>IF(A158="","",'[1]Nuts2_level analyse'!O6)</f>
        <v/>
      </c>
      <c r="G158" s="3" t="str">
        <f>IF(A158="","",IF('[1]Nuts2_level analyse'!H6&gt;0,'[1]Nuts2_level analyse'!L6/'[1]Nuts2_level analyse'!H6*100,""))</f>
        <v/>
      </c>
      <c r="H158" s="3" t="str">
        <f>IF(A158="","",'[1]Nuts2_level analyse'!AF6)</f>
        <v/>
      </c>
      <c r="I158" s="3" t="str">
        <f>IF(A158="","",'[1]Nuts2_level analyse'!W6)</f>
        <v/>
      </c>
      <c r="J158" s="3" t="str">
        <f>IF(A158="","",IF('[1]Nuts2_level analyse'!P6&gt;0,'[1]Nuts2_level analyse'!T6/'[1]Nuts2_level analyse'!P6*100,""))</f>
        <v/>
      </c>
      <c r="K158" s="7" t="str">
        <f>IF(A158="","",'[1]Nuts2_level analyse'!AG6)</f>
        <v/>
      </c>
      <c r="L158" s="3" t="str">
        <f>IF(A158="","",'[1]Nuts2_level analyse'!AE6)</f>
        <v/>
      </c>
      <c r="M158" s="3" t="str">
        <f>IF(A158="","",IF('[1]Nuts2_level analyse'!X6&gt;0,'[1]Nuts2_level analyse'!AB6/'[1]Nuts2_level analyse'!X6*100,""))</f>
        <v/>
      </c>
      <c r="N158" s="7" t="str">
        <f>IF(A158="","",'[1]Nuts2_level analyse'!AH6)</f>
        <v/>
      </c>
    </row>
    <row r="159" spans="1:14" x14ac:dyDescent="0.2">
      <c r="A159" s="8" t="str">
        <f>IF(LEN('[1]Nuts2_level analyse'!A7)&gt;5,RIGHT('[1]Nuts2_level analyse'!A7,LEN('[1]Nuts2_level analyse'!A7)-5),"")</f>
        <v/>
      </c>
      <c r="B159" s="6" t="str">
        <f>LEFT('[1]Nuts2_level analyse'!A7,4)</f>
        <v/>
      </c>
      <c r="C159" s="5" t="str">
        <f>IF(A159="","",'[1]Nuts2_level analyse'!C7)</f>
        <v/>
      </c>
      <c r="D159" s="5" t="str">
        <f>IF(A159="","",'[1]Nuts2_level analyse'!F7)</f>
        <v/>
      </c>
      <c r="E159" s="5" t="str">
        <f>IF(A159="","",'[1]Nuts2_level analyse'!D7)</f>
        <v/>
      </c>
      <c r="F159" s="3" t="str">
        <f>IF(A159="","",'[1]Nuts2_level analyse'!O7)</f>
        <v/>
      </c>
      <c r="G159" s="3" t="str">
        <f>IF(A159="","",IF('[1]Nuts2_level analyse'!H7&gt;0,'[1]Nuts2_level analyse'!L7/'[1]Nuts2_level analyse'!H7*100,""))</f>
        <v/>
      </c>
      <c r="H159" s="3" t="str">
        <f>IF(A159="","",'[1]Nuts2_level analyse'!AF7)</f>
        <v/>
      </c>
      <c r="I159" s="3" t="str">
        <f>IF(A159="","",'[1]Nuts2_level analyse'!W7)</f>
        <v/>
      </c>
      <c r="J159" s="3" t="str">
        <f>IF(A159="","",IF('[1]Nuts2_level analyse'!P7&gt;0,'[1]Nuts2_level analyse'!T7/'[1]Nuts2_level analyse'!P7*100,""))</f>
        <v/>
      </c>
      <c r="K159" s="7" t="str">
        <f>IF(A159="","",'[1]Nuts2_level analyse'!AG7)</f>
        <v/>
      </c>
      <c r="L159" s="3" t="str">
        <f>IF(A159="","",'[1]Nuts2_level analyse'!AE7)</f>
        <v/>
      </c>
      <c r="M159" s="3" t="str">
        <f>IF(A159="","",IF('[1]Nuts2_level analyse'!X7&gt;0,'[1]Nuts2_level analyse'!AB7/'[1]Nuts2_level analyse'!X7*100,""))</f>
        <v/>
      </c>
      <c r="N159" s="7" t="str">
        <f>IF(A159="","",'[1]Nuts2_level analyse'!AH7)</f>
        <v/>
      </c>
    </row>
    <row r="160" spans="1:14" x14ac:dyDescent="0.2">
      <c r="A160" s="8" t="str">
        <f>IF(LEN('[1]Nuts2_level analyse'!A8)&gt;5,RIGHT('[1]Nuts2_level analyse'!A8,LEN('[1]Nuts2_level analyse'!A8)-5),"")</f>
        <v/>
      </c>
      <c r="B160" s="6" t="str">
        <f>LEFT('[1]Nuts2_level analyse'!A8,4)</f>
        <v/>
      </c>
      <c r="C160" s="5" t="str">
        <f>IF(A160="","",'[1]Nuts2_level analyse'!C8)</f>
        <v/>
      </c>
      <c r="D160" s="5" t="str">
        <f>IF(A160="","",'[1]Nuts2_level analyse'!F8)</f>
        <v/>
      </c>
      <c r="E160" s="5" t="str">
        <f>IF(A160="","",'[1]Nuts2_level analyse'!D8)</f>
        <v/>
      </c>
      <c r="F160" s="3" t="str">
        <f>IF(A160="","",'[1]Nuts2_level analyse'!O8)</f>
        <v/>
      </c>
      <c r="G160" s="3" t="str">
        <f>IF(A160="","",IF('[1]Nuts2_level analyse'!H8&gt;0,'[1]Nuts2_level analyse'!L8/'[1]Nuts2_level analyse'!H8*100,""))</f>
        <v/>
      </c>
      <c r="H160" s="3" t="str">
        <f>IF(A160="","",'[1]Nuts2_level analyse'!AF8)</f>
        <v/>
      </c>
      <c r="I160" s="3" t="str">
        <f>IF(A160="","",'[1]Nuts2_level analyse'!W8)</f>
        <v/>
      </c>
      <c r="J160" s="3" t="str">
        <f>IF(A160="","",IF('[1]Nuts2_level analyse'!P8&gt;0,'[1]Nuts2_level analyse'!T8/'[1]Nuts2_level analyse'!P8*100,""))</f>
        <v/>
      </c>
      <c r="K160" s="7" t="str">
        <f>IF(A160="","",'[1]Nuts2_level analyse'!AG8)</f>
        <v/>
      </c>
      <c r="L160" s="3" t="str">
        <f>IF(A160="","",'[1]Nuts2_level analyse'!AE8)</f>
        <v/>
      </c>
      <c r="M160" s="3" t="str">
        <f>IF(A160="","",IF('[1]Nuts2_level analyse'!X8&gt;0,'[1]Nuts2_level analyse'!AB8/'[1]Nuts2_level analyse'!X8*100,""))</f>
        <v/>
      </c>
      <c r="N160" s="7" t="str">
        <f>IF(A160="","",'[1]Nuts2_level analyse'!AH8)</f>
        <v/>
      </c>
    </row>
    <row r="161" spans="1:14" x14ac:dyDescent="0.2">
      <c r="A161" s="8" t="str">
        <f>IF(LEN('[1]Nuts2_level analyse'!A9)&gt;5,RIGHT('[1]Nuts2_level analyse'!A9,LEN('[1]Nuts2_level analyse'!A9)-5),"")</f>
        <v/>
      </c>
      <c r="B161" s="6" t="str">
        <f>LEFT('[1]Nuts2_level analyse'!A9,4)</f>
        <v/>
      </c>
      <c r="C161" s="5" t="str">
        <f>IF(A161="","",'[1]Nuts2_level analyse'!C9)</f>
        <v/>
      </c>
      <c r="D161" s="5" t="str">
        <f>IF(A161="","",'[1]Nuts2_level analyse'!F9)</f>
        <v/>
      </c>
      <c r="E161" s="5" t="str">
        <f>IF(A161="","",'[1]Nuts2_level analyse'!D9)</f>
        <v/>
      </c>
      <c r="F161" s="3" t="str">
        <f>IF(A161="","",'[1]Nuts2_level analyse'!O9)</f>
        <v/>
      </c>
      <c r="G161" s="3" t="str">
        <f>IF(A161="","",IF('[1]Nuts2_level analyse'!H9&gt;0,'[1]Nuts2_level analyse'!L9/'[1]Nuts2_level analyse'!H9*100,""))</f>
        <v/>
      </c>
      <c r="H161" s="3" t="str">
        <f>IF(A161="","",'[1]Nuts2_level analyse'!AF9)</f>
        <v/>
      </c>
      <c r="I161" s="3" t="str">
        <f>IF(A161="","",'[1]Nuts2_level analyse'!W9)</f>
        <v/>
      </c>
      <c r="J161" s="3" t="str">
        <f>IF(A161="","",IF('[1]Nuts2_level analyse'!P9&gt;0,'[1]Nuts2_level analyse'!T9/'[1]Nuts2_level analyse'!P9*100,""))</f>
        <v/>
      </c>
      <c r="K161" s="7" t="str">
        <f>IF(A161="","",'[1]Nuts2_level analyse'!AG9)</f>
        <v/>
      </c>
      <c r="L161" s="3" t="str">
        <f>IF(A161="","",'[1]Nuts2_level analyse'!AE9)</f>
        <v/>
      </c>
      <c r="M161" s="3" t="str">
        <f>IF(A161="","",IF('[1]Nuts2_level analyse'!X9&gt;0,'[1]Nuts2_level analyse'!AB9/'[1]Nuts2_level analyse'!X9*100,""))</f>
        <v/>
      </c>
      <c r="N161" s="7" t="str">
        <f>IF(A161="","",'[1]Nuts2_level analyse'!AH9)</f>
        <v/>
      </c>
    </row>
    <row r="162" spans="1:14" x14ac:dyDescent="0.2">
      <c r="A162" s="8" t="str">
        <f>IF(LEN('[1]Nuts2_level analyse'!A10)&gt;5,RIGHT('[1]Nuts2_level analyse'!A10,LEN('[1]Nuts2_level analyse'!A10)-5),"")</f>
        <v/>
      </c>
      <c r="B162" s="6" t="str">
        <f>LEFT('[1]Nuts2_level analyse'!A10,4)</f>
        <v/>
      </c>
      <c r="C162" s="5" t="str">
        <f>IF(A162="","",'[1]Nuts2_level analyse'!C10)</f>
        <v/>
      </c>
      <c r="D162" s="5" t="str">
        <f>IF(A162="","",'[1]Nuts2_level analyse'!F10)</f>
        <v/>
      </c>
      <c r="E162" s="5" t="str">
        <f>IF(A162="","",'[1]Nuts2_level analyse'!D10)</f>
        <v/>
      </c>
      <c r="F162" s="3" t="str">
        <f>IF(A162="","",'[1]Nuts2_level analyse'!O10)</f>
        <v/>
      </c>
      <c r="G162" s="3" t="str">
        <f>IF(A162="","",IF('[1]Nuts2_level analyse'!H10&gt;0,'[1]Nuts2_level analyse'!L10/'[1]Nuts2_level analyse'!H10*100,""))</f>
        <v/>
      </c>
      <c r="H162" s="3" t="str">
        <f>IF(A162="","",'[1]Nuts2_level analyse'!AF10)</f>
        <v/>
      </c>
      <c r="I162" s="3" t="str">
        <f>IF(A162="","",'[1]Nuts2_level analyse'!W10)</f>
        <v/>
      </c>
      <c r="J162" s="3" t="str">
        <f>IF(A162="","",IF('[1]Nuts2_level analyse'!P10&gt;0,'[1]Nuts2_level analyse'!T10/'[1]Nuts2_level analyse'!P10*100,""))</f>
        <v/>
      </c>
      <c r="K162" s="7" t="str">
        <f>IF(A162="","",'[1]Nuts2_level analyse'!AG10)</f>
        <v/>
      </c>
      <c r="L162" s="3" t="str">
        <f>IF(A162="","",'[1]Nuts2_level analyse'!AE10)</f>
        <v/>
      </c>
      <c r="M162" s="3" t="str">
        <f>IF(A162="","",IF('[1]Nuts2_level analyse'!X10&gt;0,'[1]Nuts2_level analyse'!AB10/'[1]Nuts2_level analyse'!X10*100,""))</f>
        <v/>
      </c>
      <c r="N162" s="7" t="str">
        <f>IF(A162="","",'[1]Nuts2_level analyse'!AH10)</f>
        <v/>
      </c>
    </row>
    <row r="163" spans="1:14" x14ac:dyDescent="0.2">
      <c r="A163" s="8" t="str">
        <f>IF(LEN('[1]Nuts2_level analyse'!A11)&gt;5,RIGHT('[1]Nuts2_level analyse'!A11,LEN('[1]Nuts2_level analyse'!A11)-5),"")</f>
        <v/>
      </c>
      <c r="B163" s="6" t="str">
        <f>LEFT('[1]Nuts2_level analyse'!A11,4)</f>
        <v/>
      </c>
      <c r="C163" s="5" t="str">
        <f>IF(A163="","",'[1]Nuts2_level analyse'!C11)</f>
        <v/>
      </c>
      <c r="D163" s="5" t="str">
        <f>IF(A163="","",'[1]Nuts2_level analyse'!F11)</f>
        <v/>
      </c>
      <c r="E163" s="5" t="str">
        <f>IF(A163="","",'[1]Nuts2_level analyse'!D11)</f>
        <v/>
      </c>
      <c r="F163" s="3" t="str">
        <f>IF(A163="","",'[1]Nuts2_level analyse'!O11)</f>
        <v/>
      </c>
      <c r="G163" s="3" t="str">
        <f>IF(A163="","",IF('[1]Nuts2_level analyse'!H11&gt;0,'[1]Nuts2_level analyse'!L11/'[1]Nuts2_level analyse'!H11*100,""))</f>
        <v/>
      </c>
      <c r="H163" s="3" t="str">
        <f>IF(A163="","",'[1]Nuts2_level analyse'!AF11)</f>
        <v/>
      </c>
      <c r="I163" s="3" t="str">
        <f>IF(A163="","",'[1]Nuts2_level analyse'!W11)</f>
        <v/>
      </c>
      <c r="J163" s="3" t="str">
        <f>IF(A163="","",IF('[1]Nuts2_level analyse'!P11&gt;0,'[1]Nuts2_level analyse'!T11/'[1]Nuts2_level analyse'!P11*100,""))</f>
        <v/>
      </c>
      <c r="K163" s="7" t="str">
        <f>IF(A163="","",'[1]Nuts2_level analyse'!AG11)</f>
        <v/>
      </c>
      <c r="L163" s="3" t="str">
        <f>IF(A163="","",'[1]Nuts2_level analyse'!AE11)</f>
        <v/>
      </c>
      <c r="M163" s="3" t="str">
        <f>IF(A163="","",IF('[1]Nuts2_level analyse'!X11&gt;0,'[1]Nuts2_level analyse'!AB11/'[1]Nuts2_level analyse'!X11*100,""))</f>
        <v/>
      </c>
      <c r="N163" s="7" t="str">
        <f>IF(A163="","",'[1]Nuts2_level analyse'!AH11)</f>
        <v/>
      </c>
    </row>
    <row r="164" spans="1:14" x14ac:dyDescent="0.2">
      <c r="A164" s="8" t="str">
        <f>IF(LEN('[1]Nuts2_level analyse'!A12)&gt;5,RIGHT('[1]Nuts2_level analyse'!A12,LEN('[1]Nuts2_level analyse'!A12)-5),"")</f>
        <v/>
      </c>
      <c r="B164" s="6" t="str">
        <f>LEFT('[1]Nuts2_level analyse'!A12,4)</f>
        <v/>
      </c>
      <c r="C164" s="5" t="str">
        <f>IF(A164="","",'[1]Nuts2_level analyse'!C12)</f>
        <v/>
      </c>
      <c r="D164" s="5" t="str">
        <f>IF(A164="","",'[1]Nuts2_level analyse'!F12)</f>
        <v/>
      </c>
      <c r="E164" s="5" t="str">
        <f>IF(A164="","",'[1]Nuts2_level analyse'!D12)</f>
        <v/>
      </c>
      <c r="F164" s="3" t="str">
        <f>IF(A164="","",'[1]Nuts2_level analyse'!O12)</f>
        <v/>
      </c>
      <c r="G164" s="3" t="str">
        <f>IF(A164="","",IF('[1]Nuts2_level analyse'!H12&gt;0,'[1]Nuts2_level analyse'!L12/'[1]Nuts2_level analyse'!H12*100,""))</f>
        <v/>
      </c>
      <c r="H164" s="3" t="str">
        <f>IF(A164="","",'[1]Nuts2_level analyse'!AF12)</f>
        <v/>
      </c>
      <c r="I164" s="3" t="str">
        <f>IF(A164="","",'[1]Nuts2_level analyse'!W12)</f>
        <v/>
      </c>
      <c r="J164" s="3" t="str">
        <f>IF(A164="","",IF('[1]Nuts2_level analyse'!P12&gt;0,'[1]Nuts2_level analyse'!T12/'[1]Nuts2_level analyse'!P12*100,""))</f>
        <v/>
      </c>
      <c r="K164" s="7" t="str">
        <f>IF(A164="","",'[1]Nuts2_level analyse'!AG12)</f>
        <v/>
      </c>
      <c r="L164" s="3" t="str">
        <f>IF(A164="","",'[1]Nuts2_level analyse'!AE12)</f>
        <v/>
      </c>
      <c r="M164" s="3" t="str">
        <f>IF(A164="","",IF('[1]Nuts2_level analyse'!X12&gt;0,'[1]Nuts2_level analyse'!AB12/'[1]Nuts2_level analyse'!X12*100,""))</f>
        <v/>
      </c>
      <c r="N164" s="7" t="str">
        <f>IF(A164="","",'[1]Nuts2_level analyse'!AH12)</f>
        <v/>
      </c>
    </row>
    <row r="165" spans="1:14" x14ac:dyDescent="0.2">
      <c r="A165" s="8" t="str">
        <f>IF(LEN('[1]Nuts2_level analyse'!A13)&gt;5,RIGHT('[1]Nuts2_level analyse'!A13,LEN('[1]Nuts2_level analyse'!A13)-5),"")</f>
        <v/>
      </c>
      <c r="B165" s="6" t="str">
        <f>LEFT('[1]Nuts2_level analyse'!A13,4)</f>
        <v/>
      </c>
      <c r="C165" s="5" t="str">
        <f>IF(A165="","",'[1]Nuts2_level analyse'!C13)</f>
        <v/>
      </c>
      <c r="D165" s="5" t="str">
        <f>IF(A165="","",'[1]Nuts2_level analyse'!F13)</f>
        <v/>
      </c>
      <c r="E165" s="5" t="str">
        <f>IF(A165="","",'[1]Nuts2_level analyse'!D13)</f>
        <v/>
      </c>
      <c r="F165" s="3" t="str">
        <f>IF(A165="","",'[1]Nuts2_level analyse'!O13)</f>
        <v/>
      </c>
      <c r="G165" s="3" t="str">
        <f>IF(A165="","",IF('[1]Nuts2_level analyse'!H13&gt;0,'[1]Nuts2_level analyse'!L13/'[1]Nuts2_level analyse'!H13*100,""))</f>
        <v/>
      </c>
      <c r="H165" s="3" t="str">
        <f>IF(A165="","",'[1]Nuts2_level analyse'!AF13)</f>
        <v/>
      </c>
      <c r="I165" s="3" t="str">
        <f>IF(A165="","",'[1]Nuts2_level analyse'!W13)</f>
        <v/>
      </c>
      <c r="J165" s="3" t="str">
        <f>IF(A165="","",IF('[1]Nuts2_level analyse'!P13&gt;0,'[1]Nuts2_level analyse'!T13/'[1]Nuts2_level analyse'!P13*100,""))</f>
        <v/>
      </c>
      <c r="K165" s="7" t="str">
        <f>IF(A165="","",'[1]Nuts2_level analyse'!AG13)</f>
        <v/>
      </c>
      <c r="L165" s="3" t="str">
        <f>IF(A165="","",'[1]Nuts2_level analyse'!AE13)</f>
        <v/>
      </c>
      <c r="M165" s="3" t="str">
        <f>IF(A165="","",IF('[1]Nuts2_level analyse'!X13&gt;0,'[1]Nuts2_level analyse'!AB13/'[1]Nuts2_level analyse'!X13*100,""))</f>
        <v/>
      </c>
      <c r="N165" s="7" t="str">
        <f>IF(A165="","",'[1]Nuts2_level analyse'!AH13)</f>
        <v/>
      </c>
    </row>
    <row r="166" spans="1:14" x14ac:dyDescent="0.2">
      <c r="A166" s="8" t="str">
        <f>IF(LEN('[1]Nuts2_level analyse'!A14)&gt;5,RIGHT('[1]Nuts2_level analyse'!A14,LEN('[1]Nuts2_level analyse'!A14)-5),"")</f>
        <v/>
      </c>
      <c r="B166" s="6" t="str">
        <f>LEFT('[1]Nuts2_level analyse'!A14,4)</f>
        <v/>
      </c>
      <c r="C166" s="5" t="str">
        <f>IF(A166="","",'[1]Nuts2_level analyse'!C14)</f>
        <v/>
      </c>
      <c r="D166" s="5" t="str">
        <f>IF(A166="","",'[1]Nuts2_level analyse'!F14)</f>
        <v/>
      </c>
      <c r="E166" s="5" t="str">
        <f>IF(A166="","",'[1]Nuts2_level analyse'!D14)</f>
        <v/>
      </c>
      <c r="F166" s="3" t="str">
        <f>IF(A166="","",'[1]Nuts2_level analyse'!O14)</f>
        <v/>
      </c>
      <c r="G166" s="3" t="str">
        <f>IF(A166="","",IF('[1]Nuts2_level analyse'!H14&gt;0,'[1]Nuts2_level analyse'!L14/'[1]Nuts2_level analyse'!H14*100,""))</f>
        <v/>
      </c>
      <c r="H166" s="3" t="str">
        <f>IF(A166="","",'[1]Nuts2_level analyse'!AF14)</f>
        <v/>
      </c>
      <c r="I166" s="3" t="str">
        <f>IF(A166="","",'[1]Nuts2_level analyse'!W14)</f>
        <v/>
      </c>
      <c r="J166" s="3" t="str">
        <f>IF(A166="","",IF('[1]Nuts2_level analyse'!P14&gt;0,'[1]Nuts2_level analyse'!T14/'[1]Nuts2_level analyse'!P14*100,""))</f>
        <v/>
      </c>
      <c r="K166" s="7" t="str">
        <f>IF(A166="","",'[1]Nuts2_level analyse'!AG14)</f>
        <v/>
      </c>
      <c r="L166" s="3" t="str">
        <f>IF(A166="","",'[1]Nuts2_level analyse'!AE14)</f>
        <v/>
      </c>
      <c r="M166" s="3" t="str">
        <f>IF(A166="","",IF('[1]Nuts2_level analyse'!X14&gt;0,'[1]Nuts2_level analyse'!AB14/'[1]Nuts2_level analyse'!X14*100,""))</f>
        <v/>
      </c>
      <c r="N166" s="7" t="str">
        <f>IF(A166="","",'[1]Nuts2_level analyse'!AH14)</f>
        <v/>
      </c>
    </row>
    <row r="167" spans="1:14" x14ac:dyDescent="0.2">
      <c r="A167" s="8" t="str">
        <f>IF(LEN('[1]Nuts2_level analyse'!A15)&gt;5,RIGHT('[1]Nuts2_level analyse'!A15,LEN('[1]Nuts2_level analyse'!A15)-5),"")</f>
        <v/>
      </c>
      <c r="B167" s="6" t="str">
        <f>LEFT('[1]Nuts2_level analyse'!A15,4)</f>
        <v/>
      </c>
      <c r="C167" s="5" t="str">
        <f>IF(A167="","",'[1]Nuts2_level analyse'!C15)</f>
        <v/>
      </c>
      <c r="D167" s="5" t="str">
        <f>IF(A167="","",'[1]Nuts2_level analyse'!F15)</f>
        <v/>
      </c>
      <c r="E167" s="5" t="str">
        <f>IF(A167="","",'[1]Nuts2_level analyse'!D15)</f>
        <v/>
      </c>
      <c r="F167" s="3" t="str">
        <f>IF(A167="","",'[1]Nuts2_level analyse'!O15)</f>
        <v/>
      </c>
      <c r="G167" s="3" t="str">
        <f>IF(A167="","",IF('[1]Nuts2_level analyse'!H15&gt;0,'[1]Nuts2_level analyse'!L15/'[1]Nuts2_level analyse'!H15*100,""))</f>
        <v/>
      </c>
      <c r="H167" s="3" t="str">
        <f>IF(A167="","",'[1]Nuts2_level analyse'!AF15)</f>
        <v/>
      </c>
      <c r="I167" s="3" t="str">
        <f>IF(A167="","",'[1]Nuts2_level analyse'!W15)</f>
        <v/>
      </c>
      <c r="J167" s="3" t="str">
        <f>IF(A167="","",IF('[1]Nuts2_level analyse'!P15&gt;0,'[1]Nuts2_level analyse'!T15/'[1]Nuts2_level analyse'!P15*100,""))</f>
        <v/>
      </c>
      <c r="K167" s="7" t="str">
        <f>IF(A167="","",'[1]Nuts2_level analyse'!AG15)</f>
        <v/>
      </c>
      <c r="L167" s="3" t="str">
        <f>IF(A167="","",'[1]Nuts2_level analyse'!AE15)</f>
        <v/>
      </c>
      <c r="M167" s="3" t="str">
        <f>IF(A167="","",IF('[1]Nuts2_level analyse'!X15&gt;0,'[1]Nuts2_level analyse'!AB15/'[1]Nuts2_level analyse'!X15*100,""))</f>
        <v/>
      </c>
      <c r="N167" s="7" t="str">
        <f>IF(A167="","",'[1]Nuts2_level analyse'!AH15)</f>
        <v/>
      </c>
    </row>
    <row r="168" spans="1:14" x14ac:dyDescent="0.2">
      <c r="A168" s="8" t="str">
        <f>IF(LEN('[1]Nuts2_level analyse'!A16)&gt;5,RIGHT('[1]Nuts2_level analyse'!A16,LEN('[1]Nuts2_level analyse'!A16)-5),"")</f>
        <v/>
      </c>
      <c r="B168" s="6" t="str">
        <f>LEFT('[1]Nuts2_level analyse'!A16,4)</f>
        <v/>
      </c>
      <c r="C168" s="5" t="str">
        <f>IF(A168="","",'[1]Nuts2_level analyse'!C16)</f>
        <v/>
      </c>
      <c r="D168" s="5" t="str">
        <f>IF(A168="","",'[1]Nuts2_level analyse'!F16)</f>
        <v/>
      </c>
      <c r="E168" s="5" t="str">
        <f>IF(A168="","",'[1]Nuts2_level analyse'!D16)</f>
        <v/>
      </c>
      <c r="F168" s="3" t="str">
        <f>IF(A168="","",'[1]Nuts2_level analyse'!O16)</f>
        <v/>
      </c>
      <c r="G168" s="3" t="str">
        <f>IF(A168="","",IF('[1]Nuts2_level analyse'!H16&gt;0,'[1]Nuts2_level analyse'!L16/'[1]Nuts2_level analyse'!H16*100,""))</f>
        <v/>
      </c>
      <c r="H168" s="3" t="str">
        <f>IF(A168="","",'[1]Nuts2_level analyse'!AF16)</f>
        <v/>
      </c>
      <c r="I168" s="3" t="str">
        <f>IF(A168="","",'[1]Nuts2_level analyse'!W16)</f>
        <v/>
      </c>
      <c r="J168" s="3" t="str">
        <f>IF(A168="","",IF('[1]Nuts2_level analyse'!P16&gt;0,'[1]Nuts2_level analyse'!T16/'[1]Nuts2_level analyse'!P16*100,""))</f>
        <v/>
      </c>
      <c r="K168" s="7" t="str">
        <f>IF(A168="","",'[1]Nuts2_level analyse'!AG16)</f>
        <v/>
      </c>
      <c r="L168" s="3" t="str">
        <f>IF(A168="","",'[1]Nuts2_level analyse'!AE16)</f>
        <v/>
      </c>
      <c r="M168" s="3" t="str">
        <f>IF(A168="","",IF('[1]Nuts2_level analyse'!X16&gt;0,'[1]Nuts2_level analyse'!AB16/'[1]Nuts2_level analyse'!X16*100,""))</f>
        <v/>
      </c>
      <c r="N168" s="7" t="str">
        <f>IF(A168="","",'[1]Nuts2_level analyse'!AH16)</f>
        <v/>
      </c>
    </row>
    <row r="169" spans="1:14" x14ac:dyDescent="0.2">
      <c r="A169" s="8" t="str">
        <f>IF(LEN('[1]Nuts2_level analyse'!A17)&gt;5,RIGHT('[1]Nuts2_level analyse'!A17,LEN('[1]Nuts2_level analyse'!A17)-5),"")</f>
        <v/>
      </c>
      <c r="B169" s="6" t="str">
        <f>LEFT('[1]Nuts2_level analyse'!A17,4)</f>
        <v/>
      </c>
      <c r="C169" s="5" t="str">
        <f>IF(A169="","",'[1]Nuts2_level analyse'!C17)</f>
        <v/>
      </c>
      <c r="D169" s="5" t="str">
        <f>IF(A169="","",'[1]Nuts2_level analyse'!F17)</f>
        <v/>
      </c>
      <c r="E169" s="5" t="str">
        <f>IF(A169="","",'[1]Nuts2_level analyse'!D17)</f>
        <v/>
      </c>
      <c r="F169" s="3" t="str">
        <f>IF(A169="","",'[1]Nuts2_level analyse'!O17)</f>
        <v/>
      </c>
      <c r="G169" s="3" t="str">
        <f>IF(A169="","",IF('[1]Nuts2_level analyse'!H17&gt;0,'[1]Nuts2_level analyse'!L17/'[1]Nuts2_level analyse'!H17*100,""))</f>
        <v/>
      </c>
      <c r="H169" s="3" t="str">
        <f>IF(A169="","",'[1]Nuts2_level analyse'!AF17)</f>
        <v/>
      </c>
      <c r="I169" s="3" t="str">
        <f>IF(A169="","",'[1]Nuts2_level analyse'!W17)</f>
        <v/>
      </c>
      <c r="J169" s="3" t="str">
        <f>IF(A169="","",IF('[1]Nuts2_level analyse'!P17&gt;0,'[1]Nuts2_level analyse'!T17/'[1]Nuts2_level analyse'!P17*100,""))</f>
        <v/>
      </c>
      <c r="K169" s="7" t="str">
        <f>IF(A169="","",'[1]Nuts2_level analyse'!AG17)</f>
        <v/>
      </c>
      <c r="L169" s="3" t="str">
        <f>IF(A169="","",'[1]Nuts2_level analyse'!AE17)</f>
        <v/>
      </c>
      <c r="M169" s="3" t="str">
        <f>IF(A169="","",IF('[1]Nuts2_level analyse'!X17&gt;0,'[1]Nuts2_level analyse'!AB17/'[1]Nuts2_level analyse'!X17*100,""))</f>
        <v/>
      </c>
      <c r="N169" s="7" t="str">
        <f>IF(A169="","",'[1]Nuts2_level analyse'!AH17)</f>
        <v/>
      </c>
    </row>
    <row r="170" spans="1:14" x14ac:dyDescent="0.2">
      <c r="A170" s="8" t="str">
        <f>IF(LEN('[1]Nuts2_level analyse'!A18)&gt;5,RIGHT('[1]Nuts2_level analyse'!A18,LEN('[1]Nuts2_level analyse'!A18)-5),"")</f>
        <v/>
      </c>
      <c r="B170" s="6" t="str">
        <f>LEFT('[1]Nuts2_level analyse'!A18,4)</f>
        <v/>
      </c>
      <c r="C170" s="5" t="str">
        <f>IF(A170="","",'[1]Nuts2_level analyse'!C18)</f>
        <v/>
      </c>
      <c r="D170" s="5" t="str">
        <f>IF(A170="","",'[1]Nuts2_level analyse'!F18)</f>
        <v/>
      </c>
      <c r="E170" s="5" t="str">
        <f>IF(A170="","",'[1]Nuts2_level analyse'!D18)</f>
        <v/>
      </c>
      <c r="F170" s="3" t="str">
        <f>IF(A170="","",'[1]Nuts2_level analyse'!O18)</f>
        <v/>
      </c>
      <c r="G170" s="3" t="str">
        <f>IF(A170="","",IF('[1]Nuts2_level analyse'!H18&gt;0,'[1]Nuts2_level analyse'!L18/'[1]Nuts2_level analyse'!H18*100,""))</f>
        <v/>
      </c>
      <c r="H170" s="3" t="str">
        <f>IF(A170="","",'[1]Nuts2_level analyse'!AF18)</f>
        <v/>
      </c>
      <c r="I170" s="3" t="str">
        <f>IF(A170="","",'[1]Nuts2_level analyse'!W18)</f>
        <v/>
      </c>
      <c r="J170" s="3" t="str">
        <f>IF(A170="","",IF('[1]Nuts2_level analyse'!P18&gt;0,'[1]Nuts2_level analyse'!T18/'[1]Nuts2_level analyse'!P18*100,""))</f>
        <v/>
      </c>
      <c r="K170" s="7" t="str">
        <f>IF(A170="","",'[1]Nuts2_level analyse'!AG18)</f>
        <v/>
      </c>
      <c r="L170" s="3" t="str">
        <f>IF(A170="","",'[1]Nuts2_level analyse'!AE18)</f>
        <v/>
      </c>
      <c r="M170" s="3" t="str">
        <f>IF(A170="","",IF('[1]Nuts2_level analyse'!X18&gt;0,'[1]Nuts2_level analyse'!AB18/'[1]Nuts2_level analyse'!X18*100,""))</f>
        <v/>
      </c>
      <c r="N170" s="7" t="str">
        <f>IF(A170="","",'[1]Nuts2_level analyse'!AH18)</f>
        <v/>
      </c>
    </row>
    <row r="171" spans="1:14" x14ac:dyDescent="0.2">
      <c r="A171" s="8" t="str">
        <f>IF(LEN('[1]Nuts2_level analyse'!A19)&gt;5,RIGHT('[1]Nuts2_level analyse'!A19,LEN('[1]Nuts2_level analyse'!A19)-5),"")</f>
        <v/>
      </c>
      <c r="B171" s="6" t="str">
        <f>LEFT('[1]Nuts2_level analyse'!A19,4)</f>
        <v/>
      </c>
      <c r="C171" s="5" t="str">
        <f>IF(A171="","",'[1]Nuts2_level analyse'!C19)</f>
        <v/>
      </c>
      <c r="D171" s="5" t="str">
        <f>IF(A171="","",'[1]Nuts2_level analyse'!F19)</f>
        <v/>
      </c>
      <c r="E171" s="5" t="str">
        <f>IF(A171="","",'[1]Nuts2_level analyse'!D19)</f>
        <v/>
      </c>
      <c r="F171" s="3" t="str">
        <f>IF(A171="","",'[1]Nuts2_level analyse'!O19)</f>
        <v/>
      </c>
      <c r="G171" s="3" t="str">
        <f>IF(A171="","",IF('[1]Nuts2_level analyse'!H19&gt;0,'[1]Nuts2_level analyse'!L19/'[1]Nuts2_level analyse'!H19*100,""))</f>
        <v/>
      </c>
      <c r="H171" s="3" t="str">
        <f>IF(A171="","",'[1]Nuts2_level analyse'!AF19)</f>
        <v/>
      </c>
      <c r="I171" s="3" t="str">
        <f>IF(A171="","",'[1]Nuts2_level analyse'!W19)</f>
        <v/>
      </c>
      <c r="J171" s="3" t="str">
        <f>IF(A171="","",IF('[1]Nuts2_level analyse'!P19&gt;0,'[1]Nuts2_level analyse'!T19/'[1]Nuts2_level analyse'!P19*100,""))</f>
        <v/>
      </c>
      <c r="K171" s="7" t="str">
        <f>IF(A171="","",'[1]Nuts2_level analyse'!AG19)</f>
        <v/>
      </c>
      <c r="L171" s="3" t="str">
        <f>IF(A171="","",'[1]Nuts2_level analyse'!AE19)</f>
        <v/>
      </c>
      <c r="M171" s="3" t="str">
        <f>IF(A171="","",IF('[1]Nuts2_level analyse'!X19&gt;0,'[1]Nuts2_level analyse'!AB19/'[1]Nuts2_level analyse'!X19*100,""))</f>
        <v/>
      </c>
      <c r="N171" s="7" t="str">
        <f>IF(A171="","",'[1]Nuts2_level analyse'!AH19)</f>
        <v/>
      </c>
    </row>
    <row r="172" spans="1:14" x14ac:dyDescent="0.2">
      <c r="A172" s="8" t="str">
        <f>IF(LEN('[1]Nuts2_level analyse'!A20)&gt;5,RIGHT('[1]Nuts2_level analyse'!A20,LEN('[1]Nuts2_level analyse'!A20)-5),"")</f>
        <v/>
      </c>
      <c r="B172" s="6" t="str">
        <f>LEFT('[1]Nuts2_level analyse'!A20,4)</f>
        <v/>
      </c>
      <c r="C172" s="5" t="str">
        <f>IF(A172="","",'[1]Nuts2_level analyse'!C20)</f>
        <v/>
      </c>
      <c r="D172" s="5" t="str">
        <f>IF(A172="","",'[1]Nuts2_level analyse'!F20)</f>
        <v/>
      </c>
      <c r="E172" s="5" t="str">
        <f>IF(A172="","",'[1]Nuts2_level analyse'!D20)</f>
        <v/>
      </c>
      <c r="F172" s="3" t="str">
        <f>IF(A172="","",'[1]Nuts2_level analyse'!O20)</f>
        <v/>
      </c>
      <c r="G172" s="3" t="str">
        <f>IF(A172="","",IF('[1]Nuts2_level analyse'!H20&gt;0,'[1]Nuts2_level analyse'!L20/'[1]Nuts2_level analyse'!H20*100,""))</f>
        <v/>
      </c>
      <c r="H172" s="3" t="str">
        <f>IF(A172="","",'[1]Nuts2_level analyse'!AF20)</f>
        <v/>
      </c>
      <c r="I172" s="3" t="str">
        <f>IF(A172="","",'[1]Nuts2_level analyse'!W20)</f>
        <v/>
      </c>
      <c r="J172" s="3" t="str">
        <f>IF(A172="","",IF('[1]Nuts2_level analyse'!P20&gt;0,'[1]Nuts2_level analyse'!T20/'[1]Nuts2_level analyse'!P20*100,""))</f>
        <v/>
      </c>
      <c r="K172" s="7" t="str">
        <f>IF(A172="","",'[1]Nuts2_level analyse'!AG20)</f>
        <v/>
      </c>
      <c r="L172" s="3" t="str">
        <f>IF(A172="","",'[1]Nuts2_level analyse'!AE20)</f>
        <v/>
      </c>
      <c r="M172" s="3" t="str">
        <f>IF(A172="","",IF('[1]Nuts2_level analyse'!X20&gt;0,'[1]Nuts2_level analyse'!AB20/'[1]Nuts2_level analyse'!X20*100,""))</f>
        <v/>
      </c>
      <c r="N172" s="7" t="str">
        <f>IF(A172="","",'[1]Nuts2_level analyse'!AH20)</f>
        <v/>
      </c>
    </row>
    <row r="173" spans="1:14" x14ac:dyDescent="0.2">
      <c r="A173" s="8" t="str">
        <f>IF(LEN('[1]Nuts2_level analyse'!A21)&gt;5,RIGHT('[1]Nuts2_level analyse'!A21,LEN('[1]Nuts2_level analyse'!A21)-5),"")</f>
        <v/>
      </c>
      <c r="B173" s="6" t="str">
        <f>LEFT('[1]Nuts2_level analyse'!A21,4)</f>
        <v/>
      </c>
      <c r="C173" s="5" t="str">
        <f>IF(A173="","",'[1]Nuts2_level analyse'!C21)</f>
        <v/>
      </c>
      <c r="D173" s="5" t="str">
        <f>IF(A173="","",'[1]Nuts2_level analyse'!F21)</f>
        <v/>
      </c>
      <c r="E173" s="5" t="str">
        <f>IF(A173="","",'[1]Nuts2_level analyse'!D21)</f>
        <v/>
      </c>
      <c r="F173" s="3" t="str">
        <f>IF(A173="","",'[1]Nuts2_level analyse'!O21)</f>
        <v/>
      </c>
      <c r="G173" s="3" t="str">
        <f>IF(A173="","",IF('[1]Nuts2_level analyse'!H21&gt;0,'[1]Nuts2_level analyse'!L21/'[1]Nuts2_level analyse'!H21*100,""))</f>
        <v/>
      </c>
      <c r="H173" s="3" t="str">
        <f>IF(A173="","",'[1]Nuts2_level analyse'!AF21)</f>
        <v/>
      </c>
      <c r="I173" s="3" t="str">
        <f>IF(A173="","",'[1]Nuts2_level analyse'!W21)</f>
        <v/>
      </c>
      <c r="J173" s="3" t="str">
        <f>IF(A173="","",IF('[1]Nuts2_level analyse'!P21&gt;0,'[1]Nuts2_level analyse'!T21/'[1]Nuts2_level analyse'!P21*100,""))</f>
        <v/>
      </c>
      <c r="K173" s="7" t="str">
        <f>IF(A173="","",'[1]Nuts2_level analyse'!AG21)</f>
        <v/>
      </c>
      <c r="L173" s="3" t="str">
        <f>IF(A173="","",'[1]Nuts2_level analyse'!AE21)</f>
        <v/>
      </c>
      <c r="M173" s="3" t="str">
        <f>IF(A173="","",IF('[1]Nuts2_level analyse'!X21&gt;0,'[1]Nuts2_level analyse'!AB21/'[1]Nuts2_level analyse'!X21*100,""))</f>
        <v/>
      </c>
      <c r="N173" s="7" t="str">
        <f>IF(A173="","",'[1]Nuts2_level analyse'!AH21)</f>
        <v/>
      </c>
    </row>
    <row r="174" spans="1:14" x14ac:dyDescent="0.2">
      <c r="A174" s="8" t="str">
        <f>IF(LEN('[1]Nuts2_level analyse'!A22)&gt;5,RIGHT('[1]Nuts2_level analyse'!A22,LEN('[1]Nuts2_level analyse'!A22)-5),"")</f>
        <v/>
      </c>
      <c r="B174" s="6" t="str">
        <f>LEFT('[1]Nuts2_level analyse'!A22,4)</f>
        <v/>
      </c>
      <c r="C174" s="5" t="str">
        <f>IF(A174="","",'[1]Nuts2_level analyse'!C22)</f>
        <v/>
      </c>
      <c r="D174" s="5" t="str">
        <f>IF(A174="","",'[1]Nuts2_level analyse'!F22)</f>
        <v/>
      </c>
      <c r="E174" s="5" t="str">
        <f>IF(A174="","",'[1]Nuts2_level analyse'!D22)</f>
        <v/>
      </c>
      <c r="F174" s="3" t="str">
        <f>IF(A174="","",'[1]Nuts2_level analyse'!O22)</f>
        <v/>
      </c>
      <c r="G174" s="3" t="str">
        <f>IF(A174="","",IF('[1]Nuts2_level analyse'!H22&gt;0,'[1]Nuts2_level analyse'!L22/'[1]Nuts2_level analyse'!H22*100,""))</f>
        <v/>
      </c>
      <c r="H174" s="3" t="str">
        <f>IF(A174="","",'[1]Nuts2_level analyse'!AF22)</f>
        <v/>
      </c>
      <c r="I174" s="3" t="str">
        <f>IF(A174="","",'[1]Nuts2_level analyse'!W22)</f>
        <v/>
      </c>
      <c r="J174" s="3" t="str">
        <f>IF(A174="","",IF('[1]Nuts2_level analyse'!P22&gt;0,'[1]Nuts2_level analyse'!T22/'[1]Nuts2_level analyse'!P22*100,""))</f>
        <v/>
      </c>
      <c r="K174" s="7" t="str">
        <f>IF(A174="","",'[1]Nuts2_level analyse'!AG22)</f>
        <v/>
      </c>
      <c r="L174" s="3" t="str">
        <f>IF(A174="","",'[1]Nuts2_level analyse'!AE22)</f>
        <v/>
      </c>
      <c r="M174" s="3" t="str">
        <f>IF(A174="","",IF('[1]Nuts2_level analyse'!X22&gt;0,'[1]Nuts2_level analyse'!AB22/'[1]Nuts2_level analyse'!X22*100,""))</f>
        <v/>
      </c>
      <c r="N174" s="7" t="str">
        <f>IF(A174="","",'[1]Nuts2_level analyse'!AH22)</f>
        <v/>
      </c>
    </row>
    <row r="175" spans="1:14" x14ac:dyDescent="0.2">
      <c r="A175" s="8" t="str">
        <f>IF(LEN('[1]Nuts2_level analyse'!A23)&gt;5,RIGHT('[1]Nuts2_level analyse'!A23,LEN('[1]Nuts2_level analyse'!A23)-5),"")</f>
        <v/>
      </c>
      <c r="B175" s="6" t="str">
        <f>LEFT('[1]Nuts2_level analyse'!A23,4)</f>
        <v/>
      </c>
      <c r="C175" s="5" t="str">
        <f>IF(A175="","",'[1]Nuts2_level analyse'!C23)</f>
        <v/>
      </c>
      <c r="D175" s="5" t="str">
        <f>IF(A175="","",'[1]Nuts2_level analyse'!F23)</f>
        <v/>
      </c>
      <c r="E175" s="5" t="str">
        <f>IF(A175="","",'[1]Nuts2_level analyse'!D23)</f>
        <v/>
      </c>
      <c r="F175" s="3" t="str">
        <f>IF(A175="","",'[1]Nuts2_level analyse'!O23)</f>
        <v/>
      </c>
      <c r="G175" s="3" t="str">
        <f>IF(A175="","",IF('[1]Nuts2_level analyse'!H23&gt;0,'[1]Nuts2_level analyse'!L23/'[1]Nuts2_level analyse'!H23*100,""))</f>
        <v/>
      </c>
      <c r="H175" s="3" t="str">
        <f>IF(A175="","",'[1]Nuts2_level analyse'!AF23)</f>
        <v/>
      </c>
      <c r="I175" s="3" t="str">
        <f>IF(A175="","",'[1]Nuts2_level analyse'!W23)</f>
        <v/>
      </c>
      <c r="J175" s="3" t="str">
        <f>IF(A175="","",IF('[1]Nuts2_level analyse'!P23&gt;0,'[1]Nuts2_level analyse'!T23/'[1]Nuts2_level analyse'!P23*100,""))</f>
        <v/>
      </c>
      <c r="K175" s="7" t="str">
        <f>IF(A175="","",'[1]Nuts2_level analyse'!AG23)</f>
        <v/>
      </c>
      <c r="L175" s="3" t="str">
        <f>IF(A175="","",'[1]Nuts2_level analyse'!AE23)</f>
        <v/>
      </c>
      <c r="M175" s="3" t="str">
        <f>IF(A175="","",IF('[1]Nuts2_level analyse'!X23&gt;0,'[1]Nuts2_level analyse'!AB23/'[1]Nuts2_level analyse'!X23*100,""))</f>
        <v/>
      </c>
      <c r="N175" s="7" t="str">
        <f>IF(A175="","",'[1]Nuts2_level analyse'!AH23)</f>
        <v/>
      </c>
    </row>
    <row r="176" spans="1:14" x14ac:dyDescent="0.2">
      <c r="A176" s="8" t="str">
        <f>IF(LEN('[1]Nuts2_level analyse'!A24)&gt;5,RIGHT('[1]Nuts2_level analyse'!A24,LEN('[1]Nuts2_level analyse'!A24)-5),"")</f>
        <v/>
      </c>
      <c r="B176" s="6" t="str">
        <f>LEFT('[1]Nuts2_level analyse'!A24,4)</f>
        <v/>
      </c>
      <c r="C176" s="5" t="str">
        <f>IF(A176="","",'[1]Nuts2_level analyse'!C24)</f>
        <v/>
      </c>
      <c r="D176" s="5" t="str">
        <f>IF(A176="","",'[1]Nuts2_level analyse'!F24)</f>
        <v/>
      </c>
      <c r="E176" s="5" t="str">
        <f>IF(A176="","",'[1]Nuts2_level analyse'!D24)</f>
        <v/>
      </c>
      <c r="F176" s="3" t="str">
        <f>IF(A176="","",'[1]Nuts2_level analyse'!O24)</f>
        <v/>
      </c>
      <c r="G176" s="3" t="str">
        <f>IF(A176="","",IF('[1]Nuts2_level analyse'!H24&gt;0,'[1]Nuts2_level analyse'!L24/'[1]Nuts2_level analyse'!H24*100,""))</f>
        <v/>
      </c>
      <c r="H176" s="3" t="str">
        <f>IF(A176="","",'[1]Nuts2_level analyse'!AF24)</f>
        <v/>
      </c>
      <c r="I176" s="3" t="str">
        <f>IF(A176="","",'[1]Nuts2_level analyse'!W24)</f>
        <v/>
      </c>
      <c r="J176" s="3" t="str">
        <f>IF(A176="","",IF('[1]Nuts2_level analyse'!P24&gt;0,'[1]Nuts2_level analyse'!T24/'[1]Nuts2_level analyse'!P24*100,""))</f>
        <v/>
      </c>
      <c r="K176" s="7" t="str">
        <f>IF(A176="","",'[1]Nuts2_level analyse'!AG24)</f>
        <v/>
      </c>
      <c r="L176" s="3" t="str">
        <f>IF(A176="","",'[1]Nuts2_level analyse'!AE24)</f>
        <v/>
      </c>
      <c r="M176" s="3" t="str">
        <f>IF(A176="","",IF('[1]Nuts2_level analyse'!X24&gt;0,'[1]Nuts2_level analyse'!AB24/'[1]Nuts2_level analyse'!X24*100,""))</f>
        <v/>
      </c>
      <c r="N176" s="7" t="str">
        <f>IF(A176="","",'[1]Nuts2_level analyse'!AH24)</f>
        <v/>
      </c>
    </row>
    <row r="177" spans="1:14" x14ac:dyDescent="0.2">
      <c r="A177" s="8" t="str">
        <f>IF(LEN('[1]Nuts2_level analyse'!A25)&gt;5,RIGHT('[1]Nuts2_level analyse'!A25,LEN('[1]Nuts2_level analyse'!A25)-5),"")</f>
        <v/>
      </c>
      <c r="B177" s="6" t="str">
        <f>LEFT('[1]Nuts2_level analyse'!A25,4)</f>
        <v/>
      </c>
      <c r="C177" s="5" t="str">
        <f>IF(A177="","",'[1]Nuts2_level analyse'!C25)</f>
        <v/>
      </c>
      <c r="D177" s="5" t="str">
        <f>IF(A177="","",'[1]Nuts2_level analyse'!F25)</f>
        <v/>
      </c>
      <c r="E177" s="5" t="str">
        <f>IF(A177="","",'[1]Nuts2_level analyse'!D25)</f>
        <v/>
      </c>
      <c r="F177" s="3" t="str">
        <f>IF(A177="","",'[1]Nuts2_level analyse'!O25)</f>
        <v/>
      </c>
      <c r="G177" s="3" t="str">
        <f>IF(A177="","",IF('[1]Nuts2_level analyse'!H25&gt;0,'[1]Nuts2_level analyse'!L25/'[1]Nuts2_level analyse'!H25*100,""))</f>
        <v/>
      </c>
      <c r="H177" s="3" t="str">
        <f>IF(A177="","",'[1]Nuts2_level analyse'!AF25)</f>
        <v/>
      </c>
      <c r="I177" s="3" t="str">
        <f>IF(A177="","",'[1]Nuts2_level analyse'!W25)</f>
        <v/>
      </c>
      <c r="J177" s="3" t="str">
        <f>IF(A177="","",IF('[1]Nuts2_level analyse'!P25&gt;0,'[1]Nuts2_level analyse'!T25/'[1]Nuts2_level analyse'!P25*100,""))</f>
        <v/>
      </c>
      <c r="K177" s="7" t="str">
        <f>IF(A177="","",'[1]Nuts2_level analyse'!AG25)</f>
        <v/>
      </c>
      <c r="L177" s="3" t="str">
        <f>IF(A177="","",'[1]Nuts2_level analyse'!AE25)</f>
        <v/>
      </c>
      <c r="M177" s="3" t="str">
        <f>IF(A177="","",IF('[1]Nuts2_level analyse'!X25&gt;0,'[1]Nuts2_level analyse'!AB25/'[1]Nuts2_level analyse'!X25*100,""))</f>
        <v/>
      </c>
      <c r="N177" s="7" t="str">
        <f>IF(A177="","",'[1]Nuts2_level analyse'!AH25)</f>
        <v/>
      </c>
    </row>
    <row r="178" spans="1:14" x14ac:dyDescent="0.2">
      <c r="A178" s="8" t="str">
        <f>IF(LEN('[1]Nuts2_level analyse'!A26)&gt;5,RIGHT('[1]Nuts2_level analyse'!A26,LEN('[1]Nuts2_level analyse'!A26)-5),"")</f>
        <v/>
      </c>
      <c r="B178" s="6" t="str">
        <f>LEFT('[1]Nuts2_level analyse'!A26,4)</f>
        <v/>
      </c>
      <c r="C178" s="5" t="str">
        <f>IF(A178="","",'[1]Nuts2_level analyse'!C26)</f>
        <v/>
      </c>
      <c r="D178" s="5" t="str">
        <f>IF(A178="","",'[1]Nuts2_level analyse'!F26)</f>
        <v/>
      </c>
      <c r="E178" s="5" t="str">
        <f>IF(A178="","",'[1]Nuts2_level analyse'!D26)</f>
        <v/>
      </c>
      <c r="F178" s="3" t="str">
        <f>IF(A178="","",'[1]Nuts2_level analyse'!O26)</f>
        <v/>
      </c>
      <c r="G178" s="3" t="str">
        <f>IF(A178="","",IF('[1]Nuts2_level analyse'!H26&gt;0,'[1]Nuts2_level analyse'!L26/'[1]Nuts2_level analyse'!H26*100,""))</f>
        <v/>
      </c>
      <c r="H178" s="3" t="str">
        <f>IF(A178="","",'[1]Nuts2_level analyse'!AF26)</f>
        <v/>
      </c>
      <c r="I178" s="3" t="str">
        <f>IF(A178="","",'[1]Nuts2_level analyse'!W26)</f>
        <v/>
      </c>
      <c r="J178" s="3" t="str">
        <f>IF(A178="","",IF('[1]Nuts2_level analyse'!P26&gt;0,'[1]Nuts2_level analyse'!T26/'[1]Nuts2_level analyse'!P26*100,""))</f>
        <v/>
      </c>
      <c r="K178" s="7" t="str">
        <f>IF(A178="","",'[1]Nuts2_level analyse'!AG26)</f>
        <v/>
      </c>
      <c r="L178" s="3" t="str">
        <f>IF(A178="","",'[1]Nuts2_level analyse'!AE26)</f>
        <v/>
      </c>
      <c r="M178" s="3" t="str">
        <f>IF(A178="","",IF('[1]Nuts2_level analyse'!X26&gt;0,'[1]Nuts2_level analyse'!AB26/'[1]Nuts2_level analyse'!X26*100,""))</f>
        <v/>
      </c>
      <c r="N178" s="7" t="str">
        <f>IF(A178="","",'[1]Nuts2_level analyse'!AH26)</f>
        <v/>
      </c>
    </row>
    <row r="179" spans="1:14" x14ac:dyDescent="0.2">
      <c r="A179" s="8" t="str">
        <f>IF(LEN('[1]Nuts2_level analyse'!A27)&gt;5,RIGHT('[1]Nuts2_level analyse'!A27,LEN('[1]Nuts2_level analyse'!A27)-5),"")</f>
        <v/>
      </c>
      <c r="B179" s="6" t="str">
        <f>LEFT('[1]Nuts2_level analyse'!A27,4)</f>
        <v/>
      </c>
      <c r="C179" s="5" t="str">
        <f>IF(A179="","",'[1]Nuts2_level analyse'!C27)</f>
        <v/>
      </c>
      <c r="D179" s="5" t="str">
        <f>IF(A179="","",'[1]Nuts2_level analyse'!F27)</f>
        <v/>
      </c>
      <c r="E179" s="5" t="str">
        <f>IF(A179="","",'[1]Nuts2_level analyse'!D27)</f>
        <v/>
      </c>
      <c r="F179" s="3" t="str">
        <f>IF(A179="","",'[1]Nuts2_level analyse'!O27)</f>
        <v/>
      </c>
      <c r="G179" s="3" t="str">
        <f>IF(A179="","",IF('[1]Nuts2_level analyse'!H27&gt;0,'[1]Nuts2_level analyse'!L27/'[1]Nuts2_level analyse'!H27*100,""))</f>
        <v/>
      </c>
      <c r="H179" s="3" t="str">
        <f>IF(A179="","",'[1]Nuts2_level analyse'!AF27)</f>
        <v/>
      </c>
      <c r="I179" s="3" t="str">
        <f>IF(A179="","",'[1]Nuts2_level analyse'!W27)</f>
        <v/>
      </c>
      <c r="J179" s="3" t="str">
        <f>IF(A179="","",IF('[1]Nuts2_level analyse'!P27&gt;0,'[1]Nuts2_level analyse'!T27/'[1]Nuts2_level analyse'!P27*100,""))</f>
        <v/>
      </c>
      <c r="K179" s="7" t="str">
        <f>IF(A179="","",'[1]Nuts2_level analyse'!AG27)</f>
        <v/>
      </c>
      <c r="L179" s="3" t="str">
        <f>IF(A179="","",'[1]Nuts2_level analyse'!AE27)</f>
        <v/>
      </c>
      <c r="M179" s="3" t="str">
        <f>IF(A179="","",IF('[1]Nuts2_level analyse'!X27&gt;0,'[1]Nuts2_level analyse'!AB27/'[1]Nuts2_level analyse'!X27*100,""))</f>
        <v/>
      </c>
      <c r="N179" s="7" t="str">
        <f>IF(A179="","",'[1]Nuts2_level analyse'!AH27)</f>
        <v/>
      </c>
    </row>
    <row r="180" spans="1:14" x14ac:dyDescent="0.2">
      <c r="A180" s="8" t="str">
        <f>IF(LEN('[1]Nuts2_level analyse'!A28)&gt;5,RIGHT('[1]Nuts2_level analyse'!A28,LEN('[1]Nuts2_level analyse'!A28)-5),"")</f>
        <v/>
      </c>
      <c r="B180" s="6" t="str">
        <f>LEFT('[1]Nuts2_level analyse'!A28,4)</f>
        <v/>
      </c>
      <c r="C180" s="5" t="str">
        <f>IF(A180="","",'[1]Nuts2_level analyse'!C28)</f>
        <v/>
      </c>
      <c r="D180" s="5" t="str">
        <f>IF(A180="","",'[1]Nuts2_level analyse'!F28)</f>
        <v/>
      </c>
      <c r="E180" s="5" t="str">
        <f>IF(A180="","",'[1]Nuts2_level analyse'!D28)</f>
        <v/>
      </c>
      <c r="F180" s="3" t="str">
        <f>IF(A180="","",'[1]Nuts2_level analyse'!O28)</f>
        <v/>
      </c>
      <c r="G180" s="3" t="str">
        <f>IF(A180="","",IF('[1]Nuts2_level analyse'!H28&gt;0,'[1]Nuts2_level analyse'!L28/'[1]Nuts2_level analyse'!H28*100,""))</f>
        <v/>
      </c>
      <c r="H180" s="3" t="str">
        <f>IF(A180="","",'[1]Nuts2_level analyse'!AF28)</f>
        <v/>
      </c>
      <c r="I180" s="3" t="str">
        <f>IF(A180="","",'[1]Nuts2_level analyse'!W28)</f>
        <v/>
      </c>
      <c r="J180" s="3" t="str">
        <f>IF(A180="","",IF('[1]Nuts2_level analyse'!P28&gt;0,'[1]Nuts2_level analyse'!T28/'[1]Nuts2_level analyse'!P28*100,""))</f>
        <v/>
      </c>
      <c r="K180" s="7" t="str">
        <f>IF(A180="","",'[1]Nuts2_level analyse'!AG28)</f>
        <v/>
      </c>
      <c r="L180" s="3" t="str">
        <f>IF(A180="","",'[1]Nuts2_level analyse'!AE28)</f>
        <v/>
      </c>
      <c r="M180" s="3" t="str">
        <f>IF(A180="","",IF('[1]Nuts2_level analyse'!X28&gt;0,'[1]Nuts2_level analyse'!AB28/'[1]Nuts2_level analyse'!X28*100,""))</f>
        <v/>
      </c>
      <c r="N180" s="7" t="str">
        <f>IF(A180="","",'[1]Nuts2_level analyse'!AH28)</f>
        <v/>
      </c>
    </row>
    <row r="181" spans="1:14" x14ac:dyDescent="0.2">
      <c r="A181" s="8" t="str">
        <f>IF(LEN('[1]Nuts2_level analyse'!A29)&gt;5,RIGHT('[1]Nuts2_level analyse'!A29,LEN('[1]Nuts2_level analyse'!A29)-5),"")</f>
        <v/>
      </c>
      <c r="B181" s="6" t="str">
        <f>LEFT('[1]Nuts2_level analyse'!A29,4)</f>
        <v/>
      </c>
      <c r="C181" s="5" t="str">
        <f>IF(A181="","",'[1]Nuts2_level analyse'!C29)</f>
        <v/>
      </c>
      <c r="D181" s="5" t="str">
        <f>IF(A181="","",'[1]Nuts2_level analyse'!F29)</f>
        <v/>
      </c>
      <c r="E181" s="5" t="str">
        <f>IF(A181="","",'[1]Nuts2_level analyse'!D29)</f>
        <v/>
      </c>
      <c r="F181" s="3" t="str">
        <f>IF(A181="","",'[1]Nuts2_level analyse'!O29)</f>
        <v/>
      </c>
      <c r="G181" s="3" t="str">
        <f>IF(A181="","",IF('[1]Nuts2_level analyse'!H29&gt;0,'[1]Nuts2_level analyse'!L29/'[1]Nuts2_level analyse'!H29*100,""))</f>
        <v/>
      </c>
      <c r="H181" s="3" t="str">
        <f>IF(A181="","",'[1]Nuts2_level analyse'!AF29)</f>
        <v/>
      </c>
      <c r="I181" s="3" t="str">
        <f>IF(A181="","",'[1]Nuts2_level analyse'!W29)</f>
        <v/>
      </c>
      <c r="J181" s="3" t="str">
        <f>IF(A181="","",IF('[1]Nuts2_level analyse'!P29&gt;0,'[1]Nuts2_level analyse'!T29/'[1]Nuts2_level analyse'!P29*100,""))</f>
        <v/>
      </c>
      <c r="K181" s="7" t="str">
        <f>IF(A181="","",'[1]Nuts2_level analyse'!AG29)</f>
        <v/>
      </c>
      <c r="L181" s="3" t="str">
        <f>IF(A181="","",'[1]Nuts2_level analyse'!AE29)</f>
        <v/>
      </c>
      <c r="M181" s="3" t="str">
        <f>IF(A181="","",IF('[1]Nuts2_level analyse'!X29&gt;0,'[1]Nuts2_level analyse'!AB29/'[1]Nuts2_level analyse'!X29*100,""))</f>
        <v/>
      </c>
      <c r="N181" s="7" t="str">
        <f>IF(A181="","",'[1]Nuts2_level analyse'!AH29)</f>
        <v/>
      </c>
    </row>
    <row r="182" spans="1:14" x14ac:dyDescent="0.2">
      <c r="A182" s="8" t="str">
        <f>IF(LEN('[1]Nuts2_level analyse'!A30)&gt;5,RIGHT('[1]Nuts2_level analyse'!A30,LEN('[1]Nuts2_level analyse'!A30)-5),"")</f>
        <v/>
      </c>
      <c r="B182" s="6" t="str">
        <f>LEFT('[1]Nuts2_level analyse'!A30,4)</f>
        <v/>
      </c>
      <c r="C182" s="5" t="str">
        <f>IF(A182="","",'[1]Nuts2_level analyse'!C30)</f>
        <v/>
      </c>
      <c r="D182" s="5" t="str">
        <f>IF(A182="","",'[1]Nuts2_level analyse'!F30)</f>
        <v/>
      </c>
      <c r="E182" s="5" t="str">
        <f>IF(A182="","",'[1]Nuts2_level analyse'!D30)</f>
        <v/>
      </c>
      <c r="F182" s="3" t="str">
        <f>IF(A182="","",'[1]Nuts2_level analyse'!O30)</f>
        <v/>
      </c>
      <c r="G182" s="3" t="str">
        <f>IF(A182="","",IF('[1]Nuts2_level analyse'!H30&gt;0,'[1]Nuts2_level analyse'!L30/'[1]Nuts2_level analyse'!H30*100,""))</f>
        <v/>
      </c>
      <c r="H182" s="3" t="str">
        <f>IF(A182="","",'[1]Nuts2_level analyse'!AF30)</f>
        <v/>
      </c>
      <c r="I182" s="3" t="str">
        <f>IF(A182="","",'[1]Nuts2_level analyse'!W30)</f>
        <v/>
      </c>
      <c r="J182" s="3" t="str">
        <f>IF(A182="","",IF('[1]Nuts2_level analyse'!P30&gt;0,'[1]Nuts2_level analyse'!T30/'[1]Nuts2_level analyse'!P30*100,""))</f>
        <v/>
      </c>
      <c r="K182" s="7" t="str">
        <f>IF(A182="","",'[1]Nuts2_level analyse'!AG30)</f>
        <v/>
      </c>
      <c r="L182" s="3" t="str">
        <f>IF(A182="","",'[1]Nuts2_level analyse'!AE30)</f>
        <v/>
      </c>
      <c r="M182" s="3" t="str">
        <f>IF(A182="","",IF('[1]Nuts2_level analyse'!X30&gt;0,'[1]Nuts2_level analyse'!AB30/'[1]Nuts2_level analyse'!X30*100,""))</f>
        <v/>
      </c>
      <c r="N182" s="7" t="str">
        <f>IF(A182="","",'[1]Nuts2_level analyse'!AH30)</f>
        <v/>
      </c>
    </row>
    <row r="183" spans="1:14" x14ac:dyDescent="0.2">
      <c r="A183" s="8" t="str">
        <f>IF(LEN('[1]Nuts2_level analyse'!A31)&gt;5,RIGHT('[1]Nuts2_level analyse'!A31,LEN('[1]Nuts2_level analyse'!A31)-5),"")</f>
        <v/>
      </c>
      <c r="B183" s="6" t="str">
        <f>LEFT('[1]Nuts2_level analyse'!A31,4)</f>
        <v/>
      </c>
      <c r="C183" s="5" t="str">
        <f>IF(A183="","",'[1]Nuts2_level analyse'!C31)</f>
        <v/>
      </c>
      <c r="D183" s="5" t="str">
        <f>IF(A183="","",'[1]Nuts2_level analyse'!F31)</f>
        <v/>
      </c>
      <c r="E183" s="5" t="str">
        <f>IF(A183="","",'[1]Nuts2_level analyse'!D31)</f>
        <v/>
      </c>
      <c r="F183" s="3" t="str">
        <f>IF(A183="","",'[1]Nuts2_level analyse'!O31)</f>
        <v/>
      </c>
      <c r="G183" s="3" t="str">
        <f>IF(A183="","",IF('[1]Nuts2_level analyse'!H31&gt;0,'[1]Nuts2_level analyse'!L31/'[1]Nuts2_level analyse'!H31*100,""))</f>
        <v/>
      </c>
      <c r="H183" s="3" t="str">
        <f>IF(A183="","",'[1]Nuts2_level analyse'!AF31)</f>
        <v/>
      </c>
      <c r="I183" s="3" t="str">
        <f>IF(A183="","",'[1]Nuts2_level analyse'!W31)</f>
        <v/>
      </c>
      <c r="J183" s="3" t="str">
        <f>IF(A183="","",IF('[1]Nuts2_level analyse'!P31&gt;0,'[1]Nuts2_level analyse'!T31/'[1]Nuts2_level analyse'!P31*100,""))</f>
        <v/>
      </c>
      <c r="K183" s="7" t="str">
        <f>IF(A183="","",'[1]Nuts2_level analyse'!AG31)</f>
        <v/>
      </c>
      <c r="L183" s="3" t="str">
        <f>IF(A183="","",'[1]Nuts2_level analyse'!AE31)</f>
        <v/>
      </c>
      <c r="M183" s="3" t="str">
        <f>IF(A183="","",IF('[1]Nuts2_level analyse'!X31&gt;0,'[1]Nuts2_level analyse'!AB31/'[1]Nuts2_level analyse'!X31*100,""))</f>
        <v/>
      </c>
      <c r="N183" s="7" t="str">
        <f>IF(A183="","",'[1]Nuts2_level analyse'!AH31)</f>
        <v/>
      </c>
    </row>
    <row r="184" spans="1:14" x14ac:dyDescent="0.2">
      <c r="A184" s="8" t="str">
        <f>IF(LEN('[1]Nuts2_level analyse'!A32)&gt;5,RIGHT('[1]Nuts2_level analyse'!A32,LEN('[1]Nuts2_level analyse'!A32)-5),"")</f>
        <v/>
      </c>
      <c r="B184" s="6" t="str">
        <f>LEFT('[1]Nuts2_level analyse'!A32,4)</f>
        <v/>
      </c>
      <c r="C184" s="5" t="str">
        <f>IF(A184="","",'[1]Nuts2_level analyse'!C32)</f>
        <v/>
      </c>
      <c r="D184" s="5" t="str">
        <f>IF(A184="","",'[1]Nuts2_level analyse'!F32)</f>
        <v/>
      </c>
      <c r="E184" s="5" t="str">
        <f>IF(A184="","",'[1]Nuts2_level analyse'!D32)</f>
        <v/>
      </c>
      <c r="F184" s="3" t="str">
        <f>IF(A184="","",'[1]Nuts2_level analyse'!O32)</f>
        <v/>
      </c>
      <c r="G184" s="3" t="str">
        <f>IF(A184="","",IF('[1]Nuts2_level analyse'!H32&gt;0,'[1]Nuts2_level analyse'!L32/'[1]Nuts2_level analyse'!H32*100,""))</f>
        <v/>
      </c>
      <c r="H184" s="3" t="str">
        <f>IF(A184="","",'[1]Nuts2_level analyse'!AF32)</f>
        <v/>
      </c>
      <c r="I184" s="3" t="str">
        <f>IF(A184="","",'[1]Nuts2_level analyse'!W32)</f>
        <v/>
      </c>
      <c r="J184" s="3" t="str">
        <f>IF(A184="","",IF('[1]Nuts2_level analyse'!P32&gt;0,'[1]Nuts2_level analyse'!T32/'[1]Nuts2_level analyse'!P32*100,""))</f>
        <v/>
      </c>
      <c r="K184" s="7" t="str">
        <f>IF(A184="","",'[1]Nuts2_level analyse'!AG32)</f>
        <v/>
      </c>
      <c r="L184" s="3" t="str">
        <f>IF(A184="","",'[1]Nuts2_level analyse'!AE32)</f>
        <v/>
      </c>
      <c r="M184" s="3" t="str">
        <f>IF(A184="","",IF('[1]Nuts2_level analyse'!X32&gt;0,'[1]Nuts2_level analyse'!AB32/'[1]Nuts2_level analyse'!X32*100,""))</f>
        <v/>
      </c>
      <c r="N184" s="7" t="str">
        <f>IF(A184="","",'[1]Nuts2_level analyse'!AH32)</f>
        <v/>
      </c>
    </row>
    <row r="185" spans="1:14" x14ac:dyDescent="0.2">
      <c r="A185" s="8" t="str">
        <f>IF(LEN('[1]Nuts2_level analyse'!A33)&gt;5,RIGHT('[1]Nuts2_level analyse'!A33,LEN('[1]Nuts2_level analyse'!A33)-5),"")</f>
        <v/>
      </c>
      <c r="B185" s="6" t="str">
        <f>LEFT('[1]Nuts2_level analyse'!A33,4)</f>
        <v/>
      </c>
      <c r="C185" s="5" t="str">
        <f>IF(A185="","",'[1]Nuts2_level analyse'!C33)</f>
        <v/>
      </c>
      <c r="D185" s="5" t="str">
        <f>IF(A185="","",'[1]Nuts2_level analyse'!F33)</f>
        <v/>
      </c>
      <c r="E185" s="5" t="str">
        <f>IF(A185="","",'[1]Nuts2_level analyse'!D33)</f>
        <v/>
      </c>
      <c r="F185" s="3" t="str">
        <f>IF(A185="","",'[1]Nuts2_level analyse'!O33)</f>
        <v/>
      </c>
      <c r="G185" s="3" t="str">
        <f>IF(A185="","",IF('[1]Nuts2_level analyse'!H33&gt;0,'[1]Nuts2_level analyse'!L33/'[1]Nuts2_level analyse'!H33*100,""))</f>
        <v/>
      </c>
      <c r="H185" s="3" t="str">
        <f>IF(A185="","",'[1]Nuts2_level analyse'!AF33)</f>
        <v/>
      </c>
      <c r="I185" s="3" t="str">
        <f>IF(A185="","",'[1]Nuts2_level analyse'!W33)</f>
        <v/>
      </c>
      <c r="J185" s="3" t="str">
        <f>IF(A185="","",IF('[1]Nuts2_level analyse'!P33&gt;0,'[1]Nuts2_level analyse'!T33/'[1]Nuts2_level analyse'!P33*100,""))</f>
        <v/>
      </c>
      <c r="K185" s="7" t="str">
        <f>IF(A185="","",'[1]Nuts2_level analyse'!AG33)</f>
        <v/>
      </c>
      <c r="L185" s="3" t="str">
        <f>IF(A185="","",'[1]Nuts2_level analyse'!AE33)</f>
        <v/>
      </c>
      <c r="M185" s="3" t="str">
        <f>IF(A185="","",IF('[1]Nuts2_level analyse'!X33&gt;0,'[1]Nuts2_level analyse'!AB33/'[1]Nuts2_level analyse'!X33*100,""))</f>
        <v/>
      </c>
      <c r="N185" s="7" t="str">
        <f>IF(A185="","",'[1]Nuts2_level analyse'!AH33)</f>
        <v/>
      </c>
    </row>
    <row r="186" spans="1:14" x14ac:dyDescent="0.2">
      <c r="A186" s="8" t="str">
        <f>IF(LEN('[1]Nuts2_level analyse'!A34)&gt;5,RIGHT('[1]Nuts2_level analyse'!A34,LEN('[1]Nuts2_level analyse'!A34)-5),"")</f>
        <v/>
      </c>
      <c r="B186" s="6" t="str">
        <f>LEFT('[1]Nuts2_level analyse'!A34,4)</f>
        <v/>
      </c>
      <c r="C186" s="5" t="str">
        <f>IF(A186="","",'[1]Nuts2_level analyse'!C34)</f>
        <v/>
      </c>
      <c r="D186" s="5" t="str">
        <f>IF(A186="","",'[1]Nuts2_level analyse'!F34)</f>
        <v/>
      </c>
      <c r="E186" s="5" t="str">
        <f>IF(A186="","",'[1]Nuts2_level analyse'!D34)</f>
        <v/>
      </c>
      <c r="F186" s="3" t="str">
        <f>IF(A186="","",'[1]Nuts2_level analyse'!O34)</f>
        <v/>
      </c>
      <c r="G186" s="3" t="str">
        <f>IF(A186="","",IF('[1]Nuts2_level analyse'!H34&gt;0,'[1]Nuts2_level analyse'!L34/'[1]Nuts2_level analyse'!H34*100,""))</f>
        <v/>
      </c>
      <c r="H186" s="3" t="str">
        <f>IF(A186="","",'[1]Nuts2_level analyse'!AF34)</f>
        <v/>
      </c>
      <c r="I186" s="3" t="str">
        <f>IF(A186="","",'[1]Nuts2_level analyse'!W34)</f>
        <v/>
      </c>
      <c r="J186" s="3" t="str">
        <f>IF(A186="","",IF('[1]Nuts2_level analyse'!P34&gt;0,'[1]Nuts2_level analyse'!T34/'[1]Nuts2_level analyse'!P34*100,""))</f>
        <v/>
      </c>
      <c r="K186" s="7" t="str">
        <f>IF(A186="","",'[1]Nuts2_level analyse'!AG34)</f>
        <v/>
      </c>
      <c r="L186" s="3" t="str">
        <f>IF(A186="","",'[1]Nuts2_level analyse'!AE34)</f>
        <v/>
      </c>
      <c r="M186" s="3" t="str">
        <f>IF(A186="","",IF('[1]Nuts2_level analyse'!X34&gt;0,'[1]Nuts2_level analyse'!AB34/'[1]Nuts2_level analyse'!X34*100,""))</f>
        <v/>
      </c>
      <c r="N186" s="7" t="str">
        <f>IF(A186="","",'[1]Nuts2_level analyse'!AH34)</f>
        <v/>
      </c>
    </row>
    <row r="187" spans="1:14" x14ac:dyDescent="0.2">
      <c r="A187" s="8" t="str">
        <f>IF(LEN('[1]Nuts2_level analyse'!A35)&gt;5,RIGHT('[1]Nuts2_level analyse'!A35,LEN('[1]Nuts2_level analyse'!A35)-5),"")</f>
        <v/>
      </c>
      <c r="B187" s="6" t="str">
        <f>LEFT('[1]Nuts2_level analyse'!A35,4)</f>
        <v/>
      </c>
      <c r="C187" s="5" t="str">
        <f>IF(A187="","",'[1]Nuts2_level analyse'!C35)</f>
        <v/>
      </c>
      <c r="D187" s="5" t="str">
        <f>IF(A187="","",'[1]Nuts2_level analyse'!F35)</f>
        <v/>
      </c>
      <c r="E187" s="5" t="str">
        <f>IF(A187="","",'[1]Nuts2_level analyse'!D35)</f>
        <v/>
      </c>
      <c r="F187" s="3" t="str">
        <f>IF(A187="","",'[1]Nuts2_level analyse'!O35)</f>
        <v/>
      </c>
      <c r="G187" s="3" t="str">
        <f>IF(A187="","",IF('[1]Nuts2_level analyse'!H35&gt;0,'[1]Nuts2_level analyse'!L35/'[1]Nuts2_level analyse'!H35*100,""))</f>
        <v/>
      </c>
      <c r="H187" s="3" t="str">
        <f>IF(A187="","",'[1]Nuts2_level analyse'!AF35)</f>
        <v/>
      </c>
      <c r="I187" s="3" t="str">
        <f>IF(A187="","",'[1]Nuts2_level analyse'!W35)</f>
        <v/>
      </c>
      <c r="J187" s="3" t="str">
        <f>IF(A187="","",IF('[1]Nuts2_level analyse'!P35&gt;0,'[1]Nuts2_level analyse'!T35/'[1]Nuts2_level analyse'!P35*100,""))</f>
        <v/>
      </c>
      <c r="K187" s="7" t="str">
        <f>IF(A187="","",'[1]Nuts2_level analyse'!AG35)</f>
        <v/>
      </c>
      <c r="L187" s="3" t="str">
        <f>IF(A187="","",'[1]Nuts2_level analyse'!AE35)</f>
        <v/>
      </c>
      <c r="M187" s="3" t="str">
        <f>IF(A187="","",IF('[1]Nuts2_level analyse'!X35&gt;0,'[1]Nuts2_level analyse'!AB35/'[1]Nuts2_level analyse'!X35*100,""))</f>
        <v/>
      </c>
      <c r="N187" s="7" t="str">
        <f>IF(A187="","",'[1]Nuts2_level analyse'!AH35)</f>
        <v/>
      </c>
    </row>
    <row r="188" spans="1:14" x14ac:dyDescent="0.2">
      <c r="A188" s="8" t="str">
        <f>IF(LEN('[1]Nuts2_level analyse'!A36)&gt;5,RIGHT('[1]Nuts2_level analyse'!A36,LEN('[1]Nuts2_level analyse'!A36)-5),"")</f>
        <v/>
      </c>
      <c r="B188" s="6" t="str">
        <f>LEFT('[1]Nuts2_level analyse'!A36,4)</f>
        <v/>
      </c>
      <c r="C188" s="5" t="str">
        <f>IF(A188="","",'[1]Nuts2_level analyse'!C36)</f>
        <v/>
      </c>
      <c r="D188" s="5" t="str">
        <f>IF(A188="","",'[1]Nuts2_level analyse'!F36)</f>
        <v/>
      </c>
      <c r="E188" s="5" t="str">
        <f>IF(A188="","",'[1]Nuts2_level analyse'!D36)</f>
        <v/>
      </c>
      <c r="F188" s="3" t="str">
        <f>IF(A188="","",'[1]Nuts2_level analyse'!O36)</f>
        <v/>
      </c>
      <c r="G188" s="3" t="str">
        <f>IF(A188="","",IF('[1]Nuts2_level analyse'!H36&gt;0,'[1]Nuts2_level analyse'!L36/'[1]Nuts2_level analyse'!H36*100,""))</f>
        <v/>
      </c>
      <c r="H188" s="3" t="str">
        <f>IF(A188="","",'[1]Nuts2_level analyse'!AF36)</f>
        <v/>
      </c>
      <c r="I188" s="3" t="str">
        <f>IF(A188="","",'[1]Nuts2_level analyse'!W36)</f>
        <v/>
      </c>
      <c r="J188" s="3" t="str">
        <f>IF(A188="","",IF('[1]Nuts2_level analyse'!P36&gt;0,'[1]Nuts2_level analyse'!T36/'[1]Nuts2_level analyse'!P36*100,""))</f>
        <v/>
      </c>
      <c r="K188" s="7" t="str">
        <f>IF(A188="","",'[1]Nuts2_level analyse'!AG36)</f>
        <v/>
      </c>
      <c r="L188" s="3" t="str">
        <f>IF(A188="","",'[1]Nuts2_level analyse'!AE36)</f>
        <v/>
      </c>
      <c r="M188" s="3" t="str">
        <f>IF(A188="","",IF('[1]Nuts2_level analyse'!X36&gt;0,'[1]Nuts2_level analyse'!AB36/'[1]Nuts2_level analyse'!X36*100,""))</f>
        <v/>
      </c>
      <c r="N188" s="7" t="str">
        <f>IF(A188="","",'[1]Nuts2_level analyse'!AH36)</f>
        <v/>
      </c>
    </row>
    <row r="189" spans="1:14" x14ac:dyDescent="0.2">
      <c r="A189" s="8" t="str">
        <f>IF(LEN('[1]Nuts2_level analyse'!A37)&gt;5,RIGHT('[1]Nuts2_level analyse'!A37,LEN('[1]Nuts2_level analyse'!A37)-5),"")</f>
        <v/>
      </c>
      <c r="B189" s="6" t="str">
        <f>LEFT('[1]Nuts2_level analyse'!A37,4)</f>
        <v/>
      </c>
      <c r="C189" s="5" t="str">
        <f>IF(A189="","",'[1]Nuts2_level analyse'!C37)</f>
        <v/>
      </c>
      <c r="D189" s="5" t="str">
        <f>IF(A189="","",'[1]Nuts2_level analyse'!F37)</f>
        <v/>
      </c>
      <c r="E189" s="5" t="str">
        <f>IF(A189="","",'[1]Nuts2_level analyse'!D37)</f>
        <v/>
      </c>
      <c r="F189" s="3" t="str">
        <f>IF(A189="","",'[1]Nuts2_level analyse'!O37)</f>
        <v/>
      </c>
      <c r="G189" s="3" t="str">
        <f>IF(A189="","",IF('[1]Nuts2_level analyse'!H37&gt;0,'[1]Nuts2_level analyse'!L37/'[1]Nuts2_level analyse'!H37*100,""))</f>
        <v/>
      </c>
      <c r="H189" s="3" t="str">
        <f>IF(A189="","",'[1]Nuts2_level analyse'!AF37)</f>
        <v/>
      </c>
      <c r="I189" s="3" t="str">
        <f>IF(A189="","",'[1]Nuts2_level analyse'!W37)</f>
        <v/>
      </c>
      <c r="J189" s="3" t="str">
        <f>IF(A189="","",IF('[1]Nuts2_level analyse'!P37&gt;0,'[1]Nuts2_level analyse'!T37/'[1]Nuts2_level analyse'!P37*100,""))</f>
        <v/>
      </c>
      <c r="K189" s="7" t="str">
        <f>IF(A189="","",'[1]Nuts2_level analyse'!AG37)</f>
        <v/>
      </c>
      <c r="L189" s="3" t="str">
        <f>IF(A189="","",'[1]Nuts2_level analyse'!AE37)</f>
        <v/>
      </c>
      <c r="M189" s="3" t="str">
        <f>IF(A189="","",IF('[1]Nuts2_level analyse'!X37&gt;0,'[1]Nuts2_level analyse'!AB37/'[1]Nuts2_level analyse'!X37*100,""))</f>
        <v/>
      </c>
      <c r="N189" s="7" t="str">
        <f>IF(A189="","",'[1]Nuts2_level analyse'!AH37)</f>
        <v/>
      </c>
    </row>
    <row r="190" spans="1:14" x14ac:dyDescent="0.2">
      <c r="A190" s="8" t="str">
        <f>IF(LEN('[1]Nuts2_level analyse'!A38)&gt;5,RIGHT('[1]Nuts2_level analyse'!A38,LEN('[1]Nuts2_level analyse'!A38)-5),"")</f>
        <v/>
      </c>
      <c r="B190" s="6" t="str">
        <f>LEFT('[1]Nuts2_level analyse'!A38,4)</f>
        <v/>
      </c>
      <c r="C190" s="5" t="str">
        <f>IF(A190="","",'[1]Nuts2_level analyse'!C38)</f>
        <v/>
      </c>
      <c r="D190" s="5" t="str">
        <f>IF(A190="","",'[1]Nuts2_level analyse'!F38)</f>
        <v/>
      </c>
      <c r="E190" s="5" t="str">
        <f>IF(A190="","",'[1]Nuts2_level analyse'!D38)</f>
        <v/>
      </c>
      <c r="F190" s="3" t="str">
        <f>IF(A190="","",'[1]Nuts2_level analyse'!O38)</f>
        <v/>
      </c>
      <c r="G190" s="3" t="str">
        <f>IF(A190="","",IF('[1]Nuts2_level analyse'!H38&gt;0,'[1]Nuts2_level analyse'!L38/'[1]Nuts2_level analyse'!H38*100,""))</f>
        <v/>
      </c>
      <c r="H190" s="3" t="str">
        <f>IF(A190="","",'[1]Nuts2_level analyse'!AF38)</f>
        <v/>
      </c>
      <c r="I190" s="3" t="str">
        <f>IF(A190="","",'[1]Nuts2_level analyse'!W38)</f>
        <v/>
      </c>
      <c r="J190" s="3" t="str">
        <f>IF(A190="","",IF('[1]Nuts2_level analyse'!P38&gt;0,'[1]Nuts2_level analyse'!T38/'[1]Nuts2_level analyse'!P38*100,""))</f>
        <v/>
      </c>
      <c r="K190" s="7" t="str">
        <f>IF(A190="","",'[1]Nuts2_level analyse'!AG38)</f>
        <v/>
      </c>
      <c r="L190" s="3" t="str">
        <f>IF(A190="","",'[1]Nuts2_level analyse'!AE38)</f>
        <v/>
      </c>
      <c r="M190" s="3" t="str">
        <f>IF(A190="","",IF('[1]Nuts2_level analyse'!X38&gt;0,'[1]Nuts2_level analyse'!AB38/'[1]Nuts2_level analyse'!X38*100,""))</f>
        <v/>
      </c>
      <c r="N190" s="7" t="str">
        <f>IF(A190="","",'[1]Nuts2_level analyse'!AH38)</f>
        <v/>
      </c>
    </row>
    <row r="191" spans="1:14" x14ac:dyDescent="0.2">
      <c r="A191" s="8" t="str">
        <f>IF(LEN('[1]Nuts2_level analyse'!A39)&gt;5,RIGHT('[1]Nuts2_level analyse'!A39,LEN('[1]Nuts2_level analyse'!A39)-5),"")</f>
        <v/>
      </c>
      <c r="B191" s="6" t="str">
        <f>LEFT('[1]Nuts2_level analyse'!A39,4)</f>
        <v/>
      </c>
      <c r="C191" s="5" t="str">
        <f>IF(A191="","",'[1]Nuts2_level analyse'!C39)</f>
        <v/>
      </c>
      <c r="D191" s="5" t="str">
        <f>IF(A191="","",'[1]Nuts2_level analyse'!F39)</f>
        <v/>
      </c>
      <c r="E191" s="5" t="str">
        <f>IF(A191="","",'[1]Nuts2_level analyse'!D39)</f>
        <v/>
      </c>
      <c r="F191" s="3" t="str">
        <f>IF(A191="","",'[1]Nuts2_level analyse'!O39)</f>
        <v/>
      </c>
      <c r="G191" s="3" t="str">
        <f>IF(A191="","",IF('[1]Nuts2_level analyse'!H39&gt;0,'[1]Nuts2_level analyse'!L39/'[1]Nuts2_level analyse'!H39*100,""))</f>
        <v/>
      </c>
      <c r="H191" s="3" t="str">
        <f>IF(A191="","",'[1]Nuts2_level analyse'!AF39)</f>
        <v/>
      </c>
      <c r="I191" s="3" t="str">
        <f>IF(A191="","",'[1]Nuts2_level analyse'!W39)</f>
        <v/>
      </c>
      <c r="J191" s="3" t="str">
        <f>IF(A191="","",IF('[1]Nuts2_level analyse'!P39&gt;0,'[1]Nuts2_level analyse'!T39/'[1]Nuts2_level analyse'!P39*100,""))</f>
        <v/>
      </c>
      <c r="K191" s="7" t="str">
        <f>IF(A191="","",'[1]Nuts2_level analyse'!AG39)</f>
        <v/>
      </c>
      <c r="L191" s="3" t="str">
        <f>IF(A191="","",'[1]Nuts2_level analyse'!AE39)</f>
        <v/>
      </c>
      <c r="M191" s="3" t="str">
        <f>IF(A191="","",IF('[1]Nuts2_level analyse'!X39&gt;0,'[1]Nuts2_level analyse'!AB39/'[1]Nuts2_level analyse'!X39*100,""))</f>
        <v/>
      </c>
      <c r="N191" s="7" t="str">
        <f>IF(A191="","",'[1]Nuts2_level analyse'!AH39)</f>
        <v/>
      </c>
    </row>
    <row r="192" spans="1:14" x14ac:dyDescent="0.2">
      <c r="A192" s="8" t="str">
        <f>IF(LEN('[1]Nuts2_level analyse'!A40)&gt;5,RIGHT('[1]Nuts2_level analyse'!A40,LEN('[1]Nuts2_level analyse'!A40)-5),"")</f>
        <v/>
      </c>
      <c r="B192" s="6" t="str">
        <f>LEFT('[1]Nuts2_level analyse'!A40,4)</f>
        <v/>
      </c>
      <c r="C192" s="5" t="str">
        <f>IF(A192="","",'[1]Nuts2_level analyse'!C40)</f>
        <v/>
      </c>
      <c r="D192" s="5" t="str">
        <f>IF(A192="","",'[1]Nuts2_level analyse'!F40)</f>
        <v/>
      </c>
      <c r="E192" s="5" t="str">
        <f>IF(A192="","",'[1]Nuts2_level analyse'!D40)</f>
        <v/>
      </c>
      <c r="F192" s="3" t="str">
        <f>IF(A192="","",'[1]Nuts2_level analyse'!O40)</f>
        <v/>
      </c>
      <c r="G192" s="3" t="str">
        <f>IF(A192="","",IF('[1]Nuts2_level analyse'!H40&gt;0,'[1]Nuts2_level analyse'!L40/'[1]Nuts2_level analyse'!H40*100,""))</f>
        <v/>
      </c>
      <c r="H192" s="3" t="str">
        <f>IF(A192="","",'[1]Nuts2_level analyse'!AF40)</f>
        <v/>
      </c>
      <c r="I192" s="3" t="str">
        <f>IF(A192="","",'[1]Nuts2_level analyse'!W40)</f>
        <v/>
      </c>
      <c r="J192" s="3" t="str">
        <f>IF(A192="","",IF('[1]Nuts2_level analyse'!P40&gt;0,'[1]Nuts2_level analyse'!T40/'[1]Nuts2_level analyse'!P40*100,""))</f>
        <v/>
      </c>
      <c r="K192" s="7" t="str">
        <f>IF(A192="","",'[1]Nuts2_level analyse'!AG40)</f>
        <v/>
      </c>
      <c r="L192" s="3" t="str">
        <f>IF(A192="","",'[1]Nuts2_level analyse'!AE40)</f>
        <v/>
      </c>
      <c r="M192" s="3" t="str">
        <f>IF(A192="","",IF('[1]Nuts2_level analyse'!X40&gt;0,'[1]Nuts2_level analyse'!AB40/'[1]Nuts2_level analyse'!X40*100,""))</f>
        <v/>
      </c>
      <c r="N192" s="7" t="str">
        <f>IF(A192="","",'[1]Nuts2_level analyse'!AH40)</f>
        <v/>
      </c>
    </row>
    <row r="193" spans="1:14" x14ac:dyDescent="0.2">
      <c r="A193" s="8" t="str">
        <f>IF(LEN('[1]Nuts2_level analyse'!A41)&gt;5,RIGHT('[1]Nuts2_level analyse'!A41,LEN('[1]Nuts2_level analyse'!A41)-5),"")</f>
        <v/>
      </c>
      <c r="B193" s="6" t="str">
        <f>LEFT('[1]Nuts2_level analyse'!A41,4)</f>
        <v/>
      </c>
      <c r="C193" s="5" t="str">
        <f>IF(A193="","",'[1]Nuts2_level analyse'!C41)</f>
        <v/>
      </c>
      <c r="D193" s="5" t="str">
        <f>IF(A193="","",'[1]Nuts2_level analyse'!F41)</f>
        <v/>
      </c>
      <c r="E193" s="5" t="str">
        <f>IF(A193="","",'[1]Nuts2_level analyse'!D41)</f>
        <v/>
      </c>
      <c r="F193" s="3" t="str">
        <f>IF(A193="","",'[1]Nuts2_level analyse'!O41)</f>
        <v/>
      </c>
      <c r="G193" s="3" t="str">
        <f>IF(A193="","",IF('[1]Nuts2_level analyse'!H41&gt;0,'[1]Nuts2_level analyse'!L41/'[1]Nuts2_level analyse'!H41*100,""))</f>
        <v/>
      </c>
      <c r="H193" s="3" t="str">
        <f>IF(A193="","",'[1]Nuts2_level analyse'!AF41)</f>
        <v/>
      </c>
      <c r="I193" s="3" t="str">
        <f>IF(A193="","",'[1]Nuts2_level analyse'!W41)</f>
        <v/>
      </c>
      <c r="J193" s="3" t="str">
        <f>IF(A193="","",IF('[1]Nuts2_level analyse'!P41&gt;0,'[1]Nuts2_level analyse'!T41/'[1]Nuts2_level analyse'!P41*100,""))</f>
        <v/>
      </c>
      <c r="K193" s="7" t="str">
        <f>IF(A193="","",'[1]Nuts2_level analyse'!AG41)</f>
        <v/>
      </c>
      <c r="L193" s="3" t="str">
        <f>IF(A193="","",'[1]Nuts2_level analyse'!AE41)</f>
        <v/>
      </c>
      <c r="M193" s="3" t="str">
        <f>IF(A193="","",IF('[1]Nuts2_level analyse'!X41&gt;0,'[1]Nuts2_level analyse'!AB41/'[1]Nuts2_level analyse'!X41*100,""))</f>
        <v/>
      </c>
      <c r="N193" s="7" t="str">
        <f>IF(A193="","",'[1]Nuts2_level analyse'!AH41)</f>
        <v/>
      </c>
    </row>
    <row r="194" spans="1:14" x14ac:dyDescent="0.2">
      <c r="A194" s="8" t="str">
        <f>IF(LEN('[1]Nuts2_level analyse'!A42)&gt;5,RIGHT('[1]Nuts2_level analyse'!A42,LEN('[1]Nuts2_level analyse'!A42)-5),"")</f>
        <v/>
      </c>
      <c r="B194" s="6" t="str">
        <f>LEFT('[1]Nuts2_level analyse'!A42,4)</f>
        <v/>
      </c>
      <c r="C194" s="5" t="str">
        <f>IF(A194="","",'[1]Nuts2_level analyse'!C42)</f>
        <v/>
      </c>
      <c r="D194" s="5" t="str">
        <f>IF(A194="","",'[1]Nuts2_level analyse'!F42)</f>
        <v/>
      </c>
      <c r="E194" s="5" t="str">
        <f>IF(A194="","",'[1]Nuts2_level analyse'!D42)</f>
        <v/>
      </c>
      <c r="F194" s="3" t="str">
        <f>IF(A194="","",'[1]Nuts2_level analyse'!O42)</f>
        <v/>
      </c>
      <c r="G194" s="3" t="str">
        <f>IF(A194="","",IF('[1]Nuts2_level analyse'!H42&gt;0,'[1]Nuts2_level analyse'!L42/'[1]Nuts2_level analyse'!H42*100,""))</f>
        <v/>
      </c>
      <c r="H194" s="3" t="str">
        <f>IF(A194="","",'[1]Nuts2_level analyse'!AF42)</f>
        <v/>
      </c>
      <c r="I194" s="3" t="str">
        <f>IF(A194="","",'[1]Nuts2_level analyse'!W42)</f>
        <v/>
      </c>
      <c r="J194" s="3" t="str">
        <f>IF(A194="","",IF('[1]Nuts2_level analyse'!P42&gt;0,'[1]Nuts2_level analyse'!T42/'[1]Nuts2_level analyse'!P42*100,""))</f>
        <v/>
      </c>
      <c r="K194" s="7" t="str">
        <f>IF(A194="","",'[1]Nuts2_level analyse'!AG42)</f>
        <v/>
      </c>
      <c r="L194" s="3" t="str">
        <f>IF(A194="","",'[1]Nuts2_level analyse'!AE42)</f>
        <v/>
      </c>
      <c r="M194" s="3" t="str">
        <f>IF(A194="","",IF('[1]Nuts2_level analyse'!X42&gt;0,'[1]Nuts2_level analyse'!AB42/'[1]Nuts2_level analyse'!X42*100,""))</f>
        <v/>
      </c>
      <c r="N194" s="7" t="str">
        <f>IF(A194="","",'[1]Nuts2_level analyse'!AH42)</f>
        <v/>
      </c>
    </row>
    <row r="195" spans="1:14" x14ac:dyDescent="0.2">
      <c r="A195" s="8" t="str">
        <f>IF(LEN('[1]Nuts2_level analyse'!A43)&gt;5,RIGHT('[1]Nuts2_level analyse'!A43,LEN('[1]Nuts2_level analyse'!A43)-5),"")</f>
        <v/>
      </c>
      <c r="B195" s="6" t="str">
        <f>LEFT('[1]Nuts2_level analyse'!A43,4)</f>
        <v/>
      </c>
      <c r="C195" s="5" t="str">
        <f>IF(A195="","",'[1]Nuts2_level analyse'!C43)</f>
        <v/>
      </c>
      <c r="D195" s="5" t="str">
        <f>IF(A195="","",'[1]Nuts2_level analyse'!F43)</f>
        <v/>
      </c>
      <c r="E195" s="5" t="str">
        <f>IF(A195="","",'[1]Nuts2_level analyse'!D43)</f>
        <v/>
      </c>
      <c r="F195" s="3" t="str">
        <f>IF(A195="","",'[1]Nuts2_level analyse'!O43)</f>
        <v/>
      </c>
      <c r="G195" s="3" t="str">
        <f>IF(A195="","",IF('[1]Nuts2_level analyse'!H43&gt;0,'[1]Nuts2_level analyse'!L43/'[1]Nuts2_level analyse'!H43*100,""))</f>
        <v/>
      </c>
      <c r="H195" s="3" t="str">
        <f>IF(A195="","",'[1]Nuts2_level analyse'!AF43)</f>
        <v/>
      </c>
      <c r="I195" s="3" t="str">
        <f>IF(A195="","",'[1]Nuts2_level analyse'!W43)</f>
        <v/>
      </c>
      <c r="J195" s="3" t="str">
        <f>IF(A195="","",IF('[1]Nuts2_level analyse'!P43&gt;0,'[1]Nuts2_level analyse'!T43/'[1]Nuts2_level analyse'!P43*100,""))</f>
        <v/>
      </c>
      <c r="K195" s="7" t="str">
        <f>IF(A195="","",'[1]Nuts2_level analyse'!AG43)</f>
        <v/>
      </c>
      <c r="L195" s="3" t="str">
        <f>IF(A195="","",'[1]Nuts2_level analyse'!AE43)</f>
        <v/>
      </c>
      <c r="M195" s="3" t="str">
        <f>IF(A195="","",IF('[1]Nuts2_level analyse'!X43&gt;0,'[1]Nuts2_level analyse'!AB43/'[1]Nuts2_level analyse'!X43*100,""))</f>
        <v/>
      </c>
      <c r="N195" s="7" t="str">
        <f>IF(A195="","",'[1]Nuts2_level analyse'!AH43)</f>
        <v/>
      </c>
    </row>
    <row r="196" spans="1:14" x14ac:dyDescent="0.2">
      <c r="A196" s="8" t="str">
        <f>IF(LEN('[1]Nuts2_level analyse'!A44)&gt;5,RIGHT('[1]Nuts2_level analyse'!A44,LEN('[1]Nuts2_level analyse'!A44)-5),"")</f>
        <v/>
      </c>
      <c r="B196" s="6" t="str">
        <f>LEFT('[1]Nuts2_level analyse'!A44,4)</f>
        <v/>
      </c>
      <c r="C196" s="5" t="str">
        <f>IF(A196="","",'[1]Nuts2_level analyse'!C44)</f>
        <v/>
      </c>
      <c r="D196" s="5" t="str">
        <f>IF(A196="","",'[1]Nuts2_level analyse'!F44)</f>
        <v/>
      </c>
      <c r="E196" s="5" t="str">
        <f>IF(A196="","",'[1]Nuts2_level analyse'!D44)</f>
        <v/>
      </c>
      <c r="F196" s="3" t="str">
        <f>IF(A196="","",'[1]Nuts2_level analyse'!O44)</f>
        <v/>
      </c>
      <c r="G196" s="3" t="str">
        <f>IF(A196="","",IF('[1]Nuts2_level analyse'!H44&gt;0,'[1]Nuts2_level analyse'!L44/'[1]Nuts2_level analyse'!H44*100,""))</f>
        <v/>
      </c>
      <c r="H196" s="3" t="str">
        <f>IF(A196="","",'[1]Nuts2_level analyse'!AF44)</f>
        <v/>
      </c>
      <c r="I196" s="3" t="str">
        <f>IF(A196="","",'[1]Nuts2_level analyse'!W44)</f>
        <v/>
      </c>
      <c r="J196" s="3" t="str">
        <f>IF(A196="","",IF('[1]Nuts2_level analyse'!P44&gt;0,'[1]Nuts2_level analyse'!T44/'[1]Nuts2_level analyse'!P44*100,""))</f>
        <v/>
      </c>
      <c r="K196" s="7" t="str">
        <f>IF(A196="","",'[1]Nuts2_level analyse'!AG44)</f>
        <v/>
      </c>
      <c r="L196" s="3" t="str">
        <f>IF(A196="","",'[1]Nuts2_level analyse'!AE44)</f>
        <v/>
      </c>
      <c r="M196" s="3" t="str">
        <f>IF(A196="","",IF('[1]Nuts2_level analyse'!X44&gt;0,'[1]Nuts2_level analyse'!AB44/'[1]Nuts2_level analyse'!X44*100,""))</f>
        <v/>
      </c>
      <c r="N196" s="7" t="str">
        <f>IF(A196="","",'[1]Nuts2_level analyse'!AH44)</f>
        <v/>
      </c>
    </row>
    <row r="197" spans="1:14" x14ac:dyDescent="0.2">
      <c r="A197" s="8" t="str">
        <f>IF(LEN('[1]Nuts2_level analyse'!A45)&gt;5,RIGHT('[1]Nuts2_level analyse'!A45,LEN('[1]Nuts2_level analyse'!A45)-5),"")</f>
        <v/>
      </c>
      <c r="B197" s="6" t="str">
        <f>LEFT('[1]Nuts2_level analyse'!A45,4)</f>
        <v/>
      </c>
      <c r="C197" s="5" t="str">
        <f>IF(A197="","",'[1]Nuts2_level analyse'!C45)</f>
        <v/>
      </c>
      <c r="D197" s="5" t="str">
        <f>IF(A197="","",'[1]Nuts2_level analyse'!F45)</f>
        <v/>
      </c>
      <c r="E197" s="5" t="str">
        <f>IF(A197="","",'[1]Nuts2_level analyse'!D45)</f>
        <v/>
      </c>
      <c r="F197" s="3" t="str">
        <f>IF(A197="","",'[1]Nuts2_level analyse'!O45)</f>
        <v/>
      </c>
      <c r="G197" s="3" t="str">
        <f>IF(A197="","",IF('[1]Nuts2_level analyse'!H45&gt;0,'[1]Nuts2_level analyse'!L45/'[1]Nuts2_level analyse'!H45*100,""))</f>
        <v/>
      </c>
      <c r="H197" s="3" t="str">
        <f>IF(A197="","",'[1]Nuts2_level analyse'!AF45)</f>
        <v/>
      </c>
      <c r="I197" s="3" t="str">
        <f>IF(A197="","",'[1]Nuts2_level analyse'!W45)</f>
        <v/>
      </c>
      <c r="J197" s="3" t="str">
        <f>IF(A197="","",IF('[1]Nuts2_level analyse'!P45&gt;0,'[1]Nuts2_level analyse'!T45/'[1]Nuts2_level analyse'!P45*100,""))</f>
        <v/>
      </c>
      <c r="K197" s="7" t="str">
        <f>IF(A197="","",'[1]Nuts2_level analyse'!AG45)</f>
        <v/>
      </c>
      <c r="L197" s="3" t="str">
        <f>IF(A197="","",'[1]Nuts2_level analyse'!AE45)</f>
        <v/>
      </c>
      <c r="M197" s="3" t="str">
        <f>IF(A197="","",IF('[1]Nuts2_level analyse'!X45&gt;0,'[1]Nuts2_level analyse'!AB45/'[1]Nuts2_level analyse'!X45*100,""))</f>
        <v/>
      </c>
      <c r="N197" s="7" t="str">
        <f>IF(A197="","",'[1]Nuts2_level analyse'!AH45)</f>
        <v/>
      </c>
    </row>
    <row r="198" spans="1:14" x14ac:dyDescent="0.2">
      <c r="A198" s="8" t="str">
        <f>IF(LEN('[1]Nuts2_level analyse'!A46)&gt;5,RIGHT('[1]Nuts2_level analyse'!A46,LEN('[1]Nuts2_level analyse'!A46)-5),"")</f>
        <v/>
      </c>
      <c r="B198" s="6" t="str">
        <f>LEFT('[1]Nuts2_level analyse'!A46,4)</f>
        <v/>
      </c>
      <c r="C198" s="5" t="str">
        <f>IF(A198="","",'[1]Nuts2_level analyse'!C46)</f>
        <v/>
      </c>
      <c r="D198" s="5" t="str">
        <f>IF(A198="","",'[1]Nuts2_level analyse'!F46)</f>
        <v/>
      </c>
      <c r="E198" s="5" t="str">
        <f>IF(A198="","",'[1]Nuts2_level analyse'!D46)</f>
        <v/>
      </c>
      <c r="F198" s="3" t="str">
        <f>IF(A198="","",'[1]Nuts2_level analyse'!O46)</f>
        <v/>
      </c>
      <c r="G198" s="3" t="str">
        <f>IF(A198="","",IF('[1]Nuts2_level analyse'!H46&gt;0,'[1]Nuts2_level analyse'!L46/'[1]Nuts2_level analyse'!H46*100,""))</f>
        <v/>
      </c>
      <c r="H198" s="3" t="str">
        <f>IF(A198="","",'[1]Nuts2_level analyse'!AF46)</f>
        <v/>
      </c>
      <c r="I198" s="3" t="str">
        <f>IF(A198="","",'[1]Nuts2_level analyse'!W46)</f>
        <v/>
      </c>
      <c r="J198" s="3" t="str">
        <f>IF(A198="","",IF('[1]Nuts2_level analyse'!P46&gt;0,'[1]Nuts2_level analyse'!T46/'[1]Nuts2_level analyse'!P46*100,""))</f>
        <v/>
      </c>
      <c r="K198" s="7" t="str">
        <f>IF(A198="","",'[1]Nuts2_level analyse'!AG46)</f>
        <v/>
      </c>
      <c r="L198" s="3" t="str">
        <f>IF(A198="","",'[1]Nuts2_level analyse'!AE46)</f>
        <v/>
      </c>
      <c r="M198" s="3" t="str">
        <f>IF(A198="","",IF('[1]Nuts2_level analyse'!X46&gt;0,'[1]Nuts2_level analyse'!AB46/'[1]Nuts2_level analyse'!X46*100,""))</f>
        <v/>
      </c>
      <c r="N198" s="7" t="str">
        <f>IF(A198="","",'[1]Nuts2_level analyse'!AH46)</f>
        <v/>
      </c>
    </row>
    <row r="199" spans="1:14" x14ac:dyDescent="0.2">
      <c r="A199" s="8" t="str">
        <f>IF(LEN('[1]Nuts2_level analyse'!A47)&gt;5,RIGHT('[1]Nuts2_level analyse'!A47,LEN('[1]Nuts2_level analyse'!A47)-5),"")</f>
        <v/>
      </c>
      <c r="B199" s="6" t="str">
        <f>LEFT('[1]Nuts2_level analyse'!A47,4)</f>
        <v/>
      </c>
      <c r="C199" s="5" t="str">
        <f>IF(A199="","",'[1]Nuts2_level analyse'!C47)</f>
        <v/>
      </c>
      <c r="D199" s="5" t="str">
        <f>IF(A199="","",'[1]Nuts2_level analyse'!F47)</f>
        <v/>
      </c>
      <c r="E199" s="5" t="str">
        <f>IF(A199="","",'[1]Nuts2_level analyse'!D47)</f>
        <v/>
      </c>
      <c r="F199" s="3" t="str">
        <f>IF(A199="","",'[1]Nuts2_level analyse'!O47)</f>
        <v/>
      </c>
      <c r="G199" s="3" t="str">
        <f>IF(A199="","",IF('[1]Nuts2_level analyse'!H47&gt;0,'[1]Nuts2_level analyse'!L47/'[1]Nuts2_level analyse'!H47*100,""))</f>
        <v/>
      </c>
      <c r="H199" s="3" t="str">
        <f>IF(A199="","",'[1]Nuts2_level analyse'!AF47)</f>
        <v/>
      </c>
      <c r="I199" s="3" t="str">
        <f>IF(A199="","",'[1]Nuts2_level analyse'!W47)</f>
        <v/>
      </c>
      <c r="J199" s="3" t="str">
        <f>IF(A199="","",IF('[1]Nuts2_level analyse'!P47&gt;0,'[1]Nuts2_level analyse'!T47/'[1]Nuts2_level analyse'!P47*100,""))</f>
        <v/>
      </c>
      <c r="K199" s="7" t="str">
        <f>IF(A199="","",'[1]Nuts2_level analyse'!AG47)</f>
        <v/>
      </c>
      <c r="L199" s="3" t="str">
        <f>IF(A199="","",'[1]Nuts2_level analyse'!AE47)</f>
        <v/>
      </c>
      <c r="M199" s="3" t="str">
        <f>IF(A199="","",IF('[1]Nuts2_level analyse'!X47&gt;0,'[1]Nuts2_level analyse'!AB47/'[1]Nuts2_level analyse'!X47*100,""))</f>
        <v/>
      </c>
      <c r="N199" s="7" t="str">
        <f>IF(A199="","",'[1]Nuts2_level analyse'!AH47)</f>
        <v/>
      </c>
    </row>
    <row r="200" spans="1:14" x14ac:dyDescent="0.2">
      <c r="A200" s="8" t="str">
        <f>IF(LEN('[1]Nuts2_level analyse'!A48)&gt;5,RIGHT('[1]Nuts2_level analyse'!A48,LEN('[1]Nuts2_level analyse'!A48)-5),"")</f>
        <v/>
      </c>
      <c r="B200" s="6" t="str">
        <f>LEFT('[1]Nuts2_level analyse'!A48,4)</f>
        <v/>
      </c>
      <c r="C200" s="5" t="str">
        <f>IF(A200="","",'[1]Nuts2_level analyse'!C48)</f>
        <v/>
      </c>
      <c r="D200" s="5" t="str">
        <f>IF(A200="","",'[1]Nuts2_level analyse'!F48)</f>
        <v/>
      </c>
      <c r="E200" s="5" t="str">
        <f>IF(A200="","",'[1]Nuts2_level analyse'!D48)</f>
        <v/>
      </c>
      <c r="F200" s="3" t="str">
        <f>IF(A200="","",'[1]Nuts2_level analyse'!O48)</f>
        <v/>
      </c>
      <c r="G200" s="3" t="str">
        <f>IF(A200="","",IF('[1]Nuts2_level analyse'!H48&gt;0,'[1]Nuts2_level analyse'!L48/'[1]Nuts2_level analyse'!H48*100,""))</f>
        <v/>
      </c>
      <c r="H200" s="3" t="str">
        <f>IF(A200="","",'[1]Nuts2_level analyse'!AF48)</f>
        <v/>
      </c>
      <c r="I200" s="3" t="str">
        <f>IF(A200="","",'[1]Nuts2_level analyse'!W48)</f>
        <v/>
      </c>
      <c r="J200" s="3" t="str">
        <f>IF(A200="","",IF('[1]Nuts2_level analyse'!P48&gt;0,'[1]Nuts2_level analyse'!T48/'[1]Nuts2_level analyse'!P48*100,""))</f>
        <v/>
      </c>
      <c r="K200" s="7" t="str">
        <f>IF(A200="","",'[1]Nuts2_level analyse'!AG48)</f>
        <v/>
      </c>
      <c r="L200" s="3" t="str">
        <f>IF(A200="","",'[1]Nuts2_level analyse'!AE48)</f>
        <v/>
      </c>
      <c r="M200" s="3" t="str">
        <f>IF(A200="","",IF('[1]Nuts2_level analyse'!X48&gt;0,'[1]Nuts2_level analyse'!AB48/'[1]Nuts2_level analyse'!X48*100,""))</f>
        <v/>
      </c>
      <c r="N200" s="7" t="str">
        <f>IF(A200="","",'[1]Nuts2_level analyse'!AH48)</f>
        <v/>
      </c>
    </row>
    <row r="209" spans="1:10" x14ac:dyDescent="0.2">
      <c r="A209" s="1" t="s">
        <v>13</v>
      </c>
    </row>
    <row r="210" spans="1:10" x14ac:dyDescent="0.2">
      <c r="A210" s="152" t="s">
        <v>11</v>
      </c>
      <c r="B210" s="152" t="s">
        <v>10</v>
      </c>
      <c r="C210" s="152" t="s">
        <v>9</v>
      </c>
      <c r="D210" s="149" t="s">
        <v>8</v>
      </c>
      <c r="E210" s="149"/>
      <c r="F210" s="149"/>
      <c r="G210" s="153" t="s">
        <v>7</v>
      </c>
      <c r="H210" s="153"/>
      <c r="I210" s="153"/>
      <c r="J210" s="150" t="s">
        <v>6</v>
      </c>
    </row>
    <row r="211" spans="1:10" ht="69.75" x14ac:dyDescent="0.2">
      <c r="A211" s="152"/>
      <c r="B211" s="152"/>
      <c r="C211" s="152"/>
      <c r="D211" s="9" t="s">
        <v>5</v>
      </c>
      <c r="E211" s="9" t="s">
        <v>4</v>
      </c>
      <c r="F211" s="9" t="s">
        <v>3</v>
      </c>
      <c r="G211" s="9" t="s">
        <v>2</v>
      </c>
      <c r="H211" s="9" t="s">
        <v>1</v>
      </c>
      <c r="I211" s="9" t="s">
        <v>0</v>
      </c>
      <c r="J211" s="151"/>
    </row>
    <row r="212" spans="1:10" x14ac:dyDescent="0.2">
      <c r="A212" s="6" t="str">
        <f>IF([1]Summary_big_cities!B5&lt;&gt;0,[1]Summary_big_cities!B5,IF([1]Summary_big_cities!S5&lt;&gt;0,[1]Summary_big_cities!S5,""))</f>
        <v>NICOSIA</v>
      </c>
      <c r="B212" s="6" t="str">
        <f>IF(A212="","",IF([1]Summary_big_cities!A5&lt;&gt;0,[1]Summary_big_cities!A5,[1]Summary_big_cities!R5))</f>
        <v>CY001</v>
      </c>
      <c r="C212" s="5">
        <f>IF(A212="","",[1]Summary_big_cities!C5)</f>
        <v>235000</v>
      </c>
      <c r="D212" s="5">
        <f>IF(A212="","",[1]Summary_big_cities!E5)</f>
        <v>235000</v>
      </c>
      <c r="E212" s="5">
        <f>IF(A212="","",[1]Summary_big_cities!G5)</f>
        <v>0</v>
      </c>
      <c r="F212" s="4">
        <f>IF(A212="","",[1]Summary_big_cities!F5)</f>
        <v>0</v>
      </c>
      <c r="G212" s="3">
        <f>IF(A212="","",[1]Summary_big_cities!T5)</f>
        <v>0</v>
      </c>
      <c r="H212" s="3">
        <f>IF(A212="","",[1]Summary_big_cities!U5)</f>
        <v>0</v>
      </c>
      <c r="I212" s="3">
        <f>IF(A212="","",[1]Summary_big_cities!V5)</f>
        <v>0</v>
      </c>
      <c r="J212" s="2" t="str">
        <f>IF(A212="","",IF([1]Summary_big_cities!O5&lt;&gt;0,IF(ISERROR(SEARCH("LSA",[1]Summary_big_cities!O5)=TRUE),IF(ISERROR(SEARCH("NA",[1]Summary_big_cities!O5)=TRUE),"Sensitive","Normal"),"Less sensitive"),""))</f>
        <v>Normal</v>
      </c>
    </row>
    <row r="213" spans="1:10" x14ac:dyDescent="0.2">
      <c r="A213" s="6" t="str">
        <f>IF([1]Summary_big_cities!B6&lt;&gt;0,[1]Summary_big_cities!B6,IF([1]Summary_big_cities!S6&lt;&gt;0,[1]Summary_big_cities!S6,""))</f>
        <v>LIMASSOL</v>
      </c>
      <c r="B213" s="6" t="str">
        <f>IF(A213="","",IF([1]Summary_big_cities!A6&lt;&gt;0,[1]Summary_big_cities!A6,[1]Summary_big_cities!R6))</f>
        <v>CY005</v>
      </c>
      <c r="C213" s="5">
        <f>IF(A213="","",[1]Summary_big_cities!C6)</f>
        <v>165000</v>
      </c>
      <c r="D213" s="5">
        <f>IF(A213="","",[1]Summary_big_cities!E6)</f>
        <v>165000</v>
      </c>
      <c r="E213" s="5">
        <f>IF(A213="","",[1]Summary_big_cities!G6)</f>
        <v>0</v>
      </c>
      <c r="F213" s="4">
        <f>IF(A213="","",[1]Summary_big_cities!F6)</f>
        <v>0</v>
      </c>
      <c r="G213" s="3">
        <f>IF(A213="","",[1]Summary_big_cities!T6)</f>
        <v>0</v>
      </c>
      <c r="H213" s="3">
        <f>IF(A213="","",[1]Summary_big_cities!U6)</f>
        <v>0</v>
      </c>
      <c r="I213" s="3">
        <f>IF(A213="","",[1]Summary_big_cities!V6)</f>
        <v>0</v>
      </c>
      <c r="J213" s="2" t="str">
        <f>IF(A213="","",IF([1]Summary_big_cities!O6&lt;&gt;0,IF(ISERROR(SEARCH("LSA",[1]Summary_big_cities!O6)=TRUE),IF(ISERROR(SEARCH("NA",[1]Summary_big_cities!O6)=TRUE),"Sensitive","Normal"),"Less sensitive"),""))</f>
        <v>Normal</v>
      </c>
    </row>
    <row r="214" spans="1:10" x14ac:dyDescent="0.2">
      <c r="A214" s="6" t="str">
        <f>IF([1]Summary_big_cities!B7&lt;&gt;0,[1]Summary_big_cities!B7,IF([1]Summary_big_cities!S7&lt;&gt;0,[1]Summary_big_cities!S7,""))</f>
        <v/>
      </c>
      <c r="B214" s="6" t="str">
        <f>IF(A214="","",IF([1]Summary_big_cities!A7&lt;&gt;0,[1]Summary_big_cities!A7,[1]Summary_big_cities!R7))</f>
        <v/>
      </c>
      <c r="C214" s="5" t="str">
        <f>IF(A214="","",[1]Summary_big_cities!C7)</f>
        <v/>
      </c>
      <c r="D214" s="5" t="str">
        <f>IF(A214="","",[1]Summary_big_cities!E7)</f>
        <v/>
      </c>
      <c r="E214" s="5" t="str">
        <f>IF(A214="","",[1]Summary_big_cities!G7)</f>
        <v/>
      </c>
      <c r="F214" s="4" t="str">
        <f>IF(A214="","",[1]Summary_big_cities!F7)</f>
        <v/>
      </c>
      <c r="G214" s="3" t="str">
        <f>IF(A214="","",[1]Summary_big_cities!T7)</f>
        <v/>
      </c>
      <c r="H214" s="3" t="str">
        <f>IF(A214="","",[1]Summary_big_cities!U7)</f>
        <v/>
      </c>
      <c r="I214" s="3" t="str">
        <f>IF(A214="","",[1]Summary_big_cities!V7)</f>
        <v/>
      </c>
      <c r="J214" s="2" t="str">
        <f>IF(A214="","",IF([1]Summary_big_cities!O7&lt;&gt;0,IF(ISERROR(SEARCH("LSA",[1]Summary_big_cities!O7)=TRUE),IF(ISERROR(SEARCH("NA",[1]Summary_big_cities!O7)=TRUE),"Sensitive","Normal"),"Less sensitive"),""))</f>
        <v/>
      </c>
    </row>
    <row r="215" spans="1:10" x14ac:dyDescent="0.2">
      <c r="A215" s="6" t="str">
        <f>IF([1]Summary_big_cities!B8&lt;&gt;0,[1]Summary_big_cities!B8,IF([1]Summary_big_cities!S8&lt;&gt;0,[1]Summary_big_cities!S8,""))</f>
        <v/>
      </c>
      <c r="B215" s="6" t="str">
        <f>IF(A215="","",IF([1]Summary_big_cities!A8&lt;&gt;0,[1]Summary_big_cities!A8,[1]Summary_big_cities!R8))</f>
        <v/>
      </c>
      <c r="C215" s="5" t="str">
        <f>IF(A215="","",[1]Summary_big_cities!C8)</f>
        <v/>
      </c>
      <c r="D215" s="5" t="str">
        <f>IF(A215="","",[1]Summary_big_cities!E8)</f>
        <v/>
      </c>
      <c r="E215" s="5" t="str">
        <f>IF(A215="","",[1]Summary_big_cities!G8)</f>
        <v/>
      </c>
      <c r="F215" s="4" t="str">
        <f>IF(A215="","",[1]Summary_big_cities!F8)</f>
        <v/>
      </c>
      <c r="G215" s="3" t="str">
        <f>IF(A215="","",[1]Summary_big_cities!T8)</f>
        <v/>
      </c>
      <c r="H215" s="3" t="str">
        <f>IF(A215="","",[1]Summary_big_cities!U8)</f>
        <v/>
      </c>
      <c r="I215" s="3" t="str">
        <f>IF(A215="","",[1]Summary_big_cities!V8)</f>
        <v/>
      </c>
      <c r="J215" s="2" t="str">
        <f>IF(A215="","",IF([1]Summary_big_cities!O8&lt;&gt;0,IF(ISERROR(SEARCH("LSA",[1]Summary_big_cities!O8)=TRUE),IF(ISERROR(SEARCH("NA",[1]Summary_big_cities!O8)=TRUE),"Sensitive","Normal"),"Less sensitive"),""))</f>
        <v/>
      </c>
    </row>
    <row r="216" spans="1:10" x14ac:dyDescent="0.2">
      <c r="A216" s="6" t="str">
        <f>IF([1]Summary_big_cities!B9&lt;&gt;0,[1]Summary_big_cities!B9,IF([1]Summary_big_cities!S9&lt;&gt;0,[1]Summary_big_cities!S9,""))</f>
        <v/>
      </c>
      <c r="B216" s="6" t="str">
        <f>IF(A216="","",IF([1]Summary_big_cities!A9&lt;&gt;0,[1]Summary_big_cities!A9,[1]Summary_big_cities!R9))</f>
        <v/>
      </c>
      <c r="C216" s="5" t="str">
        <f>IF(A216="","",[1]Summary_big_cities!C9)</f>
        <v/>
      </c>
      <c r="D216" s="5" t="str">
        <f>IF(A216="","",[1]Summary_big_cities!E9)</f>
        <v/>
      </c>
      <c r="E216" s="5" t="str">
        <f>IF(A216="","",[1]Summary_big_cities!G9)</f>
        <v/>
      </c>
      <c r="F216" s="4" t="str">
        <f>IF(A216="","",[1]Summary_big_cities!F9)</f>
        <v/>
      </c>
      <c r="G216" s="3" t="str">
        <f>IF(A216="","",[1]Summary_big_cities!T9)</f>
        <v/>
      </c>
      <c r="H216" s="3" t="str">
        <f>IF(A216="","",[1]Summary_big_cities!U9)</f>
        <v/>
      </c>
      <c r="I216" s="3" t="str">
        <f>IF(A216="","",[1]Summary_big_cities!V9)</f>
        <v/>
      </c>
      <c r="J216" s="2" t="str">
        <f>IF(A216="","",IF([1]Summary_big_cities!O9&lt;&gt;0,IF(ISERROR(SEARCH("LSA",[1]Summary_big_cities!O9)=TRUE),IF(ISERROR(SEARCH("NA",[1]Summary_big_cities!O9)=TRUE),"Sensitive","Normal"),"Less sensitive"),""))</f>
        <v/>
      </c>
    </row>
    <row r="217" spans="1:10" x14ac:dyDescent="0.2">
      <c r="A217" s="6" t="str">
        <f>IF([1]Summary_big_cities!B10&lt;&gt;0,[1]Summary_big_cities!B10,IF([1]Summary_big_cities!S10&lt;&gt;0,[1]Summary_big_cities!S10,""))</f>
        <v/>
      </c>
      <c r="B217" s="6" t="str">
        <f>IF(A217="","",IF([1]Summary_big_cities!A10&lt;&gt;0,[1]Summary_big_cities!A10,[1]Summary_big_cities!R10))</f>
        <v/>
      </c>
      <c r="C217" s="5" t="str">
        <f>IF(A217="","",[1]Summary_big_cities!C10)</f>
        <v/>
      </c>
      <c r="D217" s="5" t="str">
        <f>IF(A217="","",[1]Summary_big_cities!E10)</f>
        <v/>
      </c>
      <c r="E217" s="5" t="str">
        <f>IF(A217="","",[1]Summary_big_cities!G10)</f>
        <v/>
      </c>
      <c r="F217" s="4" t="str">
        <f>IF(A217="","",[1]Summary_big_cities!F10)</f>
        <v/>
      </c>
      <c r="G217" s="3" t="str">
        <f>IF(A217="","",[1]Summary_big_cities!T10)</f>
        <v/>
      </c>
      <c r="H217" s="3" t="str">
        <f>IF(A217="","",[1]Summary_big_cities!U10)</f>
        <v/>
      </c>
      <c r="I217" s="3" t="str">
        <f>IF(A217="","",[1]Summary_big_cities!V10)</f>
        <v/>
      </c>
      <c r="J217" s="2" t="str">
        <f>IF(A217="","",IF([1]Summary_big_cities!O10&lt;&gt;0,IF(ISERROR(SEARCH("LSA",[1]Summary_big_cities!O10)=TRUE),IF(ISERROR(SEARCH("NA",[1]Summary_big_cities!O10)=TRUE),"Sensitive","Normal"),"Less sensitive"),""))</f>
        <v/>
      </c>
    </row>
    <row r="218" spans="1:10" x14ac:dyDescent="0.2">
      <c r="A218" s="6" t="str">
        <f>IF([1]Summary_big_cities!B11&lt;&gt;0,[1]Summary_big_cities!B11,IF([1]Summary_big_cities!S11&lt;&gt;0,[1]Summary_big_cities!S11,""))</f>
        <v/>
      </c>
      <c r="B218" s="6" t="str">
        <f>IF(A218="","",IF([1]Summary_big_cities!A11&lt;&gt;0,[1]Summary_big_cities!A11,[1]Summary_big_cities!R11))</f>
        <v/>
      </c>
      <c r="C218" s="5" t="str">
        <f>IF(A218="","",[1]Summary_big_cities!C11)</f>
        <v/>
      </c>
      <c r="D218" s="5" t="str">
        <f>IF(A218="","",[1]Summary_big_cities!E11)</f>
        <v/>
      </c>
      <c r="E218" s="5" t="str">
        <f>IF(A218="","",[1]Summary_big_cities!G11)</f>
        <v/>
      </c>
      <c r="F218" s="4" t="str">
        <f>IF(A218="","",[1]Summary_big_cities!F11)</f>
        <v/>
      </c>
      <c r="G218" s="3" t="str">
        <f>IF(A218="","",[1]Summary_big_cities!T11)</f>
        <v/>
      </c>
      <c r="H218" s="3" t="str">
        <f>IF(A218="","",[1]Summary_big_cities!U11)</f>
        <v/>
      </c>
      <c r="I218" s="3" t="str">
        <f>IF(A218="","",[1]Summary_big_cities!V11)</f>
        <v/>
      </c>
      <c r="J218" s="2" t="str">
        <f>IF(A218="","",IF([1]Summary_big_cities!O11&lt;&gt;0,IF(ISERROR(SEARCH("LSA",[1]Summary_big_cities!O11)=TRUE),IF(ISERROR(SEARCH("NA",[1]Summary_big_cities!O11)=TRUE),"Sensitive","Normal"),"Less sensitive"),""))</f>
        <v/>
      </c>
    </row>
    <row r="219" spans="1:10" x14ac:dyDescent="0.2">
      <c r="A219" s="6" t="str">
        <f>IF([1]Summary_big_cities!B12&lt;&gt;0,[1]Summary_big_cities!B12,IF([1]Summary_big_cities!S12&lt;&gt;0,[1]Summary_big_cities!S12,""))</f>
        <v/>
      </c>
      <c r="B219" s="6" t="str">
        <f>IF(A219="","",IF([1]Summary_big_cities!A12&lt;&gt;0,[1]Summary_big_cities!A12,[1]Summary_big_cities!R12))</f>
        <v/>
      </c>
      <c r="C219" s="5" t="str">
        <f>IF(A219="","",[1]Summary_big_cities!C12)</f>
        <v/>
      </c>
      <c r="D219" s="5" t="str">
        <f>IF(A219="","",[1]Summary_big_cities!E12)</f>
        <v/>
      </c>
      <c r="E219" s="5" t="str">
        <f>IF(A219="","",[1]Summary_big_cities!G12)</f>
        <v/>
      </c>
      <c r="F219" s="4" t="str">
        <f>IF(A219="","",[1]Summary_big_cities!F12)</f>
        <v/>
      </c>
      <c r="G219" s="3" t="str">
        <f>IF(A219="","",[1]Summary_big_cities!T12)</f>
        <v/>
      </c>
      <c r="H219" s="3" t="str">
        <f>IF(A219="","",[1]Summary_big_cities!U12)</f>
        <v/>
      </c>
      <c r="I219" s="3" t="str">
        <f>IF(A219="","",[1]Summary_big_cities!V12)</f>
        <v/>
      </c>
      <c r="J219" s="2" t="str">
        <f>IF(A219="","",IF([1]Summary_big_cities!O12&lt;&gt;0,IF(ISERROR(SEARCH("LSA",[1]Summary_big_cities!O12)=TRUE),IF(ISERROR(SEARCH("NA",[1]Summary_big_cities!O12)=TRUE),"Sensitive","Normal"),"Less sensitive"),""))</f>
        <v/>
      </c>
    </row>
    <row r="220" spans="1:10" x14ac:dyDescent="0.2">
      <c r="A220" s="6" t="str">
        <f>IF([1]Summary_big_cities!B13&lt;&gt;0,[1]Summary_big_cities!B13,IF([1]Summary_big_cities!S13&lt;&gt;0,[1]Summary_big_cities!S13,""))</f>
        <v/>
      </c>
      <c r="B220" s="6" t="str">
        <f>IF(A220="","",IF([1]Summary_big_cities!A13&lt;&gt;0,[1]Summary_big_cities!A13,[1]Summary_big_cities!R13))</f>
        <v/>
      </c>
      <c r="C220" s="5" t="str">
        <f>IF(A220="","",[1]Summary_big_cities!C13)</f>
        <v/>
      </c>
      <c r="D220" s="5" t="str">
        <f>IF(A220="","",[1]Summary_big_cities!E13)</f>
        <v/>
      </c>
      <c r="E220" s="5" t="str">
        <f>IF(A220="","",[1]Summary_big_cities!G13)</f>
        <v/>
      </c>
      <c r="F220" s="4" t="str">
        <f>IF(A220="","",[1]Summary_big_cities!F13)</f>
        <v/>
      </c>
      <c r="G220" s="3" t="str">
        <f>IF(A220="","",[1]Summary_big_cities!T13)</f>
        <v/>
      </c>
      <c r="H220" s="3" t="str">
        <f>IF(A220="","",[1]Summary_big_cities!U13)</f>
        <v/>
      </c>
      <c r="I220" s="3" t="str">
        <f>IF(A220="","",[1]Summary_big_cities!V13)</f>
        <v/>
      </c>
      <c r="J220" s="2" t="str">
        <f>IF(A220="","",IF([1]Summary_big_cities!O13&lt;&gt;0,IF(ISERROR(SEARCH("LSA",[1]Summary_big_cities!O13)=TRUE),IF(ISERROR(SEARCH("NA",[1]Summary_big_cities!O13)=TRUE),"Sensitive","Normal"),"Less sensitive"),""))</f>
        <v/>
      </c>
    </row>
    <row r="221" spans="1:10" x14ac:dyDescent="0.2">
      <c r="A221" s="6" t="str">
        <f>IF([1]Summary_big_cities!B14&lt;&gt;0,[1]Summary_big_cities!B14,IF([1]Summary_big_cities!S14&lt;&gt;0,[1]Summary_big_cities!S14,""))</f>
        <v/>
      </c>
      <c r="B221" s="6" t="str">
        <f>IF(A221="","",IF([1]Summary_big_cities!A14&lt;&gt;0,[1]Summary_big_cities!A14,[1]Summary_big_cities!R14))</f>
        <v/>
      </c>
      <c r="C221" s="5" t="str">
        <f>IF(A221="","",[1]Summary_big_cities!C14)</f>
        <v/>
      </c>
      <c r="D221" s="5" t="str">
        <f>IF(A221="","",[1]Summary_big_cities!E14)</f>
        <v/>
      </c>
      <c r="E221" s="5" t="str">
        <f>IF(A221="","",[1]Summary_big_cities!G14)</f>
        <v/>
      </c>
      <c r="F221" s="4" t="str">
        <f>IF(A221="","",[1]Summary_big_cities!F14)</f>
        <v/>
      </c>
      <c r="G221" s="3" t="str">
        <f>IF(A221="","",[1]Summary_big_cities!T14)</f>
        <v/>
      </c>
      <c r="H221" s="3" t="str">
        <f>IF(A221="","",[1]Summary_big_cities!U14)</f>
        <v/>
      </c>
      <c r="I221" s="3" t="str">
        <f>IF(A221="","",[1]Summary_big_cities!V14)</f>
        <v/>
      </c>
      <c r="J221" s="2" t="str">
        <f>IF(A221="","",IF([1]Summary_big_cities!O14&lt;&gt;0,IF(ISERROR(SEARCH("LSA",[1]Summary_big_cities!O14)=TRUE),IF(ISERROR(SEARCH("NA",[1]Summary_big_cities!O14)=TRUE),"Sensitive","Normal"),"Less sensitive"),""))</f>
        <v/>
      </c>
    </row>
    <row r="222" spans="1:10" x14ac:dyDescent="0.2">
      <c r="A222" s="6" t="str">
        <f>IF([1]Summary_big_cities!B15&lt;&gt;0,[1]Summary_big_cities!B15,IF([1]Summary_big_cities!S15&lt;&gt;0,[1]Summary_big_cities!S15,""))</f>
        <v/>
      </c>
      <c r="B222" s="6" t="str">
        <f>IF(A222="","",IF([1]Summary_big_cities!A15&lt;&gt;0,[1]Summary_big_cities!A15,[1]Summary_big_cities!R15))</f>
        <v/>
      </c>
      <c r="C222" s="5" t="str">
        <f>IF(A222="","",[1]Summary_big_cities!C15)</f>
        <v/>
      </c>
      <c r="D222" s="5" t="str">
        <f>IF(A222="","",[1]Summary_big_cities!E15)</f>
        <v/>
      </c>
      <c r="E222" s="5" t="str">
        <f>IF(A222="","",[1]Summary_big_cities!G15)</f>
        <v/>
      </c>
      <c r="F222" s="4" t="str">
        <f>IF(A222="","",[1]Summary_big_cities!F15)</f>
        <v/>
      </c>
      <c r="G222" s="3" t="str">
        <f>IF(A222="","",[1]Summary_big_cities!T15)</f>
        <v/>
      </c>
      <c r="H222" s="3" t="str">
        <f>IF(A222="","",[1]Summary_big_cities!U15)</f>
        <v/>
      </c>
      <c r="I222" s="3" t="str">
        <f>IF(A222="","",[1]Summary_big_cities!V15)</f>
        <v/>
      </c>
      <c r="J222" s="2" t="str">
        <f>IF(A222="","",IF([1]Summary_big_cities!O15&lt;&gt;0,IF(ISERROR(SEARCH("LSA",[1]Summary_big_cities!O15)=TRUE),IF(ISERROR(SEARCH("NA",[1]Summary_big_cities!O15)=TRUE),"Sensitive","Normal"),"Less sensitive"),""))</f>
        <v/>
      </c>
    </row>
    <row r="223" spans="1:10" x14ac:dyDescent="0.2">
      <c r="A223" s="6" t="str">
        <f>IF([1]Summary_big_cities!B16&lt;&gt;0,[1]Summary_big_cities!B16,IF([1]Summary_big_cities!S16&lt;&gt;0,[1]Summary_big_cities!S16,""))</f>
        <v/>
      </c>
      <c r="B223" s="6" t="str">
        <f>IF(A223="","",IF([1]Summary_big_cities!A16&lt;&gt;0,[1]Summary_big_cities!A16,[1]Summary_big_cities!R16))</f>
        <v/>
      </c>
      <c r="C223" s="5" t="str">
        <f>IF(A223="","",[1]Summary_big_cities!C16)</f>
        <v/>
      </c>
      <c r="D223" s="5" t="str">
        <f>IF(A223="","",[1]Summary_big_cities!E16)</f>
        <v/>
      </c>
      <c r="E223" s="5" t="str">
        <f>IF(A223="","",[1]Summary_big_cities!G16)</f>
        <v/>
      </c>
      <c r="F223" s="4" t="str">
        <f>IF(A223="","",[1]Summary_big_cities!F16)</f>
        <v/>
      </c>
      <c r="G223" s="3" t="str">
        <f>IF(A223="","",[1]Summary_big_cities!T16)</f>
        <v/>
      </c>
      <c r="H223" s="3" t="str">
        <f>IF(A223="","",[1]Summary_big_cities!U16)</f>
        <v/>
      </c>
      <c r="I223" s="3" t="str">
        <f>IF(A223="","",[1]Summary_big_cities!V16)</f>
        <v/>
      </c>
      <c r="J223" s="2" t="str">
        <f>IF(A223="","",IF([1]Summary_big_cities!O16&lt;&gt;0,IF(ISERROR(SEARCH("LSA",[1]Summary_big_cities!O16)=TRUE),IF(ISERROR(SEARCH("NA",[1]Summary_big_cities!O16)=TRUE),"Sensitive","Normal"),"Less sensitive"),""))</f>
        <v/>
      </c>
    </row>
    <row r="224" spans="1:10" x14ac:dyDescent="0.2">
      <c r="A224" s="6" t="str">
        <f>IF([1]Summary_big_cities!B17&lt;&gt;0,[1]Summary_big_cities!B17,IF([1]Summary_big_cities!S17&lt;&gt;0,[1]Summary_big_cities!S17,""))</f>
        <v/>
      </c>
      <c r="B224" s="6" t="str">
        <f>IF(A224="","",IF([1]Summary_big_cities!A17&lt;&gt;0,[1]Summary_big_cities!A17,[1]Summary_big_cities!R17))</f>
        <v/>
      </c>
      <c r="C224" s="5" t="str">
        <f>IF(A224="","",[1]Summary_big_cities!C17)</f>
        <v/>
      </c>
      <c r="D224" s="5" t="str">
        <f>IF(A224="","",[1]Summary_big_cities!E17)</f>
        <v/>
      </c>
      <c r="E224" s="5" t="str">
        <f>IF(A224="","",[1]Summary_big_cities!G17)</f>
        <v/>
      </c>
      <c r="F224" s="4" t="str">
        <f>IF(A224="","",[1]Summary_big_cities!F17)</f>
        <v/>
      </c>
      <c r="G224" s="3" t="str">
        <f>IF(A224="","",[1]Summary_big_cities!T17)</f>
        <v/>
      </c>
      <c r="H224" s="3" t="str">
        <f>IF(A224="","",[1]Summary_big_cities!U17)</f>
        <v/>
      </c>
      <c r="I224" s="3" t="str">
        <f>IF(A224="","",[1]Summary_big_cities!V17)</f>
        <v/>
      </c>
      <c r="J224" s="2" t="str">
        <f>IF(A224="","",IF([1]Summary_big_cities!O17&lt;&gt;0,IF(ISERROR(SEARCH("LSA",[1]Summary_big_cities!O17)=TRUE),IF(ISERROR(SEARCH("NA",[1]Summary_big_cities!O17)=TRUE),"Sensitive","Normal"),"Less sensitive"),""))</f>
        <v/>
      </c>
    </row>
    <row r="225" spans="1:10" x14ac:dyDescent="0.2">
      <c r="A225" s="6" t="str">
        <f>IF([1]Summary_big_cities!B18&lt;&gt;0,[1]Summary_big_cities!B18,IF([1]Summary_big_cities!S18&lt;&gt;0,[1]Summary_big_cities!S18,""))</f>
        <v/>
      </c>
      <c r="B225" s="6" t="str">
        <f>IF(A225="","",IF([1]Summary_big_cities!A18&lt;&gt;0,[1]Summary_big_cities!A18,[1]Summary_big_cities!R18))</f>
        <v/>
      </c>
      <c r="C225" s="5" t="str">
        <f>IF(A225="","",[1]Summary_big_cities!C18)</f>
        <v/>
      </c>
      <c r="D225" s="5" t="str">
        <f>IF(A225="","",[1]Summary_big_cities!E18)</f>
        <v/>
      </c>
      <c r="E225" s="5" t="str">
        <f>IF(A225="","",[1]Summary_big_cities!G18)</f>
        <v/>
      </c>
      <c r="F225" s="4" t="str">
        <f>IF(A225="","",[1]Summary_big_cities!F18)</f>
        <v/>
      </c>
      <c r="G225" s="3" t="str">
        <f>IF(A225="","",[1]Summary_big_cities!T18)</f>
        <v/>
      </c>
      <c r="H225" s="3" t="str">
        <f>IF(A225="","",[1]Summary_big_cities!U18)</f>
        <v/>
      </c>
      <c r="I225" s="3" t="str">
        <f>IF(A225="","",[1]Summary_big_cities!V18)</f>
        <v/>
      </c>
      <c r="J225" s="2" t="str">
        <f>IF(A225="","",IF([1]Summary_big_cities!O18&lt;&gt;0,IF(ISERROR(SEARCH("LSA",[1]Summary_big_cities!O18)=TRUE),IF(ISERROR(SEARCH("NA",[1]Summary_big_cities!O18)=TRUE),"Sensitive","Normal"),"Less sensitive"),""))</f>
        <v/>
      </c>
    </row>
    <row r="226" spans="1:10" x14ac:dyDescent="0.2">
      <c r="A226" s="6" t="str">
        <f>IF([1]Summary_big_cities!B19&lt;&gt;0,[1]Summary_big_cities!B19,IF([1]Summary_big_cities!S19&lt;&gt;0,[1]Summary_big_cities!S19,""))</f>
        <v/>
      </c>
      <c r="B226" s="6" t="str">
        <f>IF(A226="","",IF([1]Summary_big_cities!A19&lt;&gt;0,[1]Summary_big_cities!A19,[1]Summary_big_cities!R19))</f>
        <v/>
      </c>
      <c r="C226" s="5" t="str">
        <f>IF(A226="","",[1]Summary_big_cities!C19)</f>
        <v/>
      </c>
      <c r="D226" s="5" t="str">
        <f>IF(A226="","",[1]Summary_big_cities!E19)</f>
        <v/>
      </c>
      <c r="E226" s="5" t="str">
        <f>IF(A226="","",[1]Summary_big_cities!G19)</f>
        <v/>
      </c>
      <c r="F226" s="4" t="str">
        <f>IF(A226="","",[1]Summary_big_cities!F19)</f>
        <v/>
      </c>
      <c r="G226" s="3" t="str">
        <f>IF(A226="","",[1]Summary_big_cities!T19)</f>
        <v/>
      </c>
      <c r="H226" s="3" t="str">
        <f>IF(A226="","",[1]Summary_big_cities!U19)</f>
        <v/>
      </c>
      <c r="I226" s="3" t="str">
        <f>IF(A226="","",[1]Summary_big_cities!V19)</f>
        <v/>
      </c>
      <c r="J226" s="2" t="str">
        <f>IF(A226="","",IF([1]Summary_big_cities!O19&lt;&gt;0,IF(ISERROR(SEARCH("LSA",[1]Summary_big_cities!O19)=TRUE),IF(ISERROR(SEARCH("NA",[1]Summary_big_cities!O19)=TRUE),"Sensitive","Normal"),"Less sensitive"),""))</f>
        <v/>
      </c>
    </row>
    <row r="227" spans="1:10" x14ac:dyDescent="0.2">
      <c r="A227" s="6" t="str">
        <f>IF([1]Summary_big_cities!B20&lt;&gt;0,[1]Summary_big_cities!B20,IF([1]Summary_big_cities!S20&lt;&gt;0,[1]Summary_big_cities!S20,""))</f>
        <v/>
      </c>
      <c r="B227" s="6" t="str">
        <f>IF(A227="","",IF([1]Summary_big_cities!A20&lt;&gt;0,[1]Summary_big_cities!A20,[1]Summary_big_cities!R20))</f>
        <v/>
      </c>
      <c r="C227" s="5" t="str">
        <f>IF(A227="","",[1]Summary_big_cities!C20)</f>
        <v/>
      </c>
      <c r="D227" s="5" t="str">
        <f>IF(A227="","",[1]Summary_big_cities!E20)</f>
        <v/>
      </c>
      <c r="E227" s="5" t="str">
        <f>IF(A227="","",[1]Summary_big_cities!G20)</f>
        <v/>
      </c>
      <c r="F227" s="4" t="str">
        <f>IF(A227="","",[1]Summary_big_cities!F20)</f>
        <v/>
      </c>
      <c r="G227" s="3" t="str">
        <f>IF(A227="","",[1]Summary_big_cities!T20)</f>
        <v/>
      </c>
      <c r="H227" s="3" t="str">
        <f>IF(A227="","",[1]Summary_big_cities!U20)</f>
        <v/>
      </c>
      <c r="I227" s="3" t="str">
        <f>IF(A227="","",[1]Summary_big_cities!V20)</f>
        <v/>
      </c>
      <c r="J227" s="2" t="str">
        <f>IF(A227="","",IF([1]Summary_big_cities!O20&lt;&gt;0,IF(ISERROR(SEARCH("LSA",[1]Summary_big_cities!O20)=TRUE),IF(ISERROR(SEARCH("NA",[1]Summary_big_cities!O20)=TRUE),"Sensitive","Normal"),"Less sensitive"),""))</f>
        <v/>
      </c>
    </row>
    <row r="228" spans="1:10" x14ac:dyDescent="0.2">
      <c r="A228" s="6" t="str">
        <f>IF([1]Summary_big_cities!B21&lt;&gt;0,[1]Summary_big_cities!B21,IF([1]Summary_big_cities!S21&lt;&gt;0,[1]Summary_big_cities!S21,""))</f>
        <v/>
      </c>
      <c r="B228" s="6" t="str">
        <f>IF(A228="","",IF([1]Summary_big_cities!A21&lt;&gt;0,[1]Summary_big_cities!A21,[1]Summary_big_cities!R21))</f>
        <v/>
      </c>
      <c r="C228" s="5" t="str">
        <f>IF(A228="","",[1]Summary_big_cities!C21)</f>
        <v/>
      </c>
      <c r="D228" s="5" t="str">
        <f>IF(A228="","",[1]Summary_big_cities!E21)</f>
        <v/>
      </c>
      <c r="E228" s="5" t="str">
        <f>IF(A228="","",[1]Summary_big_cities!G21)</f>
        <v/>
      </c>
      <c r="F228" s="4" t="str">
        <f>IF(A228="","",[1]Summary_big_cities!F21)</f>
        <v/>
      </c>
      <c r="G228" s="3" t="str">
        <f>IF(A228="","",[1]Summary_big_cities!T21)</f>
        <v/>
      </c>
      <c r="H228" s="3" t="str">
        <f>IF(A228="","",[1]Summary_big_cities!U21)</f>
        <v/>
      </c>
      <c r="I228" s="3" t="str">
        <f>IF(A228="","",[1]Summary_big_cities!V21)</f>
        <v/>
      </c>
      <c r="J228" s="2" t="str">
        <f>IF(A228="","",IF([1]Summary_big_cities!O21&lt;&gt;0,IF(ISERROR(SEARCH("LSA",[1]Summary_big_cities!O21)=TRUE),IF(ISERROR(SEARCH("NA",[1]Summary_big_cities!O21)=TRUE),"Sensitive","Normal"),"Less sensitive"),""))</f>
        <v/>
      </c>
    </row>
    <row r="229" spans="1:10" x14ac:dyDescent="0.2">
      <c r="A229" s="6" t="str">
        <f>IF([1]Summary_big_cities!B22&lt;&gt;0,[1]Summary_big_cities!B22,IF([1]Summary_big_cities!S22&lt;&gt;0,[1]Summary_big_cities!S22,""))</f>
        <v/>
      </c>
      <c r="B229" s="6" t="str">
        <f>IF(A229="","",IF([1]Summary_big_cities!A22&lt;&gt;0,[1]Summary_big_cities!A22,[1]Summary_big_cities!R22))</f>
        <v/>
      </c>
      <c r="C229" s="5" t="str">
        <f>IF(A229="","",[1]Summary_big_cities!C22)</f>
        <v/>
      </c>
      <c r="D229" s="5" t="str">
        <f>IF(A229="","",[1]Summary_big_cities!E22)</f>
        <v/>
      </c>
      <c r="E229" s="5" t="str">
        <f>IF(A229="","",[1]Summary_big_cities!G22)</f>
        <v/>
      </c>
      <c r="F229" s="4" t="str">
        <f>IF(A229="","",[1]Summary_big_cities!F22)</f>
        <v/>
      </c>
      <c r="G229" s="3" t="str">
        <f>IF(A229="","",[1]Summary_big_cities!T22)</f>
        <v/>
      </c>
      <c r="H229" s="3" t="str">
        <f>IF(A229="","",[1]Summary_big_cities!U22)</f>
        <v/>
      </c>
      <c r="I229" s="3" t="str">
        <f>IF(A229="","",[1]Summary_big_cities!V22)</f>
        <v/>
      </c>
      <c r="J229" s="2" t="str">
        <f>IF(A229="","",IF([1]Summary_big_cities!O22&lt;&gt;0,IF(ISERROR(SEARCH("LSA",[1]Summary_big_cities!O22)=TRUE),IF(ISERROR(SEARCH("NA",[1]Summary_big_cities!O22)=TRUE),"Sensitive","Normal"),"Less sensitive"),""))</f>
        <v/>
      </c>
    </row>
    <row r="230" spans="1:10" x14ac:dyDescent="0.2">
      <c r="A230" s="6" t="str">
        <f>IF([1]Summary_big_cities!B23&lt;&gt;0,[1]Summary_big_cities!B23,IF([1]Summary_big_cities!S23&lt;&gt;0,[1]Summary_big_cities!S23,""))</f>
        <v/>
      </c>
      <c r="B230" s="6" t="str">
        <f>IF(A230="","",IF([1]Summary_big_cities!A23&lt;&gt;0,[1]Summary_big_cities!A23,[1]Summary_big_cities!R23))</f>
        <v/>
      </c>
      <c r="C230" s="5" t="str">
        <f>IF(A230="","",[1]Summary_big_cities!C23)</f>
        <v/>
      </c>
      <c r="D230" s="5" t="str">
        <f>IF(A230="","",[1]Summary_big_cities!E23)</f>
        <v/>
      </c>
      <c r="E230" s="5" t="str">
        <f>IF(A230="","",[1]Summary_big_cities!G23)</f>
        <v/>
      </c>
      <c r="F230" s="4" t="str">
        <f>IF(A230="","",[1]Summary_big_cities!F23)</f>
        <v/>
      </c>
      <c r="G230" s="3" t="str">
        <f>IF(A230="","",[1]Summary_big_cities!T23)</f>
        <v/>
      </c>
      <c r="H230" s="3" t="str">
        <f>IF(A230="","",[1]Summary_big_cities!U23)</f>
        <v/>
      </c>
      <c r="I230" s="3" t="str">
        <f>IF(A230="","",[1]Summary_big_cities!V23)</f>
        <v/>
      </c>
      <c r="J230" s="2" t="str">
        <f>IF(A230="","",IF([1]Summary_big_cities!O23&lt;&gt;0,IF(ISERROR(SEARCH("LSA",[1]Summary_big_cities!O23)=TRUE),IF(ISERROR(SEARCH("NA",[1]Summary_big_cities!O23)=TRUE),"Sensitive","Normal"),"Less sensitive"),""))</f>
        <v/>
      </c>
    </row>
    <row r="231" spans="1:10" x14ac:dyDescent="0.2">
      <c r="A231" s="6" t="str">
        <f>IF([1]Summary_big_cities!B24&lt;&gt;0,[1]Summary_big_cities!B24,IF([1]Summary_big_cities!S24&lt;&gt;0,[1]Summary_big_cities!S24,""))</f>
        <v/>
      </c>
      <c r="B231" s="6" t="str">
        <f>IF(A231="","",IF([1]Summary_big_cities!A24&lt;&gt;0,[1]Summary_big_cities!A24,[1]Summary_big_cities!R24))</f>
        <v/>
      </c>
      <c r="C231" s="5" t="str">
        <f>IF(A231="","",[1]Summary_big_cities!C24)</f>
        <v/>
      </c>
      <c r="D231" s="5" t="str">
        <f>IF(A231="","",[1]Summary_big_cities!E24)</f>
        <v/>
      </c>
      <c r="E231" s="5" t="str">
        <f>IF(A231="","",[1]Summary_big_cities!G24)</f>
        <v/>
      </c>
      <c r="F231" s="4" t="str">
        <f>IF(A231="","",[1]Summary_big_cities!F24)</f>
        <v/>
      </c>
      <c r="G231" s="3" t="str">
        <f>IF(A231="","",[1]Summary_big_cities!T24)</f>
        <v/>
      </c>
      <c r="H231" s="3" t="str">
        <f>IF(A231="","",[1]Summary_big_cities!U24)</f>
        <v/>
      </c>
      <c r="I231" s="3" t="str">
        <f>IF(A231="","",[1]Summary_big_cities!V24)</f>
        <v/>
      </c>
      <c r="J231" s="2" t="str">
        <f>IF(A231="","",IF([1]Summary_big_cities!O24&lt;&gt;0,IF(ISERROR(SEARCH("LSA",[1]Summary_big_cities!O24)=TRUE),IF(ISERROR(SEARCH("NA",[1]Summary_big_cities!O24)=TRUE),"Sensitive","Normal"),"Less sensitive"),""))</f>
        <v/>
      </c>
    </row>
    <row r="232" spans="1:10" x14ac:dyDescent="0.2">
      <c r="A232" s="6" t="str">
        <f>IF([1]Summary_big_cities!B25&lt;&gt;0,[1]Summary_big_cities!B25,IF([1]Summary_big_cities!S25&lt;&gt;0,[1]Summary_big_cities!S25,""))</f>
        <v/>
      </c>
      <c r="B232" s="6" t="str">
        <f>IF(A232="","",IF([1]Summary_big_cities!A25&lt;&gt;0,[1]Summary_big_cities!A25,[1]Summary_big_cities!R25))</f>
        <v/>
      </c>
      <c r="C232" s="5" t="str">
        <f>IF(A232="","",[1]Summary_big_cities!C25)</f>
        <v/>
      </c>
      <c r="D232" s="5" t="str">
        <f>IF(A232="","",[1]Summary_big_cities!E25)</f>
        <v/>
      </c>
      <c r="E232" s="5" t="str">
        <f>IF(A232="","",[1]Summary_big_cities!G25)</f>
        <v/>
      </c>
      <c r="F232" s="4" t="str">
        <f>IF(A232="","",[1]Summary_big_cities!F25)</f>
        <v/>
      </c>
      <c r="G232" s="3" t="str">
        <f>IF(A232="","",[1]Summary_big_cities!T25)</f>
        <v/>
      </c>
      <c r="H232" s="3" t="str">
        <f>IF(A232="","",[1]Summary_big_cities!U25)</f>
        <v/>
      </c>
      <c r="I232" s="3" t="str">
        <f>IF(A232="","",[1]Summary_big_cities!V25)</f>
        <v/>
      </c>
      <c r="J232" s="2" t="str">
        <f>IF(A232="","",IF([1]Summary_big_cities!O25&lt;&gt;0,IF(ISERROR(SEARCH("LSA",[1]Summary_big_cities!O25)=TRUE),IF(ISERROR(SEARCH("NA",[1]Summary_big_cities!O25)=TRUE),"Sensitive","Normal"),"Less sensitive"),""))</f>
        <v/>
      </c>
    </row>
    <row r="233" spans="1:10" x14ac:dyDescent="0.2">
      <c r="A233" s="6" t="str">
        <f>IF([1]Summary_big_cities!B26&lt;&gt;0,[1]Summary_big_cities!B26,IF([1]Summary_big_cities!S26&lt;&gt;0,[1]Summary_big_cities!S26,""))</f>
        <v/>
      </c>
      <c r="B233" s="6" t="str">
        <f>IF(A233="","",IF([1]Summary_big_cities!A26&lt;&gt;0,[1]Summary_big_cities!A26,[1]Summary_big_cities!R26))</f>
        <v/>
      </c>
      <c r="C233" s="5" t="str">
        <f>IF(A233="","",[1]Summary_big_cities!C26)</f>
        <v/>
      </c>
      <c r="D233" s="5" t="str">
        <f>IF(A233="","",[1]Summary_big_cities!E26)</f>
        <v/>
      </c>
      <c r="E233" s="5" t="str">
        <f>IF(A233="","",[1]Summary_big_cities!G26)</f>
        <v/>
      </c>
      <c r="F233" s="4" t="str">
        <f>IF(A233="","",[1]Summary_big_cities!F26)</f>
        <v/>
      </c>
      <c r="G233" s="3" t="str">
        <f>IF(A233="","",[1]Summary_big_cities!T26)</f>
        <v/>
      </c>
      <c r="H233" s="3" t="str">
        <f>IF(A233="","",[1]Summary_big_cities!U26)</f>
        <v/>
      </c>
      <c r="I233" s="3" t="str">
        <f>IF(A233="","",[1]Summary_big_cities!V26)</f>
        <v/>
      </c>
      <c r="J233" s="2" t="str">
        <f>IF(A233="","",IF([1]Summary_big_cities!O26&lt;&gt;0,IF(ISERROR(SEARCH("LSA",[1]Summary_big_cities!O26)=TRUE),IF(ISERROR(SEARCH("NA",[1]Summary_big_cities!O26)=TRUE),"Sensitive","Normal"),"Less sensitive"),""))</f>
        <v/>
      </c>
    </row>
    <row r="234" spans="1:10" x14ac:dyDescent="0.2">
      <c r="A234" s="6" t="str">
        <f>IF([1]Summary_big_cities!B27&lt;&gt;0,[1]Summary_big_cities!B27,IF([1]Summary_big_cities!S27&lt;&gt;0,[1]Summary_big_cities!S27,""))</f>
        <v/>
      </c>
      <c r="B234" s="6" t="str">
        <f>IF(A234="","",IF([1]Summary_big_cities!A27&lt;&gt;0,[1]Summary_big_cities!A27,[1]Summary_big_cities!R27))</f>
        <v/>
      </c>
      <c r="C234" s="5" t="str">
        <f>IF(A234="","",[1]Summary_big_cities!C27)</f>
        <v/>
      </c>
      <c r="D234" s="5" t="str">
        <f>IF(A234="","",[1]Summary_big_cities!E27)</f>
        <v/>
      </c>
      <c r="E234" s="5" t="str">
        <f>IF(A234="","",[1]Summary_big_cities!G27)</f>
        <v/>
      </c>
      <c r="F234" s="4" t="str">
        <f>IF(A234="","",[1]Summary_big_cities!F27)</f>
        <v/>
      </c>
      <c r="G234" s="3" t="str">
        <f>IF(A234="","",[1]Summary_big_cities!T27)</f>
        <v/>
      </c>
      <c r="H234" s="3" t="str">
        <f>IF(A234="","",[1]Summary_big_cities!U27)</f>
        <v/>
      </c>
      <c r="I234" s="3" t="str">
        <f>IF(A234="","",[1]Summary_big_cities!V27)</f>
        <v/>
      </c>
      <c r="J234" s="2" t="str">
        <f>IF(A234="","",IF([1]Summary_big_cities!O27&lt;&gt;0,IF(ISERROR(SEARCH("LSA",[1]Summary_big_cities!O27)=TRUE),IF(ISERROR(SEARCH("NA",[1]Summary_big_cities!O27)=TRUE),"Sensitive","Normal"),"Less sensitive"),""))</f>
        <v/>
      </c>
    </row>
    <row r="235" spans="1:10" x14ac:dyDescent="0.2">
      <c r="A235" s="6" t="str">
        <f>IF([1]Summary_big_cities!B28&lt;&gt;0,[1]Summary_big_cities!B28,IF([1]Summary_big_cities!S28&lt;&gt;0,[1]Summary_big_cities!S28,""))</f>
        <v/>
      </c>
      <c r="B235" s="6" t="str">
        <f>IF(A235="","",IF([1]Summary_big_cities!A28&lt;&gt;0,[1]Summary_big_cities!A28,[1]Summary_big_cities!R28))</f>
        <v/>
      </c>
      <c r="C235" s="5" t="str">
        <f>IF(A235="","",[1]Summary_big_cities!C28)</f>
        <v/>
      </c>
      <c r="D235" s="5" t="str">
        <f>IF(A235="","",[1]Summary_big_cities!E28)</f>
        <v/>
      </c>
      <c r="E235" s="5" t="str">
        <f>IF(A235="","",[1]Summary_big_cities!G28)</f>
        <v/>
      </c>
      <c r="F235" s="4" t="str">
        <f>IF(A235="","",[1]Summary_big_cities!F28)</f>
        <v/>
      </c>
      <c r="G235" s="3" t="str">
        <f>IF(A235="","",[1]Summary_big_cities!T28)</f>
        <v/>
      </c>
      <c r="H235" s="3" t="str">
        <f>IF(A235="","",[1]Summary_big_cities!U28)</f>
        <v/>
      </c>
      <c r="I235" s="3" t="str">
        <f>IF(A235="","",[1]Summary_big_cities!V28)</f>
        <v/>
      </c>
      <c r="J235" s="2" t="str">
        <f>IF(A235="","",IF([1]Summary_big_cities!O28&lt;&gt;0,IF(ISERROR(SEARCH("LSA",[1]Summary_big_cities!O28)=TRUE),IF(ISERROR(SEARCH("NA",[1]Summary_big_cities!O28)=TRUE),"Sensitive","Normal"),"Less sensitive"),""))</f>
        <v/>
      </c>
    </row>
    <row r="236" spans="1:10" x14ac:dyDescent="0.2">
      <c r="A236" s="6" t="str">
        <f>IF([1]Summary_big_cities!B29&lt;&gt;0,[1]Summary_big_cities!B29,IF([1]Summary_big_cities!S29&lt;&gt;0,[1]Summary_big_cities!S29,""))</f>
        <v/>
      </c>
      <c r="B236" s="6" t="str">
        <f>IF(A236="","",IF([1]Summary_big_cities!A29&lt;&gt;0,[1]Summary_big_cities!A29,[1]Summary_big_cities!R29))</f>
        <v/>
      </c>
      <c r="C236" s="5" t="str">
        <f>IF(A236="","",[1]Summary_big_cities!C29)</f>
        <v/>
      </c>
      <c r="D236" s="5" t="str">
        <f>IF(A236="","",[1]Summary_big_cities!E29)</f>
        <v/>
      </c>
      <c r="E236" s="5" t="str">
        <f>IF(A236="","",[1]Summary_big_cities!G29)</f>
        <v/>
      </c>
      <c r="F236" s="4" t="str">
        <f>IF(A236="","",[1]Summary_big_cities!F29)</f>
        <v/>
      </c>
      <c r="G236" s="3" t="str">
        <f>IF(A236="","",[1]Summary_big_cities!T29)</f>
        <v/>
      </c>
      <c r="H236" s="3" t="str">
        <f>IF(A236="","",[1]Summary_big_cities!U29)</f>
        <v/>
      </c>
      <c r="I236" s="3" t="str">
        <f>IF(A236="","",[1]Summary_big_cities!V29)</f>
        <v/>
      </c>
      <c r="J236" s="2" t="str">
        <f>IF(A236="","",IF([1]Summary_big_cities!O29&lt;&gt;0,IF(ISERROR(SEARCH("LSA",[1]Summary_big_cities!O29)=TRUE),IF(ISERROR(SEARCH("NA",[1]Summary_big_cities!O29)=TRUE),"Sensitive","Normal"),"Less sensitive"),""))</f>
        <v/>
      </c>
    </row>
    <row r="237" spans="1:10" x14ac:dyDescent="0.2">
      <c r="A237" s="6" t="str">
        <f>IF([1]Summary_big_cities!B30&lt;&gt;0,[1]Summary_big_cities!B30,IF([1]Summary_big_cities!S30&lt;&gt;0,[1]Summary_big_cities!S30,""))</f>
        <v/>
      </c>
      <c r="B237" s="6" t="str">
        <f>IF(A237="","",IF([1]Summary_big_cities!A30&lt;&gt;0,[1]Summary_big_cities!A30,[1]Summary_big_cities!R30))</f>
        <v/>
      </c>
      <c r="C237" s="5" t="str">
        <f>IF(A237="","",[1]Summary_big_cities!C30)</f>
        <v/>
      </c>
      <c r="D237" s="5" t="str">
        <f>IF(A237="","",[1]Summary_big_cities!E30)</f>
        <v/>
      </c>
      <c r="E237" s="5" t="str">
        <f>IF(A237="","",[1]Summary_big_cities!G30)</f>
        <v/>
      </c>
      <c r="F237" s="4" t="str">
        <f>IF(A237="","",[1]Summary_big_cities!F30)</f>
        <v/>
      </c>
      <c r="G237" s="3" t="str">
        <f>IF(A237="","",[1]Summary_big_cities!T30)</f>
        <v/>
      </c>
      <c r="H237" s="3" t="str">
        <f>IF(A237="","",[1]Summary_big_cities!U30)</f>
        <v/>
      </c>
      <c r="I237" s="3" t="str">
        <f>IF(A237="","",[1]Summary_big_cities!V30)</f>
        <v/>
      </c>
      <c r="J237" s="2" t="str">
        <f>IF(A237="","",IF([1]Summary_big_cities!O30&lt;&gt;0,IF(ISERROR(SEARCH("LSA",[1]Summary_big_cities!O30)=TRUE),IF(ISERROR(SEARCH("NA",[1]Summary_big_cities!O30)=TRUE),"Sensitive","Normal"),"Less sensitive"),""))</f>
        <v/>
      </c>
    </row>
    <row r="238" spans="1:10" x14ac:dyDescent="0.2">
      <c r="A238" s="6" t="str">
        <f>IF([1]Summary_big_cities!B31&lt;&gt;0,[1]Summary_big_cities!B31,IF([1]Summary_big_cities!S31&lt;&gt;0,[1]Summary_big_cities!S31,""))</f>
        <v/>
      </c>
      <c r="B238" s="6" t="str">
        <f>IF(A238="","",IF([1]Summary_big_cities!A31&lt;&gt;0,[1]Summary_big_cities!A31,[1]Summary_big_cities!R31))</f>
        <v/>
      </c>
      <c r="C238" s="5" t="str">
        <f>IF(A238="","",[1]Summary_big_cities!C31)</f>
        <v/>
      </c>
      <c r="D238" s="5" t="str">
        <f>IF(A238="","",[1]Summary_big_cities!E31)</f>
        <v/>
      </c>
      <c r="E238" s="5" t="str">
        <f>IF(A238="","",[1]Summary_big_cities!G31)</f>
        <v/>
      </c>
      <c r="F238" s="4" t="str">
        <f>IF(A238="","",[1]Summary_big_cities!F31)</f>
        <v/>
      </c>
      <c r="G238" s="3" t="str">
        <f>IF(A238="","",[1]Summary_big_cities!T31)</f>
        <v/>
      </c>
      <c r="H238" s="3" t="str">
        <f>IF(A238="","",[1]Summary_big_cities!U31)</f>
        <v/>
      </c>
      <c r="I238" s="3" t="str">
        <f>IF(A238="","",[1]Summary_big_cities!V31)</f>
        <v/>
      </c>
      <c r="J238" s="2" t="str">
        <f>IF(A238="","",IF([1]Summary_big_cities!O31&lt;&gt;0,IF(ISERROR(SEARCH("LSA",[1]Summary_big_cities!O31)=TRUE),IF(ISERROR(SEARCH("NA",[1]Summary_big_cities!O31)=TRUE),"Sensitive","Normal"),"Less sensitive"),""))</f>
        <v/>
      </c>
    </row>
    <row r="239" spans="1:10" x14ac:dyDescent="0.2">
      <c r="A239" s="6" t="str">
        <f>IF([1]Summary_big_cities!B32&lt;&gt;0,[1]Summary_big_cities!B32,IF([1]Summary_big_cities!S32&lt;&gt;0,[1]Summary_big_cities!S32,""))</f>
        <v/>
      </c>
      <c r="B239" s="6" t="str">
        <f>IF(A239="","",IF([1]Summary_big_cities!A32&lt;&gt;0,[1]Summary_big_cities!A32,[1]Summary_big_cities!R32))</f>
        <v/>
      </c>
      <c r="C239" s="5" t="str">
        <f>IF(A239="","",[1]Summary_big_cities!C32)</f>
        <v/>
      </c>
      <c r="D239" s="5" t="str">
        <f>IF(A239="","",[1]Summary_big_cities!E32)</f>
        <v/>
      </c>
      <c r="E239" s="5" t="str">
        <f>IF(A239="","",[1]Summary_big_cities!G32)</f>
        <v/>
      </c>
      <c r="F239" s="4" t="str">
        <f>IF(A239="","",[1]Summary_big_cities!F32)</f>
        <v/>
      </c>
      <c r="G239" s="3" t="str">
        <f>IF(A239="","",[1]Summary_big_cities!T32)</f>
        <v/>
      </c>
      <c r="H239" s="3" t="str">
        <f>IF(A239="","",[1]Summary_big_cities!U32)</f>
        <v/>
      </c>
      <c r="I239" s="3" t="str">
        <f>IF(A239="","",[1]Summary_big_cities!V32)</f>
        <v/>
      </c>
      <c r="J239" s="2" t="str">
        <f>IF(A239="","",IF([1]Summary_big_cities!O32&lt;&gt;0,IF(ISERROR(SEARCH("LSA",[1]Summary_big_cities!O32)=TRUE),IF(ISERROR(SEARCH("NA",[1]Summary_big_cities!O32)=TRUE),"Sensitive","Normal"),"Less sensitive"),""))</f>
        <v/>
      </c>
    </row>
    <row r="240" spans="1:10" x14ac:dyDescent="0.2">
      <c r="A240" s="6" t="str">
        <f>IF([1]Summary_big_cities!B33&lt;&gt;0,[1]Summary_big_cities!B33,IF([1]Summary_big_cities!S33&lt;&gt;0,[1]Summary_big_cities!S33,""))</f>
        <v/>
      </c>
      <c r="B240" s="6" t="str">
        <f>IF(A240="","",IF([1]Summary_big_cities!A33&lt;&gt;0,[1]Summary_big_cities!A33,[1]Summary_big_cities!R33))</f>
        <v/>
      </c>
      <c r="C240" s="5" t="str">
        <f>IF(A240="","",[1]Summary_big_cities!C33)</f>
        <v/>
      </c>
      <c r="D240" s="5" t="str">
        <f>IF(A240="","",[1]Summary_big_cities!E33)</f>
        <v/>
      </c>
      <c r="E240" s="5" t="str">
        <f>IF(A240="","",[1]Summary_big_cities!G33)</f>
        <v/>
      </c>
      <c r="F240" s="4" t="str">
        <f>IF(A240="","",[1]Summary_big_cities!F33)</f>
        <v/>
      </c>
      <c r="G240" s="3" t="str">
        <f>IF(A240="","",[1]Summary_big_cities!T33)</f>
        <v/>
      </c>
      <c r="H240" s="3" t="str">
        <f>IF(A240="","",[1]Summary_big_cities!U33)</f>
        <v/>
      </c>
      <c r="I240" s="3" t="str">
        <f>IF(A240="","",[1]Summary_big_cities!V33)</f>
        <v/>
      </c>
      <c r="J240" s="2" t="str">
        <f>IF(A240="","",IF([1]Summary_big_cities!O33&lt;&gt;0,IF(ISERROR(SEARCH("LSA",[1]Summary_big_cities!O33)=TRUE),IF(ISERROR(SEARCH("NA",[1]Summary_big_cities!O33)=TRUE),"Sensitive","Normal"),"Less sensitive"),""))</f>
        <v/>
      </c>
    </row>
    <row r="241" spans="1:10" x14ac:dyDescent="0.2">
      <c r="A241" s="6" t="str">
        <f>IF([1]Summary_big_cities!B34&lt;&gt;0,[1]Summary_big_cities!B34,IF([1]Summary_big_cities!S34&lt;&gt;0,[1]Summary_big_cities!S34,""))</f>
        <v/>
      </c>
      <c r="B241" s="6" t="str">
        <f>IF(A241="","",IF([1]Summary_big_cities!A34&lt;&gt;0,[1]Summary_big_cities!A34,[1]Summary_big_cities!R34))</f>
        <v/>
      </c>
      <c r="C241" s="5" t="str">
        <f>IF(A241="","",[1]Summary_big_cities!C34)</f>
        <v/>
      </c>
      <c r="D241" s="5" t="str">
        <f>IF(A241="","",[1]Summary_big_cities!E34)</f>
        <v/>
      </c>
      <c r="E241" s="5" t="str">
        <f>IF(A241="","",[1]Summary_big_cities!G34)</f>
        <v/>
      </c>
      <c r="F241" s="4" t="str">
        <f>IF(A241="","",[1]Summary_big_cities!F34)</f>
        <v/>
      </c>
      <c r="G241" s="3" t="str">
        <f>IF(A241="","",[1]Summary_big_cities!T34)</f>
        <v/>
      </c>
      <c r="H241" s="3" t="str">
        <f>IF(A241="","",[1]Summary_big_cities!U34)</f>
        <v/>
      </c>
      <c r="I241" s="3" t="str">
        <f>IF(A241="","",[1]Summary_big_cities!V34)</f>
        <v/>
      </c>
      <c r="J241" s="2" t="str">
        <f>IF(A241="","",IF([1]Summary_big_cities!O34&lt;&gt;0,IF(ISERROR(SEARCH("LSA",[1]Summary_big_cities!O34)=TRUE),IF(ISERROR(SEARCH("NA",[1]Summary_big_cities!O34)=TRUE),"Sensitive","Normal"),"Less sensitive"),""))</f>
        <v/>
      </c>
    </row>
    <row r="242" spans="1:10" x14ac:dyDescent="0.2">
      <c r="A242" s="6" t="str">
        <f>IF([1]Summary_big_cities!B35&lt;&gt;0,[1]Summary_big_cities!B35,IF([1]Summary_big_cities!S35&lt;&gt;0,[1]Summary_big_cities!S35,""))</f>
        <v/>
      </c>
      <c r="B242" s="6" t="str">
        <f>IF(A242="","",IF([1]Summary_big_cities!A35&lt;&gt;0,[1]Summary_big_cities!A35,[1]Summary_big_cities!R35))</f>
        <v/>
      </c>
      <c r="C242" s="5" t="str">
        <f>IF(A242="","",[1]Summary_big_cities!C35)</f>
        <v/>
      </c>
      <c r="D242" s="5" t="str">
        <f>IF(A242="","",[1]Summary_big_cities!E35)</f>
        <v/>
      </c>
      <c r="E242" s="5" t="str">
        <f>IF(A242="","",[1]Summary_big_cities!G35)</f>
        <v/>
      </c>
      <c r="F242" s="4" t="str">
        <f>IF(A242="","",[1]Summary_big_cities!F35)</f>
        <v/>
      </c>
      <c r="G242" s="3" t="str">
        <f>IF(A242="","",[1]Summary_big_cities!T35)</f>
        <v/>
      </c>
      <c r="H242" s="3" t="str">
        <f>IF(A242="","",[1]Summary_big_cities!U35)</f>
        <v/>
      </c>
      <c r="I242" s="3" t="str">
        <f>IF(A242="","",[1]Summary_big_cities!V35)</f>
        <v/>
      </c>
      <c r="J242" s="2" t="str">
        <f>IF(A242="","",IF([1]Summary_big_cities!O35&lt;&gt;0,IF(ISERROR(SEARCH("LSA",[1]Summary_big_cities!O35)=TRUE),IF(ISERROR(SEARCH("NA",[1]Summary_big_cities!O35)=TRUE),"Sensitive","Normal"),"Less sensitive"),""))</f>
        <v/>
      </c>
    </row>
    <row r="243" spans="1:10" x14ac:dyDescent="0.2">
      <c r="A243" s="6" t="str">
        <f>IF([1]Summary_big_cities!B36&lt;&gt;0,[1]Summary_big_cities!B36,IF([1]Summary_big_cities!S36&lt;&gt;0,[1]Summary_big_cities!S36,""))</f>
        <v/>
      </c>
      <c r="B243" s="6" t="str">
        <f>IF(A243="","",IF([1]Summary_big_cities!A36&lt;&gt;0,[1]Summary_big_cities!A36,[1]Summary_big_cities!R36))</f>
        <v/>
      </c>
      <c r="C243" s="5" t="str">
        <f>IF(A243="","",[1]Summary_big_cities!C36)</f>
        <v/>
      </c>
      <c r="D243" s="5" t="str">
        <f>IF(A243="","",[1]Summary_big_cities!E36)</f>
        <v/>
      </c>
      <c r="E243" s="5" t="str">
        <f>IF(A243="","",[1]Summary_big_cities!G36)</f>
        <v/>
      </c>
      <c r="F243" s="4" t="str">
        <f>IF(A243="","",[1]Summary_big_cities!F36)</f>
        <v/>
      </c>
      <c r="G243" s="3" t="str">
        <f>IF(A243="","",[1]Summary_big_cities!T36)</f>
        <v/>
      </c>
      <c r="H243" s="3" t="str">
        <f>IF(A243="","",[1]Summary_big_cities!U36)</f>
        <v/>
      </c>
      <c r="I243" s="3" t="str">
        <f>IF(A243="","",[1]Summary_big_cities!V36)</f>
        <v/>
      </c>
      <c r="J243" s="2" t="str">
        <f>IF(A243="","",IF([1]Summary_big_cities!O36&lt;&gt;0,IF(ISERROR(SEARCH("LSA",[1]Summary_big_cities!O36)=TRUE),IF(ISERROR(SEARCH("NA",[1]Summary_big_cities!O36)=TRUE),"Sensitive","Normal"),"Less sensitive"),""))</f>
        <v/>
      </c>
    </row>
    <row r="244" spans="1:10" x14ac:dyDescent="0.2">
      <c r="A244" s="6" t="str">
        <f>IF([1]Summary_big_cities!B37&lt;&gt;0,[1]Summary_big_cities!B37,IF([1]Summary_big_cities!S37&lt;&gt;0,[1]Summary_big_cities!S37,""))</f>
        <v/>
      </c>
      <c r="B244" s="6" t="str">
        <f>IF(A244="","",IF([1]Summary_big_cities!A37&lt;&gt;0,[1]Summary_big_cities!A37,[1]Summary_big_cities!R37))</f>
        <v/>
      </c>
      <c r="C244" s="5" t="str">
        <f>IF(A244="","",[1]Summary_big_cities!C37)</f>
        <v/>
      </c>
      <c r="D244" s="5" t="str">
        <f>IF(A244="","",[1]Summary_big_cities!E37)</f>
        <v/>
      </c>
      <c r="E244" s="5" t="str">
        <f>IF(A244="","",[1]Summary_big_cities!G37)</f>
        <v/>
      </c>
      <c r="F244" s="4" t="str">
        <f>IF(A244="","",[1]Summary_big_cities!F37)</f>
        <v/>
      </c>
      <c r="G244" s="3" t="str">
        <f>IF(A244="","",[1]Summary_big_cities!T37)</f>
        <v/>
      </c>
      <c r="H244" s="3" t="str">
        <f>IF(A244="","",[1]Summary_big_cities!U37)</f>
        <v/>
      </c>
      <c r="I244" s="3" t="str">
        <f>IF(A244="","",[1]Summary_big_cities!V37)</f>
        <v/>
      </c>
      <c r="J244" s="2" t="str">
        <f>IF(A244="","",IF([1]Summary_big_cities!O37&lt;&gt;0,IF(ISERROR(SEARCH("LSA",[1]Summary_big_cities!O37)=TRUE),IF(ISERROR(SEARCH("NA",[1]Summary_big_cities!O37)=TRUE),"Sensitive","Normal"),"Less sensitive"),""))</f>
        <v/>
      </c>
    </row>
    <row r="245" spans="1:10" x14ac:dyDescent="0.2">
      <c r="A245" s="6" t="str">
        <f>IF([1]Summary_big_cities!B38&lt;&gt;0,[1]Summary_big_cities!B38,IF([1]Summary_big_cities!S38&lt;&gt;0,[1]Summary_big_cities!S38,""))</f>
        <v/>
      </c>
      <c r="B245" s="6" t="str">
        <f>IF(A245="","",IF([1]Summary_big_cities!A38&lt;&gt;0,[1]Summary_big_cities!A38,[1]Summary_big_cities!R38))</f>
        <v/>
      </c>
      <c r="C245" s="5" t="str">
        <f>IF(A245="","",[1]Summary_big_cities!C38)</f>
        <v/>
      </c>
      <c r="D245" s="5" t="str">
        <f>IF(A245="","",[1]Summary_big_cities!E38)</f>
        <v/>
      </c>
      <c r="E245" s="5" t="str">
        <f>IF(A245="","",[1]Summary_big_cities!G38)</f>
        <v/>
      </c>
      <c r="F245" s="4" t="str">
        <f>IF(A245="","",[1]Summary_big_cities!F38)</f>
        <v/>
      </c>
      <c r="G245" s="3" t="str">
        <f>IF(A245="","",[1]Summary_big_cities!T38)</f>
        <v/>
      </c>
      <c r="H245" s="3" t="str">
        <f>IF(A245="","",[1]Summary_big_cities!U38)</f>
        <v/>
      </c>
      <c r="I245" s="3" t="str">
        <f>IF(A245="","",[1]Summary_big_cities!V38)</f>
        <v/>
      </c>
      <c r="J245" s="2" t="str">
        <f>IF(A245="","",IF([1]Summary_big_cities!O38&lt;&gt;0,IF(ISERROR(SEARCH("LSA",[1]Summary_big_cities!O38)=TRUE),IF(ISERROR(SEARCH("NA",[1]Summary_big_cities!O38)=TRUE),"Sensitive","Normal"),"Less sensitive"),""))</f>
        <v/>
      </c>
    </row>
    <row r="246" spans="1:10" x14ac:dyDescent="0.2">
      <c r="A246" s="6" t="str">
        <f>IF([1]Summary_big_cities!B39&lt;&gt;0,[1]Summary_big_cities!B39,IF([1]Summary_big_cities!S39&lt;&gt;0,[1]Summary_big_cities!S39,""))</f>
        <v/>
      </c>
      <c r="B246" s="6" t="str">
        <f>IF(A246="","",IF([1]Summary_big_cities!A39&lt;&gt;0,[1]Summary_big_cities!A39,[1]Summary_big_cities!R39))</f>
        <v/>
      </c>
      <c r="C246" s="5" t="str">
        <f>IF(A246="","",[1]Summary_big_cities!C39)</f>
        <v/>
      </c>
      <c r="D246" s="5" t="str">
        <f>IF(A246="","",[1]Summary_big_cities!E39)</f>
        <v/>
      </c>
      <c r="E246" s="5" t="str">
        <f>IF(A246="","",[1]Summary_big_cities!G39)</f>
        <v/>
      </c>
      <c r="F246" s="4" t="str">
        <f>IF(A246="","",[1]Summary_big_cities!F39)</f>
        <v/>
      </c>
      <c r="G246" s="3" t="str">
        <f>IF(A246="","",[1]Summary_big_cities!T39)</f>
        <v/>
      </c>
      <c r="H246" s="3" t="str">
        <f>IF(A246="","",[1]Summary_big_cities!U39)</f>
        <v/>
      </c>
      <c r="I246" s="3" t="str">
        <f>IF(A246="","",[1]Summary_big_cities!V39)</f>
        <v/>
      </c>
      <c r="J246" s="2" t="str">
        <f>IF(A246="","",IF([1]Summary_big_cities!O39&lt;&gt;0,IF(ISERROR(SEARCH("LSA",[1]Summary_big_cities!O39)=TRUE),IF(ISERROR(SEARCH("NA",[1]Summary_big_cities!O39)=TRUE),"Sensitive","Normal"),"Less sensitive"),""))</f>
        <v/>
      </c>
    </row>
    <row r="247" spans="1:10" x14ac:dyDescent="0.2">
      <c r="A247" s="6" t="str">
        <f>IF([1]Summary_big_cities!B40&lt;&gt;0,[1]Summary_big_cities!B40,IF([1]Summary_big_cities!S40&lt;&gt;0,[1]Summary_big_cities!S40,""))</f>
        <v/>
      </c>
      <c r="B247" s="6" t="str">
        <f>IF(A247="","",IF([1]Summary_big_cities!A40&lt;&gt;0,[1]Summary_big_cities!A40,[1]Summary_big_cities!R40))</f>
        <v/>
      </c>
      <c r="C247" s="5" t="str">
        <f>IF(A247="","",[1]Summary_big_cities!C40)</f>
        <v/>
      </c>
      <c r="D247" s="5" t="str">
        <f>IF(A247="","",[1]Summary_big_cities!E40)</f>
        <v/>
      </c>
      <c r="E247" s="5" t="str">
        <f>IF(A247="","",[1]Summary_big_cities!G40)</f>
        <v/>
      </c>
      <c r="F247" s="4" t="str">
        <f>IF(A247="","",[1]Summary_big_cities!F40)</f>
        <v/>
      </c>
      <c r="G247" s="3" t="str">
        <f>IF(A247="","",[1]Summary_big_cities!T40)</f>
        <v/>
      </c>
      <c r="H247" s="3" t="str">
        <f>IF(A247="","",[1]Summary_big_cities!U40)</f>
        <v/>
      </c>
      <c r="I247" s="3" t="str">
        <f>IF(A247="","",[1]Summary_big_cities!V40)</f>
        <v/>
      </c>
      <c r="J247" s="2" t="str">
        <f>IF(A247="","",IF([1]Summary_big_cities!O40&lt;&gt;0,IF(ISERROR(SEARCH("LSA",[1]Summary_big_cities!O40)=TRUE),IF(ISERROR(SEARCH("NA",[1]Summary_big_cities!O40)=TRUE),"Sensitive","Normal"),"Less sensitive"),""))</f>
        <v/>
      </c>
    </row>
    <row r="248" spans="1:10" x14ac:dyDescent="0.2">
      <c r="A248" s="6" t="str">
        <f>IF([1]Summary_big_cities!B41&lt;&gt;0,[1]Summary_big_cities!B41,IF([1]Summary_big_cities!S41&lt;&gt;0,[1]Summary_big_cities!S41,""))</f>
        <v/>
      </c>
      <c r="B248" s="6" t="str">
        <f>IF(A248="","",IF([1]Summary_big_cities!A41&lt;&gt;0,[1]Summary_big_cities!A41,[1]Summary_big_cities!R41))</f>
        <v/>
      </c>
      <c r="C248" s="5" t="str">
        <f>IF(A248="","",[1]Summary_big_cities!C41)</f>
        <v/>
      </c>
      <c r="D248" s="5" t="str">
        <f>IF(A248="","",[1]Summary_big_cities!E41)</f>
        <v/>
      </c>
      <c r="E248" s="5" t="str">
        <f>IF(A248="","",[1]Summary_big_cities!G41)</f>
        <v/>
      </c>
      <c r="F248" s="4" t="str">
        <f>IF(A248="","",[1]Summary_big_cities!F41)</f>
        <v/>
      </c>
      <c r="G248" s="3" t="str">
        <f>IF(A248="","",[1]Summary_big_cities!T41)</f>
        <v/>
      </c>
      <c r="H248" s="3" t="str">
        <f>IF(A248="","",[1]Summary_big_cities!U41)</f>
        <v/>
      </c>
      <c r="I248" s="3" t="str">
        <f>IF(A248="","",[1]Summary_big_cities!V41)</f>
        <v/>
      </c>
      <c r="J248" s="2" t="str">
        <f>IF(A248="","",IF([1]Summary_big_cities!O41&lt;&gt;0,IF(ISERROR(SEARCH("LSA",[1]Summary_big_cities!O41)=TRUE),IF(ISERROR(SEARCH("NA",[1]Summary_big_cities!O41)=TRUE),"Sensitive","Normal"),"Less sensitive"),""))</f>
        <v/>
      </c>
    </row>
    <row r="249" spans="1:10" x14ac:dyDescent="0.2">
      <c r="A249" s="6" t="str">
        <f>IF([1]Summary_big_cities!B42&lt;&gt;0,[1]Summary_big_cities!B42,IF([1]Summary_big_cities!S42&lt;&gt;0,[1]Summary_big_cities!S42,""))</f>
        <v/>
      </c>
      <c r="B249" s="6" t="str">
        <f>IF(A249="","",IF([1]Summary_big_cities!A42&lt;&gt;0,[1]Summary_big_cities!A42,[1]Summary_big_cities!R42))</f>
        <v/>
      </c>
      <c r="C249" s="5" t="str">
        <f>IF(A249="","",[1]Summary_big_cities!C42)</f>
        <v/>
      </c>
      <c r="D249" s="5" t="str">
        <f>IF(A249="","",[1]Summary_big_cities!E42)</f>
        <v/>
      </c>
      <c r="E249" s="5" t="str">
        <f>IF(A249="","",[1]Summary_big_cities!G42)</f>
        <v/>
      </c>
      <c r="F249" s="4" t="str">
        <f>IF(A249="","",[1]Summary_big_cities!F42)</f>
        <v/>
      </c>
      <c r="G249" s="3" t="str">
        <f>IF(A249="","",[1]Summary_big_cities!T42)</f>
        <v/>
      </c>
      <c r="H249" s="3" t="str">
        <f>IF(A249="","",[1]Summary_big_cities!U42)</f>
        <v/>
      </c>
      <c r="I249" s="3" t="str">
        <f>IF(A249="","",[1]Summary_big_cities!V42)</f>
        <v/>
      </c>
      <c r="J249" s="2" t="str">
        <f>IF(A249="","",IF([1]Summary_big_cities!O42&lt;&gt;0,IF(ISERROR(SEARCH("LSA",[1]Summary_big_cities!O42)=TRUE),IF(ISERROR(SEARCH("NA",[1]Summary_big_cities!O42)=TRUE),"Sensitive","Normal"),"Less sensitive"),""))</f>
        <v/>
      </c>
    </row>
    <row r="250" spans="1:10" x14ac:dyDescent="0.2">
      <c r="A250" s="6" t="str">
        <f>IF([1]Summary_big_cities!B43&lt;&gt;0,[1]Summary_big_cities!B43,IF([1]Summary_big_cities!S43&lt;&gt;0,[1]Summary_big_cities!S43,""))</f>
        <v/>
      </c>
      <c r="B250" s="6" t="str">
        <f>IF(A250="","",IF([1]Summary_big_cities!A43&lt;&gt;0,[1]Summary_big_cities!A43,[1]Summary_big_cities!R43))</f>
        <v/>
      </c>
      <c r="C250" s="5" t="str">
        <f>IF(A250="","",[1]Summary_big_cities!C43)</f>
        <v/>
      </c>
      <c r="D250" s="5" t="str">
        <f>IF(A250="","",[1]Summary_big_cities!E43)</f>
        <v/>
      </c>
      <c r="E250" s="5" t="str">
        <f>IF(A250="","",[1]Summary_big_cities!G43)</f>
        <v/>
      </c>
      <c r="F250" s="4" t="str">
        <f>IF(A250="","",[1]Summary_big_cities!F43)</f>
        <v/>
      </c>
      <c r="G250" s="3" t="str">
        <f>IF(A250="","",[1]Summary_big_cities!T43)</f>
        <v/>
      </c>
      <c r="H250" s="3" t="str">
        <f>IF(A250="","",[1]Summary_big_cities!U43)</f>
        <v/>
      </c>
      <c r="I250" s="3" t="str">
        <f>IF(A250="","",[1]Summary_big_cities!V43)</f>
        <v/>
      </c>
      <c r="J250" s="2" t="str">
        <f>IF(A250="","",IF([1]Summary_big_cities!O43&lt;&gt;0,IF(ISERROR(SEARCH("LSA",[1]Summary_big_cities!O43)=TRUE),IF(ISERROR(SEARCH("NA",[1]Summary_big_cities!O43)=TRUE),"Sensitive","Normal"),"Less sensitive"),""))</f>
        <v/>
      </c>
    </row>
    <row r="251" spans="1:10" x14ac:dyDescent="0.2">
      <c r="A251" s="6" t="str">
        <f>IF([1]Summary_big_cities!B44&lt;&gt;0,[1]Summary_big_cities!B44,IF([1]Summary_big_cities!S44&lt;&gt;0,[1]Summary_big_cities!S44,""))</f>
        <v/>
      </c>
      <c r="B251" s="6" t="str">
        <f>IF(A251="","",IF([1]Summary_big_cities!A44&lt;&gt;0,[1]Summary_big_cities!A44,[1]Summary_big_cities!R44))</f>
        <v/>
      </c>
      <c r="C251" s="5" t="str">
        <f>IF(A251="","",[1]Summary_big_cities!C44)</f>
        <v/>
      </c>
      <c r="D251" s="5" t="str">
        <f>IF(A251="","",[1]Summary_big_cities!E44)</f>
        <v/>
      </c>
      <c r="E251" s="5" t="str">
        <f>IF(A251="","",[1]Summary_big_cities!G44)</f>
        <v/>
      </c>
      <c r="F251" s="4" t="str">
        <f>IF(A251="","",[1]Summary_big_cities!F44)</f>
        <v/>
      </c>
      <c r="G251" s="3" t="str">
        <f>IF(A251="","",[1]Summary_big_cities!T44)</f>
        <v/>
      </c>
      <c r="H251" s="3" t="str">
        <f>IF(A251="","",[1]Summary_big_cities!U44)</f>
        <v/>
      </c>
      <c r="I251" s="3" t="str">
        <f>IF(A251="","",[1]Summary_big_cities!V44)</f>
        <v/>
      </c>
      <c r="J251" s="2" t="str">
        <f>IF(A251="","",IF([1]Summary_big_cities!O44&lt;&gt;0,IF(ISERROR(SEARCH("LSA",[1]Summary_big_cities!O44)=TRUE),IF(ISERROR(SEARCH("NA",[1]Summary_big_cities!O44)=TRUE),"Sensitive","Normal"),"Less sensitive"),""))</f>
        <v/>
      </c>
    </row>
    <row r="252" spans="1:10" x14ac:dyDescent="0.2">
      <c r="A252" s="6" t="str">
        <f>IF([1]Summary_big_cities!B45&lt;&gt;0,[1]Summary_big_cities!B45,IF([1]Summary_big_cities!S45&lt;&gt;0,[1]Summary_big_cities!S45,""))</f>
        <v/>
      </c>
      <c r="B252" s="6" t="str">
        <f>IF(A252="","",IF([1]Summary_big_cities!A45&lt;&gt;0,[1]Summary_big_cities!A45,[1]Summary_big_cities!R45))</f>
        <v/>
      </c>
      <c r="C252" s="5" t="str">
        <f>IF(A252="","",[1]Summary_big_cities!C45)</f>
        <v/>
      </c>
      <c r="D252" s="5" t="str">
        <f>IF(A252="","",[1]Summary_big_cities!E45)</f>
        <v/>
      </c>
      <c r="E252" s="5" t="str">
        <f>IF(A252="","",[1]Summary_big_cities!G45)</f>
        <v/>
      </c>
      <c r="F252" s="4" t="str">
        <f>IF(A252="","",[1]Summary_big_cities!F45)</f>
        <v/>
      </c>
      <c r="G252" s="3" t="str">
        <f>IF(A252="","",[1]Summary_big_cities!T45)</f>
        <v/>
      </c>
      <c r="H252" s="3" t="str">
        <f>IF(A252="","",[1]Summary_big_cities!U45)</f>
        <v/>
      </c>
      <c r="I252" s="3" t="str">
        <f>IF(A252="","",[1]Summary_big_cities!V45)</f>
        <v/>
      </c>
      <c r="J252" s="2" t="str">
        <f>IF(A252="","",IF([1]Summary_big_cities!O45&lt;&gt;0,IF(ISERROR(SEARCH("LSA",[1]Summary_big_cities!O45)=TRUE),IF(ISERROR(SEARCH("NA",[1]Summary_big_cities!O45)=TRUE),"Sensitive","Normal"),"Less sensitive"),""))</f>
        <v/>
      </c>
    </row>
    <row r="253" spans="1:10" x14ac:dyDescent="0.2">
      <c r="A253" s="6" t="str">
        <f>IF([1]Summary_big_cities!B46&lt;&gt;0,[1]Summary_big_cities!B46,IF([1]Summary_big_cities!S46&lt;&gt;0,[1]Summary_big_cities!S46,""))</f>
        <v/>
      </c>
      <c r="B253" s="6" t="str">
        <f>IF(A253="","",IF([1]Summary_big_cities!A46&lt;&gt;0,[1]Summary_big_cities!A46,[1]Summary_big_cities!R46))</f>
        <v/>
      </c>
      <c r="C253" s="5" t="str">
        <f>IF(A253="","",[1]Summary_big_cities!C46)</f>
        <v/>
      </c>
      <c r="D253" s="5" t="str">
        <f>IF(A253="","",[1]Summary_big_cities!E46)</f>
        <v/>
      </c>
      <c r="E253" s="5" t="str">
        <f>IF(A253="","",[1]Summary_big_cities!G46)</f>
        <v/>
      </c>
      <c r="F253" s="4" t="str">
        <f>IF(A253="","",[1]Summary_big_cities!F46)</f>
        <v/>
      </c>
      <c r="G253" s="3" t="str">
        <f>IF(A253="","",[1]Summary_big_cities!T46)</f>
        <v/>
      </c>
      <c r="H253" s="3" t="str">
        <f>IF(A253="","",[1]Summary_big_cities!U46)</f>
        <v/>
      </c>
      <c r="I253" s="3" t="str">
        <f>IF(A253="","",[1]Summary_big_cities!V46)</f>
        <v/>
      </c>
      <c r="J253" s="2" t="str">
        <f>IF(A253="","",IF([1]Summary_big_cities!O46&lt;&gt;0,IF(ISERROR(SEARCH("LSA",[1]Summary_big_cities!O46)=TRUE),IF(ISERROR(SEARCH("NA",[1]Summary_big_cities!O46)=TRUE),"Sensitive","Normal"),"Less sensitive"),""))</f>
        <v/>
      </c>
    </row>
    <row r="254" spans="1:10" x14ac:dyDescent="0.2">
      <c r="A254" s="6" t="str">
        <f>IF([1]Summary_big_cities!B47&lt;&gt;0,[1]Summary_big_cities!B47,IF([1]Summary_big_cities!S47&lt;&gt;0,[1]Summary_big_cities!S47,""))</f>
        <v/>
      </c>
      <c r="B254" s="6" t="str">
        <f>IF(A254="","",IF([1]Summary_big_cities!A47&lt;&gt;0,[1]Summary_big_cities!A47,[1]Summary_big_cities!R47))</f>
        <v/>
      </c>
      <c r="C254" s="5" t="str">
        <f>IF(A254="","",[1]Summary_big_cities!C47)</f>
        <v/>
      </c>
      <c r="D254" s="5" t="str">
        <f>IF(A254="","",[1]Summary_big_cities!E47)</f>
        <v/>
      </c>
      <c r="E254" s="5" t="str">
        <f>IF(A254="","",[1]Summary_big_cities!G47)</f>
        <v/>
      </c>
      <c r="F254" s="4" t="str">
        <f>IF(A254="","",[1]Summary_big_cities!F47)</f>
        <v/>
      </c>
      <c r="G254" s="3" t="str">
        <f>IF(A254="","",[1]Summary_big_cities!T47)</f>
        <v/>
      </c>
      <c r="H254" s="3" t="str">
        <f>IF(A254="","",[1]Summary_big_cities!U47)</f>
        <v/>
      </c>
      <c r="I254" s="3" t="str">
        <f>IF(A254="","",[1]Summary_big_cities!V47)</f>
        <v/>
      </c>
      <c r="J254" s="2" t="str">
        <f>IF(A254="","",IF([1]Summary_big_cities!O47&lt;&gt;0,IF(ISERROR(SEARCH("LSA",[1]Summary_big_cities!O47)=TRUE),IF(ISERROR(SEARCH("NA",[1]Summary_big_cities!O47)=TRUE),"Sensitive","Normal"),"Less sensitive"),""))</f>
        <v/>
      </c>
    </row>
    <row r="255" spans="1:10" x14ac:dyDescent="0.2">
      <c r="A255" s="6" t="str">
        <f>IF([1]Summary_big_cities!B48&lt;&gt;0,[1]Summary_big_cities!B48,IF([1]Summary_big_cities!S48&lt;&gt;0,[1]Summary_big_cities!S48,""))</f>
        <v/>
      </c>
      <c r="B255" s="6" t="str">
        <f>IF(A255="","",IF([1]Summary_big_cities!A48&lt;&gt;0,[1]Summary_big_cities!A48,[1]Summary_big_cities!R48))</f>
        <v/>
      </c>
      <c r="C255" s="5" t="str">
        <f>IF(A255="","",[1]Summary_big_cities!C48)</f>
        <v/>
      </c>
      <c r="D255" s="5" t="str">
        <f>IF(A255="","",[1]Summary_big_cities!E48)</f>
        <v/>
      </c>
      <c r="E255" s="5" t="str">
        <f>IF(A255="","",[1]Summary_big_cities!G48)</f>
        <v/>
      </c>
      <c r="F255" s="4" t="str">
        <f>IF(A255="","",[1]Summary_big_cities!F48)</f>
        <v/>
      </c>
      <c r="G255" s="3" t="str">
        <f>IF(A255="","",[1]Summary_big_cities!T48)</f>
        <v/>
      </c>
      <c r="H255" s="3" t="str">
        <f>IF(A255="","",[1]Summary_big_cities!U48)</f>
        <v/>
      </c>
      <c r="I255" s="3" t="str">
        <f>IF(A255="","",[1]Summary_big_cities!V48)</f>
        <v/>
      </c>
      <c r="J255" s="2" t="str">
        <f>IF(A255="","",IF([1]Summary_big_cities!O48&lt;&gt;0,IF(ISERROR(SEARCH("LSA",[1]Summary_big_cities!O48)=TRUE),IF(ISERROR(SEARCH("NA",[1]Summary_big_cities!O48)=TRUE),"Sensitive","Normal"),"Less sensitive"),""))</f>
        <v/>
      </c>
    </row>
    <row r="256" spans="1:10" x14ac:dyDescent="0.2">
      <c r="A256" s="6" t="str">
        <f>IF([1]Summary_big_cities!B49&lt;&gt;0,[1]Summary_big_cities!B49,IF([1]Summary_big_cities!S49&lt;&gt;0,[1]Summary_big_cities!S49,""))</f>
        <v/>
      </c>
      <c r="B256" s="6" t="str">
        <f>IF(A256="","",IF([1]Summary_big_cities!A49&lt;&gt;0,[1]Summary_big_cities!A49,[1]Summary_big_cities!R49))</f>
        <v/>
      </c>
      <c r="C256" s="5" t="str">
        <f>IF(A256="","",[1]Summary_big_cities!C49)</f>
        <v/>
      </c>
      <c r="D256" s="5" t="str">
        <f>IF(A256="","",[1]Summary_big_cities!E49)</f>
        <v/>
      </c>
      <c r="E256" s="5" t="str">
        <f>IF(A256="","",[1]Summary_big_cities!G49)</f>
        <v/>
      </c>
      <c r="F256" s="4" t="str">
        <f>IF(A256="","",[1]Summary_big_cities!F49)</f>
        <v/>
      </c>
      <c r="G256" s="3" t="str">
        <f>IF(A256="","",[1]Summary_big_cities!T49)</f>
        <v/>
      </c>
      <c r="H256" s="3" t="str">
        <f>IF(A256="","",[1]Summary_big_cities!U49)</f>
        <v/>
      </c>
      <c r="I256" s="3" t="str">
        <f>IF(A256="","",[1]Summary_big_cities!V49)</f>
        <v/>
      </c>
      <c r="J256" s="2" t="str">
        <f>IF(A256="","",IF([1]Summary_big_cities!O49&lt;&gt;0,IF(ISERROR(SEARCH("LSA",[1]Summary_big_cities!O49)=TRUE),IF(ISERROR(SEARCH("NA",[1]Summary_big_cities!O49)=TRUE),"Sensitive","Normal"),"Less sensitive"),""))</f>
        <v/>
      </c>
    </row>
    <row r="257" spans="1:10" x14ac:dyDescent="0.2">
      <c r="A257" s="6" t="str">
        <f>IF([1]Summary_big_cities!B50&lt;&gt;0,[1]Summary_big_cities!B50,IF([1]Summary_big_cities!S50&lt;&gt;0,[1]Summary_big_cities!S50,""))</f>
        <v/>
      </c>
      <c r="B257" s="6" t="str">
        <f>IF(A257="","",IF([1]Summary_big_cities!A50&lt;&gt;0,[1]Summary_big_cities!A50,[1]Summary_big_cities!R50))</f>
        <v/>
      </c>
      <c r="C257" s="5" t="str">
        <f>IF(A257="","",[1]Summary_big_cities!C50)</f>
        <v/>
      </c>
      <c r="D257" s="5" t="str">
        <f>IF(A257="","",[1]Summary_big_cities!E50)</f>
        <v/>
      </c>
      <c r="E257" s="5" t="str">
        <f>IF(A257="","",[1]Summary_big_cities!G50)</f>
        <v/>
      </c>
      <c r="F257" s="4" t="str">
        <f>IF(A257="","",[1]Summary_big_cities!F50)</f>
        <v/>
      </c>
      <c r="G257" s="3" t="str">
        <f>IF(A257="","",[1]Summary_big_cities!T50)</f>
        <v/>
      </c>
      <c r="H257" s="3" t="str">
        <f>IF(A257="","",[1]Summary_big_cities!U50)</f>
        <v/>
      </c>
      <c r="I257" s="3" t="str">
        <f>IF(A257="","",[1]Summary_big_cities!V50)</f>
        <v/>
      </c>
      <c r="J257" s="2" t="str">
        <f>IF(A257="","",IF([1]Summary_big_cities!O50&lt;&gt;0,IF(ISERROR(SEARCH("LSA",[1]Summary_big_cities!O50)=TRUE),IF(ISERROR(SEARCH("NA",[1]Summary_big_cities!O50)=TRUE),"Sensitive","Normal"),"Less sensitive"),""))</f>
        <v/>
      </c>
    </row>
    <row r="258" spans="1:10" x14ac:dyDescent="0.2">
      <c r="A258" s="6" t="str">
        <f>IF([1]Summary_big_cities!B51&lt;&gt;0,[1]Summary_big_cities!B51,IF([1]Summary_big_cities!S51&lt;&gt;0,[1]Summary_big_cities!S51,""))</f>
        <v/>
      </c>
      <c r="B258" s="6" t="str">
        <f>IF(A258="","",IF([1]Summary_big_cities!A51&lt;&gt;0,[1]Summary_big_cities!A51,[1]Summary_big_cities!R51))</f>
        <v/>
      </c>
      <c r="C258" s="5" t="str">
        <f>IF(A258="","",[1]Summary_big_cities!C51)</f>
        <v/>
      </c>
      <c r="D258" s="5" t="str">
        <f>IF(A258="","",[1]Summary_big_cities!E51)</f>
        <v/>
      </c>
      <c r="E258" s="5" t="str">
        <f>IF(A258="","",[1]Summary_big_cities!G51)</f>
        <v/>
      </c>
      <c r="F258" s="4" t="str">
        <f>IF(A258="","",[1]Summary_big_cities!F51)</f>
        <v/>
      </c>
      <c r="G258" s="3" t="str">
        <f>IF(A258="","",[1]Summary_big_cities!T51)</f>
        <v/>
      </c>
      <c r="H258" s="3" t="str">
        <f>IF(A258="","",[1]Summary_big_cities!U51)</f>
        <v/>
      </c>
      <c r="I258" s="3" t="str">
        <f>IF(A258="","",[1]Summary_big_cities!V51)</f>
        <v/>
      </c>
      <c r="J258" s="2" t="str">
        <f>IF(A258="","",IF([1]Summary_big_cities!O51&lt;&gt;0,IF(ISERROR(SEARCH("LSA",[1]Summary_big_cities!O51)=TRUE),IF(ISERROR(SEARCH("NA",[1]Summary_big_cities!O51)=TRUE),"Sensitive","Normal"),"Less sensitive"),""))</f>
        <v/>
      </c>
    </row>
    <row r="259" spans="1:10" x14ac:dyDescent="0.2">
      <c r="A259" s="6" t="str">
        <f>IF([1]Summary_big_cities!B52&lt;&gt;0,[1]Summary_big_cities!B52,IF([1]Summary_big_cities!S52&lt;&gt;0,[1]Summary_big_cities!S52,""))</f>
        <v/>
      </c>
      <c r="B259" s="6" t="str">
        <f>IF(A259="","",IF([1]Summary_big_cities!A52&lt;&gt;0,[1]Summary_big_cities!A52,[1]Summary_big_cities!R52))</f>
        <v/>
      </c>
      <c r="C259" s="5" t="str">
        <f>IF(A259="","",[1]Summary_big_cities!C52)</f>
        <v/>
      </c>
      <c r="D259" s="5" t="str">
        <f>IF(A259="","",[1]Summary_big_cities!E52)</f>
        <v/>
      </c>
      <c r="E259" s="5" t="str">
        <f>IF(A259="","",[1]Summary_big_cities!G52)</f>
        <v/>
      </c>
      <c r="F259" s="4" t="str">
        <f>IF(A259="","",[1]Summary_big_cities!F52)</f>
        <v/>
      </c>
      <c r="G259" s="3" t="str">
        <f>IF(A259="","",[1]Summary_big_cities!T52)</f>
        <v/>
      </c>
      <c r="H259" s="3" t="str">
        <f>IF(A259="","",[1]Summary_big_cities!U52)</f>
        <v/>
      </c>
      <c r="I259" s="3" t="str">
        <f>IF(A259="","",[1]Summary_big_cities!V52)</f>
        <v/>
      </c>
      <c r="J259" s="2" t="str">
        <f>IF(A259="","",IF([1]Summary_big_cities!O52&lt;&gt;0,IF(ISERROR(SEARCH("LSA",[1]Summary_big_cities!O52)=TRUE),IF(ISERROR(SEARCH("NA",[1]Summary_big_cities!O52)=TRUE),"Sensitive","Normal"),"Less sensitive"),""))</f>
        <v/>
      </c>
    </row>
    <row r="260" spans="1:10" x14ac:dyDescent="0.2">
      <c r="A260" s="6" t="str">
        <f>IF([1]Summary_big_cities!B53&lt;&gt;0,[1]Summary_big_cities!B53,IF([1]Summary_big_cities!S53&lt;&gt;0,[1]Summary_big_cities!S53,""))</f>
        <v/>
      </c>
      <c r="B260" s="6" t="str">
        <f>IF(A260="","",IF([1]Summary_big_cities!A53&lt;&gt;0,[1]Summary_big_cities!A53,[1]Summary_big_cities!R53))</f>
        <v/>
      </c>
      <c r="C260" s="5" t="str">
        <f>IF(A260="","",[1]Summary_big_cities!C53)</f>
        <v/>
      </c>
      <c r="D260" s="5" t="str">
        <f>IF(A260="","",[1]Summary_big_cities!E53)</f>
        <v/>
      </c>
      <c r="E260" s="5" t="str">
        <f>IF(A260="","",[1]Summary_big_cities!G53)</f>
        <v/>
      </c>
      <c r="F260" s="4" t="str">
        <f>IF(A260="","",[1]Summary_big_cities!F53)</f>
        <v/>
      </c>
      <c r="G260" s="3" t="str">
        <f>IF(A260="","",[1]Summary_big_cities!T53)</f>
        <v/>
      </c>
      <c r="H260" s="3" t="str">
        <f>IF(A260="","",[1]Summary_big_cities!U53)</f>
        <v/>
      </c>
      <c r="I260" s="3" t="str">
        <f>IF(A260="","",[1]Summary_big_cities!V53)</f>
        <v/>
      </c>
      <c r="J260" s="2" t="str">
        <f>IF(A260="","",IF([1]Summary_big_cities!O53&lt;&gt;0,IF(ISERROR(SEARCH("LSA",[1]Summary_big_cities!O53)=TRUE),IF(ISERROR(SEARCH("NA",[1]Summary_big_cities!O53)=TRUE),"Sensitive","Normal"),"Less sensitive"),""))</f>
        <v/>
      </c>
    </row>
    <row r="261" spans="1:10" x14ac:dyDescent="0.2">
      <c r="A261" s="6" t="str">
        <f>IF([1]Summary_big_cities!B54&lt;&gt;0,[1]Summary_big_cities!B54,IF([1]Summary_big_cities!S54&lt;&gt;0,[1]Summary_big_cities!S54,""))</f>
        <v/>
      </c>
      <c r="B261" s="6" t="str">
        <f>IF(A261="","",IF([1]Summary_big_cities!A54&lt;&gt;0,[1]Summary_big_cities!A54,[1]Summary_big_cities!R54))</f>
        <v/>
      </c>
      <c r="C261" s="5" t="str">
        <f>IF(A261="","",[1]Summary_big_cities!C54)</f>
        <v/>
      </c>
      <c r="D261" s="5" t="str">
        <f>IF(A261="","",[1]Summary_big_cities!E54)</f>
        <v/>
      </c>
      <c r="E261" s="5" t="str">
        <f>IF(A261="","",[1]Summary_big_cities!G54)</f>
        <v/>
      </c>
      <c r="F261" s="4" t="str">
        <f>IF(A261="","",[1]Summary_big_cities!F54)</f>
        <v/>
      </c>
      <c r="G261" s="3" t="str">
        <f>IF(A261="","",[1]Summary_big_cities!T54)</f>
        <v/>
      </c>
      <c r="H261" s="3" t="str">
        <f>IF(A261="","",[1]Summary_big_cities!U54)</f>
        <v/>
      </c>
      <c r="I261" s="3" t="str">
        <f>IF(A261="","",[1]Summary_big_cities!V54)</f>
        <v/>
      </c>
      <c r="J261" s="2" t="str">
        <f>IF(A261="","",IF([1]Summary_big_cities!O54&lt;&gt;0,IF(ISERROR(SEARCH("LSA",[1]Summary_big_cities!O54)=TRUE),IF(ISERROR(SEARCH("NA",[1]Summary_big_cities!O54)=TRUE),"Sensitive","Normal"),"Less sensitive"),""))</f>
        <v/>
      </c>
    </row>
    <row r="262" spans="1:10" x14ac:dyDescent="0.2">
      <c r="A262" s="6" t="str">
        <f>IF([1]Summary_big_cities!B55&lt;&gt;0,[1]Summary_big_cities!B55,IF([1]Summary_big_cities!S55&lt;&gt;0,[1]Summary_big_cities!S55,""))</f>
        <v/>
      </c>
      <c r="B262" s="6" t="str">
        <f>IF(A262="","",IF([1]Summary_big_cities!A55&lt;&gt;0,[1]Summary_big_cities!A55,[1]Summary_big_cities!R55))</f>
        <v/>
      </c>
      <c r="C262" s="5" t="str">
        <f>IF(A262="","",[1]Summary_big_cities!C55)</f>
        <v/>
      </c>
      <c r="D262" s="5" t="str">
        <f>IF(A262="","",[1]Summary_big_cities!E55)</f>
        <v/>
      </c>
      <c r="E262" s="5" t="str">
        <f>IF(A262="","",[1]Summary_big_cities!G55)</f>
        <v/>
      </c>
      <c r="F262" s="4" t="str">
        <f>IF(A262="","",[1]Summary_big_cities!F55)</f>
        <v/>
      </c>
      <c r="G262" s="3" t="str">
        <f>IF(A262="","",[1]Summary_big_cities!T55)</f>
        <v/>
      </c>
      <c r="H262" s="3" t="str">
        <f>IF(A262="","",[1]Summary_big_cities!U55)</f>
        <v/>
      </c>
      <c r="I262" s="3" t="str">
        <f>IF(A262="","",[1]Summary_big_cities!V55)</f>
        <v/>
      </c>
      <c r="J262" s="2" t="str">
        <f>IF(A262="","",IF([1]Summary_big_cities!O55&lt;&gt;0,IF(ISERROR(SEARCH("LSA",[1]Summary_big_cities!O55)=TRUE),IF(ISERROR(SEARCH("NA",[1]Summary_big_cities!O55)=TRUE),"Sensitive","Normal"),"Less sensitive"),""))</f>
        <v/>
      </c>
    </row>
    <row r="263" spans="1:10" x14ac:dyDescent="0.2">
      <c r="A263" s="6" t="str">
        <f>IF([1]Summary_big_cities!B56&lt;&gt;0,[1]Summary_big_cities!B56,IF([1]Summary_big_cities!S56&lt;&gt;0,[1]Summary_big_cities!S56,""))</f>
        <v/>
      </c>
      <c r="B263" s="6" t="str">
        <f>IF(A263="","",IF([1]Summary_big_cities!A56&lt;&gt;0,[1]Summary_big_cities!A56,[1]Summary_big_cities!R56))</f>
        <v/>
      </c>
      <c r="C263" s="5" t="str">
        <f>IF(A263="","",[1]Summary_big_cities!C56)</f>
        <v/>
      </c>
      <c r="D263" s="5" t="str">
        <f>IF(A263="","",[1]Summary_big_cities!E56)</f>
        <v/>
      </c>
      <c r="E263" s="5" t="str">
        <f>IF(A263="","",[1]Summary_big_cities!G56)</f>
        <v/>
      </c>
      <c r="F263" s="4" t="str">
        <f>IF(A263="","",[1]Summary_big_cities!F56)</f>
        <v/>
      </c>
      <c r="G263" s="3" t="str">
        <f>IF(A263="","",[1]Summary_big_cities!T56)</f>
        <v/>
      </c>
      <c r="H263" s="3" t="str">
        <f>IF(A263="","",[1]Summary_big_cities!U56)</f>
        <v/>
      </c>
      <c r="I263" s="3" t="str">
        <f>IF(A263="","",[1]Summary_big_cities!V56)</f>
        <v/>
      </c>
      <c r="J263" s="2" t="str">
        <f>IF(A263="","",IF([1]Summary_big_cities!O56&lt;&gt;0,IF(ISERROR(SEARCH("LSA",[1]Summary_big_cities!O56)=TRUE),IF(ISERROR(SEARCH("NA",[1]Summary_big_cities!O56)=TRUE),"Sensitive","Normal"),"Less sensitive"),""))</f>
        <v/>
      </c>
    </row>
    <row r="264" spans="1:10" x14ac:dyDescent="0.2">
      <c r="A264" s="6" t="str">
        <f>IF([1]Summary_big_cities!B57&lt;&gt;0,[1]Summary_big_cities!B57,IF([1]Summary_big_cities!S57&lt;&gt;0,[1]Summary_big_cities!S57,""))</f>
        <v/>
      </c>
      <c r="B264" s="6" t="str">
        <f>IF(A264="","",IF([1]Summary_big_cities!A57&lt;&gt;0,[1]Summary_big_cities!A57,[1]Summary_big_cities!R57))</f>
        <v/>
      </c>
      <c r="C264" s="5" t="str">
        <f>IF(A264="","",[1]Summary_big_cities!C57)</f>
        <v/>
      </c>
      <c r="D264" s="5" t="str">
        <f>IF(A264="","",[1]Summary_big_cities!E57)</f>
        <v/>
      </c>
      <c r="E264" s="5" t="str">
        <f>IF(A264="","",[1]Summary_big_cities!G57)</f>
        <v/>
      </c>
      <c r="F264" s="4" t="str">
        <f>IF(A264="","",[1]Summary_big_cities!F57)</f>
        <v/>
      </c>
      <c r="G264" s="3" t="str">
        <f>IF(A264="","",[1]Summary_big_cities!T57)</f>
        <v/>
      </c>
      <c r="H264" s="3" t="str">
        <f>IF(A264="","",[1]Summary_big_cities!U57)</f>
        <v/>
      </c>
      <c r="I264" s="3" t="str">
        <f>IF(A264="","",[1]Summary_big_cities!V57)</f>
        <v/>
      </c>
      <c r="J264" s="2" t="str">
        <f>IF(A264="","",IF([1]Summary_big_cities!O57&lt;&gt;0,IF(ISERROR(SEARCH("LSA",[1]Summary_big_cities!O57)=TRUE),IF(ISERROR(SEARCH("NA",[1]Summary_big_cities!O57)=TRUE),"Sensitive","Normal"),"Less sensitive"),""))</f>
        <v/>
      </c>
    </row>
    <row r="265" spans="1:10" x14ac:dyDescent="0.2">
      <c r="A265" s="6" t="str">
        <f>IF([1]Summary_big_cities!B58&lt;&gt;0,[1]Summary_big_cities!B58,IF([1]Summary_big_cities!S58&lt;&gt;0,[1]Summary_big_cities!S58,""))</f>
        <v/>
      </c>
      <c r="B265" s="6" t="str">
        <f>IF(A265="","",IF([1]Summary_big_cities!A58&lt;&gt;0,[1]Summary_big_cities!A58,[1]Summary_big_cities!R58))</f>
        <v/>
      </c>
      <c r="C265" s="5" t="str">
        <f>IF(A265="","",[1]Summary_big_cities!C58)</f>
        <v/>
      </c>
      <c r="D265" s="5" t="str">
        <f>IF(A265="","",[1]Summary_big_cities!E58)</f>
        <v/>
      </c>
      <c r="E265" s="5" t="str">
        <f>IF(A265="","",[1]Summary_big_cities!G58)</f>
        <v/>
      </c>
      <c r="F265" s="4" t="str">
        <f>IF(A265="","",[1]Summary_big_cities!F58)</f>
        <v/>
      </c>
      <c r="G265" s="3" t="str">
        <f>IF(A265="","",[1]Summary_big_cities!T58)</f>
        <v/>
      </c>
      <c r="H265" s="3" t="str">
        <f>IF(A265="","",[1]Summary_big_cities!U58)</f>
        <v/>
      </c>
      <c r="I265" s="3" t="str">
        <f>IF(A265="","",[1]Summary_big_cities!V58)</f>
        <v/>
      </c>
      <c r="J265" s="2" t="str">
        <f>IF(A265="","",IF([1]Summary_big_cities!O58&lt;&gt;0,IF(ISERROR(SEARCH("LSA",[1]Summary_big_cities!O58)=TRUE),IF(ISERROR(SEARCH("NA",[1]Summary_big_cities!O58)=TRUE),"Sensitive","Normal"),"Less sensitive"),""))</f>
        <v/>
      </c>
    </row>
    <row r="266" spans="1:10" x14ac:dyDescent="0.2">
      <c r="A266" s="6" t="str">
        <f>IF([1]Summary_big_cities!B59&lt;&gt;0,[1]Summary_big_cities!B59,IF([1]Summary_big_cities!S59&lt;&gt;0,[1]Summary_big_cities!S59,""))</f>
        <v/>
      </c>
      <c r="B266" s="6" t="str">
        <f>IF(A266="","",IF([1]Summary_big_cities!A59&lt;&gt;0,[1]Summary_big_cities!A59,[1]Summary_big_cities!R59))</f>
        <v/>
      </c>
      <c r="C266" s="5" t="str">
        <f>IF(A266="","",[1]Summary_big_cities!C59)</f>
        <v/>
      </c>
      <c r="D266" s="5" t="str">
        <f>IF(A266="","",[1]Summary_big_cities!E59)</f>
        <v/>
      </c>
      <c r="E266" s="5" t="str">
        <f>IF(A266="","",[1]Summary_big_cities!G59)</f>
        <v/>
      </c>
      <c r="F266" s="4" t="str">
        <f>IF(A266="","",[1]Summary_big_cities!F59)</f>
        <v/>
      </c>
      <c r="G266" s="3" t="str">
        <f>IF(A266="","",[1]Summary_big_cities!T59)</f>
        <v/>
      </c>
      <c r="H266" s="3" t="str">
        <f>IF(A266="","",[1]Summary_big_cities!U59)</f>
        <v/>
      </c>
      <c r="I266" s="3" t="str">
        <f>IF(A266="","",[1]Summary_big_cities!V59)</f>
        <v/>
      </c>
      <c r="J266" s="2" t="str">
        <f>IF(A266="","",IF([1]Summary_big_cities!O59&lt;&gt;0,IF(ISERROR(SEARCH("LSA",[1]Summary_big_cities!O59)=TRUE),IF(ISERROR(SEARCH("NA",[1]Summary_big_cities!O59)=TRUE),"Sensitive","Normal"),"Less sensitive"),""))</f>
        <v/>
      </c>
    </row>
    <row r="267" spans="1:10" x14ac:dyDescent="0.2">
      <c r="A267" s="6" t="str">
        <f>IF([1]Summary_big_cities!B60&lt;&gt;0,[1]Summary_big_cities!B60,IF([1]Summary_big_cities!S60&lt;&gt;0,[1]Summary_big_cities!S60,""))</f>
        <v/>
      </c>
      <c r="B267" s="6" t="str">
        <f>IF(A267="","",IF([1]Summary_big_cities!A60&lt;&gt;0,[1]Summary_big_cities!A60,[1]Summary_big_cities!R60))</f>
        <v/>
      </c>
      <c r="C267" s="5" t="str">
        <f>IF(A267="","",[1]Summary_big_cities!C60)</f>
        <v/>
      </c>
      <c r="D267" s="5" t="str">
        <f>IF(A267="","",[1]Summary_big_cities!E60)</f>
        <v/>
      </c>
      <c r="E267" s="5" t="str">
        <f>IF(A267="","",[1]Summary_big_cities!G60)</f>
        <v/>
      </c>
      <c r="F267" s="4" t="str">
        <f>IF(A267="","",[1]Summary_big_cities!F60)</f>
        <v/>
      </c>
      <c r="G267" s="3" t="str">
        <f>IF(A267="","",[1]Summary_big_cities!T60)</f>
        <v/>
      </c>
      <c r="H267" s="3" t="str">
        <f>IF(A267="","",[1]Summary_big_cities!U60)</f>
        <v/>
      </c>
      <c r="I267" s="3" t="str">
        <f>IF(A267="","",[1]Summary_big_cities!V60)</f>
        <v/>
      </c>
      <c r="J267" s="2" t="str">
        <f>IF(A267="","",IF([1]Summary_big_cities!O60&lt;&gt;0,IF(ISERROR(SEARCH("LSA",[1]Summary_big_cities!O60)=TRUE),IF(ISERROR(SEARCH("NA",[1]Summary_big_cities!O60)=TRUE),"Sensitive","Normal"),"Less sensitive"),""))</f>
        <v/>
      </c>
    </row>
    <row r="268" spans="1:10" x14ac:dyDescent="0.2">
      <c r="A268" s="6" t="str">
        <f>IF([1]Summary_big_cities!B61&lt;&gt;0,[1]Summary_big_cities!B61,IF([1]Summary_big_cities!S61&lt;&gt;0,[1]Summary_big_cities!S61,""))</f>
        <v/>
      </c>
      <c r="B268" s="6" t="str">
        <f>IF(A268="","",IF([1]Summary_big_cities!A61&lt;&gt;0,[1]Summary_big_cities!A61,[1]Summary_big_cities!R61))</f>
        <v/>
      </c>
      <c r="C268" s="5" t="str">
        <f>IF(A268="","",[1]Summary_big_cities!C61)</f>
        <v/>
      </c>
      <c r="D268" s="5" t="str">
        <f>IF(A268="","",[1]Summary_big_cities!E61)</f>
        <v/>
      </c>
      <c r="E268" s="5" t="str">
        <f>IF(A268="","",[1]Summary_big_cities!G61)</f>
        <v/>
      </c>
      <c r="F268" s="4" t="str">
        <f>IF(A268="","",[1]Summary_big_cities!F61)</f>
        <v/>
      </c>
      <c r="G268" s="3" t="str">
        <f>IF(A268="","",[1]Summary_big_cities!T61)</f>
        <v/>
      </c>
      <c r="H268" s="3" t="str">
        <f>IF(A268="","",[1]Summary_big_cities!U61)</f>
        <v/>
      </c>
      <c r="I268" s="3" t="str">
        <f>IF(A268="","",[1]Summary_big_cities!V61)</f>
        <v/>
      </c>
      <c r="J268" s="2" t="str">
        <f>IF(A268="","",IF([1]Summary_big_cities!O61&lt;&gt;0,IF(ISERROR(SEARCH("LSA",[1]Summary_big_cities!O61)=TRUE),IF(ISERROR(SEARCH("NA",[1]Summary_big_cities!O61)=TRUE),"Sensitive","Normal"),"Less sensitive"),""))</f>
        <v/>
      </c>
    </row>
    <row r="269" spans="1:10" x14ac:dyDescent="0.2">
      <c r="A269" s="6" t="str">
        <f>IF([1]Summary_big_cities!B62&lt;&gt;0,[1]Summary_big_cities!B62,IF([1]Summary_big_cities!S62&lt;&gt;0,[1]Summary_big_cities!S62,""))</f>
        <v/>
      </c>
      <c r="B269" s="6" t="str">
        <f>IF(A269="","",IF([1]Summary_big_cities!A62&lt;&gt;0,[1]Summary_big_cities!A62,[1]Summary_big_cities!R62))</f>
        <v/>
      </c>
      <c r="C269" s="5" t="str">
        <f>IF(A269="","",[1]Summary_big_cities!C62)</f>
        <v/>
      </c>
      <c r="D269" s="5" t="str">
        <f>IF(A269="","",[1]Summary_big_cities!E62)</f>
        <v/>
      </c>
      <c r="E269" s="5" t="str">
        <f>IF(A269="","",[1]Summary_big_cities!G62)</f>
        <v/>
      </c>
      <c r="F269" s="4" t="str">
        <f>IF(A269="","",[1]Summary_big_cities!F62)</f>
        <v/>
      </c>
      <c r="G269" s="3" t="str">
        <f>IF(A269="","",[1]Summary_big_cities!T62)</f>
        <v/>
      </c>
      <c r="H269" s="3" t="str">
        <f>IF(A269="","",[1]Summary_big_cities!U62)</f>
        <v/>
      </c>
      <c r="I269" s="3" t="str">
        <f>IF(A269="","",[1]Summary_big_cities!V62)</f>
        <v/>
      </c>
      <c r="J269" s="2" t="str">
        <f>IF(A269="","",IF([1]Summary_big_cities!O62&lt;&gt;0,IF(ISERROR(SEARCH("LSA",[1]Summary_big_cities!O62)=TRUE),IF(ISERROR(SEARCH("NA",[1]Summary_big_cities!O62)=TRUE),"Sensitive","Normal"),"Less sensitive"),""))</f>
        <v/>
      </c>
    </row>
    <row r="270" spans="1:10" x14ac:dyDescent="0.2">
      <c r="A270" s="6" t="str">
        <f>IF([1]Summary_big_cities!B63&lt;&gt;0,[1]Summary_big_cities!B63,IF([1]Summary_big_cities!S63&lt;&gt;0,[1]Summary_big_cities!S63,""))</f>
        <v/>
      </c>
      <c r="B270" s="6" t="str">
        <f>IF(A270="","",IF([1]Summary_big_cities!A63&lt;&gt;0,[1]Summary_big_cities!A63,[1]Summary_big_cities!R63))</f>
        <v/>
      </c>
      <c r="C270" s="5" t="str">
        <f>IF(A270="","",[1]Summary_big_cities!C63)</f>
        <v/>
      </c>
      <c r="D270" s="5" t="str">
        <f>IF(A270="","",[1]Summary_big_cities!E63)</f>
        <v/>
      </c>
      <c r="E270" s="5" t="str">
        <f>IF(A270="","",[1]Summary_big_cities!G63)</f>
        <v/>
      </c>
      <c r="F270" s="4" t="str">
        <f>IF(A270="","",[1]Summary_big_cities!F63)</f>
        <v/>
      </c>
      <c r="G270" s="3" t="str">
        <f>IF(A270="","",[1]Summary_big_cities!T63)</f>
        <v/>
      </c>
      <c r="H270" s="3" t="str">
        <f>IF(A270="","",[1]Summary_big_cities!U63)</f>
        <v/>
      </c>
      <c r="I270" s="3" t="str">
        <f>IF(A270="","",[1]Summary_big_cities!V63)</f>
        <v/>
      </c>
      <c r="J270" s="2" t="str">
        <f>IF(A270="","",IF([1]Summary_big_cities!O63&lt;&gt;0,IF(ISERROR(SEARCH("LSA",[1]Summary_big_cities!O63)=TRUE),IF(ISERROR(SEARCH("NA",[1]Summary_big_cities!O63)=TRUE),"Sensitive","Normal"),"Less sensitive"),""))</f>
        <v/>
      </c>
    </row>
    <row r="271" spans="1:10" x14ac:dyDescent="0.2">
      <c r="A271" s="6" t="str">
        <f>IF([1]Summary_big_cities!B64&lt;&gt;0,[1]Summary_big_cities!B64,IF([1]Summary_big_cities!S64&lt;&gt;0,[1]Summary_big_cities!S64,""))</f>
        <v/>
      </c>
      <c r="B271" s="6" t="str">
        <f>IF(A271="","",IF([1]Summary_big_cities!A64&lt;&gt;0,[1]Summary_big_cities!A64,[1]Summary_big_cities!R64))</f>
        <v/>
      </c>
      <c r="C271" s="5" t="str">
        <f>IF(A271="","",[1]Summary_big_cities!C64)</f>
        <v/>
      </c>
      <c r="D271" s="5" t="str">
        <f>IF(A271="","",[1]Summary_big_cities!E64)</f>
        <v/>
      </c>
      <c r="E271" s="5" t="str">
        <f>IF(A271="","",[1]Summary_big_cities!G64)</f>
        <v/>
      </c>
      <c r="F271" s="4" t="str">
        <f>IF(A271="","",[1]Summary_big_cities!F64)</f>
        <v/>
      </c>
      <c r="G271" s="3" t="str">
        <f>IF(A271="","",[1]Summary_big_cities!T64)</f>
        <v/>
      </c>
      <c r="H271" s="3" t="str">
        <f>IF(A271="","",[1]Summary_big_cities!U64)</f>
        <v/>
      </c>
      <c r="I271" s="3" t="str">
        <f>IF(A271="","",[1]Summary_big_cities!V64)</f>
        <v/>
      </c>
      <c r="J271" s="2" t="str">
        <f>IF(A271="","",IF([1]Summary_big_cities!O64&lt;&gt;0,IF(ISERROR(SEARCH("LSA",[1]Summary_big_cities!O64)=TRUE),IF(ISERROR(SEARCH("NA",[1]Summary_big_cities!O64)=TRUE),"Sensitive","Normal"),"Less sensitive"),""))</f>
        <v/>
      </c>
    </row>
    <row r="272" spans="1:10" x14ac:dyDescent="0.2">
      <c r="A272" s="6" t="str">
        <f>IF([1]Summary_big_cities!B65&lt;&gt;0,[1]Summary_big_cities!B65,IF([1]Summary_big_cities!S65&lt;&gt;0,[1]Summary_big_cities!S65,""))</f>
        <v/>
      </c>
      <c r="B272" s="6" t="str">
        <f>IF(A272="","",IF([1]Summary_big_cities!A65&lt;&gt;0,[1]Summary_big_cities!A65,[1]Summary_big_cities!R65))</f>
        <v/>
      </c>
      <c r="C272" s="5" t="str">
        <f>IF(A272="","",[1]Summary_big_cities!C65)</f>
        <v/>
      </c>
      <c r="D272" s="5" t="str">
        <f>IF(A272="","",[1]Summary_big_cities!E65)</f>
        <v/>
      </c>
      <c r="E272" s="5" t="str">
        <f>IF(A272="","",[1]Summary_big_cities!G65)</f>
        <v/>
      </c>
      <c r="F272" s="4" t="str">
        <f>IF(A272="","",[1]Summary_big_cities!F65)</f>
        <v/>
      </c>
      <c r="G272" s="3" t="str">
        <f>IF(A272="","",[1]Summary_big_cities!T65)</f>
        <v/>
      </c>
      <c r="H272" s="3" t="str">
        <f>IF(A272="","",[1]Summary_big_cities!U65)</f>
        <v/>
      </c>
      <c r="I272" s="3" t="str">
        <f>IF(A272="","",[1]Summary_big_cities!V65)</f>
        <v/>
      </c>
      <c r="J272" s="2" t="str">
        <f>IF(A272="","",IF([1]Summary_big_cities!O65&lt;&gt;0,IF(ISERROR(SEARCH("LSA",[1]Summary_big_cities!O65)=TRUE),IF(ISERROR(SEARCH("NA",[1]Summary_big_cities!O65)=TRUE),"Sensitive","Normal"),"Less sensitive"),""))</f>
        <v/>
      </c>
    </row>
    <row r="273" spans="1:10" x14ac:dyDescent="0.2">
      <c r="A273" s="6" t="str">
        <f>IF([1]Summary_big_cities!B66&lt;&gt;0,[1]Summary_big_cities!B66,IF([1]Summary_big_cities!S66&lt;&gt;0,[1]Summary_big_cities!S66,""))</f>
        <v/>
      </c>
      <c r="B273" s="6" t="str">
        <f>IF(A273="","",IF([1]Summary_big_cities!A66&lt;&gt;0,[1]Summary_big_cities!A66,[1]Summary_big_cities!R66))</f>
        <v/>
      </c>
      <c r="C273" s="5" t="str">
        <f>IF(A273="","",[1]Summary_big_cities!C66)</f>
        <v/>
      </c>
      <c r="D273" s="5" t="str">
        <f>IF(A273="","",[1]Summary_big_cities!E66)</f>
        <v/>
      </c>
      <c r="E273" s="5" t="str">
        <f>IF(A273="","",[1]Summary_big_cities!G66)</f>
        <v/>
      </c>
      <c r="F273" s="4" t="str">
        <f>IF(A273="","",[1]Summary_big_cities!F66)</f>
        <v/>
      </c>
      <c r="G273" s="3" t="str">
        <f>IF(A273="","",[1]Summary_big_cities!T66)</f>
        <v/>
      </c>
      <c r="H273" s="3" t="str">
        <f>IF(A273="","",[1]Summary_big_cities!U66)</f>
        <v/>
      </c>
      <c r="I273" s="3" t="str">
        <f>IF(A273="","",[1]Summary_big_cities!V66)</f>
        <v/>
      </c>
      <c r="J273" s="2" t="str">
        <f>IF(A273="","",IF([1]Summary_big_cities!O66&lt;&gt;0,IF(ISERROR(SEARCH("LSA",[1]Summary_big_cities!O66)=TRUE),IF(ISERROR(SEARCH("NA",[1]Summary_big_cities!O66)=TRUE),"Sensitive","Normal"),"Less sensitive"),""))</f>
        <v/>
      </c>
    </row>
    <row r="274" spans="1:10" x14ac:dyDescent="0.2">
      <c r="A274" s="6" t="str">
        <f>IF([1]Summary_big_cities!B67&lt;&gt;0,[1]Summary_big_cities!B67,IF([1]Summary_big_cities!S67&lt;&gt;0,[1]Summary_big_cities!S67,""))</f>
        <v/>
      </c>
      <c r="B274" s="6" t="str">
        <f>IF(A274="","",IF([1]Summary_big_cities!A67&lt;&gt;0,[1]Summary_big_cities!A67,[1]Summary_big_cities!R67))</f>
        <v/>
      </c>
      <c r="C274" s="5" t="str">
        <f>IF(A274="","",[1]Summary_big_cities!C67)</f>
        <v/>
      </c>
      <c r="D274" s="5" t="str">
        <f>IF(A274="","",[1]Summary_big_cities!E67)</f>
        <v/>
      </c>
      <c r="E274" s="5" t="str">
        <f>IF(A274="","",[1]Summary_big_cities!G67)</f>
        <v/>
      </c>
      <c r="F274" s="4" t="str">
        <f>IF(A274="","",[1]Summary_big_cities!F67)</f>
        <v/>
      </c>
      <c r="G274" s="3" t="str">
        <f>IF(A274="","",[1]Summary_big_cities!T67)</f>
        <v/>
      </c>
      <c r="H274" s="3" t="str">
        <f>IF(A274="","",[1]Summary_big_cities!U67)</f>
        <v/>
      </c>
      <c r="I274" s="3" t="str">
        <f>IF(A274="","",[1]Summary_big_cities!V67)</f>
        <v/>
      </c>
      <c r="J274" s="2" t="str">
        <f>IF(A274="","",IF([1]Summary_big_cities!O67&lt;&gt;0,IF(ISERROR(SEARCH("LSA",[1]Summary_big_cities!O67)=TRUE),IF(ISERROR(SEARCH("NA",[1]Summary_big_cities!O67)=TRUE),"Sensitive","Normal"),"Less sensitive"),""))</f>
        <v/>
      </c>
    </row>
    <row r="275" spans="1:10" x14ac:dyDescent="0.2">
      <c r="A275" s="6" t="str">
        <f>IF([1]Summary_big_cities!B68&lt;&gt;0,[1]Summary_big_cities!B68,IF([1]Summary_big_cities!S68&lt;&gt;0,[1]Summary_big_cities!S68,""))</f>
        <v/>
      </c>
      <c r="B275" s="6" t="str">
        <f>IF(A275="","",IF([1]Summary_big_cities!A68&lt;&gt;0,[1]Summary_big_cities!A68,[1]Summary_big_cities!R68))</f>
        <v/>
      </c>
      <c r="C275" s="5" t="str">
        <f>IF(A275="","",[1]Summary_big_cities!C68)</f>
        <v/>
      </c>
      <c r="D275" s="5" t="str">
        <f>IF(A275="","",[1]Summary_big_cities!E68)</f>
        <v/>
      </c>
      <c r="E275" s="5" t="str">
        <f>IF(A275="","",[1]Summary_big_cities!G68)</f>
        <v/>
      </c>
      <c r="F275" s="4" t="str">
        <f>IF(A275="","",[1]Summary_big_cities!F68)</f>
        <v/>
      </c>
      <c r="G275" s="3" t="str">
        <f>IF(A275="","",[1]Summary_big_cities!T68)</f>
        <v/>
      </c>
      <c r="H275" s="3" t="str">
        <f>IF(A275="","",[1]Summary_big_cities!U68)</f>
        <v/>
      </c>
      <c r="I275" s="3" t="str">
        <f>IF(A275="","",[1]Summary_big_cities!V68)</f>
        <v/>
      </c>
      <c r="J275" s="2" t="str">
        <f>IF(A275="","",IF([1]Summary_big_cities!O68&lt;&gt;0,IF(ISERROR(SEARCH("LSA",[1]Summary_big_cities!O68)=TRUE),IF(ISERROR(SEARCH("NA",[1]Summary_big_cities!O68)=TRUE),"Sensitive","Normal"),"Less sensitive"),""))</f>
        <v/>
      </c>
    </row>
    <row r="276" spans="1:10" x14ac:dyDescent="0.2">
      <c r="A276" s="6" t="str">
        <f>IF([1]Summary_big_cities!B69&lt;&gt;0,[1]Summary_big_cities!B69,IF([1]Summary_big_cities!S69&lt;&gt;0,[1]Summary_big_cities!S69,""))</f>
        <v/>
      </c>
      <c r="B276" s="6" t="str">
        <f>IF(A276="","",IF([1]Summary_big_cities!A69&lt;&gt;0,[1]Summary_big_cities!A69,[1]Summary_big_cities!R69))</f>
        <v/>
      </c>
      <c r="C276" s="5" t="str">
        <f>IF(A276="","",[1]Summary_big_cities!C69)</f>
        <v/>
      </c>
      <c r="D276" s="5" t="str">
        <f>IF(A276="","",[1]Summary_big_cities!E69)</f>
        <v/>
      </c>
      <c r="E276" s="5" t="str">
        <f>IF(A276="","",[1]Summary_big_cities!G69)</f>
        <v/>
      </c>
      <c r="F276" s="4" t="str">
        <f>IF(A276="","",[1]Summary_big_cities!F69)</f>
        <v/>
      </c>
      <c r="G276" s="3" t="str">
        <f>IF(A276="","",[1]Summary_big_cities!T69)</f>
        <v/>
      </c>
      <c r="H276" s="3" t="str">
        <f>IF(A276="","",[1]Summary_big_cities!U69)</f>
        <v/>
      </c>
      <c r="I276" s="3" t="str">
        <f>IF(A276="","",[1]Summary_big_cities!V69)</f>
        <v/>
      </c>
      <c r="J276" s="2" t="str">
        <f>IF(A276="","",IF([1]Summary_big_cities!O69&lt;&gt;0,IF(ISERROR(SEARCH("LSA",[1]Summary_big_cities!O69)=TRUE),IF(ISERROR(SEARCH("NA",[1]Summary_big_cities!O69)=TRUE),"Sensitive","Normal"),"Less sensitive"),""))</f>
        <v/>
      </c>
    </row>
    <row r="277" spans="1:10" x14ac:dyDescent="0.2">
      <c r="A277" s="6" t="str">
        <f>IF([1]Summary_big_cities!B70&lt;&gt;0,[1]Summary_big_cities!B70,IF([1]Summary_big_cities!S70&lt;&gt;0,[1]Summary_big_cities!S70,""))</f>
        <v/>
      </c>
      <c r="B277" s="6" t="str">
        <f>IF(A277="","",IF([1]Summary_big_cities!A70&lt;&gt;0,[1]Summary_big_cities!A70,[1]Summary_big_cities!R70))</f>
        <v/>
      </c>
      <c r="C277" s="5" t="str">
        <f>IF(A277="","",[1]Summary_big_cities!C70)</f>
        <v/>
      </c>
      <c r="D277" s="5" t="str">
        <f>IF(A277="","",[1]Summary_big_cities!E70)</f>
        <v/>
      </c>
      <c r="E277" s="5" t="str">
        <f>IF(A277="","",[1]Summary_big_cities!G70)</f>
        <v/>
      </c>
      <c r="F277" s="4" t="str">
        <f>IF(A277="","",[1]Summary_big_cities!F70)</f>
        <v/>
      </c>
      <c r="G277" s="3" t="str">
        <f>IF(A277="","",[1]Summary_big_cities!T70)</f>
        <v/>
      </c>
      <c r="H277" s="3" t="str">
        <f>IF(A277="","",[1]Summary_big_cities!U70)</f>
        <v/>
      </c>
      <c r="I277" s="3" t="str">
        <f>IF(A277="","",[1]Summary_big_cities!V70)</f>
        <v/>
      </c>
      <c r="J277" s="2" t="str">
        <f>IF(A277="","",IF([1]Summary_big_cities!O70&lt;&gt;0,IF(ISERROR(SEARCH("LSA",[1]Summary_big_cities!O70)=TRUE),IF(ISERROR(SEARCH("NA",[1]Summary_big_cities!O70)=TRUE),"Sensitive","Normal"),"Less sensitive"),""))</f>
        <v/>
      </c>
    </row>
    <row r="278" spans="1:10" x14ac:dyDescent="0.2">
      <c r="A278" s="6" t="str">
        <f>IF([1]Summary_big_cities!B71&lt;&gt;0,[1]Summary_big_cities!B71,IF([1]Summary_big_cities!S71&lt;&gt;0,[1]Summary_big_cities!S71,""))</f>
        <v/>
      </c>
      <c r="B278" s="6" t="str">
        <f>IF(A278="","",IF([1]Summary_big_cities!A71&lt;&gt;0,[1]Summary_big_cities!A71,[1]Summary_big_cities!R71))</f>
        <v/>
      </c>
      <c r="C278" s="5" t="str">
        <f>IF(A278="","",[1]Summary_big_cities!C71)</f>
        <v/>
      </c>
      <c r="D278" s="5" t="str">
        <f>IF(A278="","",[1]Summary_big_cities!E71)</f>
        <v/>
      </c>
      <c r="E278" s="5" t="str">
        <f>IF(A278="","",[1]Summary_big_cities!G71)</f>
        <v/>
      </c>
      <c r="F278" s="4" t="str">
        <f>IF(A278="","",[1]Summary_big_cities!F71)</f>
        <v/>
      </c>
      <c r="G278" s="3" t="str">
        <f>IF(A278="","",[1]Summary_big_cities!T71)</f>
        <v/>
      </c>
      <c r="H278" s="3" t="str">
        <f>IF(A278="","",[1]Summary_big_cities!U71)</f>
        <v/>
      </c>
      <c r="I278" s="3" t="str">
        <f>IF(A278="","",[1]Summary_big_cities!V71)</f>
        <v/>
      </c>
      <c r="J278" s="2" t="str">
        <f>IF(A278="","",IF([1]Summary_big_cities!O71&lt;&gt;0,IF(ISERROR(SEARCH("LSA",[1]Summary_big_cities!O71)=TRUE),IF(ISERROR(SEARCH("NA",[1]Summary_big_cities!O71)=TRUE),"Sensitive","Normal"),"Less sensitive"),""))</f>
        <v/>
      </c>
    </row>
    <row r="279" spans="1:10" x14ac:dyDescent="0.2">
      <c r="A279" s="6" t="str">
        <f>IF([1]Summary_big_cities!B72&lt;&gt;0,[1]Summary_big_cities!B72,IF([1]Summary_big_cities!S72&lt;&gt;0,[1]Summary_big_cities!S72,""))</f>
        <v/>
      </c>
      <c r="B279" s="6" t="str">
        <f>IF(A279="","",IF([1]Summary_big_cities!A72&lt;&gt;0,[1]Summary_big_cities!A72,[1]Summary_big_cities!R72))</f>
        <v/>
      </c>
      <c r="C279" s="5" t="str">
        <f>IF(A279="","",[1]Summary_big_cities!C72)</f>
        <v/>
      </c>
      <c r="D279" s="5" t="str">
        <f>IF(A279="","",[1]Summary_big_cities!E72)</f>
        <v/>
      </c>
      <c r="E279" s="5" t="str">
        <f>IF(A279="","",[1]Summary_big_cities!G72)</f>
        <v/>
      </c>
      <c r="F279" s="4" t="str">
        <f>IF(A279="","",[1]Summary_big_cities!F72)</f>
        <v/>
      </c>
      <c r="G279" s="3" t="str">
        <f>IF(A279="","",[1]Summary_big_cities!T72)</f>
        <v/>
      </c>
      <c r="H279" s="3" t="str">
        <f>IF(A279="","",[1]Summary_big_cities!U72)</f>
        <v/>
      </c>
      <c r="I279" s="3" t="str">
        <f>IF(A279="","",[1]Summary_big_cities!V72)</f>
        <v/>
      </c>
      <c r="J279" s="2" t="str">
        <f>IF(A279="","",IF([1]Summary_big_cities!O72&lt;&gt;0,IF(ISERROR(SEARCH("LSA",[1]Summary_big_cities!O72)=TRUE),IF(ISERROR(SEARCH("NA",[1]Summary_big_cities!O72)=TRUE),"Sensitive","Normal"),"Less sensitive"),""))</f>
        <v/>
      </c>
    </row>
    <row r="280" spans="1:10" x14ac:dyDescent="0.2">
      <c r="A280" s="6" t="str">
        <f>IF([1]Summary_big_cities!B73&lt;&gt;0,[1]Summary_big_cities!B73,IF([1]Summary_big_cities!S73&lt;&gt;0,[1]Summary_big_cities!S73,""))</f>
        <v/>
      </c>
      <c r="B280" s="6" t="str">
        <f>IF(A280="","",IF([1]Summary_big_cities!A73&lt;&gt;0,[1]Summary_big_cities!A73,[1]Summary_big_cities!R73))</f>
        <v/>
      </c>
      <c r="C280" s="5" t="str">
        <f>IF(A280="","",[1]Summary_big_cities!C73)</f>
        <v/>
      </c>
      <c r="D280" s="5" t="str">
        <f>IF(A280="","",[1]Summary_big_cities!E73)</f>
        <v/>
      </c>
      <c r="E280" s="5" t="str">
        <f>IF(A280="","",[1]Summary_big_cities!G73)</f>
        <v/>
      </c>
      <c r="F280" s="4" t="str">
        <f>IF(A280="","",[1]Summary_big_cities!F73)</f>
        <v/>
      </c>
      <c r="G280" s="3" t="str">
        <f>IF(A280="","",[1]Summary_big_cities!T73)</f>
        <v/>
      </c>
      <c r="H280" s="3" t="str">
        <f>IF(A280="","",[1]Summary_big_cities!U73)</f>
        <v/>
      </c>
      <c r="I280" s="3" t="str">
        <f>IF(A280="","",[1]Summary_big_cities!V73)</f>
        <v/>
      </c>
      <c r="J280" s="2" t="str">
        <f>IF(A280="","",IF([1]Summary_big_cities!O73&lt;&gt;0,IF(ISERROR(SEARCH("LSA",[1]Summary_big_cities!O73)=TRUE),IF(ISERROR(SEARCH("NA",[1]Summary_big_cities!O73)=TRUE),"Sensitive","Normal"),"Less sensitive"),""))</f>
        <v/>
      </c>
    </row>
    <row r="281" spans="1:10" x14ac:dyDescent="0.2">
      <c r="A281" s="6" t="str">
        <f>IF([1]Summary_big_cities!B74&lt;&gt;0,[1]Summary_big_cities!B74,IF([1]Summary_big_cities!S74&lt;&gt;0,[1]Summary_big_cities!S74,""))</f>
        <v/>
      </c>
      <c r="B281" s="6" t="str">
        <f>IF(A281="","",IF([1]Summary_big_cities!A74&lt;&gt;0,[1]Summary_big_cities!A74,[1]Summary_big_cities!R74))</f>
        <v/>
      </c>
      <c r="C281" s="5" t="str">
        <f>IF(A281="","",[1]Summary_big_cities!C74)</f>
        <v/>
      </c>
      <c r="D281" s="5" t="str">
        <f>IF(A281="","",[1]Summary_big_cities!E74)</f>
        <v/>
      </c>
      <c r="E281" s="5" t="str">
        <f>IF(A281="","",[1]Summary_big_cities!G74)</f>
        <v/>
      </c>
      <c r="F281" s="4" t="str">
        <f>IF(A281="","",[1]Summary_big_cities!F74)</f>
        <v/>
      </c>
      <c r="G281" s="3" t="str">
        <f>IF(A281="","",[1]Summary_big_cities!T74)</f>
        <v/>
      </c>
      <c r="H281" s="3" t="str">
        <f>IF(A281="","",[1]Summary_big_cities!U74)</f>
        <v/>
      </c>
      <c r="I281" s="3" t="str">
        <f>IF(A281="","",[1]Summary_big_cities!V74)</f>
        <v/>
      </c>
      <c r="J281" s="2" t="str">
        <f>IF(A281="","",IF([1]Summary_big_cities!O74&lt;&gt;0,IF(ISERROR(SEARCH("LSA",[1]Summary_big_cities!O74)=TRUE),IF(ISERROR(SEARCH("NA",[1]Summary_big_cities!O74)=TRUE),"Sensitive","Normal"),"Less sensitive"),""))</f>
        <v/>
      </c>
    </row>
    <row r="282" spans="1:10" x14ac:dyDescent="0.2">
      <c r="A282" s="6" t="str">
        <f>IF([1]Summary_big_cities!B75&lt;&gt;0,[1]Summary_big_cities!B75,IF([1]Summary_big_cities!S75&lt;&gt;0,[1]Summary_big_cities!S75,""))</f>
        <v/>
      </c>
      <c r="B282" s="6" t="str">
        <f>IF(A282="","",IF([1]Summary_big_cities!A75&lt;&gt;0,[1]Summary_big_cities!A75,[1]Summary_big_cities!R75))</f>
        <v/>
      </c>
      <c r="C282" s="5" t="str">
        <f>IF(A282="","",[1]Summary_big_cities!C75)</f>
        <v/>
      </c>
      <c r="D282" s="5" t="str">
        <f>IF(A282="","",[1]Summary_big_cities!E75)</f>
        <v/>
      </c>
      <c r="E282" s="5" t="str">
        <f>IF(A282="","",[1]Summary_big_cities!G75)</f>
        <v/>
      </c>
      <c r="F282" s="4" t="str">
        <f>IF(A282="","",[1]Summary_big_cities!F75)</f>
        <v/>
      </c>
      <c r="G282" s="3" t="str">
        <f>IF(A282="","",[1]Summary_big_cities!T75)</f>
        <v/>
      </c>
      <c r="H282" s="3" t="str">
        <f>IF(A282="","",[1]Summary_big_cities!U75)</f>
        <v/>
      </c>
      <c r="I282" s="3" t="str">
        <f>IF(A282="","",[1]Summary_big_cities!V75)</f>
        <v/>
      </c>
      <c r="J282" s="2" t="str">
        <f>IF(A282="","",IF([1]Summary_big_cities!O75&lt;&gt;0,IF(ISERROR(SEARCH("LSA",[1]Summary_big_cities!O75)=TRUE),IF(ISERROR(SEARCH("NA",[1]Summary_big_cities!O75)=TRUE),"Sensitive","Normal"),"Less sensitive"),""))</f>
        <v/>
      </c>
    </row>
    <row r="283" spans="1:10" x14ac:dyDescent="0.2">
      <c r="A283" s="6" t="str">
        <f>IF([1]Summary_big_cities!B76&lt;&gt;0,[1]Summary_big_cities!B76,IF([1]Summary_big_cities!S76&lt;&gt;0,[1]Summary_big_cities!S76,""))</f>
        <v/>
      </c>
      <c r="B283" s="6" t="str">
        <f>IF(A283="","",IF([1]Summary_big_cities!A76&lt;&gt;0,[1]Summary_big_cities!A76,[1]Summary_big_cities!R76))</f>
        <v/>
      </c>
      <c r="C283" s="5" t="str">
        <f>IF(A283="","",[1]Summary_big_cities!C76)</f>
        <v/>
      </c>
      <c r="D283" s="5" t="str">
        <f>IF(A283="","",[1]Summary_big_cities!E76)</f>
        <v/>
      </c>
      <c r="E283" s="5" t="str">
        <f>IF(A283="","",[1]Summary_big_cities!G76)</f>
        <v/>
      </c>
      <c r="F283" s="4" t="str">
        <f>IF(A283="","",[1]Summary_big_cities!F76)</f>
        <v/>
      </c>
      <c r="G283" s="3" t="str">
        <f>IF(A283="","",[1]Summary_big_cities!T76)</f>
        <v/>
      </c>
      <c r="H283" s="3" t="str">
        <f>IF(A283="","",[1]Summary_big_cities!U76)</f>
        <v/>
      </c>
      <c r="I283" s="3" t="str">
        <f>IF(A283="","",[1]Summary_big_cities!V76)</f>
        <v/>
      </c>
      <c r="J283" s="2" t="str">
        <f>IF(A283="","",IF([1]Summary_big_cities!O76&lt;&gt;0,IF(ISERROR(SEARCH("LSA",[1]Summary_big_cities!O76)=TRUE),IF(ISERROR(SEARCH("NA",[1]Summary_big_cities!O76)=TRUE),"Sensitive","Normal"),"Less sensitive"),""))</f>
        <v/>
      </c>
    </row>
    <row r="284" spans="1:10" x14ac:dyDescent="0.2">
      <c r="A284" s="6" t="str">
        <f>IF([1]Summary_big_cities!B77&lt;&gt;0,[1]Summary_big_cities!B77,IF([1]Summary_big_cities!S77&lt;&gt;0,[1]Summary_big_cities!S77,""))</f>
        <v/>
      </c>
      <c r="B284" s="6" t="str">
        <f>IF(A284="","",IF([1]Summary_big_cities!A77&lt;&gt;0,[1]Summary_big_cities!A77,[1]Summary_big_cities!R77))</f>
        <v/>
      </c>
      <c r="C284" s="5" t="str">
        <f>IF(A284="","",[1]Summary_big_cities!C77)</f>
        <v/>
      </c>
      <c r="D284" s="5" t="str">
        <f>IF(A284="","",[1]Summary_big_cities!E77)</f>
        <v/>
      </c>
      <c r="E284" s="5" t="str">
        <f>IF(A284="","",[1]Summary_big_cities!G77)</f>
        <v/>
      </c>
      <c r="F284" s="4" t="str">
        <f>IF(A284="","",[1]Summary_big_cities!F77)</f>
        <v/>
      </c>
      <c r="G284" s="3" t="str">
        <f>IF(A284="","",[1]Summary_big_cities!T77)</f>
        <v/>
      </c>
      <c r="H284" s="3" t="str">
        <f>IF(A284="","",[1]Summary_big_cities!U77)</f>
        <v/>
      </c>
      <c r="I284" s="3" t="str">
        <f>IF(A284="","",[1]Summary_big_cities!V77)</f>
        <v/>
      </c>
      <c r="J284" s="2" t="str">
        <f>IF(A284="","",IF([1]Summary_big_cities!O77&lt;&gt;0,IF(ISERROR(SEARCH("LSA",[1]Summary_big_cities!O77)=TRUE),IF(ISERROR(SEARCH("NA",[1]Summary_big_cities!O77)=TRUE),"Sensitive","Normal"),"Less sensitive"),""))</f>
        <v/>
      </c>
    </row>
    <row r="285" spans="1:10" x14ac:dyDescent="0.2">
      <c r="A285" s="6" t="str">
        <f>IF([1]Summary_big_cities!B78&lt;&gt;0,[1]Summary_big_cities!B78,IF([1]Summary_big_cities!S78&lt;&gt;0,[1]Summary_big_cities!S78,""))</f>
        <v/>
      </c>
      <c r="B285" s="6" t="str">
        <f>IF(A285="","",IF([1]Summary_big_cities!A78&lt;&gt;0,[1]Summary_big_cities!A78,[1]Summary_big_cities!R78))</f>
        <v/>
      </c>
      <c r="C285" s="5" t="str">
        <f>IF(A285="","",[1]Summary_big_cities!C78)</f>
        <v/>
      </c>
      <c r="D285" s="5" t="str">
        <f>IF(A285="","",[1]Summary_big_cities!E78)</f>
        <v/>
      </c>
      <c r="E285" s="5" t="str">
        <f>IF(A285="","",[1]Summary_big_cities!G78)</f>
        <v/>
      </c>
      <c r="F285" s="4" t="str">
        <f>IF(A285="","",[1]Summary_big_cities!F78)</f>
        <v/>
      </c>
      <c r="G285" s="3" t="str">
        <f>IF(A285="","",[1]Summary_big_cities!T78)</f>
        <v/>
      </c>
      <c r="H285" s="3" t="str">
        <f>IF(A285="","",[1]Summary_big_cities!U78)</f>
        <v/>
      </c>
      <c r="I285" s="3" t="str">
        <f>IF(A285="","",[1]Summary_big_cities!V78)</f>
        <v/>
      </c>
      <c r="J285" s="2" t="str">
        <f>IF(A285="","",IF([1]Summary_big_cities!O78&lt;&gt;0,IF(ISERROR(SEARCH("LSA",[1]Summary_big_cities!O78)=TRUE),IF(ISERROR(SEARCH("NA",[1]Summary_big_cities!O78)=TRUE),"Sensitive","Normal"),"Less sensitive"),""))</f>
        <v/>
      </c>
    </row>
    <row r="286" spans="1:10" x14ac:dyDescent="0.2">
      <c r="A286" s="6" t="str">
        <f>IF([1]Summary_big_cities!B79&lt;&gt;0,[1]Summary_big_cities!B79,IF([1]Summary_big_cities!S79&lt;&gt;0,[1]Summary_big_cities!S79,""))</f>
        <v/>
      </c>
      <c r="B286" s="6" t="str">
        <f>IF(A286="","",IF([1]Summary_big_cities!A79&lt;&gt;0,[1]Summary_big_cities!A79,[1]Summary_big_cities!R79))</f>
        <v/>
      </c>
      <c r="C286" s="5" t="str">
        <f>IF(A286="","",[1]Summary_big_cities!C79)</f>
        <v/>
      </c>
      <c r="D286" s="5" t="str">
        <f>IF(A286="","",[1]Summary_big_cities!E79)</f>
        <v/>
      </c>
      <c r="E286" s="5" t="str">
        <f>IF(A286="","",[1]Summary_big_cities!G79)</f>
        <v/>
      </c>
      <c r="F286" s="4" t="str">
        <f>IF(A286="","",[1]Summary_big_cities!F79)</f>
        <v/>
      </c>
      <c r="G286" s="3" t="str">
        <f>IF(A286="","",[1]Summary_big_cities!T79)</f>
        <v/>
      </c>
      <c r="H286" s="3" t="str">
        <f>IF(A286="","",[1]Summary_big_cities!U79)</f>
        <v/>
      </c>
      <c r="I286" s="3" t="str">
        <f>IF(A286="","",[1]Summary_big_cities!V79)</f>
        <v/>
      </c>
      <c r="J286" s="2" t="str">
        <f>IF(A286="","",IF([1]Summary_big_cities!O79&lt;&gt;0,IF(ISERROR(SEARCH("LSA",[1]Summary_big_cities!O79)=TRUE),IF(ISERROR(SEARCH("NA",[1]Summary_big_cities!O79)=TRUE),"Sensitive","Normal"),"Less sensitive"),""))</f>
        <v/>
      </c>
    </row>
    <row r="287" spans="1:10" x14ac:dyDescent="0.2">
      <c r="A287" s="6" t="str">
        <f>IF([1]Summary_big_cities!B80&lt;&gt;0,[1]Summary_big_cities!B80,IF([1]Summary_big_cities!S80&lt;&gt;0,[1]Summary_big_cities!S80,""))</f>
        <v/>
      </c>
      <c r="B287" s="6" t="str">
        <f>IF(A287="","",IF([1]Summary_big_cities!A80&lt;&gt;0,[1]Summary_big_cities!A80,[1]Summary_big_cities!R80))</f>
        <v/>
      </c>
      <c r="C287" s="5" t="str">
        <f>IF(A287="","",[1]Summary_big_cities!C80)</f>
        <v/>
      </c>
      <c r="D287" s="5" t="str">
        <f>IF(A287="","",[1]Summary_big_cities!E80)</f>
        <v/>
      </c>
      <c r="E287" s="5" t="str">
        <f>IF(A287="","",[1]Summary_big_cities!G80)</f>
        <v/>
      </c>
      <c r="F287" s="4" t="str">
        <f>IF(A287="","",[1]Summary_big_cities!F80)</f>
        <v/>
      </c>
      <c r="G287" s="3" t="str">
        <f>IF(A287="","",[1]Summary_big_cities!T80)</f>
        <v/>
      </c>
      <c r="H287" s="3" t="str">
        <f>IF(A287="","",[1]Summary_big_cities!U80)</f>
        <v/>
      </c>
      <c r="I287" s="3" t="str">
        <f>IF(A287="","",[1]Summary_big_cities!V80)</f>
        <v/>
      </c>
      <c r="J287" s="2" t="str">
        <f>IF(A287="","",IF([1]Summary_big_cities!O80&lt;&gt;0,IF(ISERROR(SEARCH("LSA",[1]Summary_big_cities!O80)=TRUE),IF(ISERROR(SEARCH("NA",[1]Summary_big_cities!O80)=TRUE),"Sensitive","Normal"),"Less sensitive"),""))</f>
        <v/>
      </c>
    </row>
    <row r="288" spans="1:10" x14ac:dyDescent="0.2">
      <c r="A288" s="6" t="str">
        <f>IF([1]Summary_big_cities!B81&lt;&gt;0,[1]Summary_big_cities!B81,IF([1]Summary_big_cities!S81&lt;&gt;0,[1]Summary_big_cities!S81,""))</f>
        <v/>
      </c>
      <c r="B288" s="6" t="str">
        <f>IF(A288="","",IF([1]Summary_big_cities!A81&lt;&gt;0,[1]Summary_big_cities!A81,[1]Summary_big_cities!R81))</f>
        <v/>
      </c>
      <c r="C288" s="5" t="str">
        <f>IF(A288="","",[1]Summary_big_cities!C81)</f>
        <v/>
      </c>
      <c r="D288" s="5" t="str">
        <f>IF(A288="","",[1]Summary_big_cities!E81)</f>
        <v/>
      </c>
      <c r="E288" s="5" t="str">
        <f>IF(A288="","",[1]Summary_big_cities!G81)</f>
        <v/>
      </c>
      <c r="F288" s="4" t="str">
        <f>IF(A288="","",[1]Summary_big_cities!F81)</f>
        <v/>
      </c>
      <c r="G288" s="3" t="str">
        <f>IF(A288="","",[1]Summary_big_cities!T81)</f>
        <v/>
      </c>
      <c r="H288" s="3" t="str">
        <f>IF(A288="","",[1]Summary_big_cities!U81)</f>
        <v/>
      </c>
      <c r="I288" s="3" t="str">
        <f>IF(A288="","",[1]Summary_big_cities!V81)</f>
        <v/>
      </c>
      <c r="J288" s="2" t="str">
        <f>IF(A288="","",IF([1]Summary_big_cities!O81&lt;&gt;0,IF(ISERROR(SEARCH("LSA",[1]Summary_big_cities!O81)=TRUE),IF(ISERROR(SEARCH("NA",[1]Summary_big_cities!O81)=TRUE),"Sensitive","Normal"),"Less sensitive"),""))</f>
        <v/>
      </c>
    </row>
    <row r="289" spans="1:10" x14ac:dyDescent="0.2">
      <c r="A289" s="6" t="str">
        <f>IF([1]Summary_big_cities!B82&lt;&gt;0,[1]Summary_big_cities!B82,IF([1]Summary_big_cities!S82&lt;&gt;0,[1]Summary_big_cities!S82,""))</f>
        <v/>
      </c>
      <c r="B289" s="6" t="str">
        <f>IF(A289="","",IF([1]Summary_big_cities!A82&lt;&gt;0,[1]Summary_big_cities!A82,[1]Summary_big_cities!R82))</f>
        <v/>
      </c>
      <c r="C289" s="5" t="str">
        <f>IF(A289="","",[1]Summary_big_cities!C82)</f>
        <v/>
      </c>
      <c r="D289" s="5" t="str">
        <f>IF(A289="","",[1]Summary_big_cities!E82)</f>
        <v/>
      </c>
      <c r="E289" s="5" t="str">
        <f>IF(A289="","",[1]Summary_big_cities!G82)</f>
        <v/>
      </c>
      <c r="F289" s="4" t="str">
        <f>IF(A289="","",[1]Summary_big_cities!F82)</f>
        <v/>
      </c>
      <c r="G289" s="3" t="str">
        <f>IF(A289="","",[1]Summary_big_cities!T82)</f>
        <v/>
      </c>
      <c r="H289" s="3" t="str">
        <f>IF(A289="","",[1]Summary_big_cities!U82)</f>
        <v/>
      </c>
      <c r="I289" s="3" t="str">
        <f>IF(A289="","",[1]Summary_big_cities!V82)</f>
        <v/>
      </c>
      <c r="J289" s="2" t="str">
        <f>IF(A289="","",IF([1]Summary_big_cities!O82&lt;&gt;0,IF(ISERROR(SEARCH("LSA",[1]Summary_big_cities!O82)=TRUE),IF(ISERROR(SEARCH("NA",[1]Summary_big_cities!O82)=TRUE),"Sensitive","Normal"),"Less sensitive"),""))</f>
        <v/>
      </c>
    </row>
    <row r="290" spans="1:10" x14ac:dyDescent="0.2">
      <c r="A290" s="6" t="str">
        <f>IF([1]Summary_big_cities!B83&lt;&gt;0,[1]Summary_big_cities!B83,IF([1]Summary_big_cities!S83&lt;&gt;0,[1]Summary_big_cities!S83,""))</f>
        <v/>
      </c>
      <c r="B290" s="6" t="str">
        <f>IF(A290="","",IF([1]Summary_big_cities!A83&lt;&gt;0,[1]Summary_big_cities!A83,[1]Summary_big_cities!R83))</f>
        <v/>
      </c>
      <c r="C290" s="5" t="str">
        <f>IF(A290="","",[1]Summary_big_cities!C83)</f>
        <v/>
      </c>
      <c r="D290" s="5" t="str">
        <f>IF(A290="","",[1]Summary_big_cities!E83)</f>
        <v/>
      </c>
      <c r="E290" s="5" t="str">
        <f>IF(A290="","",[1]Summary_big_cities!G83)</f>
        <v/>
      </c>
      <c r="F290" s="4" t="str">
        <f>IF(A290="","",[1]Summary_big_cities!F83)</f>
        <v/>
      </c>
      <c r="G290" s="3" t="str">
        <f>IF(A290="","",[1]Summary_big_cities!T83)</f>
        <v/>
      </c>
      <c r="H290" s="3" t="str">
        <f>IF(A290="","",[1]Summary_big_cities!U83)</f>
        <v/>
      </c>
      <c r="I290" s="3" t="str">
        <f>IF(A290="","",[1]Summary_big_cities!V83)</f>
        <v/>
      </c>
      <c r="J290" s="2" t="str">
        <f>IF(A290="","",IF([1]Summary_big_cities!O83&lt;&gt;0,IF(ISERROR(SEARCH("LSA",[1]Summary_big_cities!O83)=TRUE),IF(ISERROR(SEARCH("NA",[1]Summary_big_cities!O83)=TRUE),"Sensitive","Normal"),"Less sensitive"),""))</f>
        <v/>
      </c>
    </row>
    <row r="291" spans="1:10" x14ac:dyDescent="0.2">
      <c r="A291" s="6" t="str">
        <f>IF([1]Summary_big_cities!B84&lt;&gt;0,[1]Summary_big_cities!B84,IF([1]Summary_big_cities!S84&lt;&gt;0,[1]Summary_big_cities!S84,""))</f>
        <v/>
      </c>
      <c r="B291" s="6" t="str">
        <f>IF(A291="","",IF([1]Summary_big_cities!A84&lt;&gt;0,[1]Summary_big_cities!A84,[1]Summary_big_cities!R84))</f>
        <v/>
      </c>
      <c r="C291" s="5" t="str">
        <f>IF(A291="","",[1]Summary_big_cities!C84)</f>
        <v/>
      </c>
      <c r="D291" s="5" t="str">
        <f>IF(A291="","",[1]Summary_big_cities!E84)</f>
        <v/>
      </c>
      <c r="E291" s="5" t="str">
        <f>IF(A291="","",[1]Summary_big_cities!G84)</f>
        <v/>
      </c>
      <c r="F291" s="4" t="str">
        <f>IF(A291="","",[1]Summary_big_cities!F84)</f>
        <v/>
      </c>
      <c r="G291" s="3" t="str">
        <f>IF(A291="","",[1]Summary_big_cities!T84)</f>
        <v/>
      </c>
      <c r="H291" s="3" t="str">
        <f>IF(A291="","",[1]Summary_big_cities!U84)</f>
        <v/>
      </c>
      <c r="I291" s="3" t="str">
        <f>IF(A291="","",[1]Summary_big_cities!V84)</f>
        <v/>
      </c>
      <c r="J291" s="2" t="str">
        <f>IF(A291="","",IF([1]Summary_big_cities!O84&lt;&gt;0,IF(ISERROR(SEARCH("LSA",[1]Summary_big_cities!O84)=TRUE),IF(ISERROR(SEARCH("NA",[1]Summary_big_cities!O84)=TRUE),"Sensitive","Normal"),"Less sensitive"),""))</f>
        <v/>
      </c>
    </row>
    <row r="292" spans="1:10" x14ac:dyDescent="0.2">
      <c r="A292" s="6" t="str">
        <f>IF([1]Summary_big_cities!B85&lt;&gt;0,[1]Summary_big_cities!B85,IF([1]Summary_big_cities!S85&lt;&gt;0,[1]Summary_big_cities!S85,""))</f>
        <v/>
      </c>
      <c r="B292" s="6" t="str">
        <f>IF(A292="","",IF([1]Summary_big_cities!A85&lt;&gt;0,[1]Summary_big_cities!A85,[1]Summary_big_cities!R85))</f>
        <v/>
      </c>
      <c r="C292" s="5" t="str">
        <f>IF(A292="","",[1]Summary_big_cities!C85)</f>
        <v/>
      </c>
      <c r="D292" s="5" t="str">
        <f>IF(A292="","",[1]Summary_big_cities!E85)</f>
        <v/>
      </c>
      <c r="E292" s="5" t="str">
        <f>IF(A292="","",[1]Summary_big_cities!G85)</f>
        <v/>
      </c>
      <c r="F292" s="4" t="str">
        <f>IF(A292="","",[1]Summary_big_cities!F85)</f>
        <v/>
      </c>
      <c r="G292" s="3" t="str">
        <f>IF(A292="","",[1]Summary_big_cities!T85)</f>
        <v/>
      </c>
      <c r="H292" s="3" t="str">
        <f>IF(A292="","",[1]Summary_big_cities!U85)</f>
        <v/>
      </c>
      <c r="I292" s="3" t="str">
        <f>IF(A292="","",[1]Summary_big_cities!V85)</f>
        <v/>
      </c>
      <c r="J292" s="2" t="str">
        <f>IF(A292="","",IF([1]Summary_big_cities!O85&lt;&gt;0,IF(ISERROR(SEARCH("LSA",[1]Summary_big_cities!O85)=TRUE),IF(ISERROR(SEARCH("NA",[1]Summary_big_cities!O85)=TRUE),"Sensitive","Normal"),"Less sensitive"),""))</f>
        <v/>
      </c>
    </row>
    <row r="293" spans="1:10" x14ac:dyDescent="0.2">
      <c r="A293" s="6" t="str">
        <f>IF([1]Summary_big_cities!B86&lt;&gt;0,[1]Summary_big_cities!B86,IF([1]Summary_big_cities!S86&lt;&gt;0,[1]Summary_big_cities!S86,""))</f>
        <v/>
      </c>
      <c r="B293" s="6" t="str">
        <f>IF(A293="","",IF([1]Summary_big_cities!A86&lt;&gt;0,[1]Summary_big_cities!A86,[1]Summary_big_cities!R86))</f>
        <v/>
      </c>
      <c r="C293" s="5" t="str">
        <f>IF(A293="","",[1]Summary_big_cities!C86)</f>
        <v/>
      </c>
      <c r="D293" s="5" t="str">
        <f>IF(A293="","",[1]Summary_big_cities!E86)</f>
        <v/>
      </c>
      <c r="E293" s="5" t="str">
        <f>IF(A293="","",[1]Summary_big_cities!G86)</f>
        <v/>
      </c>
      <c r="F293" s="4" t="str">
        <f>IF(A293="","",[1]Summary_big_cities!F86)</f>
        <v/>
      </c>
      <c r="G293" s="3" t="str">
        <f>IF(A293="","",[1]Summary_big_cities!T86)</f>
        <v/>
      </c>
      <c r="H293" s="3" t="str">
        <f>IF(A293="","",[1]Summary_big_cities!U86)</f>
        <v/>
      </c>
      <c r="I293" s="3" t="str">
        <f>IF(A293="","",[1]Summary_big_cities!V86)</f>
        <v/>
      </c>
      <c r="J293" s="2" t="str">
        <f>IF(A293="","",IF([1]Summary_big_cities!O86&lt;&gt;0,IF(ISERROR(SEARCH("LSA",[1]Summary_big_cities!O86)=TRUE),IF(ISERROR(SEARCH("NA",[1]Summary_big_cities!O86)=TRUE),"Sensitive","Normal"),"Less sensitive"),""))</f>
        <v/>
      </c>
    </row>
    <row r="294" spans="1:10" x14ac:dyDescent="0.2">
      <c r="A294" s="6" t="str">
        <f>IF([1]Summary_big_cities!B87&lt;&gt;0,[1]Summary_big_cities!B87,IF([1]Summary_big_cities!S87&lt;&gt;0,[1]Summary_big_cities!S87,""))</f>
        <v/>
      </c>
      <c r="B294" s="6" t="str">
        <f>IF(A294="","",IF([1]Summary_big_cities!A87&lt;&gt;0,[1]Summary_big_cities!A87,[1]Summary_big_cities!R87))</f>
        <v/>
      </c>
      <c r="C294" s="5" t="str">
        <f>IF(A294="","",[1]Summary_big_cities!C87)</f>
        <v/>
      </c>
      <c r="D294" s="5" t="str">
        <f>IF(A294="","",[1]Summary_big_cities!E87)</f>
        <v/>
      </c>
      <c r="E294" s="5" t="str">
        <f>IF(A294="","",[1]Summary_big_cities!G87)</f>
        <v/>
      </c>
      <c r="F294" s="4" t="str">
        <f>IF(A294="","",[1]Summary_big_cities!F87)</f>
        <v/>
      </c>
      <c r="G294" s="3" t="str">
        <f>IF(A294="","",[1]Summary_big_cities!T87)</f>
        <v/>
      </c>
      <c r="H294" s="3" t="str">
        <f>IF(A294="","",[1]Summary_big_cities!U87)</f>
        <v/>
      </c>
      <c r="I294" s="3" t="str">
        <f>IF(A294="","",[1]Summary_big_cities!V87)</f>
        <v/>
      </c>
      <c r="J294" s="2" t="str">
        <f>IF(A294="","",IF([1]Summary_big_cities!O87&lt;&gt;0,IF(ISERROR(SEARCH("LSA",[1]Summary_big_cities!O87)=TRUE),IF(ISERROR(SEARCH("NA",[1]Summary_big_cities!O87)=TRUE),"Sensitive","Normal"),"Less sensitive"),""))</f>
        <v/>
      </c>
    </row>
    <row r="295" spans="1:10" x14ac:dyDescent="0.2">
      <c r="A295" s="6" t="str">
        <f>IF([1]Summary_big_cities!B88&lt;&gt;0,[1]Summary_big_cities!B88,IF([1]Summary_big_cities!S88&lt;&gt;0,[1]Summary_big_cities!S88,""))</f>
        <v/>
      </c>
      <c r="B295" s="6" t="str">
        <f>IF(A295="","",IF([1]Summary_big_cities!A88&lt;&gt;0,[1]Summary_big_cities!A88,[1]Summary_big_cities!R88))</f>
        <v/>
      </c>
      <c r="C295" s="5" t="str">
        <f>IF(A295="","",[1]Summary_big_cities!C88)</f>
        <v/>
      </c>
      <c r="D295" s="5" t="str">
        <f>IF(A295="","",[1]Summary_big_cities!E88)</f>
        <v/>
      </c>
      <c r="E295" s="5" t="str">
        <f>IF(A295="","",[1]Summary_big_cities!G88)</f>
        <v/>
      </c>
      <c r="F295" s="4" t="str">
        <f>IF(A295="","",[1]Summary_big_cities!F88)</f>
        <v/>
      </c>
      <c r="G295" s="3" t="str">
        <f>IF(A295="","",[1]Summary_big_cities!T88)</f>
        <v/>
      </c>
      <c r="H295" s="3" t="str">
        <f>IF(A295="","",[1]Summary_big_cities!U88)</f>
        <v/>
      </c>
      <c r="I295" s="3" t="str">
        <f>IF(A295="","",[1]Summary_big_cities!V88)</f>
        <v/>
      </c>
      <c r="J295" s="2" t="str">
        <f>IF(A295="","",IF([1]Summary_big_cities!O88&lt;&gt;0,IF(ISERROR(SEARCH("LSA",[1]Summary_big_cities!O88)=TRUE),IF(ISERROR(SEARCH("NA",[1]Summary_big_cities!O88)=TRUE),"Sensitive","Normal"),"Less sensitive"),""))</f>
        <v/>
      </c>
    </row>
    <row r="296" spans="1:10" x14ac:dyDescent="0.2">
      <c r="A296" s="6" t="str">
        <f>IF([1]Summary_big_cities!B89&lt;&gt;0,[1]Summary_big_cities!B89,IF([1]Summary_big_cities!S89&lt;&gt;0,[1]Summary_big_cities!S89,""))</f>
        <v/>
      </c>
      <c r="B296" s="6" t="str">
        <f>IF(A296="","",IF([1]Summary_big_cities!A89&lt;&gt;0,[1]Summary_big_cities!A89,[1]Summary_big_cities!R89))</f>
        <v/>
      </c>
      <c r="C296" s="5" t="str">
        <f>IF(A296="","",[1]Summary_big_cities!C89)</f>
        <v/>
      </c>
      <c r="D296" s="5" t="str">
        <f>IF(A296="","",[1]Summary_big_cities!E89)</f>
        <v/>
      </c>
      <c r="E296" s="5" t="str">
        <f>IF(A296="","",[1]Summary_big_cities!G89)</f>
        <v/>
      </c>
      <c r="F296" s="4" t="str">
        <f>IF(A296="","",[1]Summary_big_cities!F89)</f>
        <v/>
      </c>
      <c r="G296" s="3" t="str">
        <f>IF(A296="","",[1]Summary_big_cities!T89)</f>
        <v/>
      </c>
      <c r="H296" s="3" t="str">
        <f>IF(A296="","",[1]Summary_big_cities!U89)</f>
        <v/>
      </c>
      <c r="I296" s="3" t="str">
        <f>IF(A296="","",[1]Summary_big_cities!V89)</f>
        <v/>
      </c>
      <c r="J296" s="2" t="str">
        <f>IF(A296="","",IF([1]Summary_big_cities!O89&lt;&gt;0,IF(ISERROR(SEARCH("LSA",[1]Summary_big_cities!O89)=TRUE),IF(ISERROR(SEARCH("NA",[1]Summary_big_cities!O89)=TRUE),"Sensitive","Normal"),"Less sensitive"),""))</f>
        <v/>
      </c>
    </row>
    <row r="297" spans="1:10" x14ac:dyDescent="0.2">
      <c r="A297" s="6" t="str">
        <f>IF([1]Summary_big_cities!B90&lt;&gt;0,[1]Summary_big_cities!B90,IF([1]Summary_big_cities!S90&lt;&gt;0,[1]Summary_big_cities!S90,""))</f>
        <v/>
      </c>
      <c r="B297" s="6" t="str">
        <f>IF(A297="","",IF([1]Summary_big_cities!A90&lt;&gt;0,[1]Summary_big_cities!A90,[1]Summary_big_cities!R90))</f>
        <v/>
      </c>
      <c r="C297" s="5" t="str">
        <f>IF(A297="","",[1]Summary_big_cities!C90)</f>
        <v/>
      </c>
      <c r="D297" s="5" t="str">
        <f>IF(A297="","",[1]Summary_big_cities!E90)</f>
        <v/>
      </c>
      <c r="E297" s="5" t="str">
        <f>IF(A297="","",[1]Summary_big_cities!G90)</f>
        <v/>
      </c>
      <c r="F297" s="4" t="str">
        <f>IF(A297="","",[1]Summary_big_cities!F90)</f>
        <v/>
      </c>
      <c r="G297" s="3" t="str">
        <f>IF(A297="","",[1]Summary_big_cities!T90)</f>
        <v/>
      </c>
      <c r="H297" s="3" t="str">
        <f>IF(A297="","",[1]Summary_big_cities!U90)</f>
        <v/>
      </c>
      <c r="I297" s="3" t="str">
        <f>IF(A297="","",[1]Summary_big_cities!V90)</f>
        <v/>
      </c>
      <c r="J297" s="2" t="str">
        <f>IF(A297="","",IF([1]Summary_big_cities!O90&lt;&gt;0,IF(ISERROR(SEARCH("LSA",[1]Summary_big_cities!O90)=TRUE),IF(ISERROR(SEARCH("NA",[1]Summary_big_cities!O90)=TRUE),"Sensitive","Normal"),"Less sensitive"),""))</f>
        <v/>
      </c>
    </row>
    <row r="298" spans="1:10" x14ac:dyDescent="0.2">
      <c r="A298" s="6" t="str">
        <f>IF([1]Summary_big_cities!B91&lt;&gt;0,[1]Summary_big_cities!B91,IF([1]Summary_big_cities!S91&lt;&gt;0,[1]Summary_big_cities!S91,""))</f>
        <v/>
      </c>
      <c r="B298" s="6" t="str">
        <f>IF(A298="","",IF([1]Summary_big_cities!A91&lt;&gt;0,[1]Summary_big_cities!A91,[1]Summary_big_cities!R91))</f>
        <v/>
      </c>
      <c r="C298" s="5" t="str">
        <f>IF(A298="","",[1]Summary_big_cities!C91)</f>
        <v/>
      </c>
      <c r="D298" s="5" t="str">
        <f>IF(A298="","",[1]Summary_big_cities!E91)</f>
        <v/>
      </c>
      <c r="E298" s="5" t="str">
        <f>IF(A298="","",[1]Summary_big_cities!G91)</f>
        <v/>
      </c>
      <c r="F298" s="4" t="str">
        <f>IF(A298="","",[1]Summary_big_cities!F91)</f>
        <v/>
      </c>
      <c r="G298" s="3" t="str">
        <f>IF(A298="","",[1]Summary_big_cities!T91)</f>
        <v/>
      </c>
      <c r="H298" s="3" t="str">
        <f>IF(A298="","",[1]Summary_big_cities!U91)</f>
        <v/>
      </c>
      <c r="I298" s="3" t="str">
        <f>IF(A298="","",[1]Summary_big_cities!V91)</f>
        <v/>
      </c>
      <c r="J298" s="2" t="str">
        <f>IF(A298="","",IF([1]Summary_big_cities!O91&lt;&gt;0,IF(ISERROR(SEARCH("LSA",[1]Summary_big_cities!O91)=TRUE),IF(ISERROR(SEARCH("NA",[1]Summary_big_cities!O91)=TRUE),"Sensitive","Normal"),"Less sensitive"),""))</f>
        <v/>
      </c>
    </row>
    <row r="299" spans="1:10" x14ac:dyDescent="0.2">
      <c r="A299" s="6" t="str">
        <f>IF([1]Summary_big_cities!B92&lt;&gt;0,[1]Summary_big_cities!B92,IF([1]Summary_big_cities!S92&lt;&gt;0,[1]Summary_big_cities!S92,""))</f>
        <v/>
      </c>
      <c r="B299" s="6" t="str">
        <f>IF(A299="","",IF([1]Summary_big_cities!A92&lt;&gt;0,[1]Summary_big_cities!A92,[1]Summary_big_cities!R92))</f>
        <v/>
      </c>
      <c r="C299" s="5" t="str">
        <f>IF(A299="","",[1]Summary_big_cities!C92)</f>
        <v/>
      </c>
      <c r="D299" s="5" t="str">
        <f>IF(A299="","",[1]Summary_big_cities!E92)</f>
        <v/>
      </c>
      <c r="E299" s="5" t="str">
        <f>IF(A299="","",[1]Summary_big_cities!G92)</f>
        <v/>
      </c>
      <c r="F299" s="4" t="str">
        <f>IF(A299="","",[1]Summary_big_cities!F92)</f>
        <v/>
      </c>
      <c r="G299" s="3" t="str">
        <f>IF(A299="","",[1]Summary_big_cities!T92)</f>
        <v/>
      </c>
      <c r="H299" s="3" t="str">
        <f>IF(A299="","",[1]Summary_big_cities!U92)</f>
        <v/>
      </c>
      <c r="I299" s="3" t="str">
        <f>IF(A299="","",[1]Summary_big_cities!V92)</f>
        <v/>
      </c>
      <c r="J299" s="2" t="str">
        <f>IF(A299="","",IF([1]Summary_big_cities!O92&lt;&gt;0,IF(ISERROR(SEARCH("LSA",[1]Summary_big_cities!O92)=TRUE),IF(ISERROR(SEARCH("NA",[1]Summary_big_cities!O92)=TRUE),"Sensitive","Normal"),"Less sensitive"),""))</f>
        <v/>
      </c>
    </row>
    <row r="300" spans="1:10" x14ac:dyDescent="0.2">
      <c r="A300" s="6" t="str">
        <f>IF([1]Summary_big_cities!B93&lt;&gt;0,[1]Summary_big_cities!B93,IF([1]Summary_big_cities!S93&lt;&gt;0,[1]Summary_big_cities!S93,""))</f>
        <v/>
      </c>
      <c r="B300" s="6" t="str">
        <f>IF(A300="","",IF([1]Summary_big_cities!A93&lt;&gt;0,[1]Summary_big_cities!A93,[1]Summary_big_cities!R93))</f>
        <v/>
      </c>
      <c r="C300" s="5" t="str">
        <f>IF(A300="","",[1]Summary_big_cities!C93)</f>
        <v/>
      </c>
      <c r="D300" s="5" t="str">
        <f>IF(A300="","",[1]Summary_big_cities!E93)</f>
        <v/>
      </c>
      <c r="E300" s="5" t="str">
        <f>IF(A300="","",[1]Summary_big_cities!G93)</f>
        <v/>
      </c>
      <c r="F300" s="4" t="str">
        <f>IF(A300="","",[1]Summary_big_cities!F93)</f>
        <v/>
      </c>
      <c r="G300" s="3" t="str">
        <f>IF(A300="","",[1]Summary_big_cities!T93)</f>
        <v/>
      </c>
      <c r="H300" s="3" t="str">
        <f>IF(A300="","",[1]Summary_big_cities!U93)</f>
        <v/>
      </c>
      <c r="I300" s="3" t="str">
        <f>IF(A300="","",[1]Summary_big_cities!V93)</f>
        <v/>
      </c>
      <c r="J300" s="2" t="str">
        <f>IF(A300="","",IF([1]Summary_big_cities!O93&lt;&gt;0,IF(ISERROR(SEARCH("LSA",[1]Summary_big_cities!O93)=TRUE),IF(ISERROR(SEARCH("NA",[1]Summary_big_cities!O93)=TRUE),"Sensitive","Normal"),"Less sensitive"),""))</f>
        <v/>
      </c>
    </row>
    <row r="301" spans="1:10" x14ac:dyDescent="0.2">
      <c r="A301" s="6" t="str">
        <f>IF([1]Summary_big_cities!B94&lt;&gt;0,[1]Summary_big_cities!B94,IF([1]Summary_big_cities!S94&lt;&gt;0,[1]Summary_big_cities!S94,""))</f>
        <v/>
      </c>
      <c r="B301" s="6" t="str">
        <f>IF(A301="","",IF([1]Summary_big_cities!A94&lt;&gt;0,[1]Summary_big_cities!A94,[1]Summary_big_cities!R94))</f>
        <v/>
      </c>
      <c r="C301" s="5" t="str">
        <f>IF(A301="","",[1]Summary_big_cities!C94)</f>
        <v/>
      </c>
      <c r="D301" s="5" t="str">
        <f>IF(A301="","",[1]Summary_big_cities!E94)</f>
        <v/>
      </c>
      <c r="E301" s="5" t="str">
        <f>IF(A301="","",[1]Summary_big_cities!G94)</f>
        <v/>
      </c>
      <c r="F301" s="4" t="str">
        <f>IF(A301="","",[1]Summary_big_cities!F94)</f>
        <v/>
      </c>
      <c r="G301" s="3" t="str">
        <f>IF(A301="","",[1]Summary_big_cities!T94)</f>
        <v/>
      </c>
      <c r="H301" s="3" t="str">
        <f>IF(A301="","",[1]Summary_big_cities!U94)</f>
        <v/>
      </c>
      <c r="I301" s="3" t="str">
        <f>IF(A301="","",[1]Summary_big_cities!V94)</f>
        <v/>
      </c>
      <c r="J301" s="2" t="str">
        <f>IF(A301="","",IF([1]Summary_big_cities!O94&lt;&gt;0,IF(ISERROR(SEARCH("LSA",[1]Summary_big_cities!O94)=TRUE),IF(ISERROR(SEARCH("NA",[1]Summary_big_cities!O94)=TRUE),"Sensitive","Normal"),"Less sensitive"),""))</f>
        <v/>
      </c>
    </row>
    <row r="302" spans="1:10" x14ac:dyDescent="0.2">
      <c r="A302" s="6" t="str">
        <f>IF([1]Summary_big_cities!B95&lt;&gt;0,[1]Summary_big_cities!B95,IF([1]Summary_big_cities!S95&lt;&gt;0,[1]Summary_big_cities!S95,""))</f>
        <v/>
      </c>
      <c r="B302" s="6" t="str">
        <f>IF(A302="","",IF([1]Summary_big_cities!A95&lt;&gt;0,[1]Summary_big_cities!A95,[1]Summary_big_cities!R95))</f>
        <v/>
      </c>
      <c r="C302" s="5" t="str">
        <f>IF(A302="","",[1]Summary_big_cities!C95)</f>
        <v/>
      </c>
      <c r="D302" s="5" t="str">
        <f>IF(A302="","",[1]Summary_big_cities!E95)</f>
        <v/>
      </c>
      <c r="E302" s="5" t="str">
        <f>IF(A302="","",[1]Summary_big_cities!G95)</f>
        <v/>
      </c>
      <c r="F302" s="4" t="str">
        <f>IF(A302="","",[1]Summary_big_cities!F95)</f>
        <v/>
      </c>
      <c r="G302" s="3" t="str">
        <f>IF(A302="","",[1]Summary_big_cities!T95)</f>
        <v/>
      </c>
      <c r="H302" s="3" t="str">
        <f>IF(A302="","",[1]Summary_big_cities!U95)</f>
        <v/>
      </c>
      <c r="I302" s="3" t="str">
        <f>IF(A302="","",[1]Summary_big_cities!V95)</f>
        <v/>
      </c>
      <c r="J302" s="2" t="str">
        <f>IF(A302="","",IF([1]Summary_big_cities!O95&lt;&gt;0,IF(ISERROR(SEARCH("LSA",[1]Summary_big_cities!O95)=TRUE),IF(ISERROR(SEARCH("NA",[1]Summary_big_cities!O95)=TRUE),"Sensitive","Normal"),"Less sensitive"),""))</f>
        <v/>
      </c>
    </row>
    <row r="303" spans="1:10" x14ac:dyDescent="0.2">
      <c r="A303" s="6" t="str">
        <f>IF([1]Summary_big_cities!B96&lt;&gt;0,[1]Summary_big_cities!B96,IF([1]Summary_big_cities!S96&lt;&gt;0,[1]Summary_big_cities!S96,""))</f>
        <v/>
      </c>
      <c r="B303" s="6" t="str">
        <f>IF(A303="","",IF([1]Summary_big_cities!A96&lt;&gt;0,[1]Summary_big_cities!A96,[1]Summary_big_cities!R96))</f>
        <v/>
      </c>
      <c r="C303" s="5" t="str">
        <f>IF(A303="","",[1]Summary_big_cities!C96)</f>
        <v/>
      </c>
      <c r="D303" s="5" t="str">
        <f>IF(A303="","",[1]Summary_big_cities!E96)</f>
        <v/>
      </c>
      <c r="E303" s="5" t="str">
        <f>IF(A303="","",[1]Summary_big_cities!G96)</f>
        <v/>
      </c>
      <c r="F303" s="4" t="str">
        <f>IF(A303="","",[1]Summary_big_cities!F96)</f>
        <v/>
      </c>
      <c r="G303" s="3" t="str">
        <f>IF(A303="","",[1]Summary_big_cities!T96)</f>
        <v/>
      </c>
      <c r="H303" s="3" t="str">
        <f>IF(A303="","",[1]Summary_big_cities!U96)</f>
        <v/>
      </c>
      <c r="I303" s="3" t="str">
        <f>IF(A303="","",[1]Summary_big_cities!V96)</f>
        <v/>
      </c>
      <c r="J303" s="2" t="str">
        <f>IF(A303="","",IF([1]Summary_big_cities!O96&lt;&gt;0,IF(ISERROR(SEARCH("LSA",[1]Summary_big_cities!O96)=TRUE),IF(ISERROR(SEARCH("NA",[1]Summary_big_cities!O96)=TRUE),"Sensitive","Normal"),"Less sensitive"),""))</f>
        <v/>
      </c>
    </row>
    <row r="304" spans="1:10" x14ac:dyDescent="0.2">
      <c r="A304" s="6" t="str">
        <f>IF([1]Summary_big_cities!B97&lt;&gt;0,[1]Summary_big_cities!B97,IF([1]Summary_big_cities!S97&lt;&gt;0,[1]Summary_big_cities!S97,""))</f>
        <v/>
      </c>
      <c r="B304" s="6" t="str">
        <f>IF(A304="","",IF([1]Summary_big_cities!A97&lt;&gt;0,[1]Summary_big_cities!A97,[1]Summary_big_cities!R97))</f>
        <v/>
      </c>
      <c r="C304" s="5" t="str">
        <f>IF(A304="","",[1]Summary_big_cities!C97)</f>
        <v/>
      </c>
      <c r="D304" s="5" t="str">
        <f>IF(A304="","",[1]Summary_big_cities!E97)</f>
        <v/>
      </c>
      <c r="E304" s="5" t="str">
        <f>IF(A304="","",[1]Summary_big_cities!G97)</f>
        <v/>
      </c>
      <c r="F304" s="4" t="str">
        <f>IF(A304="","",[1]Summary_big_cities!F97)</f>
        <v/>
      </c>
      <c r="G304" s="3" t="str">
        <f>IF(A304="","",[1]Summary_big_cities!T97)</f>
        <v/>
      </c>
      <c r="H304" s="3" t="str">
        <f>IF(A304="","",[1]Summary_big_cities!U97)</f>
        <v/>
      </c>
      <c r="I304" s="3" t="str">
        <f>IF(A304="","",[1]Summary_big_cities!V97)</f>
        <v/>
      </c>
      <c r="J304" s="2" t="str">
        <f>IF(A304="","",IF([1]Summary_big_cities!O97&lt;&gt;0,IF(ISERROR(SEARCH("LSA",[1]Summary_big_cities!O97)=TRUE),IF(ISERROR(SEARCH("NA",[1]Summary_big_cities!O97)=TRUE),"Sensitive","Normal"),"Less sensitive"),""))</f>
        <v/>
      </c>
    </row>
    <row r="305" spans="1:10" x14ac:dyDescent="0.2">
      <c r="A305" s="6" t="str">
        <f>IF([1]Summary_big_cities!B98&lt;&gt;0,[1]Summary_big_cities!B98,IF([1]Summary_big_cities!S98&lt;&gt;0,[1]Summary_big_cities!S98,""))</f>
        <v/>
      </c>
      <c r="B305" s="6" t="str">
        <f>IF(A305="","",IF([1]Summary_big_cities!A98&lt;&gt;0,[1]Summary_big_cities!A98,[1]Summary_big_cities!R98))</f>
        <v/>
      </c>
      <c r="C305" s="5" t="str">
        <f>IF(A305="","",[1]Summary_big_cities!C98)</f>
        <v/>
      </c>
      <c r="D305" s="5" t="str">
        <f>IF(A305="","",[1]Summary_big_cities!E98)</f>
        <v/>
      </c>
      <c r="E305" s="5" t="str">
        <f>IF(A305="","",[1]Summary_big_cities!G98)</f>
        <v/>
      </c>
      <c r="F305" s="4" t="str">
        <f>IF(A305="","",[1]Summary_big_cities!F98)</f>
        <v/>
      </c>
      <c r="G305" s="3" t="str">
        <f>IF(A305="","",[1]Summary_big_cities!T98)</f>
        <v/>
      </c>
      <c r="H305" s="3" t="str">
        <f>IF(A305="","",[1]Summary_big_cities!U98)</f>
        <v/>
      </c>
      <c r="I305" s="3" t="str">
        <f>IF(A305="","",[1]Summary_big_cities!V98)</f>
        <v/>
      </c>
      <c r="J305" s="2" t="str">
        <f>IF(A305="","",IF([1]Summary_big_cities!O98&lt;&gt;0,IF(ISERROR(SEARCH("LSA",[1]Summary_big_cities!O98)=TRUE),IF(ISERROR(SEARCH("NA",[1]Summary_big_cities!O98)=TRUE),"Sensitive","Normal"),"Less sensitive"),""))</f>
        <v/>
      </c>
    </row>
    <row r="306" spans="1:10" x14ac:dyDescent="0.2">
      <c r="A306" s="6" t="str">
        <f>IF([1]Summary_big_cities!B99&lt;&gt;0,[1]Summary_big_cities!B99,IF([1]Summary_big_cities!S99&lt;&gt;0,[1]Summary_big_cities!S99,""))</f>
        <v/>
      </c>
      <c r="B306" s="6" t="str">
        <f>IF(A306="","",IF([1]Summary_big_cities!A99&lt;&gt;0,[1]Summary_big_cities!A99,[1]Summary_big_cities!R99))</f>
        <v/>
      </c>
      <c r="C306" s="5" t="str">
        <f>IF(A306="","",[1]Summary_big_cities!C99)</f>
        <v/>
      </c>
      <c r="D306" s="5" t="str">
        <f>IF(A306="","",[1]Summary_big_cities!E99)</f>
        <v/>
      </c>
      <c r="E306" s="5" t="str">
        <f>IF(A306="","",[1]Summary_big_cities!G99)</f>
        <v/>
      </c>
      <c r="F306" s="4" t="str">
        <f>IF(A306="","",[1]Summary_big_cities!F99)</f>
        <v/>
      </c>
      <c r="G306" s="3" t="str">
        <f>IF(A306="","",[1]Summary_big_cities!T99)</f>
        <v/>
      </c>
      <c r="H306" s="3" t="str">
        <f>IF(A306="","",[1]Summary_big_cities!U99)</f>
        <v/>
      </c>
      <c r="I306" s="3" t="str">
        <f>IF(A306="","",[1]Summary_big_cities!V99)</f>
        <v/>
      </c>
      <c r="J306" s="2" t="str">
        <f>IF(A306="","",IF([1]Summary_big_cities!O99&lt;&gt;0,IF(ISERROR(SEARCH("LSA",[1]Summary_big_cities!O99)=TRUE),IF(ISERROR(SEARCH("NA",[1]Summary_big_cities!O99)=TRUE),"Sensitive","Normal"),"Less sensitive"),""))</f>
        <v/>
      </c>
    </row>
    <row r="307" spans="1:10" x14ac:dyDescent="0.2">
      <c r="A307" s="6" t="str">
        <f>IF([1]Summary_big_cities!B100&lt;&gt;0,[1]Summary_big_cities!B100,IF([1]Summary_big_cities!S100&lt;&gt;0,[1]Summary_big_cities!S100,""))</f>
        <v/>
      </c>
      <c r="B307" s="6" t="str">
        <f>IF(A307="","",IF([1]Summary_big_cities!A100&lt;&gt;0,[1]Summary_big_cities!A100,[1]Summary_big_cities!R100))</f>
        <v/>
      </c>
      <c r="C307" s="5" t="str">
        <f>IF(A307="","",[1]Summary_big_cities!C100)</f>
        <v/>
      </c>
      <c r="D307" s="5" t="str">
        <f>IF(A307="","",[1]Summary_big_cities!E100)</f>
        <v/>
      </c>
      <c r="E307" s="5" t="str">
        <f>IF(A307="","",[1]Summary_big_cities!G100)</f>
        <v/>
      </c>
      <c r="F307" s="4" t="str">
        <f>IF(A307="","",[1]Summary_big_cities!F100)</f>
        <v/>
      </c>
      <c r="G307" s="3" t="str">
        <f>IF(A307="","",[1]Summary_big_cities!T100)</f>
        <v/>
      </c>
      <c r="H307" s="3" t="str">
        <f>IF(A307="","",[1]Summary_big_cities!U100)</f>
        <v/>
      </c>
      <c r="I307" s="3" t="str">
        <f>IF(A307="","",[1]Summary_big_cities!V100)</f>
        <v/>
      </c>
      <c r="J307" s="2" t="str">
        <f>IF(A307="","",IF([1]Summary_big_cities!O100&lt;&gt;0,IF(ISERROR(SEARCH("LSA",[1]Summary_big_cities!O100)=TRUE),IF(ISERROR(SEARCH("NA",[1]Summary_big_cities!O100)=TRUE),"Sensitive","Normal"),"Less sensitive"),""))</f>
        <v/>
      </c>
    </row>
    <row r="308" spans="1:10" x14ac:dyDescent="0.2">
      <c r="A308" s="6" t="str">
        <f>IF([1]Summary_big_cities!B101&lt;&gt;0,[1]Summary_big_cities!B101,IF([1]Summary_big_cities!S101&lt;&gt;0,[1]Summary_big_cities!S101,""))</f>
        <v/>
      </c>
      <c r="B308" s="6" t="str">
        <f>IF(A308="","",IF([1]Summary_big_cities!A101&lt;&gt;0,[1]Summary_big_cities!A101,[1]Summary_big_cities!R101))</f>
        <v/>
      </c>
      <c r="C308" s="5" t="str">
        <f>IF(A308="","",[1]Summary_big_cities!C101)</f>
        <v/>
      </c>
      <c r="D308" s="5" t="str">
        <f>IF(A308="","",[1]Summary_big_cities!E101)</f>
        <v/>
      </c>
      <c r="E308" s="5" t="str">
        <f>IF(A308="","",[1]Summary_big_cities!G101)</f>
        <v/>
      </c>
      <c r="F308" s="4" t="str">
        <f>IF(A308="","",[1]Summary_big_cities!F101)</f>
        <v/>
      </c>
      <c r="G308" s="3" t="str">
        <f>IF(A308="","",[1]Summary_big_cities!T101)</f>
        <v/>
      </c>
      <c r="H308" s="3" t="str">
        <f>IF(A308="","",[1]Summary_big_cities!U101)</f>
        <v/>
      </c>
      <c r="I308" s="3" t="str">
        <f>IF(A308="","",[1]Summary_big_cities!V101)</f>
        <v/>
      </c>
      <c r="J308" s="2" t="str">
        <f>IF(A308="","",IF([1]Summary_big_cities!O101&lt;&gt;0,IF(ISERROR(SEARCH("LSA",[1]Summary_big_cities!O101)=TRUE),IF(ISERROR(SEARCH("NA",[1]Summary_big_cities!O101)=TRUE),"Sensitive","Normal"),"Less sensitive"),""))</f>
        <v/>
      </c>
    </row>
    <row r="309" spans="1:10" x14ac:dyDescent="0.2">
      <c r="A309" s="6" t="str">
        <f>IF([1]Summary_big_cities!B102&lt;&gt;0,[1]Summary_big_cities!B102,IF([1]Summary_big_cities!S102&lt;&gt;0,[1]Summary_big_cities!S102,""))</f>
        <v/>
      </c>
      <c r="B309" s="6" t="str">
        <f>IF(A309="","",IF([1]Summary_big_cities!A102&lt;&gt;0,[1]Summary_big_cities!A102,[1]Summary_big_cities!R102))</f>
        <v/>
      </c>
      <c r="C309" s="5" t="str">
        <f>IF(A309="","",[1]Summary_big_cities!C102)</f>
        <v/>
      </c>
      <c r="D309" s="5" t="str">
        <f>IF(A309="","",[1]Summary_big_cities!E102)</f>
        <v/>
      </c>
      <c r="E309" s="5" t="str">
        <f>IF(A309="","",[1]Summary_big_cities!G102)</f>
        <v/>
      </c>
      <c r="F309" s="4" t="str">
        <f>IF(A309="","",[1]Summary_big_cities!F102)</f>
        <v/>
      </c>
      <c r="G309" s="3" t="str">
        <f>IF(A309="","",[1]Summary_big_cities!T102)</f>
        <v/>
      </c>
      <c r="H309" s="3" t="str">
        <f>IF(A309="","",[1]Summary_big_cities!U102)</f>
        <v/>
      </c>
      <c r="I309" s="3" t="str">
        <f>IF(A309="","",[1]Summary_big_cities!V102)</f>
        <v/>
      </c>
      <c r="J309" s="2" t="str">
        <f>IF(A309="","",IF([1]Summary_big_cities!O102&lt;&gt;0,IF(ISERROR(SEARCH("LSA",[1]Summary_big_cities!O102)=TRUE),IF(ISERROR(SEARCH("NA",[1]Summary_big_cities!O102)=TRUE),"Sensitive","Normal"),"Less sensitive"),""))</f>
        <v/>
      </c>
    </row>
    <row r="310" spans="1:10" x14ac:dyDescent="0.2">
      <c r="A310" s="6" t="str">
        <f>IF([1]Summary_big_cities!B103&lt;&gt;0,[1]Summary_big_cities!B103,IF([1]Summary_big_cities!S103&lt;&gt;0,[1]Summary_big_cities!S103,""))</f>
        <v/>
      </c>
      <c r="B310" s="6" t="str">
        <f>IF(A310="","",IF([1]Summary_big_cities!A103&lt;&gt;0,[1]Summary_big_cities!A103,[1]Summary_big_cities!R103))</f>
        <v/>
      </c>
      <c r="C310" s="5" t="str">
        <f>IF(A310="","",[1]Summary_big_cities!C103)</f>
        <v/>
      </c>
      <c r="D310" s="5" t="str">
        <f>IF(A310="","",[1]Summary_big_cities!E103)</f>
        <v/>
      </c>
      <c r="E310" s="5" t="str">
        <f>IF(A310="","",[1]Summary_big_cities!G103)</f>
        <v/>
      </c>
      <c r="F310" s="4" t="str">
        <f>IF(A310="","",[1]Summary_big_cities!F103)</f>
        <v/>
      </c>
      <c r="G310" s="3" t="str">
        <f>IF(A310="","",[1]Summary_big_cities!T103)</f>
        <v/>
      </c>
      <c r="H310" s="3" t="str">
        <f>IF(A310="","",[1]Summary_big_cities!U103)</f>
        <v/>
      </c>
      <c r="I310" s="3" t="str">
        <f>IF(A310="","",[1]Summary_big_cities!V103)</f>
        <v/>
      </c>
      <c r="J310" s="2" t="str">
        <f>IF(A310="","",IF([1]Summary_big_cities!O103&lt;&gt;0,IF(ISERROR(SEARCH("LSA",[1]Summary_big_cities!O103)=TRUE),IF(ISERROR(SEARCH("NA",[1]Summary_big_cities!O103)=TRUE),"Sensitive","Normal"),"Less sensitive"),""))</f>
        <v/>
      </c>
    </row>
    <row r="311" spans="1:10" x14ac:dyDescent="0.2">
      <c r="A311" s="6" t="str">
        <f>IF([1]Summary_big_cities!B104&lt;&gt;0,[1]Summary_big_cities!B104,IF([1]Summary_big_cities!S104&lt;&gt;0,[1]Summary_big_cities!S104,""))</f>
        <v/>
      </c>
      <c r="B311" s="6" t="str">
        <f>IF(A311="","",IF([1]Summary_big_cities!A104&lt;&gt;0,[1]Summary_big_cities!A104,[1]Summary_big_cities!R104))</f>
        <v/>
      </c>
      <c r="C311" s="5" t="str">
        <f>IF(A311="","",[1]Summary_big_cities!C104)</f>
        <v/>
      </c>
      <c r="D311" s="5" t="str">
        <f>IF(A311="","",[1]Summary_big_cities!E104)</f>
        <v/>
      </c>
      <c r="E311" s="5" t="str">
        <f>IF(A311="","",[1]Summary_big_cities!G104)</f>
        <v/>
      </c>
      <c r="F311" s="4" t="str">
        <f>IF(A311="","",[1]Summary_big_cities!F104)</f>
        <v/>
      </c>
      <c r="G311" s="3" t="str">
        <f>IF(A311="","",[1]Summary_big_cities!T104)</f>
        <v/>
      </c>
      <c r="H311" s="3" t="str">
        <f>IF(A311="","",[1]Summary_big_cities!U104)</f>
        <v/>
      </c>
      <c r="I311" s="3" t="str">
        <f>IF(A311="","",[1]Summary_big_cities!V104)</f>
        <v/>
      </c>
      <c r="J311" s="2" t="str">
        <f>IF(A311="","",IF([1]Summary_big_cities!O104&lt;&gt;0,IF(ISERROR(SEARCH("LSA",[1]Summary_big_cities!O104)=TRUE),IF(ISERROR(SEARCH("NA",[1]Summary_big_cities!O104)=TRUE),"Sensitive","Normal"),"Less sensitive"),""))</f>
        <v/>
      </c>
    </row>
    <row r="312" spans="1:10" x14ac:dyDescent="0.2">
      <c r="A312" s="6" t="str">
        <f>IF([1]Summary_big_cities!B105&lt;&gt;0,[1]Summary_big_cities!B105,IF([1]Summary_big_cities!S105&lt;&gt;0,[1]Summary_big_cities!S105,""))</f>
        <v/>
      </c>
      <c r="B312" s="6" t="str">
        <f>IF(A312="","",IF([1]Summary_big_cities!A105&lt;&gt;0,[1]Summary_big_cities!A105,[1]Summary_big_cities!R105))</f>
        <v/>
      </c>
      <c r="C312" s="5" t="str">
        <f>IF(A312="","",[1]Summary_big_cities!C105)</f>
        <v/>
      </c>
      <c r="D312" s="5" t="str">
        <f>IF(A312="","",[1]Summary_big_cities!E105)</f>
        <v/>
      </c>
      <c r="E312" s="5" t="str">
        <f>IF(A312="","",[1]Summary_big_cities!G105)</f>
        <v/>
      </c>
      <c r="F312" s="4" t="str">
        <f>IF(A312="","",[1]Summary_big_cities!F105)</f>
        <v/>
      </c>
      <c r="G312" s="3" t="str">
        <f>IF(A312="","",[1]Summary_big_cities!T105)</f>
        <v/>
      </c>
      <c r="H312" s="3" t="str">
        <f>IF(A312="","",[1]Summary_big_cities!U105)</f>
        <v/>
      </c>
      <c r="I312" s="3" t="str">
        <f>IF(A312="","",[1]Summary_big_cities!V105)</f>
        <v/>
      </c>
      <c r="J312" s="2" t="str">
        <f>IF(A312="","",IF([1]Summary_big_cities!O105&lt;&gt;0,IF(ISERROR(SEARCH("LSA",[1]Summary_big_cities!O105)=TRUE),IF(ISERROR(SEARCH("NA",[1]Summary_big_cities!O105)=TRUE),"Sensitive","Normal"),"Less sensitive"),""))</f>
        <v/>
      </c>
    </row>
    <row r="313" spans="1:10" x14ac:dyDescent="0.2">
      <c r="A313" s="6" t="str">
        <f>IF([1]Summary_big_cities!B106&lt;&gt;0,[1]Summary_big_cities!B106,IF([1]Summary_big_cities!S106&lt;&gt;0,[1]Summary_big_cities!S106,""))</f>
        <v/>
      </c>
      <c r="B313" s="6" t="str">
        <f>IF(A313="","",IF([1]Summary_big_cities!A106&lt;&gt;0,[1]Summary_big_cities!A106,[1]Summary_big_cities!R106))</f>
        <v/>
      </c>
      <c r="C313" s="5" t="str">
        <f>IF(A313="","",[1]Summary_big_cities!C106)</f>
        <v/>
      </c>
      <c r="D313" s="5" t="str">
        <f>IF(A313="","",[1]Summary_big_cities!E106)</f>
        <v/>
      </c>
      <c r="E313" s="5" t="str">
        <f>IF(A313="","",[1]Summary_big_cities!G106)</f>
        <v/>
      </c>
      <c r="F313" s="4" t="str">
        <f>IF(A313="","",[1]Summary_big_cities!F106)</f>
        <v/>
      </c>
      <c r="G313" s="3" t="str">
        <f>IF(A313="","",[1]Summary_big_cities!T106)</f>
        <v/>
      </c>
      <c r="H313" s="3" t="str">
        <f>IF(A313="","",[1]Summary_big_cities!U106)</f>
        <v/>
      </c>
      <c r="I313" s="3" t="str">
        <f>IF(A313="","",[1]Summary_big_cities!V106)</f>
        <v/>
      </c>
      <c r="J313" s="2" t="str">
        <f>IF(A313="","",IF([1]Summary_big_cities!O106&lt;&gt;0,IF(ISERROR(SEARCH("LSA",[1]Summary_big_cities!O106)=TRUE),IF(ISERROR(SEARCH("NA",[1]Summary_big_cities!O106)=TRUE),"Sensitive","Normal"),"Less sensitive"),""))</f>
        <v/>
      </c>
    </row>
    <row r="314" spans="1:10" x14ac:dyDescent="0.2">
      <c r="A314" s="6" t="str">
        <f>IF([1]Summary_big_cities!B107&lt;&gt;0,[1]Summary_big_cities!B107,IF([1]Summary_big_cities!S107&lt;&gt;0,[1]Summary_big_cities!S107,""))</f>
        <v/>
      </c>
      <c r="B314" s="6" t="str">
        <f>IF(A314="","",IF([1]Summary_big_cities!A107&lt;&gt;0,[1]Summary_big_cities!A107,[1]Summary_big_cities!R107))</f>
        <v/>
      </c>
      <c r="C314" s="5" t="str">
        <f>IF(A314="","",[1]Summary_big_cities!C107)</f>
        <v/>
      </c>
      <c r="D314" s="5" t="str">
        <f>IF(A314="","",[1]Summary_big_cities!E107)</f>
        <v/>
      </c>
      <c r="E314" s="5" t="str">
        <f>IF(A314="","",[1]Summary_big_cities!G107)</f>
        <v/>
      </c>
      <c r="F314" s="4" t="str">
        <f>IF(A314="","",[1]Summary_big_cities!F107)</f>
        <v/>
      </c>
      <c r="G314" s="3" t="str">
        <f>IF(A314="","",[1]Summary_big_cities!T107)</f>
        <v/>
      </c>
      <c r="H314" s="3" t="str">
        <f>IF(A314="","",[1]Summary_big_cities!U107)</f>
        <v/>
      </c>
      <c r="I314" s="3" t="str">
        <f>IF(A314="","",[1]Summary_big_cities!V107)</f>
        <v/>
      </c>
      <c r="J314" s="2" t="str">
        <f>IF(A314="","",IF([1]Summary_big_cities!O107&lt;&gt;0,IF(ISERROR(SEARCH("LSA",[1]Summary_big_cities!O107)=TRUE),IF(ISERROR(SEARCH("NA",[1]Summary_big_cities!O107)=TRUE),"Sensitive","Normal"),"Less sensitive"),""))</f>
        <v/>
      </c>
    </row>
    <row r="315" spans="1:10" x14ac:dyDescent="0.2">
      <c r="A315" s="6" t="str">
        <f>IF([1]Summary_big_cities!B108&lt;&gt;0,[1]Summary_big_cities!B108,IF([1]Summary_big_cities!S108&lt;&gt;0,[1]Summary_big_cities!S108,""))</f>
        <v/>
      </c>
      <c r="B315" s="6" t="str">
        <f>IF(A315="","",IF([1]Summary_big_cities!A108&lt;&gt;0,[1]Summary_big_cities!A108,[1]Summary_big_cities!R108))</f>
        <v/>
      </c>
      <c r="C315" s="5" t="str">
        <f>IF(A315="","",[1]Summary_big_cities!C108)</f>
        <v/>
      </c>
      <c r="D315" s="5" t="str">
        <f>IF(A315="","",[1]Summary_big_cities!E108)</f>
        <v/>
      </c>
      <c r="E315" s="5" t="str">
        <f>IF(A315="","",[1]Summary_big_cities!G108)</f>
        <v/>
      </c>
      <c r="F315" s="4" t="str">
        <f>IF(A315="","",[1]Summary_big_cities!F108)</f>
        <v/>
      </c>
      <c r="G315" s="3" t="str">
        <f>IF(A315="","",[1]Summary_big_cities!T108)</f>
        <v/>
      </c>
      <c r="H315" s="3" t="str">
        <f>IF(A315="","",[1]Summary_big_cities!U108)</f>
        <v/>
      </c>
      <c r="I315" s="3" t="str">
        <f>IF(A315="","",[1]Summary_big_cities!V108)</f>
        <v/>
      </c>
      <c r="J315" s="2" t="str">
        <f>IF(A315="","",IF([1]Summary_big_cities!O108&lt;&gt;0,IF(ISERROR(SEARCH("LSA",[1]Summary_big_cities!O108)=TRUE),IF(ISERROR(SEARCH("NA",[1]Summary_big_cities!O108)=TRUE),"Sensitive","Normal"),"Less sensitive"),""))</f>
        <v/>
      </c>
    </row>
    <row r="316" spans="1:10" x14ac:dyDescent="0.2">
      <c r="A316" s="6" t="str">
        <f>IF([1]Summary_big_cities!B109&lt;&gt;0,[1]Summary_big_cities!B109,IF([1]Summary_big_cities!S109&lt;&gt;0,[1]Summary_big_cities!S109,""))</f>
        <v/>
      </c>
      <c r="B316" s="6" t="str">
        <f>IF(A316="","",IF([1]Summary_big_cities!A109&lt;&gt;0,[1]Summary_big_cities!A109,[1]Summary_big_cities!R109))</f>
        <v/>
      </c>
      <c r="C316" s="5" t="str">
        <f>IF(A316="","",[1]Summary_big_cities!C109)</f>
        <v/>
      </c>
      <c r="D316" s="5" t="str">
        <f>IF(A316="","",[1]Summary_big_cities!E109)</f>
        <v/>
      </c>
      <c r="E316" s="5" t="str">
        <f>IF(A316="","",[1]Summary_big_cities!G109)</f>
        <v/>
      </c>
      <c r="F316" s="4" t="str">
        <f>IF(A316="","",[1]Summary_big_cities!F109)</f>
        <v/>
      </c>
      <c r="G316" s="3" t="str">
        <f>IF(A316="","",[1]Summary_big_cities!T109)</f>
        <v/>
      </c>
      <c r="H316" s="3" t="str">
        <f>IF(A316="","",[1]Summary_big_cities!U109)</f>
        <v/>
      </c>
      <c r="I316" s="3" t="str">
        <f>IF(A316="","",[1]Summary_big_cities!V109)</f>
        <v/>
      </c>
      <c r="J316" s="2" t="str">
        <f>IF(A316="","",IF([1]Summary_big_cities!O109&lt;&gt;0,IF(ISERROR(SEARCH("LSA",[1]Summary_big_cities!O109)=TRUE),IF(ISERROR(SEARCH("NA",[1]Summary_big_cities!O109)=TRUE),"Sensitive","Normal"),"Less sensitive"),""))</f>
        <v/>
      </c>
    </row>
    <row r="317" spans="1:10" x14ac:dyDescent="0.2">
      <c r="A317" s="6" t="str">
        <f>IF([1]Summary_big_cities!B110&lt;&gt;0,[1]Summary_big_cities!B110,IF([1]Summary_big_cities!S110&lt;&gt;0,[1]Summary_big_cities!S110,""))</f>
        <v/>
      </c>
      <c r="B317" s="6" t="str">
        <f>IF(A317="","",IF([1]Summary_big_cities!A110&lt;&gt;0,[1]Summary_big_cities!A110,[1]Summary_big_cities!R110))</f>
        <v/>
      </c>
      <c r="C317" s="5" t="str">
        <f>IF(A317="","",[1]Summary_big_cities!C110)</f>
        <v/>
      </c>
      <c r="D317" s="5" t="str">
        <f>IF(A317="","",[1]Summary_big_cities!E110)</f>
        <v/>
      </c>
      <c r="E317" s="5" t="str">
        <f>IF(A317="","",[1]Summary_big_cities!G110)</f>
        <v/>
      </c>
      <c r="F317" s="4" t="str">
        <f>IF(A317="","",[1]Summary_big_cities!F110)</f>
        <v/>
      </c>
      <c r="G317" s="3" t="str">
        <f>IF(A317="","",[1]Summary_big_cities!T110)</f>
        <v/>
      </c>
      <c r="H317" s="3" t="str">
        <f>IF(A317="","",[1]Summary_big_cities!U110)</f>
        <v/>
      </c>
      <c r="I317" s="3" t="str">
        <f>IF(A317="","",[1]Summary_big_cities!V110)</f>
        <v/>
      </c>
      <c r="J317" s="2" t="str">
        <f>IF(A317="","",IF([1]Summary_big_cities!O110&lt;&gt;0,IF(ISERROR(SEARCH("LSA",[1]Summary_big_cities!O110)=TRUE),IF(ISERROR(SEARCH("NA",[1]Summary_big_cities!O110)=TRUE),"Sensitive","Normal"),"Less sensitive"),""))</f>
        <v/>
      </c>
    </row>
    <row r="318" spans="1:10" x14ac:dyDescent="0.2">
      <c r="A318" s="6" t="str">
        <f>IF([1]Summary_big_cities!B111&lt;&gt;0,[1]Summary_big_cities!B111,IF([1]Summary_big_cities!S111&lt;&gt;0,[1]Summary_big_cities!S111,""))</f>
        <v/>
      </c>
      <c r="B318" s="6" t="str">
        <f>IF(A318="","",IF([1]Summary_big_cities!A111&lt;&gt;0,[1]Summary_big_cities!A111,[1]Summary_big_cities!R111))</f>
        <v/>
      </c>
      <c r="C318" s="5" t="str">
        <f>IF(A318="","",[1]Summary_big_cities!C111)</f>
        <v/>
      </c>
      <c r="D318" s="5" t="str">
        <f>IF(A318="","",[1]Summary_big_cities!E111)</f>
        <v/>
      </c>
      <c r="E318" s="5" t="str">
        <f>IF(A318="","",[1]Summary_big_cities!G111)</f>
        <v/>
      </c>
      <c r="F318" s="4" t="str">
        <f>IF(A318="","",[1]Summary_big_cities!F111)</f>
        <v/>
      </c>
      <c r="G318" s="3" t="str">
        <f>IF(A318="","",[1]Summary_big_cities!T111)</f>
        <v/>
      </c>
      <c r="H318" s="3" t="str">
        <f>IF(A318="","",[1]Summary_big_cities!U111)</f>
        <v/>
      </c>
      <c r="I318" s="3" t="str">
        <f>IF(A318="","",[1]Summary_big_cities!V111)</f>
        <v/>
      </c>
      <c r="J318" s="2" t="str">
        <f>IF(A318="","",IF([1]Summary_big_cities!O111&lt;&gt;0,IF(ISERROR(SEARCH("LSA",[1]Summary_big_cities!O111)=TRUE),IF(ISERROR(SEARCH("NA",[1]Summary_big_cities!O111)=TRUE),"Sensitive","Normal"),"Less sensitive"),""))</f>
        <v/>
      </c>
    </row>
    <row r="319" spans="1:10" x14ac:dyDescent="0.2">
      <c r="A319" s="6" t="str">
        <f>IF([1]Summary_big_cities!B112&lt;&gt;0,[1]Summary_big_cities!B112,IF([1]Summary_big_cities!S112&lt;&gt;0,[1]Summary_big_cities!S112,""))</f>
        <v/>
      </c>
      <c r="B319" s="6" t="str">
        <f>IF(A319="","",IF([1]Summary_big_cities!A112&lt;&gt;0,[1]Summary_big_cities!A112,[1]Summary_big_cities!R112))</f>
        <v/>
      </c>
      <c r="C319" s="5" t="str">
        <f>IF(A319="","",[1]Summary_big_cities!C112)</f>
        <v/>
      </c>
      <c r="D319" s="5" t="str">
        <f>IF(A319="","",[1]Summary_big_cities!E112)</f>
        <v/>
      </c>
      <c r="E319" s="5" t="str">
        <f>IF(A319="","",[1]Summary_big_cities!G112)</f>
        <v/>
      </c>
      <c r="F319" s="4" t="str">
        <f>IF(A319="","",[1]Summary_big_cities!F112)</f>
        <v/>
      </c>
      <c r="G319" s="3" t="str">
        <f>IF(A319="","",[1]Summary_big_cities!T112)</f>
        <v/>
      </c>
      <c r="H319" s="3" t="str">
        <f>IF(A319="","",[1]Summary_big_cities!U112)</f>
        <v/>
      </c>
      <c r="I319" s="3" t="str">
        <f>IF(A319="","",[1]Summary_big_cities!V112)</f>
        <v/>
      </c>
      <c r="J319" s="2" t="str">
        <f>IF(A319="","",IF([1]Summary_big_cities!O112&lt;&gt;0,IF(ISERROR(SEARCH("LSA",[1]Summary_big_cities!O112)=TRUE),IF(ISERROR(SEARCH("NA",[1]Summary_big_cities!O112)=TRUE),"Sensitive","Normal"),"Less sensitive"),""))</f>
        <v/>
      </c>
    </row>
    <row r="320" spans="1:10" x14ac:dyDescent="0.2">
      <c r="A320" s="6" t="str">
        <f>IF([1]Summary_big_cities!B113&lt;&gt;0,[1]Summary_big_cities!B113,IF([1]Summary_big_cities!S113&lt;&gt;0,[1]Summary_big_cities!S113,""))</f>
        <v/>
      </c>
      <c r="B320" s="6" t="str">
        <f>IF(A320="","",IF([1]Summary_big_cities!A113&lt;&gt;0,[1]Summary_big_cities!A113,[1]Summary_big_cities!R113))</f>
        <v/>
      </c>
      <c r="C320" s="5" t="str">
        <f>IF(A320="","",[1]Summary_big_cities!C113)</f>
        <v/>
      </c>
      <c r="D320" s="5" t="str">
        <f>IF(A320="","",[1]Summary_big_cities!E113)</f>
        <v/>
      </c>
      <c r="E320" s="5" t="str">
        <f>IF(A320="","",[1]Summary_big_cities!G113)</f>
        <v/>
      </c>
      <c r="F320" s="4" t="str">
        <f>IF(A320="","",[1]Summary_big_cities!F113)</f>
        <v/>
      </c>
      <c r="G320" s="3" t="str">
        <f>IF(A320="","",[1]Summary_big_cities!T113)</f>
        <v/>
      </c>
      <c r="H320" s="3" t="str">
        <f>IF(A320="","",[1]Summary_big_cities!U113)</f>
        <v/>
      </c>
      <c r="I320" s="3" t="str">
        <f>IF(A320="","",[1]Summary_big_cities!V113)</f>
        <v/>
      </c>
      <c r="J320" s="2" t="str">
        <f>IF(A320="","",IF([1]Summary_big_cities!O113&lt;&gt;0,IF(ISERROR(SEARCH("LSA",[1]Summary_big_cities!O113)=TRUE),IF(ISERROR(SEARCH("NA",[1]Summary_big_cities!O113)=TRUE),"Sensitive","Normal"),"Less sensitive"),""))</f>
        <v/>
      </c>
    </row>
    <row r="321" spans="1:10" x14ac:dyDescent="0.2">
      <c r="A321" s="6" t="str">
        <f>IF([1]Summary_big_cities!B114&lt;&gt;0,[1]Summary_big_cities!B114,IF([1]Summary_big_cities!S114&lt;&gt;0,[1]Summary_big_cities!S114,""))</f>
        <v/>
      </c>
      <c r="B321" s="6" t="str">
        <f>IF(A321="","",IF([1]Summary_big_cities!A114&lt;&gt;0,[1]Summary_big_cities!A114,[1]Summary_big_cities!R114))</f>
        <v/>
      </c>
      <c r="C321" s="5" t="str">
        <f>IF(A321="","",[1]Summary_big_cities!C114)</f>
        <v/>
      </c>
      <c r="D321" s="5" t="str">
        <f>IF(A321="","",[1]Summary_big_cities!E114)</f>
        <v/>
      </c>
      <c r="E321" s="5" t="str">
        <f>IF(A321="","",[1]Summary_big_cities!G114)</f>
        <v/>
      </c>
      <c r="F321" s="4" t="str">
        <f>IF(A321="","",[1]Summary_big_cities!F114)</f>
        <v/>
      </c>
      <c r="G321" s="3" t="str">
        <f>IF(A321="","",[1]Summary_big_cities!T114)</f>
        <v/>
      </c>
      <c r="H321" s="3" t="str">
        <f>IF(A321="","",[1]Summary_big_cities!U114)</f>
        <v/>
      </c>
      <c r="I321" s="3" t="str">
        <f>IF(A321="","",[1]Summary_big_cities!V114)</f>
        <v/>
      </c>
      <c r="J321" s="2" t="str">
        <f>IF(A321="","",IF([1]Summary_big_cities!O114&lt;&gt;0,IF(ISERROR(SEARCH("LSA",[1]Summary_big_cities!O114)=TRUE),IF(ISERROR(SEARCH("NA",[1]Summary_big_cities!O114)=TRUE),"Sensitive","Normal"),"Less sensitive"),""))</f>
        <v/>
      </c>
    </row>
    <row r="322" spans="1:10" x14ac:dyDescent="0.2">
      <c r="A322" s="6" t="str">
        <f>IF([1]Summary_big_cities!B115&lt;&gt;0,[1]Summary_big_cities!B115,IF([1]Summary_big_cities!S115&lt;&gt;0,[1]Summary_big_cities!S115,""))</f>
        <v/>
      </c>
      <c r="B322" s="6" t="str">
        <f>IF(A322="","",IF([1]Summary_big_cities!A115&lt;&gt;0,[1]Summary_big_cities!A115,[1]Summary_big_cities!R115))</f>
        <v/>
      </c>
      <c r="C322" s="5" t="str">
        <f>IF(A322="","",[1]Summary_big_cities!C115)</f>
        <v/>
      </c>
      <c r="D322" s="5" t="str">
        <f>IF(A322="","",[1]Summary_big_cities!E115)</f>
        <v/>
      </c>
      <c r="E322" s="5" t="str">
        <f>IF(A322="","",[1]Summary_big_cities!G115)</f>
        <v/>
      </c>
      <c r="F322" s="4" t="str">
        <f>IF(A322="","",[1]Summary_big_cities!F115)</f>
        <v/>
      </c>
      <c r="G322" s="3" t="str">
        <f>IF(A322="","",[1]Summary_big_cities!T115)</f>
        <v/>
      </c>
      <c r="H322" s="3" t="str">
        <f>IF(A322="","",[1]Summary_big_cities!U115)</f>
        <v/>
      </c>
      <c r="I322" s="3" t="str">
        <f>IF(A322="","",[1]Summary_big_cities!V115)</f>
        <v/>
      </c>
      <c r="J322" s="2" t="str">
        <f>IF(A322="","",IF([1]Summary_big_cities!O115&lt;&gt;0,IF(ISERROR(SEARCH("LSA",[1]Summary_big_cities!O115)=TRUE),IF(ISERROR(SEARCH("NA",[1]Summary_big_cities!O115)=TRUE),"Sensitive","Normal"),"Less sensitive"),""))</f>
        <v/>
      </c>
    </row>
    <row r="323" spans="1:10" x14ac:dyDescent="0.2">
      <c r="A323" s="6" t="str">
        <f>IF([1]Summary_big_cities!B116&lt;&gt;0,[1]Summary_big_cities!B116,IF([1]Summary_big_cities!S116&lt;&gt;0,[1]Summary_big_cities!S116,""))</f>
        <v/>
      </c>
      <c r="B323" s="6" t="str">
        <f>IF(A323="","",IF([1]Summary_big_cities!A116&lt;&gt;0,[1]Summary_big_cities!A116,[1]Summary_big_cities!R116))</f>
        <v/>
      </c>
      <c r="C323" s="5" t="str">
        <f>IF(A323="","",[1]Summary_big_cities!C116)</f>
        <v/>
      </c>
      <c r="D323" s="5" t="str">
        <f>IF(A323="","",[1]Summary_big_cities!E116)</f>
        <v/>
      </c>
      <c r="E323" s="5" t="str">
        <f>IF(A323="","",[1]Summary_big_cities!G116)</f>
        <v/>
      </c>
      <c r="F323" s="4" t="str">
        <f>IF(A323="","",[1]Summary_big_cities!F116)</f>
        <v/>
      </c>
      <c r="G323" s="3" t="str">
        <f>IF(A323="","",[1]Summary_big_cities!T116)</f>
        <v/>
      </c>
      <c r="H323" s="3" t="str">
        <f>IF(A323="","",[1]Summary_big_cities!U116)</f>
        <v/>
      </c>
      <c r="I323" s="3" t="str">
        <f>IF(A323="","",[1]Summary_big_cities!V116)</f>
        <v/>
      </c>
      <c r="J323" s="2" t="str">
        <f>IF(A323="","",IF([1]Summary_big_cities!O116&lt;&gt;0,IF(ISERROR(SEARCH("LSA",[1]Summary_big_cities!O116)=TRUE),IF(ISERROR(SEARCH("NA",[1]Summary_big_cities!O116)=TRUE),"Sensitive","Normal"),"Less sensitive"),""))</f>
        <v/>
      </c>
    </row>
    <row r="324" spans="1:10" x14ac:dyDescent="0.2">
      <c r="A324" s="6" t="str">
        <f>IF([1]Summary_big_cities!B117&lt;&gt;0,[1]Summary_big_cities!B117,IF([1]Summary_big_cities!S117&lt;&gt;0,[1]Summary_big_cities!S117,""))</f>
        <v/>
      </c>
      <c r="B324" s="6" t="str">
        <f>IF(A324="","",IF([1]Summary_big_cities!A117&lt;&gt;0,[1]Summary_big_cities!A117,[1]Summary_big_cities!R117))</f>
        <v/>
      </c>
      <c r="C324" s="5" t="str">
        <f>IF(A324="","",[1]Summary_big_cities!C117)</f>
        <v/>
      </c>
      <c r="D324" s="5" t="str">
        <f>IF(A324="","",[1]Summary_big_cities!E117)</f>
        <v/>
      </c>
      <c r="E324" s="5" t="str">
        <f>IF(A324="","",[1]Summary_big_cities!G117)</f>
        <v/>
      </c>
      <c r="F324" s="4" t="str">
        <f>IF(A324="","",[1]Summary_big_cities!F117)</f>
        <v/>
      </c>
      <c r="G324" s="3" t="str">
        <f>IF(A324="","",[1]Summary_big_cities!T117)</f>
        <v/>
      </c>
      <c r="H324" s="3" t="str">
        <f>IF(A324="","",[1]Summary_big_cities!U117)</f>
        <v/>
      </c>
      <c r="I324" s="3" t="str">
        <f>IF(A324="","",[1]Summary_big_cities!V117)</f>
        <v/>
      </c>
      <c r="J324" s="2" t="str">
        <f>IF(A324="","",IF([1]Summary_big_cities!O117&lt;&gt;0,IF(ISERROR(SEARCH("LSA",[1]Summary_big_cities!O117)=TRUE),IF(ISERROR(SEARCH("NA",[1]Summary_big_cities!O117)=TRUE),"Sensitive","Normal"),"Less sensitive"),""))</f>
        <v/>
      </c>
    </row>
    <row r="325" spans="1:10" x14ac:dyDescent="0.2">
      <c r="A325" s="6" t="str">
        <f>IF([1]Summary_big_cities!B118&lt;&gt;0,[1]Summary_big_cities!B118,IF([1]Summary_big_cities!S118&lt;&gt;0,[1]Summary_big_cities!S118,""))</f>
        <v/>
      </c>
      <c r="B325" s="6" t="str">
        <f>IF(A325="","",IF([1]Summary_big_cities!A118&lt;&gt;0,[1]Summary_big_cities!A118,[1]Summary_big_cities!R118))</f>
        <v/>
      </c>
      <c r="C325" s="5" t="str">
        <f>IF(A325="","",[1]Summary_big_cities!C118)</f>
        <v/>
      </c>
      <c r="D325" s="5" t="str">
        <f>IF(A325="","",[1]Summary_big_cities!E118)</f>
        <v/>
      </c>
      <c r="E325" s="5" t="str">
        <f>IF(A325="","",[1]Summary_big_cities!G118)</f>
        <v/>
      </c>
      <c r="F325" s="4" t="str">
        <f>IF(A325="","",[1]Summary_big_cities!F118)</f>
        <v/>
      </c>
      <c r="G325" s="3" t="str">
        <f>IF(A325="","",[1]Summary_big_cities!T118)</f>
        <v/>
      </c>
      <c r="H325" s="3" t="str">
        <f>IF(A325="","",[1]Summary_big_cities!U118)</f>
        <v/>
      </c>
      <c r="I325" s="3" t="str">
        <f>IF(A325="","",[1]Summary_big_cities!V118)</f>
        <v/>
      </c>
      <c r="J325" s="2" t="str">
        <f>IF(A325="","",IF([1]Summary_big_cities!O118&lt;&gt;0,IF(ISERROR(SEARCH("LSA",[1]Summary_big_cities!O118)=TRUE),IF(ISERROR(SEARCH("NA",[1]Summary_big_cities!O118)=TRUE),"Sensitive","Normal"),"Less sensitive"),""))</f>
        <v/>
      </c>
    </row>
    <row r="326" spans="1:10" x14ac:dyDescent="0.2">
      <c r="A326" s="6" t="str">
        <f>IF([1]Summary_big_cities!B119&lt;&gt;0,[1]Summary_big_cities!B119,IF([1]Summary_big_cities!S119&lt;&gt;0,[1]Summary_big_cities!S119,""))</f>
        <v/>
      </c>
      <c r="B326" s="6" t="str">
        <f>IF(A326="","",IF([1]Summary_big_cities!A119&lt;&gt;0,[1]Summary_big_cities!A119,[1]Summary_big_cities!R119))</f>
        <v/>
      </c>
      <c r="C326" s="5" t="str">
        <f>IF(A326="","",[1]Summary_big_cities!C119)</f>
        <v/>
      </c>
      <c r="D326" s="5" t="str">
        <f>IF(A326="","",[1]Summary_big_cities!E119)</f>
        <v/>
      </c>
      <c r="E326" s="5" t="str">
        <f>IF(A326="","",[1]Summary_big_cities!G119)</f>
        <v/>
      </c>
      <c r="F326" s="4" t="str">
        <f>IF(A326="","",[1]Summary_big_cities!F119)</f>
        <v/>
      </c>
      <c r="G326" s="3" t="str">
        <f>IF(A326="","",[1]Summary_big_cities!T119)</f>
        <v/>
      </c>
      <c r="H326" s="3" t="str">
        <f>IF(A326="","",[1]Summary_big_cities!U119)</f>
        <v/>
      </c>
      <c r="I326" s="3" t="str">
        <f>IF(A326="","",[1]Summary_big_cities!V119)</f>
        <v/>
      </c>
      <c r="J326" s="2" t="str">
        <f>IF(A326="","",IF([1]Summary_big_cities!O119&lt;&gt;0,IF(ISERROR(SEARCH("LSA",[1]Summary_big_cities!O119)=TRUE),IF(ISERROR(SEARCH("NA",[1]Summary_big_cities!O119)=TRUE),"Sensitive","Normal"),"Less sensitive"),""))</f>
        <v/>
      </c>
    </row>
    <row r="327" spans="1:10" x14ac:dyDescent="0.2">
      <c r="A327" s="6" t="str">
        <f>IF([1]Summary_big_cities!B120&lt;&gt;0,[1]Summary_big_cities!B120,IF([1]Summary_big_cities!S120&lt;&gt;0,[1]Summary_big_cities!S120,""))</f>
        <v/>
      </c>
      <c r="B327" s="6" t="str">
        <f>IF(A327="","",IF([1]Summary_big_cities!A120&lt;&gt;0,[1]Summary_big_cities!A120,[1]Summary_big_cities!R120))</f>
        <v/>
      </c>
      <c r="C327" s="5" t="str">
        <f>IF(A327="","",[1]Summary_big_cities!C120)</f>
        <v/>
      </c>
      <c r="D327" s="5" t="str">
        <f>IF(A327="","",[1]Summary_big_cities!E120)</f>
        <v/>
      </c>
      <c r="E327" s="5" t="str">
        <f>IF(A327="","",[1]Summary_big_cities!G120)</f>
        <v/>
      </c>
      <c r="F327" s="4" t="str">
        <f>IF(A327="","",[1]Summary_big_cities!F120)</f>
        <v/>
      </c>
      <c r="G327" s="3" t="str">
        <f>IF(A327="","",[1]Summary_big_cities!T120)</f>
        <v/>
      </c>
      <c r="H327" s="3" t="str">
        <f>IF(A327="","",[1]Summary_big_cities!U120)</f>
        <v/>
      </c>
      <c r="I327" s="3" t="str">
        <f>IF(A327="","",[1]Summary_big_cities!V120)</f>
        <v/>
      </c>
      <c r="J327" s="2" t="str">
        <f>IF(A327="","",IF([1]Summary_big_cities!O120&lt;&gt;0,IF(ISERROR(SEARCH("LSA",[1]Summary_big_cities!O120)=TRUE),IF(ISERROR(SEARCH("NA",[1]Summary_big_cities!O120)=TRUE),"Sensitive","Normal"),"Less sensitive"),""))</f>
        <v/>
      </c>
    </row>
    <row r="328" spans="1:10" x14ac:dyDescent="0.2">
      <c r="A328" s="6" t="str">
        <f>IF([1]Summary_big_cities!B121&lt;&gt;0,[1]Summary_big_cities!B121,IF([1]Summary_big_cities!S121&lt;&gt;0,[1]Summary_big_cities!S121,""))</f>
        <v/>
      </c>
      <c r="B328" s="6" t="str">
        <f>IF(A328="","",IF([1]Summary_big_cities!A121&lt;&gt;0,[1]Summary_big_cities!A121,[1]Summary_big_cities!R121))</f>
        <v/>
      </c>
      <c r="C328" s="5" t="str">
        <f>IF(A328="","",[1]Summary_big_cities!C121)</f>
        <v/>
      </c>
      <c r="D328" s="5" t="str">
        <f>IF(A328="","",[1]Summary_big_cities!E121)</f>
        <v/>
      </c>
      <c r="E328" s="5" t="str">
        <f>IF(A328="","",[1]Summary_big_cities!G121)</f>
        <v/>
      </c>
      <c r="F328" s="4" t="str">
        <f>IF(A328="","",[1]Summary_big_cities!F121)</f>
        <v/>
      </c>
      <c r="G328" s="3" t="str">
        <f>IF(A328="","",[1]Summary_big_cities!T121)</f>
        <v/>
      </c>
      <c r="H328" s="3" t="str">
        <f>IF(A328="","",[1]Summary_big_cities!U121)</f>
        <v/>
      </c>
      <c r="I328" s="3" t="str">
        <f>IF(A328="","",[1]Summary_big_cities!V121)</f>
        <v/>
      </c>
      <c r="J328" s="2" t="str">
        <f>IF(A328="","",IF([1]Summary_big_cities!O121&lt;&gt;0,IF(ISERROR(SEARCH("LSA",[1]Summary_big_cities!O121)=TRUE),IF(ISERROR(SEARCH("NA",[1]Summary_big_cities!O121)=TRUE),"Sensitive","Normal"),"Less sensitive"),""))</f>
        <v/>
      </c>
    </row>
    <row r="329" spans="1:10" x14ac:dyDescent="0.2">
      <c r="A329" s="6" t="str">
        <f>IF([1]Summary_big_cities!B122&lt;&gt;0,[1]Summary_big_cities!B122,IF([1]Summary_big_cities!S122&lt;&gt;0,[1]Summary_big_cities!S122,""))</f>
        <v/>
      </c>
      <c r="B329" s="6" t="str">
        <f>IF(A329="","",IF([1]Summary_big_cities!A122&lt;&gt;0,[1]Summary_big_cities!A122,[1]Summary_big_cities!R122))</f>
        <v/>
      </c>
      <c r="C329" s="5" t="str">
        <f>IF(A329="","",[1]Summary_big_cities!C122)</f>
        <v/>
      </c>
      <c r="D329" s="5" t="str">
        <f>IF(A329="","",[1]Summary_big_cities!E122)</f>
        <v/>
      </c>
      <c r="E329" s="5" t="str">
        <f>IF(A329="","",[1]Summary_big_cities!G122)</f>
        <v/>
      </c>
      <c r="F329" s="4" t="str">
        <f>IF(A329="","",[1]Summary_big_cities!F122)</f>
        <v/>
      </c>
      <c r="G329" s="3" t="str">
        <f>IF(A329="","",[1]Summary_big_cities!T122)</f>
        <v/>
      </c>
      <c r="H329" s="3" t="str">
        <f>IF(A329="","",[1]Summary_big_cities!U122)</f>
        <v/>
      </c>
      <c r="I329" s="3" t="str">
        <f>IF(A329="","",[1]Summary_big_cities!V122)</f>
        <v/>
      </c>
      <c r="J329" s="2" t="str">
        <f>IF(A329="","",IF([1]Summary_big_cities!O122&lt;&gt;0,IF(ISERROR(SEARCH("LSA",[1]Summary_big_cities!O122)=TRUE),IF(ISERROR(SEARCH("NA",[1]Summary_big_cities!O122)=TRUE),"Sensitive","Normal"),"Less sensitive"),""))</f>
        <v/>
      </c>
    </row>
    <row r="330" spans="1:10" x14ac:dyDescent="0.2">
      <c r="A330" s="6" t="str">
        <f>IF([1]Summary_big_cities!B123&lt;&gt;0,[1]Summary_big_cities!B123,IF([1]Summary_big_cities!S123&lt;&gt;0,[1]Summary_big_cities!S123,""))</f>
        <v/>
      </c>
      <c r="B330" s="6" t="str">
        <f>IF(A330="","",IF([1]Summary_big_cities!A123&lt;&gt;0,[1]Summary_big_cities!A123,[1]Summary_big_cities!R123))</f>
        <v/>
      </c>
      <c r="C330" s="5" t="str">
        <f>IF(A330="","",[1]Summary_big_cities!C123)</f>
        <v/>
      </c>
      <c r="D330" s="5" t="str">
        <f>IF(A330="","",[1]Summary_big_cities!E123)</f>
        <v/>
      </c>
      <c r="E330" s="5" t="str">
        <f>IF(A330="","",[1]Summary_big_cities!G123)</f>
        <v/>
      </c>
      <c r="F330" s="4" t="str">
        <f>IF(A330="","",[1]Summary_big_cities!F123)</f>
        <v/>
      </c>
      <c r="G330" s="3" t="str">
        <f>IF(A330="","",[1]Summary_big_cities!T123)</f>
        <v/>
      </c>
      <c r="H330" s="3" t="str">
        <f>IF(A330="","",[1]Summary_big_cities!U123)</f>
        <v/>
      </c>
      <c r="I330" s="3" t="str">
        <f>IF(A330="","",[1]Summary_big_cities!V123)</f>
        <v/>
      </c>
      <c r="J330" s="2" t="str">
        <f>IF(A330="","",IF([1]Summary_big_cities!O123&lt;&gt;0,IF(ISERROR(SEARCH("LSA",[1]Summary_big_cities!O123)=TRUE),IF(ISERROR(SEARCH("NA",[1]Summary_big_cities!O123)=TRUE),"Sensitive","Normal"),"Less sensitive"),""))</f>
        <v/>
      </c>
    </row>
    <row r="331" spans="1:10" x14ac:dyDescent="0.2">
      <c r="A331" s="6" t="str">
        <f>IF([1]Summary_big_cities!B124&lt;&gt;0,[1]Summary_big_cities!B124,IF([1]Summary_big_cities!S124&lt;&gt;0,[1]Summary_big_cities!S124,""))</f>
        <v/>
      </c>
      <c r="B331" s="6" t="str">
        <f>IF(A331="","",IF([1]Summary_big_cities!A124&lt;&gt;0,[1]Summary_big_cities!A124,[1]Summary_big_cities!R124))</f>
        <v/>
      </c>
      <c r="C331" s="5" t="str">
        <f>IF(A331="","",[1]Summary_big_cities!C124)</f>
        <v/>
      </c>
      <c r="D331" s="5" t="str">
        <f>IF(A331="","",[1]Summary_big_cities!E124)</f>
        <v/>
      </c>
      <c r="E331" s="5" t="str">
        <f>IF(A331="","",[1]Summary_big_cities!G124)</f>
        <v/>
      </c>
      <c r="F331" s="4" t="str">
        <f>IF(A331="","",[1]Summary_big_cities!F124)</f>
        <v/>
      </c>
      <c r="G331" s="3" t="str">
        <f>IF(A331="","",[1]Summary_big_cities!T124)</f>
        <v/>
      </c>
      <c r="H331" s="3" t="str">
        <f>IF(A331="","",[1]Summary_big_cities!U124)</f>
        <v/>
      </c>
      <c r="I331" s="3" t="str">
        <f>IF(A331="","",[1]Summary_big_cities!V124)</f>
        <v/>
      </c>
      <c r="J331" s="2" t="str">
        <f>IF(A331="","",IF([1]Summary_big_cities!O124&lt;&gt;0,IF(ISERROR(SEARCH("LSA",[1]Summary_big_cities!O124)=TRUE),IF(ISERROR(SEARCH("NA",[1]Summary_big_cities!O124)=TRUE),"Sensitive","Normal"),"Less sensitive"),""))</f>
        <v/>
      </c>
    </row>
    <row r="332" spans="1:10" x14ac:dyDescent="0.2">
      <c r="A332" s="6" t="str">
        <f>IF([1]Summary_big_cities!B125&lt;&gt;0,[1]Summary_big_cities!B125,IF([1]Summary_big_cities!S125&lt;&gt;0,[1]Summary_big_cities!S125,""))</f>
        <v/>
      </c>
      <c r="B332" s="6" t="str">
        <f>IF(A332="","",IF([1]Summary_big_cities!A125&lt;&gt;0,[1]Summary_big_cities!A125,[1]Summary_big_cities!R125))</f>
        <v/>
      </c>
      <c r="C332" s="5" t="str">
        <f>IF(A332="","",[1]Summary_big_cities!C125)</f>
        <v/>
      </c>
      <c r="D332" s="5" t="str">
        <f>IF(A332="","",[1]Summary_big_cities!E125)</f>
        <v/>
      </c>
      <c r="E332" s="5" t="str">
        <f>IF(A332="","",[1]Summary_big_cities!G125)</f>
        <v/>
      </c>
      <c r="F332" s="4" t="str">
        <f>IF(A332="","",[1]Summary_big_cities!F125)</f>
        <v/>
      </c>
      <c r="G332" s="3" t="str">
        <f>IF(A332="","",[1]Summary_big_cities!T125)</f>
        <v/>
      </c>
      <c r="H332" s="3" t="str">
        <f>IF(A332="","",[1]Summary_big_cities!U125)</f>
        <v/>
      </c>
      <c r="I332" s="3" t="str">
        <f>IF(A332="","",[1]Summary_big_cities!V125)</f>
        <v/>
      </c>
      <c r="J332" s="2" t="str">
        <f>IF(A332="","",IF([1]Summary_big_cities!O125&lt;&gt;0,IF(ISERROR(SEARCH("LSA",[1]Summary_big_cities!O125)=TRUE),IF(ISERROR(SEARCH("NA",[1]Summary_big_cities!O125)=TRUE),"Sensitive","Normal"),"Less sensitive"),""))</f>
        <v/>
      </c>
    </row>
    <row r="333" spans="1:10" x14ac:dyDescent="0.2">
      <c r="A333" s="6" t="str">
        <f>IF([1]Summary_big_cities!B126&lt;&gt;0,[1]Summary_big_cities!B126,IF([1]Summary_big_cities!S126&lt;&gt;0,[1]Summary_big_cities!S126,""))</f>
        <v/>
      </c>
      <c r="B333" s="6" t="str">
        <f>IF(A333="","",IF([1]Summary_big_cities!A126&lt;&gt;0,[1]Summary_big_cities!A126,[1]Summary_big_cities!R126))</f>
        <v/>
      </c>
      <c r="C333" s="5" t="str">
        <f>IF(A333="","",[1]Summary_big_cities!C126)</f>
        <v/>
      </c>
      <c r="D333" s="5" t="str">
        <f>IF(A333="","",[1]Summary_big_cities!E126)</f>
        <v/>
      </c>
      <c r="E333" s="5" t="str">
        <f>IF(A333="","",[1]Summary_big_cities!G126)</f>
        <v/>
      </c>
      <c r="F333" s="4" t="str">
        <f>IF(A333="","",[1]Summary_big_cities!F126)</f>
        <v/>
      </c>
      <c r="G333" s="3" t="str">
        <f>IF(A333="","",[1]Summary_big_cities!T126)</f>
        <v/>
      </c>
      <c r="H333" s="3" t="str">
        <f>IF(A333="","",[1]Summary_big_cities!U126)</f>
        <v/>
      </c>
      <c r="I333" s="3" t="str">
        <f>IF(A333="","",[1]Summary_big_cities!V126)</f>
        <v/>
      </c>
      <c r="J333" s="2" t="str">
        <f>IF(A333="","",IF([1]Summary_big_cities!O126&lt;&gt;0,IF(ISERROR(SEARCH("LSA",[1]Summary_big_cities!O126)=TRUE),IF(ISERROR(SEARCH("NA",[1]Summary_big_cities!O126)=TRUE),"Sensitive","Normal"),"Less sensitive"),""))</f>
        <v/>
      </c>
    </row>
    <row r="334" spans="1:10" x14ac:dyDescent="0.2">
      <c r="A334" s="6" t="str">
        <f>IF([1]Summary_big_cities!B127&lt;&gt;0,[1]Summary_big_cities!B127,IF([1]Summary_big_cities!S127&lt;&gt;0,[1]Summary_big_cities!S127,""))</f>
        <v/>
      </c>
      <c r="B334" s="6" t="str">
        <f>IF(A334="","",IF([1]Summary_big_cities!A127&lt;&gt;0,[1]Summary_big_cities!A127,[1]Summary_big_cities!R127))</f>
        <v/>
      </c>
      <c r="C334" s="5" t="str">
        <f>IF(A334="","",[1]Summary_big_cities!C127)</f>
        <v/>
      </c>
      <c r="D334" s="5" t="str">
        <f>IF(A334="","",[1]Summary_big_cities!E127)</f>
        <v/>
      </c>
      <c r="E334" s="5" t="str">
        <f>IF(A334="","",[1]Summary_big_cities!G127)</f>
        <v/>
      </c>
      <c r="F334" s="4" t="str">
        <f>IF(A334="","",[1]Summary_big_cities!F127)</f>
        <v/>
      </c>
      <c r="G334" s="3" t="str">
        <f>IF(A334="","",[1]Summary_big_cities!T127)</f>
        <v/>
      </c>
      <c r="H334" s="3" t="str">
        <f>IF(A334="","",[1]Summary_big_cities!U127)</f>
        <v/>
      </c>
      <c r="I334" s="3" t="str">
        <f>IF(A334="","",[1]Summary_big_cities!V127)</f>
        <v/>
      </c>
      <c r="J334" s="2" t="str">
        <f>IF(A334="","",IF([1]Summary_big_cities!O127&lt;&gt;0,IF(ISERROR(SEARCH("LSA",[1]Summary_big_cities!O127)=TRUE),IF(ISERROR(SEARCH("NA",[1]Summary_big_cities!O127)=TRUE),"Sensitive","Normal"),"Less sensitive"),""))</f>
        <v/>
      </c>
    </row>
    <row r="335" spans="1:10" x14ac:dyDescent="0.2">
      <c r="A335" s="6" t="str">
        <f>IF([1]Summary_big_cities!B128&lt;&gt;0,[1]Summary_big_cities!B128,IF([1]Summary_big_cities!S128&lt;&gt;0,[1]Summary_big_cities!S128,""))</f>
        <v/>
      </c>
      <c r="B335" s="6" t="str">
        <f>IF(A335="","",IF([1]Summary_big_cities!A128&lt;&gt;0,[1]Summary_big_cities!A128,[1]Summary_big_cities!R128))</f>
        <v/>
      </c>
      <c r="C335" s="5" t="str">
        <f>IF(A335="","",[1]Summary_big_cities!C128)</f>
        <v/>
      </c>
      <c r="D335" s="5" t="str">
        <f>IF(A335="","",[1]Summary_big_cities!E128)</f>
        <v/>
      </c>
      <c r="E335" s="5" t="str">
        <f>IF(A335="","",[1]Summary_big_cities!G128)</f>
        <v/>
      </c>
      <c r="F335" s="4" t="str">
        <f>IF(A335="","",[1]Summary_big_cities!F128)</f>
        <v/>
      </c>
      <c r="G335" s="3" t="str">
        <f>IF(A335="","",[1]Summary_big_cities!T128)</f>
        <v/>
      </c>
      <c r="H335" s="3" t="str">
        <f>IF(A335="","",[1]Summary_big_cities!U128)</f>
        <v/>
      </c>
      <c r="I335" s="3" t="str">
        <f>IF(A335="","",[1]Summary_big_cities!V128)</f>
        <v/>
      </c>
      <c r="J335" s="2" t="str">
        <f>IF(A335="","",IF([1]Summary_big_cities!O128&lt;&gt;0,IF(ISERROR(SEARCH("LSA",[1]Summary_big_cities!O128)=TRUE),IF(ISERROR(SEARCH("NA",[1]Summary_big_cities!O128)=TRUE),"Sensitive","Normal"),"Less sensitive"),""))</f>
        <v/>
      </c>
    </row>
    <row r="336" spans="1:10" x14ac:dyDescent="0.2">
      <c r="A336" s="6" t="str">
        <f>IF([1]Summary_big_cities!B129&lt;&gt;0,[1]Summary_big_cities!B129,IF([1]Summary_big_cities!S129&lt;&gt;0,[1]Summary_big_cities!S129,""))</f>
        <v/>
      </c>
      <c r="B336" s="6" t="str">
        <f>IF(A336="","",IF([1]Summary_big_cities!A129&lt;&gt;0,[1]Summary_big_cities!A129,[1]Summary_big_cities!R129))</f>
        <v/>
      </c>
      <c r="C336" s="5" t="str">
        <f>IF(A336="","",[1]Summary_big_cities!C129)</f>
        <v/>
      </c>
      <c r="D336" s="5" t="str">
        <f>IF(A336="","",[1]Summary_big_cities!E129)</f>
        <v/>
      </c>
      <c r="E336" s="5" t="str">
        <f>IF(A336="","",[1]Summary_big_cities!G129)</f>
        <v/>
      </c>
      <c r="F336" s="4" t="str">
        <f>IF(A336="","",[1]Summary_big_cities!F129)</f>
        <v/>
      </c>
      <c r="G336" s="3" t="str">
        <f>IF(A336="","",[1]Summary_big_cities!T129)</f>
        <v/>
      </c>
      <c r="H336" s="3" t="str">
        <f>IF(A336="","",[1]Summary_big_cities!U129)</f>
        <v/>
      </c>
      <c r="I336" s="3" t="str">
        <f>IF(A336="","",[1]Summary_big_cities!V129)</f>
        <v/>
      </c>
      <c r="J336" s="2" t="str">
        <f>IF(A336="","",IF([1]Summary_big_cities!O129&lt;&gt;0,IF(ISERROR(SEARCH("LSA",[1]Summary_big_cities!O129)=TRUE),IF(ISERROR(SEARCH("NA",[1]Summary_big_cities!O129)=TRUE),"Sensitive","Normal"),"Less sensitive"),""))</f>
        <v/>
      </c>
    </row>
    <row r="337" spans="1:10" x14ac:dyDescent="0.2">
      <c r="A337" s="6" t="str">
        <f>IF([1]Summary_big_cities!B130&lt;&gt;0,[1]Summary_big_cities!B130,IF([1]Summary_big_cities!S130&lt;&gt;0,[1]Summary_big_cities!S130,""))</f>
        <v/>
      </c>
      <c r="B337" s="6" t="str">
        <f>IF(A337="","",IF([1]Summary_big_cities!A130&lt;&gt;0,[1]Summary_big_cities!A130,[1]Summary_big_cities!R130))</f>
        <v/>
      </c>
      <c r="C337" s="5" t="str">
        <f>IF(A337="","",[1]Summary_big_cities!C130)</f>
        <v/>
      </c>
      <c r="D337" s="5" t="str">
        <f>IF(A337="","",[1]Summary_big_cities!E130)</f>
        <v/>
      </c>
      <c r="E337" s="5" t="str">
        <f>IF(A337="","",[1]Summary_big_cities!G130)</f>
        <v/>
      </c>
      <c r="F337" s="4" t="str">
        <f>IF(A337="","",[1]Summary_big_cities!F130)</f>
        <v/>
      </c>
      <c r="G337" s="3" t="str">
        <f>IF(A337="","",[1]Summary_big_cities!T130)</f>
        <v/>
      </c>
      <c r="H337" s="3" t="str">
        <f>IF(A337="","",[1]Summary_big_cities!U130)</f>
        <v/>
      </c>
      <c r="I337" s="3" t="str">
        <f>IF(A337="","",[1]Summary_big_cities!V130)</f>
        <v/>
      </c>
      <c r="J337" s="2" t="str">
        <f>IF(A337="","",IF([1]Summary_big_cities!O130&lt;&gt;0,IF(ISERROR(SEARCH("LSA",[1]Summary_big_cities!O130)=TRUE),IF(ISERROR(SEARCH("NA",[1]Summary_big_cities!O130)=TRUE),"Sensitive","Normal"),"Less sensitive"),""))</f>
        <v/>
      </c>
    </row>
    <row r="338" spans="1:10" x14ac:dyDescent="0.2">
      <c r="A338" s="6" t="str">
        <f>IF([1]Summary_big_cities!B131&lt;&gt;0,[1]Summary_big_cities!B131,IF([1]Summary_big_cities!S131&lt;&gt;0,[1]Summary_big_cities!S131,""))</f>
        <v/>
      </c>
      <c r="B338" s="6" t="str">
        <f>IF(A338="","",IF([1]Summary_big_cities!A131&lt;&gt;0,[1]Summary_big_cities!A131,[1]Summary_big_cities!R131))</f>
        <v/>
      </c>
      <c r="C338" s="5" t="str">
        <f>IF(A338="","",[1]Summary_big_cities!C131)</f>
        <v/>
      </c>
      <c r="D338" s="5" t="str">
        <f>IF(A338="","",[1]Summary_big_cities!E131)</f>
        <v/>
      </c>
      <c r="E338" s="5" t="str">
        <f>IF(A338="","",[1]Summary_big_cities!G131)</f>
        <v/>
      </c>
      <c r="F338" s="4" t="str">
        <f>IF(A338="","",[1]Summary_big_cities!F131)</f>
        <v/>
      </c>
      <c r="G338" s="3" t="str">
        <f>IF(A338="","",[1]Summary_big_cities!T131)</f>
        <v/>
      </c>
      <c r="H338" s="3" t="str">
        <f>IF(A338="","",[1]Summary_big_cities!U131)</f>
        <v/>
      </c>
      <c r="I338" s="3" t="str">
        <f>IF(A338="","",[1]Summary_big_cities!V131)</f>
        <v/>
      </c>
      <c r="J338" s="2" t="str">
        <f>IF(A338="","",IF([1]Summary_big_cities!O131&lt;&gt;0,IF(ISERROR(SEARCH("LSA",[1]Summary_big_cities!O131)=TRUE),IF(ISERROR(SEARCH("NA",[1]Summary_big_cities!O131)=TRUE),"Sensitive","Normal"),"Less sensitive"),""))</f>
        <v/>
      </c>
    </row>
  </sheetData>
  <mergeCells count="26">
    <mergeCell ref="A83:A85"/>
    <mergeCell ref="A87:A89"/>
    <mergeCell ref="A91:A93"/>
    <mergeCell ref="A40:A42"/>
    <mergeCell ref="B40:D40"/>
    <mergeCell ref="A69:A71"/>
    <mergeCell ref="A73:A75"/>
    <mergeCell ref="E40:G40"/>
    <mergeCell ref="A51:A53"/>
    <mergeCell ref="B51:D51"/>
    <mergeCell ref="A62:E62"/>
    <mergeCell ref="A65:A67"/>
    <mergeCell ref="A142:A143"/>
    <mergeCell ref="B142:C142"/>
    <mergeCell ref="D142:E142"/>
    <mergeCell ref="A155:C155"/>
    <mergeCell ref="D155:E155"/>
    <mergeCell ref="F155:H155"/>
    <mergeCell ref="I155:K155"/>
    <mergeCell ref="J210:J211"/>
    <mergeCell ref="L155:N155"/>
    <mergeCell ref="A210:A211"/>
    <mergeCell ref="B210:B211"/>
    <mergeCell ref="C210:C211"/>
    <mergeCell ref="D210:F210"/>
    <mergeCell ref="G210:I2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final 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FRIBOURG-BLANC</dc:creator>
  <cp:lastModifiedBy>Benoit FRIBOURG-BLANC</cp:lastModifiedBy>
  <dcterms:created xsi:type="dcterms:W3CDTF">2020-12-03T13:12:41Z</dcterms:created>
  <dcterms:modified xsi:type="dcterms:W3CDTF">2021-01-12T10:11:20Z</dcterms:modified>
</cp:coreProperties>
</file>